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01 - DEMOLICE" sheetId="2" r:id="rId2"/>
    <sheet name="SO.02.01 - STAVEBNÍ PRÁCE" sheetId="3" r:id="rId3"/>
    <sheet name="SO.02.02 - ELEKTROINSTALACE" sheetId="4" r:id="rId4"/>
    <sheet name="SO.02.03 - ZDRAVOTNĚ TECH..." sheetId="5" r:id="rId5"/>
    <sheet name="SO.02.04 - VZDUCHOTECHNIKA" sheetId="6" r:id="rId6"/>
    <sheet name="SO.03.01 - STAVEBNÍ ČÁST" sheetId="7" r:id="rId7"/>
    <sheet name="SO.03.02 - ELEKTROINSTALACE" sheetId="8" r:id="rId8"/>
    <sheet name="SO.03.03 - ROZVODY VODY K..." sheetId="9" r:id="rId9"/>
    <sheet name="SO.03.04 - ROZVODY ÚT" sheetId="10" r:id="rId10"/>
    <sheet name="SO.03.05 - VZDUCHOTECHNIKA" sheetId="11" r:id="rId11"/>
    <sheet name="SO.03.06 - ELEKTRICKÁ POŽ..." sheetId="12" r:id="rId12"/>
    <sheet name="SO.04.01 - VENKOVNÍ KABEL..." sheetId="13" r:id="rId13"/>
    <sheet name="SO.04.02 - PŘELOŽKA KANAL..." sheetId="14" r:id="rId14"/>
    <sheet name="SO.05.01 - VNITŘNÍ ÚPRAVY..." sheetId="15" r:id="rId15"/>
    <sheet name="SO.06.01 - DIESELAGREGÁT,..." sheetId="16" r:id="rId16"/>
    <sheet name="SO.06.02 - PALIVOVÉ HOSPO..." sheetId="17" r:id="rId17"/>
    <sheet name="SO.06.03 - TECHNOLOGICKÁ ..." sheetId="18" r:id="rId18"/>
    <sheet name="SO.06.04 - VZDUCHOTECHNIK..." sheetId="19" r:id="rId19"/>
  </sheets>
  <definedNames>
    <definedName name="_xlnm.Print_Area" localSheetId="0">'Rekapitulace stavby'!$D$4:$AO$36,'Rekapitulace stavby'!$C$42:$AQ$73</definedName>
    <definedName name="_xlnm._FilterDatabase" localSheetId="1" hidden="1">'SO.01.01 - DEMOLICE'!$C$97:$K$151</definedName>
    <definedName name="_xlnm.Print_Area" localSheetId="1">'SO.01.01 - DEMOLICE'!$C$4:$J$39,'SO.01.01 - DEMOLICE'!$C$85:$J$151</definedName>
    <definedName name="_xlnm._FilterDatabase" localSheetId="2" hidden="1">'SO.02.01 - STAVEBNÍ PRÁCE'!$C$96:$K$186</definedName>
    <definedName name="_xlnm.Print_Area" localSheetId="2">'SO.02.01 - STAVEBNÍ PRÁCE'!$C$4:$J$39,'SO.02.01 - STAVEBNÍ PRÁCE'!$C$84:$J$186</definedName>
    <definedName name="_xlnm._FilterDatabase" localSheetId="3" hidden="1">'SO.02.02 - ELEKTROINSTALACE'!$C$86:$K$150</definedName>
    <definedName name="_xlnm.Print_Area" localSheetId="3">'SO.02.02 - ELEKTROINSTALACE'!$C$4:$J$39,'SO.02.02 - ELEKTROINSTALACE'!$C$74:$J$150</definedName>
    <definedName name="_xlnm._FilterDatabase" localSheetId="4" hidden="1">'SO.02.03 - ZDRAVOTNĚ TECH...'!$C$89:$K$159</definedName>
    <definedName name="_xlnm.Print_Area" localSheetId="4">'SO.02.03 - ZDRAVOTNĚ TECH...'!$C$4:$J$39,'SO.02.03 - ZDRAVOTNĚ TECH...'!$C$77:$J$159</definedName>
    <definedName name="_xlnm._FilterDatabase" localSheetId="5" hidden="1">'SO.02.04 - VZDUCHOTECHNIKA'!$C$87:$K$117</definedName>
    <definedName name="_xlnm.Print_Area" localSheetId="5">'SO.02.04 - VZDUCHOTECHNIKA'!$C$4:$J$39,'SO.02.04 - VZDUCHOTECHNIKA'!$C$75:$J$117</definedName>
    <definedName name="_xlnm._FilterDatabase" localSheetId="6" hidden="1">'SO.03.01 - STAVEBNÍ ČÁST'!$C$104:$K$357</definedName>
    <definedName name="_xlnm.Print_Area" localSheetId="6">'SO.03.01 - STAVEBNÍ ČÁST'!$C$4:$J$39,'SO.03.01 - STAVEBNÍ ČÁST'!$C$92:$J$357</definedName>
    <definedName name="_xlnm._FilterDatabase" localSheetId="7" hidden="1">'SO.03.02 - ELEKTROINSTALACE'!$C$87:$K$135</definedName>
    <definedName name="_xlnm.Print_Area" localSheetId="7">'SO.03.02 - ELEKTROINSTALACE'!$C$4:$J$39,'SO.03.02 - ELEKTROINSTALACE'!$C$75:$J$135</definedName>
    <definedName name="_xlnm._FilterDatabase" localSheetId="8" hidden="1">'SO.03.03 - ROZVODY VODY K...'!$C$92:$K$176</definedName>
    <definedName name="_xlnm.Print_Area" localSheetId="8">'SO.03.03 - ROZVODY VODY K...'!$C$4:$J$39,'SO.03.03 - ROZVODY VODY K...'!$C$80:$J$176</definedName>
    <definedName name="_xlnm._FilterDatabase" localSheetId="9" hidden="1">'SO.03.04 - ROZVODY ÚT'!$C$91:$K$176</definedName>
    <definedName name="_xlnm.Print_Area" localSheetId="9">'SO.03.04 - ROZVODY ÚT'!$C$4:$J$39,'SO.03.04 - ROZVODY ÚT'!$C$79:$J$176</definedName>
    <definedName name="_xlnm._FilterDatabase" localSheetId="10" hidden="1">'SO.03.05 - VZDUCHOTECHNIKA'!$C$88:$K$129</definedName>
    <definedName name="_xlnm.Print_Area" localSheetId="10">'SO.03.05 - VZDUCHOTECHNIKA'!$C$4:$J$39,'SO.03.05 - VZDUCHOTECHNIKA'!$C$76:$J$129</definedName>
    <definedName name="_xlnm._FilterDatabase" localSheetId="11" hidden="1">'SO.03.06 - ELEKTRICKÁ POŽ...'!$C$91:$K$171</definedName>
    <definedName name="_xlnm.Print_Area" localSheetId="11">'SO.03.06 - ELEKTRICKÁ POŽ...'!$C$4:$J$39,'SO.03.06 - ELEKTRICKÁ POŽ...'!$C$79:$J$171</definedName>
    <definedName name="_xlnm._FilterDatabase" localSheetId="12" hidden="1">'SO.04.01 - VENKOVNÍ KABEL...'!$C$85:$K$134</definedName>
    <definedName name="_xlnm.Print_Area" localSheetId="12">'SO.04.01 - VENKOVNÍ KABEL...'!$C$4:$J$39,'SO.04.01 - VENKOVNÍ KABEL...'!$C$73:$J$134</definedName>
    <definedName name="_xlnm._FilterDatabase" localSheetId="13" hidden="1">'SO.04.02 - PŘELOŽKA KANAL...'!$C$90:$K$142</definedName>
    <definedName name="_xlnm.Print_Area" localSheetId="13">'SO.04.02 - PŘELOŽKA KANAL...'!$C$4:$J$39,'SO.04.02 - PŘELOŽKA KANAL...'!$C$78:$J$142</definedName>
    <definedName name="_xlnm._FilterDatabase" localSheetId="14" hidden="1">'SO.05.01 - VNITŘNÍ ÚPRAVY...'!$C$98:$K$285</definedName>
    <definedName name="_xlnm.Print_Area" localSheetId="14">'SO.05.01 - VNITŘNÍ ÚPRAVY...'!$C$4:$J$39,'SO.05.01 - VNITŘNÍ ÚPRAVY...'!$C$86:$J$285</definedName>
    <definedName name="_xlnm._FilterDatabase" localSheetId="15" hidden="1">'SO.06.01 - DIESELAGREGÁT,...'!$C$88:$K$131</definedName>
    <definedName name="_xlnm.Print_Area" localSheetId="15">'SO.06.01 - DIESELAGREGÁT,...'!$C$4:$J$39,'SO.06.01 - DIESELAGREGÁT,...'!$C$76:$J$131</definedName>
    <definedName name="_xlnm._FilterDatabase" localSheetId="16" hidden="1">'SO.06.02 - PALIVOVÉ HOSPO...'!$C$87:$K$139</definedName>
    <definedName name="_xlnm.Print_Area" localSheetId="16">'SO.06.02 - PALIVOVÉ HOSPO...'!$C$4:$J$39,'SO.06.02 - PALIVOVÉ HOSPO...'!$C$75:$J$139</definedName>
    <definedName name="_xlnm._FilterDatabase" localSheetId="17" hidden="1">'SO.06.03 - TECHNOLOGICKÁ ...'!$C$82:$K$101</definedName>
    <definedName name="_xlnm.Print_Area" localSheetId="17">'SO.06.03 - TECHNOLOGICKÁ ...'!$C$4:$J$39,'SO.06.03 - TECHNOLOGICKÁ ...'!$C$70:$J$101</definedName>
    <definedName name="_xlnm._FilterDatabase" localSheetId="18" hidden="1">'SO.06.04 - VZDUCHOTECHNIK...'!$C$83:$K$143</definedName>
    <definedName name="_xlnm.Print_Area" localSheetId="18">'SO.06.04 - VZDUCHOTECHNIK...'!$C$4:$J$39,'SO.06.04 - VZDUCHOTECHNIK...'!$C$71:$J$143</definedName>
    <definedName name="_xlnm.Print_Titles" localSheetId="0">'Rekapitulace stavby'!$52:$52</definedName>
    <definedName name="_xlnm.Print_Titles" localSheetId="1">'SO.01.01 - DEMOLICE'!$97:$97</definedName>
    <definedName name="_xlnm.Print_Titles" localSheetId="2">'SO.02.01 - STAVEBNÍ PRÁCE'!$96:$96</definedName>
    <definedName name="_xlnm.Print_Titles" localSheetId="3">'SO.02.02 - ELEKTROINSTALACE'!$86:$86</definedName>
    <definedName name="_xlnm.Print_Titles" localSheetId="4">'SO.02.03 - ZDRAVOTNĚ TECH...'!$89:$89</definedName>
    <definedName name="_xlnm.Print_Titles" localSheetId="5">'SO.02.04 - VZDUCHOTECHNIKA'!$87:$87</definedName>
    <definedName name="_xlnm.Print_Titles" localSheetId="6">'SO.03.01 - STAVEBNÍ ČÁST'!$104:$104</definedName>
    <definedName name="_xlnm.Print_Titles" localSheetId="7">'SO.03.02 - ELEKTROINSTALACE'!$87:$87</definedName>
    <definedName name="_xlnm.Print_Titles" localSheetId="8">'SO.03.03 - ROZVODY VODY K...'!$92:$92</definedName>
    <definedName name="_xlnm.Print_Titles" localSheetId="9">'SO.03.04 - ROZVODY ÚT'!$91:$91</definedName>
    <definedName name="_xlnm.Print_Titles" localSheetId="10">'SO.03.05 - VZDUCHOTECHNIKA'!$88:$88</definedName>
    <definedName name="_xlnm.Print_Titles" localSheetId="11">'SO.03.06 - ELEKTRICKÁ POŽ...'!$91:$91</definedName>
    <definedName name="_xlnm.Print_Titles" localSheetId="12">'SO.04.01 - VENKOVNÍ KABEL...'!$85:$85</definedName>
    <definedName name="_xlnm.Print_Titles" localSheetId="13">'SO.04.02 - PŘELOŽKA KANAL...'!$90:$90</definedName>
    <definedName name="_xlnm.Print_Titles" localSheetId="14">'SO.05.01 - VNITŘNÍ ÚPRAVY...'!$98:$98</definedName>
    <definedName name="_xlnm.Print_Titles" localSheetId="16">'SO.06.02 - PALIVOVÉ HOSPO...'!$87:$87</definedName>
    <definedName name="_xlnm.Print_Titles" localSheetId="17">'SO.06.03 - TECHNOLOGICKÁ ...'!$82:$82</definedName>
    <definedName name="_xlnm.Print_Titles" localSheetId="18">'SO.06.04 - VZDUCHOTECHNIK...'!$83:$83</definedName>
  </definedNames>
  <calcPr fullCalcOnLoad="1"/>
</workbook>
</file>

<file path=xl/sharedStrings.xml><?xml version="1.0" encoding="utf-8"?>
<sst xmlns="http://schemas.openxmlformats.org/spreadsheetml/2006/main" count="19323" uniqueCount="2771">
  <si>
    <t>Export Komplet</t>
  </si>
  <si>
    <t>VZ</t>
  </si>
  <si>
    <t>2.0</t>
  </si>
  <si>
    <t>ZAMOK</t>
  </si>
  <si>
    <t>False</t>
  </si>
  <si>
    <t>{d9ad092e-6539-4140-9f44-bfed399b8666}</t>
  </si>
  <si>
    <t>0,01</t>
  </si>
  <si>
    <t>21</t>
  </si>
  <si>
    <t>15</t>
  </si>
  <si>
    <t>REKAPITULACE STAVBY</t>
  </si>
  <si>
    <t>v ---  níže se nacházejí doplnkové a pomocné údaje k sestavám  --- v</t>
  </si>
  <si>
    <t>Návod na vyplnění</t>
  </si>
  <si>
    <t>0,001</t>
  </si>
  <si>
    <t>Kód:</t>
  </si>
  <si>
    <t>0264-01ak</t>
  </si>
  <si>
    <t>Měnit lze pouze buňky se žlutým podbarvením!
1) v Rekapitulaci stavby vyplňte údaje o Uchazeči (přenesou se do ostatních sestav i v jiných listech)
2) na vybraných listech vyplňte v sestavě Soupis prací ceny u položek</t>
  </si>
  <si>
    <t>Stavba:</t>
  </si>
  <si>
    <t>ON Jíčín - Náhradní zdroj elektrické energie - nemocnice Jičín</t>
  </si>
  <si>
    <t>KSO:</t>
  </si>
  <si>
    <t/>
  </si>
  <si>
    <t>CC-CZ:</t>
  </si>
  <si>
    <t>Místo:</t>
  </si>
  <si>
    <t xml:space="preserve"> </t>
  </si>
  <si>
    <t>Datum:</t>
  </si>
  <si>
    <t>3. 9. 2021</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</si>
  <si>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</si>
  <si>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</si>
  <si>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</si>
  <si>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</si>
  <si>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</si>
  <si>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</si>
  <si>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</si>
  <si>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</si>
  <si>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</si>
  <si>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
Veškeré konkrétně použité materiály a prvky mohou být nahrazeny materiály a prvky srovnatelných technických a vzhledových parametrů. Projektant v případě provedení změn materiálů a prvků neručí za možné tvarové kolize a odchylky od projektovaných technických parametrů.</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</si>
  <si>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</si>
  <si>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</si>
  <si>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</si>
  <si>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</si>
  <si>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</si>
  <si>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</si>
  <si>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</si>
  <si>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</si>
  <si>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</si>
  <si>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</si>
  <si>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</si>
  <si>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</si>
  <si>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</si>
  <si>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</si>
  <si>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</si>
  <si>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</si>
  <si>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</si>
  <si>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</si>
  <si>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</si>
  <si>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</si>
  <si>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</si>
  <si>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</si>
  <si>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</si>
  <si>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</si>
  <si>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</si>
  <si>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</si>
  <si>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</si>
  <si>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</si>
  <si>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</si>
  <si>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</si>
  <si>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</si>
  <si>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</si>
  <si>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</si>
  <si>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</si>
  <si>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</si>
  <si>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</si>
  <si>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</si>
  <si>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</si>
  <si>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</si>
  <si>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SO.01.01</t>
  </si>
  <si>
    <t>DEMOLICE</t>
  </si>
  <si>
    <t>STA</t>
  </si>
  <si>
    <t>1</t>
  </si>
  <si>
    <t>{0dc22c09-da17-466d-a1a6-3e1cfa4989c2}</t>
  </si>
  <si>
    <t>2</t>
  </si>
  <si>
    <t>SO.02.01</t>
  </si>
  <si>
    <t>STAVEBNÍ PRÁCE</t>
  </si>
  <si>
    <t>{bde8b223-5ed0-4cf2-8dbf-667da2dab4f0}</t>
  </si>
  <si>
    <t>SO.02.02</t>
  </si>
  <si>
    <t>ELEKTROINSTALACE</t>
  </si>
  <si>
    <t>{5c09a6a5-05fd-4003-b5c3-c6a6676fecc0}</t>
  </si>
  <si>
    <t>SO.02.03</t>
  </si>
  <si>
    <t>ZDRAVOTNĚ TECHNICKÁ INSTALACE</t>
  </si>
  <si>
    <t>{6b30d431-a137-4669-b3ef-9ddf5dd27dad}</t>
  </si>
  <si>
    <t>SO.02.04</t>
  </si>
  <si>
    <t>VZDUCHOTECHNIKA</t>
  </si>
  <si>
    <t>{29775ca4-4988-472c-84d2-5eb490d41de7}</t>
  </si>
  <si>
    <t>SO.03.01</t>
  </si>
  <si>
    <t>STAVEBNÍ ČÁST</t>
  </si>
  <si>
    <t>{3b5e44d4-a445-49a0-87ea-9764058039b7}</t>
  </si>
  <si>
    <t>SO.03.02</t>
  </si>
  <si>
    <t>{e6b3f07f-ffa9-429a-8174-2bc7fa9dc7dd}</t>
  </si>
  <si>
    <t>SO.03.03</t>
  </si>
  <si>
    <t>ROZVODY VODY KOLEKTORU</t>
  </si>
  <si>
    <t>{8d4eb368-8483-45ee-ae8f-7d087f7705ac}</t>
  </si>
  <si>
    <t>SO.03.04</t>
  </si>
  <si>
    <t>ROZVODY ÚT</t>
  </si>
  <si>
    <t>{ac9f0f42-9632-480a-b4b9-e28ec85c7e8d}</t>
  </si>
  <si>
    <t>SO.03.05</t>
  </si>
  <si>
    <t>{d92795b7-a801-437d-8096-ec2a47714a5f}</t>
  </si>
  <si>
    <t>SO.03.06</t>
  </si>
  <si>
    <t>ELEKTRICKÁ POŽÁRNÍ SIGNALIZACE (EPS)</t>
  </si>
  <si>
    <t>{d4b26041-bf47-44f3-b24b-93223fd42bec}</t>
  </si>
  <si>
    <t>SO.04.01</t>
  </si>
  <si>
    <t>VENKOVNÍ KABELOVÉ ROZVODY VČETNĚ ŠACHET</t>
  </si>
  <si>
    <t>{7c664b10-611a-4ddd-9d02-4d56364416b4}</t>
  </si>
  <si>
    <t>SO.04.02</t>
  </si>
  <si>
    <t>PŘELOŽKA KANALIZACE</t>
  </si>
  <si>
    <t>{b1d7f763-0b33-4818-b16d-5d541c81a4b7}</t>
  </si>
  <si>
    <t>SO.05.01</t>
  </si>
  <si>
    <t>VNITŘNÍ ÚPRAVY ELEKTROROZVODŮ STÁVAJÍCÍCH OBJEKTŮ</t>
  </si>
  <si>
    <t>{703e8b6e-8b88-4bf7-8d7d-8d544686a738}</t>
  </si>
  <si>
    <t>SO.06.01</t>
  </si>
  <si>
    <t>DIESELAGREGÁT, ROTAČNÍ UPS</t>
  </si>
  <si>
    <t>{d8741a67-4ce6-4174-88e2-cb839002d4d5}</t>
  </si>
  <si>
    <t>SO.06.02</t>
  </si>
  <si>
    <t>PALIVOVÉ HOSPODÁŘSTVÍ</t>
  </si>
  <si>
    <t>{55281d2b-54b7-4ea2-9292-b59362fbfbbd}</t>
  </si>
  <si>
    <t>SO.06.03</t>
  </si>
  <si>
    <t>TECHNOLOGICKÁ ČÁST DA, RUPS</t>
  </si>
  <si>
    <t>{4dea1bbb-ff27-41bd-88b5-d34f6ac0b668}</t>
  </si>
  <si>
    <t>SO.06.04</t>
  </si>
  <si>
    <t>VZDUCHOTECHNIKA A CHLAZENÍ</t>
  </si>
  <si>
    <t>{9bb5d34d-85bb-4cf8-b6dd-4c3af0fc9159}</t>
  </si>
  <si>
    <t>KRYCÍ LIST SOUPISU PRACÍ</t>
  </si>
  <si>
    <t>Objekt:</t>
  </si>
  <si>
    <t>SO.01.01 - DEMOLICE</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</si>
  <si>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Veškeré konkrétně použité materiály a prvky mohou být nahrazeny materiály a prvky srovnatelných technických a vzhledových parametrů. Projektant v případě provedení změn materiálů a prvků neručí za možné tvarové kolize a odchylky od projektovaných technických parametrů.</t>
  </si>
  <si>
    <t>REKAPITULACE ČLENĚNÍ SOUPISU PRACÍ</t>
  </si>
  <si>
    <t>Kód dílu - Popis</t>
  </si>
  <si>
    <t>Cena celkem [CZK]</t>
  </si>
  <si>
    <t>-1</t>
  </si>
  <si>
    <t>HSV - Práce a dodávky HSV</t>
  </si>
  <si>
    <t xml:space="preserve">    9 - Ostatní konstrukce a práce-bourání</t>
  </si>
  <si>
    <t>PSV - Práce a dodávky PSV</t>
  </si>
  <si>
    <t xml:space="preserve">    712 - Povlakové krytiny</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</si>
  <si>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</si>
  <si>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</si>
  <si>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</si>
  <si>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</si>
  <si>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731 - Ústřední vytápění</t>
  </si>
  <si>
    <t xml:space="preserve">    764 - Konstrukce klempířské</t>
  </si>
  <si>
    <t xml:space="preserve">    765 - Konstrukce pokrývačské</t>
  </si>
  <si>
    <t xml:space="preserve">    766 - Konstrukce truhlářské</t>
  </si>
  <si>
    <t xml:space="preserve">    767 - Konstrukce zámečnické</t>
  </si>
  <si>
    <t>M - Práce a dodávky M</t>
  </si>
  <si>
    <t xml:space="preserve">    21-M - Elektromontáže</t>
  </si>
  <si>
    <t xml:space="preserve">    24-M - Montáže vzduchotechnických zařízení</t>
  </si>
  <si>
    <t>VRN - Vedlejší rozpočtové náklady</t>
  </si>
  <si>
    <t xml:space="preserve">    VRN3 - Zařízení staveniště</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</si>
  <si>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</si>
  <si>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</si>
  <si>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</si>
  <si>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</si>
  <si>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</si>
  <si>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</si>
  <si>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</si>
  <si>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</si>
  <si>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</si>
  <si>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</si>
  <si>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</si>
  <si>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</si>
  <si>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</si>
  <si>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</si>
  <si>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</si>
  <si>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</si>
  <si>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</si>
  <si>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</si>
  <si>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práce-bourání</t>
  </si>
  <si>
    <t>K</t>
  </si>
  <si>
    <t>961044111</t>
  </si>
  <si>
    <t>Bourání základů z betonu prostého</t>
  </si>
  <si>
    <t>m3</t>
  </si>
  <si>
    <t>4</t>
  </si>
  <si>
    <t>962023391</t>
  </si>
  <si>
    <t>Bourání zdiva nadzákladového smíšeného na maltu vápennou nebo vápenocementovou, objemu přes 1 m3</t>
  </si>
  <si>
    <t>3</t>
  </si>
  <si>
    <t>962031132</t>
  </si>
  <si>
    <t>Bourání příček z cihel, tvárnic nebo příčkovek z cihel pálených, plných nebo dutých na maltu vápennou nebo vápenocementovou, tl. do 100 mm</t>
  </si>
  <si>
    <t>m2</t>
  </si>
  <si>
    <t>6</t>
  </si>
  <si>
    <t>962031133</t>
  </si>
  <si>
    <t>Bourání příček z cihel, tvárnic nebo příčkovek z cihel pálených, plných nebo dutých na maltu vápennou nebo vápenocementovou, tl. do 150 mm</t>
  </si>
  <si>
    <t>8</t>
  </si>
  <si>
    <t>5</t>
  </si>
  <si>
    <t>963051113</t>
  </si>
  <si>
    <t>Bourání železobetonových stropů deskových, tl. přes 80 mm</t>
  </si>
  <si>
    <t>10</t>
  </si>
  <si>
    <t>963051213</t>
  </si>
  <si>
    <t>Bourání železobetonových stropů žebrových s viditelnými trámy</t>
  </si>
  <si>
    <t>12</t>
  </si>
  <si>
    <t>7</t>
  </si>
  <si>
    <t>968072455</t>
  </si>
  <si>
    <t>Vybourání kovových rámů oken s křídly, dveřních zárubní, vrat, stěn, ostění nebo obkladů dveřních zárubní, plochy do 2 m2</t>
  </si>
  <si>
    <t>14</t>
  </si>
  <si>
    <t>968072456</t>
  </si>
  <si>
    <t>Vybourání kovových rámů oken s křídly, dveřních zárubní, vrat, stěn, ostění nebo obkladů dveřních zárubní, plochy přes 2 m2</t>
  </si>
  <si>
    <t>16</t>
  </si>
  <si>
    <t>997221561</t>
  </si>
  <si>
    <t>Vodorovná doprava suti bez naložení, ale se složením a s hrubým urovnáním z kusových materiálů, na vzdálenost do 1 km</t>
  </si>
  <si>
    <t>t</t>
  </si>
  <si>
    <t>18</t>
  </si>
  <si>
    <t>997221569</t>
  </si>
  <si>
    <t>Vodorovná doprava suti bez naložení, ale se složením a s hrubým urovnáním Příplatek k ceně za každý další i započatý 1 km přes 1 km</t>
  </si>
  <si>
    <t>20</t>
  </si>
  <si>
    <t>11</t>
  </si>
  <si>
    <t>997221611</t>
  </si>
  <si>
    <t>Nakládání na dopravní prostředky pro vodorovnou dopravu suti</t>
  </si>
  <si>
    <t>22</t>
  </si>
  <si>
    <t>997013861</t>
  </si>
  <si>
    <t>Poplatek za uložení stavebního odpadu na recyklační skládce (skládkovné) z prostého betonu zatříděného do Katalogu odpadů pod kódem 17 01 01</t>
  </si>
  <si>
    <t>26</t>
  </si>
  <si>
    <t>13</t>
  </si>
  <si>
    <t>997013811</t>
  </si>
  <si>
    <t>Poplatek za uložení stavebního odpadu na skládce (skládkovné) dřevěného zatříděného do Katalogu odpadů pod kódem 17 02 01</t>
  </si>
  <si>
    <t>28</t>
  </si>
  <si>
    <t>997013814</t>
  </si>
  <si>
    <t>Poplatek za uložení stavebního odpadu na skládce (skládkovné) z izolačních materiálů zatříděného do Katalogu odpadů pod kódem 17 06 04</t>
  </si>
  <si>
    <t>30</t>
  </si>
  <si>
    <t>BOU001</t>
  </si>
  <si>
    <t>Zajištění stability sousedního objektu dočasnými podpěrami</t>
  </si>
  <si>
    <t>kpl</t>
  </si>
  <si>
    <t>32</t>
  </si>
  <si>
    <t>BOU002</t>
  </si>
  <si>
    <t>Zajištění zásobovací cesty po celou dobu demolice</t>
  </si>
  <si>
    <t>34</t>
  </si>
  <si>
    <t>PSV</t>
  </si>
  <si>
    <t>Práce a dodávky PSV</t>
  </si>
  <si>
    <t>712</t>
  </si>
  <si>
    <t>Povlakové krytiny</t>
  </si>
  <si>
    <t>17</t>
  </si>
  <si>
    <t>712300831</t>
  </si>
  <si>
    <t>Odstranění ze střech plochých do 10° krytiny povlakové jednovrstvé</t>
  </si>
  <si>
    <t>36</t>
  </si>
  <si>
    <t>712300834</t>
  </si>
  <si>
    <t>Odstranění ze střech plochých do 10° krytiny povlakové Příplatek k ceně - 0833 za každou další vrstvu</t>
  </si>
  <si>
    <t>38</t>
  </si>
  <si>
    <t>721</t>
  </si>
  <si>
    <t>Zdravotechnika - vnitřní kanalizace</t>
  </si>
  <si>
    <t>19</t>
  </si>
  <si>
    <t>K001</t>
  </si>
  <si>
    <t>Demontáž stávajících rozvodů kanalizace vč. likvidace vzniklých odpadů</t>
  </si>
  <si>
    <t>40</t>
  </si>
  <si>
    <t>722</t>
  </si>
  <si>
    <t>Zdravotechnika - vnitřní vodovod</t>
  </si>
  <si>
    <t>V001</t>
  </si>
  <si>
    <t>Demontáž stávajících rozvodů vnitřního vodovodu vč. likvidace vzniklých odpadů</t>
  </si>
  <si>
    <t>42</t>
  </si>
  <si>
    <t>V002</t>
  </si>
  <si>
    <t>Zajištění stávajících vývodů studené, teplé a cirkulační vody</t>
  </si>
  <si>
    <t>44</t>
  </si>
  <si>
    <t>723</t>
  </si>
  <si>
    <t>Zdravotechnika - vnitřní plynovod</t>
  </si>
  <si>
    <t>P001</t>
  </si>
  <si>
    <t>Demontáž stávajícího vnitřního plynovodu vč. likvidace vzniklých odpadů</t>
  </si>
  <si>
    <t>46</t>
  </si>
  <si>
    <t>725</t>
  </si>
  <si>
    <t>Zdravotechnika - zařizovací předměty</t>
  </si>
  <si>
    <t>23</t>
  </si>
  <si>
    <t>Z001</t>
  </si>
  <si>
    <t>Demontáž stávajích zařizovacích předmětů vč. likvidace vzniklých odpadů</t>
  </si>
  <si>
    <t>48</t>
  </si>
  <si>
    <t>731</t>
  </si>
  <si>
    <t>Ústřední vytápění</t>
  </si>
  <si>
    <t>24</t>
  </si>
  <si>
    <t>UV001</t>
  </si>
  <si>
    <t>Demontáž stávajících rozvodů ústředního vytápění vč. likvidace vzniklých odpadů</t>
  </si>
  <si>
    <t>50</t>
  </si>
  <si>
    <t>764</t>
  </si>
  <si>
    <t>Konstrukce klempířské</t>
  </si>
  <si>
    <t>25</t>
  </si>
  <si>
    <t>764001821</t>
  </si>
  <si>
    <t>Demontáž klempířských konstrukcí krytiny ze svitků nebo tabulí do suti</t>
  </si>
  <si>
    <t>52</t>
  </si>
  <si>
    <t>765</t>
  </si>
  <si>
    <t>Konstrukce pokrývačské</t>
  </si>
  <si>
    <t>765142801</t>
  </si>
  <si>
    <t>Demontáž krytiny z  polykarbonátových desek rovných z kovové nebo dřevěné konstrukce</t>
  </si>
  <si>
    <t>54</t>
  </si>
  <si>
    <t>766</t>
  </si>
  <si>
    <t>Konstrukce truhlářské</t>
  </si>
  <si>
    <t>27</t>
  </si>
  <si>
    <t>968062355</t>
  </si>
  <si>
    <t>Vybourání dřevěných rámů oken s křídly, dveřních zárubní, vrat, stěn, ostění nebo obkladů rámů oken s křídly dvojitých, plochy do 2 m2</t>
  </si>
  <si>
    <t>56</t>
  </si>
  <si>
    <t>766681832</t>
  </si>
  <si>
    <t>Demontáž zárubní k opětovnému použití vrat, plochy otvoru přes 6 m2</t>
  </si>
  <si>
    <t>58</t>
  </si>
  <si>
    <t>767</t>
  </si>
  <si>
    <t>Konstrukce zámečnické</t>
  </si>
  <si>
    <t>29</t>
  </si>
  <si>
    <t>767996802</t>
  </si>
  <si>
    <t>Demontáž ostatních zámečnických konstrukcí o hmotnosti jednotlivých dílů rozebráním přes 50 do 100 kg</t>
  </si>
  <si>
    <t>60</t>
  </si>
  <si>
    <t>M</t>
  </si>
  <si>
    <t>Práce a dodávky M</t>
  </si>
  <si>
    <t>21-M</t>
  </si>
  <si>
    <t>Elektromontáže</t>
  </si>
  <si>
    <t>E001</t>
  </si>
  <si>
    <t>Demontáž stávajících rozvodů elektroinstalace vč. likvidace vzniklých odpadů</t>
  </si>
  <si>
    <t>64</t>
  </si>
  <si>
    <t>62</t>
  </si>
  <si>
    <t>31</t>
  </si>
  <si>
    <t>E002</t>
  </si>
  <si>
    <t>Přepojení VO na odstraňovaném objektu</t>
  </si>
  <si>
    <t>24-M</t>
  </si>
  <si>
    <t>Montáže vzduchotechnických zařízení</t>
  </si>
  <si>
    <t>VZT001</t>
  </si>
  <si>
    <t>Demontáž stávajících vzduchotechnických zařízení vč. likvidace vzniklých odpadů</t>
  </si>
  <si>
    <t>66</t>
  </si>
  <si>
    <t>VRN</t>
  </si>
  <si>
    <t>Vedlejší rozpočtové náklady</t>
  </si>
  <si>
    <t>VRN3</t>
  </si>
  <si>
    <t>Zařízení staveniště</t>
  </si>
  <si>
    <t>33</t>
  </si>
  <si>
    <t>030001000</t>
  </si>
  <si>
    <t>%</t>
  </si>
  <si>
    <t>1024</t>
  </si>
  <si>
    <t>1613190698</t>
  </si>
  <si>
    <t>VRN6</t>
  </si>
  <si>
    <t>Územní vlivy</t>
  </si>
  <si>
    <t>060001000</t>
  </si>
  <si>
    <t>1034983242</t>
  </si>
  <si>
    <t>SO.02.01 - STAVEBNÍ PRÁCE</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</si>
  <si>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</si>
  <si>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</si>
  <si>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</si>
  <si>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</si>
  <si>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</si>
  <si>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</si>
  <si>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99 - Přesun hmot</t>
  </si>
  <si>
    <t xml:space="preserve">    711 - Izolace proti vodě, vlhkosti a plynům</t>
  </si>
  <si>
    <t>OST - Ostatní</t>
  </si>
  <si>
    <t xml:space="preserve">    O01 - Ostatní</t>
  </si>
  <si>
    <t>Zemní práce</t>
  </si>
  <si>
    <t>115101201</t>
  </si>
  <si>
    <t>Čerpání vody na dopravní výšku do 10 m s uvažovaným průměrným přítokem do 500 l/min</t>
  </si>
  <si>
    <t>hod</t>
  </si>
  <si>
    <t>113106998</t>
  </si>
  <si>
    <t>Dočasné zajištění stávajících inženýrských sítí proti poškození</t>
  </si>
  <si>
    <t>130901121</t>
  </si>
  <si>
    <t>Bourání konstrukcí stávajícího kolektoru včetně likvidace suti</t>
  </si>
  <si>
    <t>59245212</t>
  </si>
  <si>
    <t>dlažba zámková tvaru I 196x161x60mm přírodní</t>
  </si>
  <si>
    <t>74</t>
  </si>
  <si>
    <t>55331488</t>
  </si>
  <si>
    <t>zárubeň jednokřídlá ocelová pro zdění tl stěny 110-150mm rozměru 900/1970, 2100mm</t>
  </si>
  <si>
    <t>kus</t>
  </si>
  <si>
    <t>78</t>
  </si>
  <si>
    <t>59217023</t>
  </si>
  <si>
    <t>obrubník betonový chodníkový 1000x150x250mm</t>
  </si>
  <si>
    <t>m</t>
  </si>
  <si>
    <t>86</t>
  </si>
  <si>
    <t>997013112</t>
  </si>
  <si>
    <t>Vnitrostaveništní doprava suti a vybouraných hmot vodorovně do 50 m svisle s použitím mechanizace pro budovy a haly výšky přes 6 do 9 m</t>
  </si>
  <si>
    <t>88</t>
  </si>
  <si>
    <t>90</t>
  </si>
  <si>
    <t>92</t>
  </si>
  <si>
    <t>997006551</t>
  </si>
  <si>
    <t>Hrubé urovnání suti na skládce bez zhutnění</t>
  </si>
  <si>
    <t>96</t>
  </si>
  <si>
    <t>98</t>
  </si>
  <si>
    <t>OKP001</t>
  </si>
  <si>
    <t>D+M prefabrikovaných dílců kolektoru</t>
  </si>
  <si>
    <t>100</t>
  </si>
  <si>
    <t>OKP002</t>
  </si>
  <si>
    <t>Částečné ubourání stávající rampy a po vybudování kolektoru její opětové postavení</t>
  </si>
  <si>
    <t>102</t>
  </si>
  <si>
    <t>OKP003</t>
  </si>
  <si>
    <t>Průraz do kolektoru 1315x850, po osazení kabelovodu dobetonování</t>
  </si>
  <si>
    <t>104</t>
  </si>
  <si>
    <t>OKP004</t>
  </si>
  <si>
    <t>Průrazy pro VZT jádrovým vrtáním o průměru 280mm</t>
  </si>
  <si>
    <t>ks</t>
  </si>
  <si>
    <t>106</t>
  </si>
  <si>
    <t>ZAM001</t>
  </si>
  <si>
    <t>D+M zábradlí schodiště z trubek ocelových svařovaných</t>
  </si>
  <si>
    <t>132</t>
  </si>
  <si>
    <t>ZAM002</t>
  </si>
  <si>
    <t>D+M PVC roštů šachet</t>
  </si>
  <si>
    <t>134</t>
  </si>
  <si>
    <t>ZAM003</t>
  </si>
  <si>
    <t>D+M mřížového kontejneru pro umístění láhví s plynem</t>
  </si>
  <si>
    <t>136</t>
  </si>
  <si>
    <t>OST001</t>
  </si>
  <si>
    <t>D+M požárních ucpávek</t>
  </si>
  <si>
    <t>140</t>
  </si>
  <si>
    <t>OST002</t>
  </si>
  <si>
    <t>D+M výztraýných a bezpečnostních takulek a štítků dle PBŘ</t>
  </si>
  <si>
    <t>142</t>
  </si>
  <si>
    <t>131251106</t>
  </si>
  <si>
    <t>Hloubení nezapažených jam a zářezů strojně s urovnáním dna do předepsaného profilu a spádu v hornině třídy těžitelnosti I skupiny 3 přes 1 000 do 5 000 m3</t>
  </si>
  <si>
    <t>139001101</t>
  </si>
  <si>
    <t>Příplatek k cenám hloubených vykopávek za ztížení vykopávky v blízkosti podzemního vedení nebo výbušnin pro jakoukoliv třídu horniny</t>
  </si>
  <si>
    <t>133251101</t>
  </si>
  <si>
    <t>Hloubení nezapažených šachet strojně v hornině třídy těžitelnosti I skupiny 3 do 20 m3</t>
  </si>
  <si>
    <t>151101102</t>
  </si>
  <si>
    <t>Zřízení pažení a rozepření stěn rýh pro podzemní vedení příložné pro jakoukoliv mezerovitost, hloubky do 4 m</t>
  </si>
  <si>
    <t>151101112</t>
  </si>
  <si>
    <t>Odstranění pažení a rozepření stěn rýh pro podzemní vedení s uložením materiálu na vzdálenost do 3 m od kraje výkopu příložné, hloubky přes 2 do 4 m</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</si>
  <si>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</si>
  <si>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</si>
  <si>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</si>
  <si>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</si>
  <si>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167151111</t>
  </si>
  <si>
    <t>Nakládání, skládání a překládání neulehlého výkopku nebo sypaniny strojně nakládání, množství přes 100 m3, z hornin třídy těžitelnosti I, skupiny 1 až 3</t>
  </si>
  <si>
    <t>171201201</t>
  </si>
  <si>
    <t>Uložení sypaniny na skládky nebo meziskládky bez hutnění s upravením uložené sypaniny do předepsaného tvaru</t>
  </si>
  <si>
    <t>171201231</t>
  </si>
  <si>
    <t>Poplatek za uložení stavebního odpadu na recyklační skládce (skládkovné) zeminy a kamení zatříděného do Katalogu odpadů pod kódem 17 05 04</t>
  </si>
  <si>
    <t>174101101</t>
  </si>
  <si>
    <t>Zásyp sypaninou z jakékoliv horniny strojně s uložením výkopku ve vrstvách se zhutněním jam, šachet, rýh nebo kolem objektů v těchto vykopávkách</t>
  </si>
  <si>
    <t>181351103</t>
  </si>
  <si>
    <t>Rozprostření a urovnání ornice v rovině nebo ve svahu sklonu do 1:5 strojně při souvislé ploše přes 100 do 500 m2, tl. vrstvy do 200 mm</t>
  </si>
  <si>
    <t>181411131</t>
  </si>
  <si>
    <t>Založení trávníku na půdě předem připravené plochy do 1000 m2 výsevem včetně utažení parkového v rovině nebo na svahu do 1:5</t>
  </si>
  <si>
    <t>00572410</t>
  </si>
  <si>
    <t>osivo směs travní parková</t>
  </si>
  <si>
    <t>kg</t>
  </si>
  <si>
    <t>Zakládání</t>
  </si>
  <si>
    <t>35</t>
  </si>
  <si>
    <t>213311142</t>
  </si>
  <si>
    <t>Polštáře zhutněné pod základy ze štěrkopísku netříděného</t>
  </si>
  <si>
    <t>273313611</t>
  </si>
  <si>
    <t>Základy z betonu prostého desky z betonu kamenem neprokládaného tř. C 16/20</t>
  </si>
  <si>
    <t>37</t>
  </si>
  <si>
    <t>273351121</t>
  </si>
  <si>
    <t>Bednění základů desek zřízení</t>
  </si>
  <si>
    <t>273351122</t>
  </si>
  <si>
    <t>Bednění základů desek odstranění</t>
  </si>
  <si>
    <t>39</t>
  </si>
  <si>
    <t>279113121</t>
  </si>
  <si>
    <t>Základové zdi z tvárnic ztraceného bednění včetně výplně z betonu bez zvláštních nároků na vliv prostředí třídy C 12/15, tloušťky zdiva 150 mm</t>
  </si>
  <si>
    <t>Svislé a kompletní konstrukce</t>
  </si>
  <si>
    <t>311311811</t>
  </si>
  <si>
    <t>Nadzákladové zdi z betonu prostého nosné bez zvláštních nároků na vliv prostředí tř. C 12/15</t>
  </si>
  <si>
    <t>41</t>
  </si>
  <si>
    <t>311351121</t>
  </si>
  <si>
    <t>Bednění nadzákladových zdí nosných rovné oboustranné za každou stranu zřízení</t>
  </si>
  <si>
    <t>311351122</t>
  </si>
  <si>
    <t>Bednění nadzákladových zdí nosných rovné oboustranné za každou stranu odstranění</t>
  </si>
  <si>
    <t>43</t>
  </si>
  <si>
    <t>376311123</t>
  </si>
  <si>
    <t>Šachty na tunelové stoce dno šachet z betonu prostého tl. do 200 mm, bez zvýšených nároků na prostředí tř. C 12/15</t>
  </si>
  <si>
    <t>376312123</t>
  </si>
  <si>
    <t>Šachty na tunelové stoce stěny šachet z betonu prostého tl. do 200 mm, bez zvýšených nároků na prostředí tř. C 12/15</t>
  </si>
  <si>
    <t>45</t>
  </si>
  <si>
    <t>376351111</t>
  </si>
  <si>
    <t>Bednění stěn šachet na tunelové stoce včetně odbednění jednostranné</t>
  </si>
  <si>
    <t>376351112</t>
  </si>
  <si>
    <t>Bednění stěn šachet na tunelové stoce včetně odbednění oboustranné</t>
  </si>
  <si>
    <t>Vodorovné konstrukce</t>
  </si>
  <si>
    <t>47</t>
  </si>
  <si>
    <t>430321515</t>
  </si>
  <si>
    <t>Schodišťové konstrukce a rampy z betonu železového (bez výztuže) stupně, schodnice, ramena, podesty s nosníky tř. C 20/25</t>
  </si>
  <si>
    <t>433351131</t>
  </si>
  <si>
    <t>Bednění schodnic včetně podpěrné konstrukce výšky do 4 m půdorysně přímočarých zřízení</t>
  </si>
  <si>
    <t>49</t>
  </si>
  <si>
    <t>433351132</t>
  </si>
  <si>
    <t>Bednění schodnic včetně podpěrné konstrukce výšky do 4 m půdorysně přímočarých odstranění</t>
  </si>
  <si>
    <t>68</t>
  </si>
  <si>
    <t>Komunikace</t>
  </si>
  <si>
    <t>564861111</t>
  </si>
  <si>
    <t>Podklad ze štěrkodrti ŠD s rozprostřením a zhutněním, po zhutnění tl. 200 mm</t>
  </si>
  <si>
    <t>70</t>
  </si>
  <si>
    <t>51</t>
  </si>
  <si>
    <t>591411111</t>
  </si>
  <si>
    <t>Kladení dlažby z mozaiky komunikací pro pěší s vyplněním spár, s dvojím beraněním a se smetením přebytečného materiálu na vzdálenost do 3 m jednobarevné, s ložem tl. do 40 mm z kameniva</t>
  </si>
  <si>
    <t>72</t>
  </si>
  <si>
    <t>Úpravy povrchů, podlahy a osazování výplní</t>
  </si>
  <si>
    <t>642944121</t>
  </si>
  <si>
    <t>Osazení ocelových dveřních zárubní lisovaných nebo z úhelníků dodatečně s vybetonováním prahu, plochy do 2,5 m2</t>
  </si>
  <si>
    <t>76</t>
  </si>
  <si>
    <t>53</t>
  </si>
  <si>
    <t>113106111</t>
  </si>
  <si>
    <t>Rozebrání dlažeb komunikací pro pěší s přemístěním hmot na skládku na vzdálenost do 3 m nebo s naložením na dopravní prostředek s ložem z kameniva nebo živice a s jakoukoliv výplní spár ručně z mozaiky</t>
  </si>
  <si>
    <t>80</t>
  </si>
  <si>
    <t>113201112</t>
  </si>
  <si>
    <t>Vytrhání obrub s vybouráním lože, s přemístěním hmot na skládku na vzdálenost do 3 m nebo s naložením na dopravní prostředek silničních ležatých</t>
  </si>
  <si>
    <t>82</t>
  </si>
  <si>
    <t>55</t>
  </si>
  <si>
    <t>916131113</t>
  </si>
  <si>
    <t>Osazení silničního obrubníku betonového se zřízením lože, s vyplněním a zatřením spár cementovou maltou ležatého s boční opěrou z betonu prostého, do lože z betonu prostého</t>
  </si>
  <si>
    <t>84</t>
  </si>
  <si>
    <t>94</t>
  </si>
  <si>
    <t>99</t>
  </si>
  <si>
    <t>Přesun hmot</t>
  </si>
  <si>
    <t>57</t>
  </si>
  <si>
    <t>998011001</t>
  </si>
  <si>
    <t>Přesun hmot pro budovy občanské výstavby, bydlení, výrobu a služby s nosnou svislou konstrukcí zděnou z cihel, tvárnic nebo kamene vodorovná dopravní vzdálenost do 100 m pro budovy výšky do 6 m</t>
  </si>
  <si>
    <t>108</t>
  </si>
  <si>
    <t>711</t>
  </si>
  <si>
    <t>Izolace proti vodě, vlhkosti a plynům</t>
  </si>
  <si>
    <t>711161212</t>
  </si>
  <si>
    <t>Izolace proti zemní vlhkosti a beztlakové vodě nopovými fóliemi na ploše svislé S vrstva ochranná, odvětrávací a drenážní výška nopku 8,0 mm, tl. fólie do 0,6 mm</t>
  </si>
  <si>
    <t>110</t>
  </si>
  <si>
    <t>59</t>
  </si>
  <si>
    <t>711461103</t>
  </si>
  <si>
    <t>Provedení izolace proti povrchové a podpovrchové tlakové vodě fóliemi na ploše vodorovné V přilepenou v plné ploše</t>
  </si>
  <si>
    <t>112</t>
  </si>
  <si>
    <t>711462103</t>
  </si>
  <si>
    <t>Provedení izolace proti povrchové a podpovrchové tlakové vodě fóliemi na ploše svislé S přilepenou v plné ploše</t>
  </si>
  <si>
    <t>114</t>
  </si>
  <si>
    <t>61</t>
  </si>
  <si>
    <t>711491171</t>
  </si>
  <si>
    <t>Provedení doplňků izolace proti vodě textilií na ploše vodorovné V vrstva podkladní</t>
  </si>
  <si>
    <t>116</t>
  </si>
  <si>
    <t>711491172</t>
  </si>
  <si>
    <t>Provedení doplňků izolace proti vodě textilií na ploše vodorovné V vrstva ochranná</t>
  </si>
  <si>
    <t>118</t>
  </si>
  <si>
    <t>63</t>
  </si>
  <si>
    <t>998711201</t>
  </si>
  <si>
    <t>Přesun hmot pro izolace proti vodě, vlhkosti a plynům stanovený procentní sazbou (%) z ceny vodorovná dopravní vzdálenost do 50 m v objektech výšky do 6 m</t>
  </si>
  <si>
    <t>120</t>
  </si>
  <si>
    <t>766660002</t>
  </si>
  <si>
    <t>Montáž dveřních křídel dřevěných nebo plastových otevíravých do ocelové zárubně povrchově upravených jednokřídlových, šířky přes 800 mm</t>
  </si>
  <si>
    <t>122</t>
  </si>
  <si>
    <t>65</t>
  </si>
  <si>
    <t>55300</t>
  </si>
  <si>
    <t>dveře s protipožární odolností EI30-C-D/1</t>
  </si>
  <si>
    <t>124</t>
  </si>
  <si>
    <t>766660717</t>
  </si>
  <si>
    <t>Montáž dveřních doplňků samozavírače na zárubeň ocelovou</t>
  </si>
  <si>
    <t>126</t>
  </si>
  <si>
    <t>67</t>
  </si>
  <si>
    <t>766660722</t>
  </si>
  <si>
    <t>D+M dveřního kování</t>
  </si>
  <si>
    <t>128</t>
  </si>
  <si>
    <t>998766201</t>
  </si>
  <si>
    <t>Přesun hmot pro konstrukce truhlářské stanovený procentní sazbou (%) z ceny vodorovná dopravní vzdálenost do 50 m v objektech výšky do 6 m</t>
  </si>
  <si>
    <t>130</t>
  </si>
  <si>
    <t>69</t>
  </si>
  <si>
    <t>998767201</t>
  </si>
  <si>
    <t>Přesun hmot pro zámečnické konstrukce stanovený procentní sazbou (%) z ceny vodorovná dopravní vzdálenost do 50 m v objektech výšky do 6 m</t>
  </si>
  <si>
    <t>138</t>
  </si>
  <si>
    <t>OST</t>
  </si>
  <si>
    <t>Ostatní</t>
  </si>
  <si>
    <t>O01</t>
  </si>
  <si>
    <t>-898266317</t>
  </si>
  <si>
    <t>71</t>
  </si>
  <si>
    <t>1771247533</t>
  </si>
  <si>
    <t>SO.02.02 - ELEKTROINSTALACE</t>
  </si>
  <si>
    <t>D1 - Materiály</t>
  </si>
  <si>
    <t>D2 - Montáže</t>
  </si>
  <si>
    <t>D3 - Práce v HZS</t>
  </si>
  <si>
    <t xml:space="preserve">    VRN1 - Průzkumné, geodetické a projektové práce</t>
  </si>
  <si>
    <t xml:space="preserve">    VRN8 - Přesun stavebních kapacit</t>
  </si>
  <si>
    <t>D1</t>
  </si>
  <si>
    <t>Materiály</t>
  </si>
  <si>
    <t>Pol113</t>
  </si>
  <si>
    <t>Rozvaděč RH 1 vybavený, kapsa na dokumentaci 600x2000x400, oceloplechový</t>
  </si>
  <si>
    <t>Pol114</t>
  </si>
  <si>
    <t>Schema rozvaděče RH1 skutečný stav</t>
  </si>
  <si>
    <t>Pol115</t>
  </si>
  <si>
    <t>Tlačítko TS s krytem (hřibové tlačítko pod sklem) X20SA1V002</t>
  </si>
  <si>
    <t>Pol116</t>
  </si>
  <si>
    <t>Kabel silový, bezpečnostní CXKH - R(J) 5x4</t>
  </si>
  <si>
    <t>Pol117</t>
  </si>
  <si>
    <t>Kabel silový, bezpečnostní CXKH - R(J) 3x2,5</t>
  </si>
  <si>
    <t>Pol118</t>
  </si>
  <si>
    <t>Kabel silový, bezpečnostní CXKH - R(J) 3x1,5</t>
  </si>
  <si>
    <t>Pol119</t>
  </si>
  <si>
    <t>Protipožární vícenásobné prostupy 30DPI pažnice</t>
  </si>
  <si>
    <t>Pol120</t>
  </si>
  <si>
    <t>Kabelovod Multikanál</t>
  </si>
  <si>
    <t>Pol121</t>
  </si>
  <si>
    <t>Soumrakové čidlo  SO-02</t>
  </si>
  <si>
    <t>Pol122</t>
  </si>
  <si>
    <t>Kabel silový  CYKY J -3x1,5</t>
  </si>
  <si>
    <t>Pol123</t>
  </si>
  <si>
    <t>Kabel silový  CYKY J-5x2,5</t>
  </si>
  <si>
    <t>Pol124</t>
  </si>
  <si>
    <t>Kabel silový  CYKY J-3x2,5</t>
  </si>
  <si>
    <t>Pol125</t>
  </si>
  <si>
    <t>Vodič zemnění CYA 35 ž/z</t>
  </si>
  <si>
    <t>Pol126</t>
  </si>
  <si>
    <t>Vodič zemnění CYA 25 ž/z</t>
  </si>
  <si>
    <t>Pol127</t>
  </si>
  <si>
    <t>Vodič zemnění CYA 16 ž/z</t>
  </si>
  <si>
    <t>Pol128</t>
  </si>
  <si>
    <t>Vodič zemnění CY6 ž/z</t>
  </si>
  <si>
    <t>Pol129</t>
  </si>
  <si>
    <t>Vodič zemnění, pospojení CY4 ž/z</t>
  </si>
  <si>
    <t>Pol130</t>
  </si>
  <si>
    <t>Krabice instalační KP68</t>
  </si>
  <si>
    <t>Pol131</t>
  </si>
  <si>
    <t>Vypínač řazení 1 komplet Classic</t>
  </si>
  <si>
    <t>Pol132</t>
  </si>
  <si>
    <t>Dvouzásuvka komplet Classic</t>
  </si>
  <si>
    <t>Pol133</t>
  </si>
  <si>
    <t>Dvouzásuvka komplet zálohovaná z DA zelená</t>
  </si>
  <si>
    <t>Pol134</t>
  </si>
  <si>
    <t>Zásuvka třífázová 5P 400V/230V, 16A</t>
  </si>
  <si>
    <t>Pol135</t>
  </si>
  <si>
    <t>Svítidlo LED nouzové s piktogramem 3W, IP 65, DIONE 16LED</t>
  </si>
  <si>
    <t>Pol136</t>
  </si>
  <si>
    <t>Nouzové LED svítidlo přisazené 587lm, 5W, IP 65, DIONE 13LED</t>
  </si>
  <si>
    <t>Pol137</t>
  </si>
  <si>
    <t>Průmyslové LED svítidlo, polykarbonát opálový difuzor 4882lm, 34W, OBERON L1, 5k4</t>
  </si>
  <si>
    <t>Pol138</t>
  </si>
  <si>
    <t>Průmyslové LED svítidlo, polykarbonát opálový difuzor 3797lm, 25W, OBERON L1, 4k1</t>
  </si>
  <si>
    <t>Pol139</t>
  </si>
  <si>
    <t>Průmyslové LED svítidlo, polykarbonát opálový difuzor 5334lm, 39W, OBERON L1, 5k9</t>
  </si>
  <si>
    <t>Pol140</t>
  </si>
  <si>
    <t>Průmyslové LED svítidlo, polykarbonát opálový difuzor 5786lm, 42W, OBERON L1, 6k4</t>
  </si>
  <si>
    <t>Pol141</t>
  </si>
  <si>
    <t>Průmyslové LED svítidlo, polykarbonát opálový difuzor 6509lm, 44W, OBERON L1, 7k2</t>
  </si>
  <si>
    <t>Pol142</t>
  </si>
  <si>
    <t>Přímotop elektrický 1kW/230V</t>
  </si>
  <si>
    <t>Pol143</t>
  </si>
  <si>
    <t>Uzemnění</t>
  </si>
  <si>
    <t>Pol144</t>
  </si>
  <si>
    <t>Hromosvod</t>
  </si>
  <si>
    <t>Pol145</t>
  </si>
  <si>
    <t>Drátěný kabeloý žlab 250x50mm</t>
  </si>
  <si>
    <t>Pol146</t>
  </si>
  <si>
    <t>Nosníky, kabelové výložníky</t>
  </si>
  <si>
    <t>Pol147</t>
  </si>
  <si>
    <t>Snímač CO2 s výstupním relé</t>
  </si>
  <si>
    <t>Pol148</t>
  </si>
  <si>
    <t>Rozvaděč RACK 19"prázdná velikost 12U</t>
  </si>
  <si>
    <t>Pol149</t>
  </si>
  <si>
    <t>Pomocný materiál</t>
  </si>
  <si>
    <t>D2</t>
  </si>
  <si>
    <t>Montáže</t>
  </si>
  <si>
    <t>Pol150</t>
  </si>
  <si>
    <t>Zemní práce - hloubení rýh, obsyp, folie, zásyp, hutnění výkop 1400mmx1000mm</t>
  </si>
  <si>
    <t>Pol151</t>
  </si>
  <si>
    <t>Montáž a zapojení rozvaděče RH1</t>
  </si>
  <si>
    <t>Pol152</t>
  </si>
  <si>
    <t>Instalace silové kabeláže</t>
  </si>
  <si>
    <t>Pol153</t>
  </si>
  <si>
    <t>Instalace bezpečnostní kabeláže</t>
  </si>
  <si>
    <t>Pol154</t>
  </si>
  <si>
    <t>Montáž uzemnění, pospojení</t>
  </si>
  <si>
    <t>soubor</t>
  </si>
  <si>
    <t>Pol155</t>
  </si>
  <si>
    <t>Montáž protipožární ucpávky, přepážky</t>
  </si>
  <si>
    <t>Pol156</t>
  </si>
  <si>
    <t>Instalace přístrojů</t>
  </si>
  <si>
    <t>Pol157</t>
  </si>
  <si>
    <t>Instalace osvětlení</t>
  </si>
  <si>
    <t>Pol158</t>
  </si>
  <si>
    <t>Montáž nosných konstrukcí žlaby, trubky, závěsy, držáky</t>
  </si>
  <si>
    <t>Pol159</t>
  </si>
  <si>
    <t>Montáž hromosvodu</t>
  </si>
  <si>
    <t>Pol160</t>
  </si>
  <si>
    <t>Oživení, nastavení, zkušební provoz</t>
  </si>
  <si>
    <t>h</t>
  </si>
  <si>
    <t>Pol161</t>
  </si>
  <si>
    <t>Recyklační poplatky, světla a zdroje</t>
  </si>
  <si>
    <t>D3</t>
  </si>
  <si>
    <t>Práce v HZS</t>
  </si>
  <si>
    <t>Pol162</t>
  </si>
  <si>
    <t>Pol163</t>
  </si>
  <si>
    <t>Revize sada</t>
  </si>
  <si>
    <t>VRN1</t>
  </si>
  <si>
    <t>Průzkumné, geodetické a projektové práce</t>
  </si>
  <si>
    <t>013254000</t>
  </si>
  <si>
    <t>Dokumentace skutečného provedení stavby</t>
  </si>
  <si>
    <t>522807894</t>
  </si>
  <si>
    <t>-76159284</t>
  </si>
  <si>
    <t>-1071026329</t>
  </si>
  <si>
    <t>VRN8</t>
  </si>
  <si>
    <t>Přesun stavebních kapacit</t>
  </si>
  <si>
    <t>081002000</t>
  </si>
  <si>
    <t>Doprava zaměstnanců</t>
  </si>
  <si>
    <t>1032408051</t>
  </si>
  <si>
    <t>SO.02.03 - ZDRAVOTNĚ TECHNICKÁ INSTALACE</t>
  </si>
  <si>
    <t>713 - Izolace tepelné</t>
  </si>
  <si>
    <t>721 - Zdravotechnika - vnitřní kanalizace</t>
  </si>
  <si>
    <t>722 - Zdravotechnika - vnitřní vodovod</t>
  </si>
  <si>
    <t>725 - Zdravotechnika - zařizovací předměty</t>
  </si>
  <si>
    <t>734 - Ústřední vytápění - armatury</t>
  </si>
  <si>
    <t>763 - Konstrukce suché výstavby</t>
  </si>
  <si>
    <t>O01 - Ostatní</t>
  </si>
  <si>
    <t>713</t>
  </si>
  <si>
    <t>Izolace tepelné</t>
  </si>
  <si>
    <t>713411111</t>
  </si>
  <si>
    <t>Montáž izolace tepelné potrubí a ohybů pásy nebo rohožemi bez povrchové úpravy (izolační materiál ve specifikaci) ovinutými kolem potrubí a staženými ocelovým drátem potrubí jednovrstvá</t>
  </si>
  <si>
    <t>63148157</t>
  </si>
  <si>
    <t>deska tepelně izolační minerální  univerzální λ=0,035 tl 160mm</t>
  </si>
  <si>
    <t>998713203</t>
  </si>
  <si>
    <t>Přesun hmot pro izolace tepelné stanovený procentní sazbou (%) z ceny vodorovná dopravní vzdálenost do 50 m v objektech výšky přes 12 do 24 m</t>
  </si>
  <si>
    <t>-226507756</t>
  </si>
  <si>
    <t>721173401</t>
  </si>
  <si>
    <t>Potrubí z trub PVC SN4 svodné (ležaté) DN 110</t>
  </si>
  <si>
    <t>721173402</t>
  </si>
  <si>
    <t>Potrubí z trub PVC SN4 svodné (ležaté) DN 125</t>
  </si>
  <si>
    <t>721174043</t>
  </si>
  <si>
    <t>Potrubí z trub polypropylenových připojovací DN 50</t>
  </si>
  <si>
    <t>721174024</t>
  </si>
  <si>
    <t>Potrubí z trub polypropylenových odpadní (svislé) DN 75</t>
  </si>
  <si>
    <t>721174042</t>
  </si>
  <si>
    <t>Potrubí z trub polypropylenových připojovací DN 40</t>
  </si>
  <si>
    <t>721174044</t>
  </si>
  <si>
    <t>Potrubí z trub polypropylenových připojovací DN 75</t>
  </si>
  <si>
    <t>721194103</t>
  </si>
  <si>
    <t>Vyměření přípojek na potrubí vyvedení a upevnění odpadních výpustek DN 32</t>
  </si>
  <si>
    <t>721194104</t>
  </si>
  <si>
    <t>Vyměření přípojek na potrubí vyvedení a upevnění odpadních výpustek DN 40</t>
  </si>
  <si>
    <t>721242116</t>
  </si>
  <si>
    <t>Lapače střešních splavenin polypropylenové (PP) s kulovým kloubem na odtoku DN 125</t>
  </si>
  <si>
    <t>721262108a</t>
  </si>
  <si>
    <t>Upevnění odpadního potrubí pomocí objímek DN 32 a upovňovacího materiálu</t>
  </si>
  <si>
    <t>721274121</t>
  </si>
  <si>
    <t>Ventily přivzdušňovací odpadních potrubí vnitřní od DN 32 do DN 50</t>
  </si>
  <si>
    <t>721290111</t>
  </si>
  <si>
    <t>Zkouška těsnosti kanalizace v objektech vodou do DN 125</t>
  </si>
  <si>
    <t>998721203</t>
  </si>
  <si>
    <t>Přesun hmot pro vnitřní kanalizace stanovený procentní sazbou (%) z ceny vodorovná dopravní vzdálenost do 50 m v objektech výšky přes 12 do 24 m</t>
  </si>
  <si>
    <t>722130901</t>
  </si>
  <si>
    <t>Opravy vodovodního potrubí z ocelových trubek pozinkovaných závitových zazátkování vývodu</t>
  </si>
  <si>
    <t>722130913</t>
  </si>
  <si>
    <t>Opravy vodovodního potrubí z ocelových trubek pozinkovaných závitových přeřezání ocelové trubky do DN 25</t>
  </si>
  <si>
    <t>722131912</t>
  </si>
  <si>
    <t>Opravy vodovodního potrubí z ocelových trubek pozinkovaných závitových vsazení odbočky do potrubí DN 20</t>
  </si>
  <si>
    <t>722131913</t>
  </si>
  <si>
    <t>Opravy vodovodního potrubí z ocelových trubek pozinkovaných závitových vsazení odbočky do potrubí DN 25</t>
  </si>
  <si>
    <t>722131932</t>
  </si>
  <si>
    <t>Opravy vodovodního potrubí z ocelových trubek pozinkovaných závitových propojení dosavadního potrubí DN 20</t>
  </si>
  <si>
    <t>722131933</t>
  </si>
  <si>
    <t>Opravy vodovodního potrubí z ocelových trubek pozinkovaných závitových propojení dosavadního potrubí DN 25</t>
  </si>
  <si>
    <t>722173103</t>
  </si>
  <si>
    <t>Potrubí z plastových trubek ze síťovaného polyethylenu (PE-Xa) spojované mechanicky násuvnou objímkou plastovou D 20/2,8</t>
  </si>
  <si>
    <t>722173104</t>
  </si>
  <si>
    <t>Potrubí z plastových trubek ze síťovaného polyethylenu (PE-Xa) spojované mechanicky násuvnou objímkou plastovou D 25/3,5</t>
  </si>
  <si>
    <t>722173303</t>
  </si>
  <si>
    <t>Potrubí z plastových trubek příplatek k ceně za členitý rozvod (v koupelnách, WC a pod.) trubek spojovaných násuvnou objímkou plastovou D 20/2,8</t>
  </si>
  <si>
    <t>722174072</t>
  </si>
  <si>
    <t>Potrubí z plastových trubek z polypropylenu (PPR) svařovaných polyfuzně kompenzační smyčky na potrubí (PPR) D 20 x 3,4</t>
  </si>
  <si>
    <t>722174073</t>
  </si>
  <si>
    <t>Potrubí z plastových trubek z polypropylenu (PPR) svařovaných polyfuzně kompenzační smyčky na potrubí (PPR) D 25 x 4,2</t>
  </si>
  <si>
    <t>722181243</t>
  </si>
  <si>
    <t>Ochrana potrubí termoizolačními trubicemi z pěnového polyetylenu PE přilepenými v příčných a podélných spojích, tloušťky izolace přes 13 do 20 mm, vnitřního průměru izolace DN přes 45 do 63 mm</t>
  </si>
  <si>
    <t>722181253</t>
  </si>
  <si>
    <t>Ochrana potrubí termoizolačními trubicemi z pěnového polyetylenu PE přilepenými v příčných a podélných spojích, tloušťky izolace přes 20 do 25 mm, vnitřního průměru izolace DN přes 45 do 63 mm</t>
  </si>
  <si>
    <t>722190401</t>
  </si>
  <si>
    <t>Zřízení přípojek na potrubí vyvedení a upevnění výpustek do DN 25</t>
  </si>
  <si>
    <t>722212440</t>
  </si>
  <si>
    <t>Armatury přírubové šoupátka orientační štítky na zeď</t>
  </si>
  <si>
    <t>722220111</t>
  </si>
  <si>
    <t>Armatury s jedním závitem nástěnky pro výtokový ventil G 1/2"</t>
  </si>
  <si>
    <t>722290215</t>
  </si>
  <si>
    <t>Zkoušky, proplach a desinfekce vodovodního potrubí zkoušky těsnosti vodovodního potrubí hrdlového nebo přírubového do DN 100</t>
  </si>
  <si>
    <t>722290234</t>
  </si>
  <si>
    <t>Zkoušky, proplach a desinfekce vodovodního potrubí proplach a desinfekce vodovodního potrubí do DN 80</t>
  </si>
  <si>
    <t>998722201</t>
  </si>
  <si>
    <t>Přesun hmot pro vnitřní vodovod stanovený procentní sazbou (%) z ceny vodorovná dopravní vzdálenost do 50 m v objektech výšky do 6 m</t>
  </si>
  <si>
    <t>725211623</t>
  </si>
  <si>
    <t>Umyvadla keramická bílá bez výtokových armatur připevněná na stěnu šrouby se sloupem, šířka umyvadla 600 mm</t>
  </si>
  <si>
    <t>725291511</t>
  </si>
  <si>
    <t>Doplňky zařízení koupelen a záchodů plastové dávkovač tekutého mýdla na 350 ml</t>
  </si>
  <si>
    <t>72529153a</t>
  </si>
  <si>
    <t>Doplňky zařízení koupelen a záchodů plastové odpadkové koše 60l na papírové ubrousky</t>
  </si>
  <si>
    <t>725291631</t>
  </si>
  <si>
    <t>Doplňky zařízení koupelen a záchodů nerezové zásobník papírových ručníků</t>
  </si>
  <si>
    <t>725822611</t>
  </si>
  <si>
    <t>Baterie umyvadlové stojánkové pákové bez výpusti</t>
  </si>
  <si>
    <t>725831411</t>
  </si>
  <si>
    <t>Montáž nástěnné G 1/2 ostatní typ</t>
  </si>
  <si>
    <t>725861102</t>
  </si>
  <si>
    <t>Zápachové uzávěrky zařizovacích předmětů pro umyvadla DN 40</t>
  </si>
  <si>
    <t>725861312</t>
  </si>
  <si>
    <t>Zápachové uzávěrky zařizovacích předmětů pro podomítkové DN 40/50</t>
  </si>
  <si>
    <t>998725203</t>
  </si>
  <si>
    <t>Přesun hmot pro zařizovací předměty stanovený procentní sazbou (%) z ceny vodorovná dopravní vzdálenost do 50 m v objektech výšky přes 12 do 24 m</t>
  </si>
  <si>
    <t>1829122576</t>
  </si>
  <si>
    <t>734</t>
  </si>
  <si>
    <t>Ústřední vytápění - armatury</t>
  </si>
  <si>
    <t>734209113</t>
  </si>
  <si>
    <t>Montáž závitových armatur se 2 závity G 1/2 (DN 15)</t>
  </si>
  <si>
    <t>734209114</t>
  </si>
  <si>
    <t>Montáž závitových armatur se 2 závity G 3/4 (DN 20)</t>
  </si>
  <si>
    <t>722224152</t>
  </si>
  <si>
    <t>Armatury s jedním závitem ventily kulové zahradní uzávěry PN 15 do 120° C G 1/2 - 3/4</t>
  </si>
  <si>
    <t>243917150</t>
  </si>
  <si>
    <t>734491101</t>
  </si>
  <si>
    <t>Měřicí armatury s vypouštěním k vyvažovacím nebo stoupačkovým ventilům přímé PN 20 do 100°C G 3/4</t>
  </si>
  <si>
    <t>998734203</t>
  </si>
  <si>
    <t>Přesun hmot pro armatury stanovený procentní sazbou (%) z ceny vodorovná dopravní vzdálenost do 50 m v objektech výšky přes 12 do 24 m</t>
  </si>
  <si>
    <t>1490588538</t>
  </si>
  <si>
    <t>763</t>
  </si>
  <si>
    <t>Konstrukce suché výstavby</t>
  </si>
  <si>
    <t>763172313</t>
  </si>
  <si>
    <t>Instalační technika pro konstrukce ze sádrokartonových desek montáž revizních dvířek velikost 400 x 400 mm</t>
  </si>
  <si>
    <t>59030712</t>
  </si>
  <si>
    <t>dvířka revizní s automatickým zámkem 400x400mm</t>
  </si>
  <si>
    <t>-1794877285</t>
  </si>
  <si>
    <t>998763202</t>
  </si>
  <si>
    <t>Přesun hmot pro dřevostavby stanovený procentní sazbou (%) z ceny vodorovná dopravní vzdálenost do 50 m v objektech výšky přes 12 do 24 m</t>
  </si>
  <si>
    <t>1185125021</t>
  </si>
  <si>
    <t>HZS2491a</t>
  </si>
  <si>
    <t>Zednických výpomocí (7%)</t>
  </si>
  <si>
    <t>kplt</t>
  </si>
  <si>
    <t>HZS4212</t>
  </si>
  <si>
    <t>Hodinové zúčtovací sazby ostatních profesí revizní a kontrolní činnost revizní technik specialista</t>
  </si>
  <si>
    <t>920474078</t>
  </si>
  <si>
    <t>484005987</t>
  </si>
  <si>
    <t>SO.02.04 - VZDUCHOTECHNIKA</t>
  </si>
  <si>
    <t>767 - Konstrukce zámečnické</t>
  </si>
  <si>
    <t>22-M - Montáže oznam. a zabezp. zařízení</t>
  </si>
  <si>
    <t>24-M - Montáže vzduchotechnických zařízení</t>
  </si>
  <si>
    <t>767811100a</t>
  </si>
  <si>
    <t>D+M plastových mřížek větracích VM do dvěří 150x75mm oboustranná</t>
  </si>
  <si>
    <t>22-M</t>
  </si>
  <si>
    <t>Montáže oznam. a zabezp. zařízení</t>
  </si>
  <si>
    <t>220321441a</t>
  </si>
  <si>
    <t>Dodávka a montáž čidla CO2</t>
  </si>
  <si>
    <t>240071289</t>
  </si>
  <si>
    <t>Zhotovení závěsu na montáži pro vzduchotechnická potrubí</t>
  </si>
  <si>
    <t>240080320</t>
  </si>
  <si>
    <t>D+M potrubí SPIRO PA 120305 do D 110</t>
  </si>
  <si>
    <t>240080321</t>
  </si>
  <si>
    <t>D+M potrubí SPIRO PA 120305 do D 125</t>
  </si>
  <si>
    <t>240080527a</t>
  </si>
  <si>
    <t>Drobný pomocný materiál - polotovary na závěsy potrubí (závitové tyče, hmoždinky, hutní profily)</t>
  </si>
  <si>
    <t>240090406</t>
  </si>
  <si>
    <t>D+M stavitelné výustky na potrubí DN 125 v barvě architekta</t>
  </si>
  <si>
    <t>240090503a</t>
  </si>
  <si>
    <t>Tlumič hluku průměr 125 mm, délka 900 mm</t>
  </si>
  <si>
    <t>240090505b</t>
  </si>
  <si>
    <t>D+M zpětná klapka do krového potrubí DN125</t>
  </si>
  <si>
    <t>241010255A</t>
  </si>
  <si>
    <t>D+M Ventilátor do kruhového potrubí d125; 150 m3/hod; 150 Pa vč. rychloupínacích spon 2ks</t>
  </si>
  <si>
    <t>241010256b</t>
  </si>
  <si>
    <t>D+M nástěného ventilátor radiální, DN 110 s nízkou hlučností, se zpětnou klapkou a nastavitelným časovým doběhem, do 75m3/h</t>
  </si>
  <si>
    <t>241010258c</t>
  </si>
  <si>
    <t>D+M nástěného ventilátor radiální, DN 125 s nízkou hlučností, se zpětnou klapkou a nastavitelným časovým doběhem, do 75m3/h</t>
  </si>
  <si>
    <t>24108053a</t>
  </si>
  <si>
    <t>Revize, seřízení, koordinace s elektro, zaškolení obsluhy</t>
  </si>
  <si>
    <t>HZS3211</t>
  </si>
  <si>
    <t>Hodinová zúčtovací sazba montér vzduchotechniky a chlazení</t>
  </si>
  <si>
    <t>HZS3212</t>
  </si>
  <si>
    <t>Hodinová zúčtovací sazba montér vzduchotechniky a chlazení odborný</t>
  </si>
  <si>
    <t>HZS3222</t>
  </si>
  <si>
    <t>Hodinová zúčtovací sazba montér slaboproudých zařízení odborný</t>
  </si>
  <si>
    <t>HZS3231</t>
  </si>
  <si>
    <t>Hodinová zúčtovací sazba montér měřících a regulačních zařízení</t>
  </si>
  <si>
    <t>422625052</t>
  </si>
  <si>
    <t>-1869071458</t>
  </si>
  <si>
    <t>SO.03.01 - STAVEBNÍ ČÁST</t>
  </si>
  <si>
    <t xml:space="preserve">    713 - Izolace tepelné</t>
  </si>
  <si>
    <t xml:space="preserve">    762 - Konstrukce tesařské</t>
  </si>
  <si>
    <t xml:space="preserve">    763 - Konstrukce montované z desek, dílců a panelů</t>
  </si>
  <si>
    <t xml:space="preserve">    777 - Podlahy lité</t>
  </si>
  <si>
    <t xml:space="preserve">    781 - Dokončovací práce - obklady keramické</t>
  </si>
  <si>
    <t xml:space="preserve">    783 - Dokončovací práce - nátěry</t>
  </si>
  <si>
    <t xml:space="preserve">    784 - Dokončovací práce - malby</t>
  </si>
  <si>
    <t>116951201</t>
  </si>
  <si>
    <t>Úprava zemin vápnem nebo směsnými hydraulickými pojivy za účelem zlepšení mechanických vlastností a zpracovatelnosti, bez dodávky materiálu u hrubých terénních úprav, násypů a zásypů</t>
  </si>
  <si>
    <t>58534624</t>
  </si>
  <si>
    <t>hydrát vápenný CL 90 velmi jemný</t>
  </si>
  <si>
    <t>122251102</t>
  </si>
  <si>
    <t>Odkopávky a prokopávky nezapažené strojně v hornině třídy těžitelnosti I skupiny 3 přes 20 do 50 m3</t>
  </si>
  <si>
    <t>131251203</t>
  </si>
  <si>
    <t>Hloubení zapažených jam a zářezů strojně s urovnáním dna do předepsaného profilu a spádu v hornině třídy těžitelnosti I skupiny 3 přes 50 do 100 m3</t>
  </si>
  <si>
    <t>132251104</t>
  </si>
  <si>
    <t>Hloubení nezapažených rýh šířky do 800 mm strojně s urovnáním dna do předepsaného profilu a spádu v hornině třídy těžitelnosti I skupiny 3 přes 100 m3</t>
  </si>
  <si>
    <t>171251201</t>
  </si>
  <si>
    <t>58331200</t>
  </si>
  <si>
    <t>štěrkopísek netříděný zásypový</t>
  </si>
  <si>
    <t>174151101</t>
  </si>
  <si>
    <t>181202305</t>
  </si>
  <si>
    <t>Úprava pláně na stavbách silnic a dálnic strojně na násypech se zhutněním</t>
  </si>
  <si>
    <t>213141111</t>
  </si>
  <si>
    <t>Zřízení vrstvy z geotextilie filtrační, separační, odvodňovací, ochranné, výztužné nebo protierozní v rovině nebo ve sklonu do 1:5, šířky do 3 m</t>
  </si>
  <si>
    <t>69311081</t>
  </si>
  <si>
    <t>geotextilie netkaná separační, ochranná, filtrační, drenážní PES 300g/m2</t>
  </si>
  <si>
    <t>938902122</t>
  </si>
  <si>
    <t>Čištění nádrží, ploch dřevěných nebo betonových konstrukcí, potrubí ploch betonových konstrukcí tlakovou vodou</t>
  </si>
  <si>
    <t>273313511</t>
  </si>
  <si>
    <t>Základy z betonu prostého desky z betonu kamenem neprokládaného tř. C 12/15</t>
  </si>
  <si>
    <t>273321411</t>
  </si>
  <si>
    <t>Základy z betonu železového (bez výztuže) desky z betonu bez zvláštních nároků na prostředí tř. C 20/25</t>
  </si>
  <si>
    <t>273362021</t>
  </si>
  <si>
    <t>Výztuž základů desek ze svařovaných sítí z drátů typu KARI</t>
  </si>
  <si>
    <t>274313611</t>
  </si>
  <si>
    <t>Základy z betonu prostého pasy betonu kamenem neprokládaného tř. C 16/20</t>
  </si>
  <si>
    <t>274361821</t>
  </si>
  <si>
    <t>Výztuž základů pasů z betonářské oceli 10 505 (R) nebo BSt 500</t>
  </si>
  <si>
    <t>279113131</t>
  </si>
  <si>
    <t>Základové zdi z tvárnic ztraceného bednění včetně výplně z betonu bez zvláštních nároků na vliv prostředí třídy C 16/20, tloušťky zdiva 150 mm</t>
  </si>
  <si>
    <t>279113135</t>
  </si>
  <si>
    <t>Základové zdi z tvárnic ztraceného bednění včetně výplně z betonu bez zvláštních nároků na vliv prostředí třídy C 16/20, tloušťky zdiva přes 300 do 400 mm</t>
  </si>
  <si>
    <t>ZAK001</t>
  </si>
  <si>
    <t>Průchodky přes základové konstrukce dle požadacku jednotlivých řemesel</t>
  </si>
  <si>
    <t>311238660</t>
  </si>
  <si>
    <t>Zdivo jednovrstvé tepelně izolační z cihel děrovaných broušených s integrovanou izolací z hydrofobizované minerální vlny na zdicí pěnu, součinitel prostupu tepla U přes 0,18 do 0,22, tl. zdiva 300 mm</t>
  </si>
  <si>
    <t>311236331</t>
  </si>
  <si>
    <t>Zdivo jednovrstvé zvukově izolační z cihel děrovaných z broušených cihel na tenkovrstvou maltu, pevnost cihel do P15, tl. zdiva 300 mm</t>
  </si>
  <si>
    <t>311236321</t>
  </si>
  <si>
    <t>Zdivo jednovrstvé zvukově izolační z cihel děrovaných z broušených cihel na tenkovrstvou maltu, pevnost cihel do P15, tl. zdiva 250 mm</t>
  </si>
  <si>
    <t>311235451</t>
  </si>
  <si>
    <t>Zdivo jednovrstvé z cihel děrovaných broušených na zdicí pěnu, pevnost cihel do P10, tl. zdiva 300 mm</t>
  </si>
  <si>
    <t>317121220</t>
  </si>
  <si>
    <t>Železobetonové prefabrikované překlady osazené jednotlivě na výšku, do lože z cementové malty šíře 60 mm, výšky 190 mm délky 2800 mm</t>
  </si>
  <si>
    <t>317141443</t>
  </si>
  <si>
    <t>Překlady ploché prefabrikované z pórobetonu osazené do tenkého maltového lože, včetně slepení dvou překladů vedle sebe po celé délce boční plochy, výšky překladu do 200 mm šířky 150 mm, délky překladu přes 1300 do 1500 mm</t>
  </si>
  <si>
    <t>317168053</t>
  </si>
  <si>
    <t>Překlady keramické vysoké osazené do maltového lože, šířky překladu 70 mm výšky 238 mm, délky 1500 mm</t>
  </si>
  <si>
    <t>317168054</t>
  </si>
  <si>
    <t>Překlady keramické vysoké osazené do maltového lože, šířky překladu 70 mm výšky 238 mm, délky 1750 mm</t>
  </si>
  <si>
    <t>317168055</t>
  </si>
  <si>
    <t>Překlady keramické vysoké osazené do maltového lože, šířky překladu 70 mm výšky 238 mm, délky 2000 mm</t>
  </si>
  <si>
    <t>317168056</t>
  </si>
  <si>
    <t>Překlady keramické vysoké osazené do maltového lože, šířky překladu 70 mm výšky 238 mm, délky 2250 mm</t>
  </si>
  <si>
    <t>317168059</t>
  </si>
  <si>
    <t>Překlady keramické vysoké osazené do maltového lože, šířky překladu 70 mm výšky 238 mm, délky 3000 mm</t>
  </si>
  <si>
    <t>317941125</t>
  </si>
  <si>
    <t>Osazování ocelových válcovaných nosníků na zdivu I nebo IE nebo U nebo UE nebo L č. 24 a výše nebo výšky přes 220 mm</t>
  </si>
  <si>
    <t>13010942</t>
  </si>
  <si>
    <t>ocel profilová UPE 240 jakost 11 375</t>
  </si>
  <si>
    <t>13010756</t>
  </si>
  <si>
    <t>ocel profilová IPE 240 jakost 11 375</t>
  </si>
  <si>
    <t>317998114</t>
  </si>
  <si>
    <t>Izolace tepelná mezi překlady z pěnového polystyrenu výšky 24 cm, tloušťky 90 mm</t>
  </si>
  <si>
    <t>342272245</t>
  </si>
  <si>
    <t>Příčky z pórobetonových tvárnic hladkých na tenké maltové lože objemová hmotnost do 500 kg/m3, tloušťka příčky 150 mm</t>
  </si>
  <si>
    <t>417238213</t>
  </si>
  <si>
    <t>Obezdívka ztužujícího věnce keramickými věncovkami včetně tepelné izolace z pěnového polystyrenu tl. 100 mm jednostranná, výška věnce přes 210 do 250 mm</t>
  </si>
  <si>
    <t>417238223</t>
  </si>
  <si>
    <t>Obezdívka ztužujícího věnce keramickými věncovkami včetně tepelné izolace z pěnového polystyrenu tl. 100 mm oboustranná, výška věnce přes 210 do 250 mm</t>
  </si>
  <si>
    <t>411168306</t>
  </si>
  <si>
    <t>Stropy keramické z cihelných stropních vložek MIAKO a keramobetonových nosníků včetně zmonolitnění konstrukce z betonu C 20/25 a svařované sítě při osové vzdálenosti nosníků 50 cm, z vložek výšky 19 cm (MIAKO 19/50), tloušťky stropní konstrukce 25 cm, z nosníků délky přes 6 do 7 m</t>
  </si>
  <si>
    <t>411351011</t>
  </si>
  <si>
    <t>Bednění stropních konstrukcí - bez podpěrné konstrukce desek tloušťky stropní desky přes 5 do 25 cm zřízení</t>
  </si>
  <si>
    <t>411351012</t>
  </si>
  <si>
    <t>Bednění stropních konstrukcí - bez podpěrné konstrukce desek tloušťky stropní desky přes 5 do 25 cm odstranění</t>
  </si>
  <si>
    <t>411354311</t>
  </si>
  <si>
    <t>Podpěrná konstrukce stropů - desek, kleneb a skořepin výška podepření do 4 m tloušťka stropu přes 5 do 15 cm zřízení</t>
  </si>
  <si>
    <t>411354312</t>
  </si>
  <si>
    <t>Podpěrná konstrukce stropů - desek, kleneb a skořepin výška podepření do 4 m tloušťka stropu přes 5 do 15 cm odstranění</t>
  </si>
  <si>
    <t>411354313</t>
  </si>
  <si>
    <t>Podpěrná konstrukce stropů - desek, kleneb a skořepin výška podepření do 4 m tloušťka stropu přes 15 do 25 cm zřízení</t>
  </si>
  <si>
    <t>411354314</t>
  </si>
  <si>
    <t>Podpěrná konstrukce stropů - desek, kleneb a skořepin výška podepření do 4 m tloušťka stropu přes 15 do 25 cm odstranění</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</si>
  <si>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</si>
  <si>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</si>
  <si>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417351115</t>
  </si>
  <si>
    <t>Bednění bočnic ztužujících pásů a věnců včetně vzpěr zřízení</t>
  </si>
  <si>
    <t>417351116</t>
  </si>
  <si>
    <t>Bednění bočnic ztužujících pásů a věnců včetně vzpěr odstranění</t>
  </si>
  <si>
    <t>417361821</t>
  </si>
  <si>
    <t>Výztuž ztužujících pásů a věnců z betonářské oceli 10 505 (R) nebo BSt 500</t>
  </si>
  <si>
    <t>564811111</t>
  </si>
  <si>
    <t>Podklad ze štěrkodrti ŠD s rozprostřením a zhutněním, po zhutnění tl. 50 mm</t>
  </si>
  <si>
    <t>564831111</t>
  </si>
  <si>
    <t>Podklad ze štěrkodrti ŠD s rozprostřením a zhutněním, po zhutnění tl. 100 mm</t>
  </si>
  <si>
    <t>59245301</t>
  </si>
  <si>
    <t>dlažba zámková tvaru I kraj 200x140x60mm přírodní</t>
  </si>
  <si>
    <t>619991011</t>
  </si>
  <si>
    <t>Zakrytí vnitřních ploch před znečištěním včetně pozdějšího odkrytí konstrukcí a prvků obalením fólií a přelepením páskou</t>
  </si>
  <si>
    <t>611321141</t>
  </si>
  <si>
    <t>Omítka vápenocementová vnitřních ploch nanášená ručně dvouvrstvá, tloušťky jádrové omítky do 10 mm a tloušťky štuku do 3 mm štuková vodorovných konstrukcí stropů rovných</t>
  </si>
  <si>
    <t>612321121</t>
  </si>
  <si>
    <t>Omítka vápenocementová vnitřních ploch nanášená ručně jednovrstvá, tloušťky do 10 mm hladká svislých konstrukcí stěn</t>
  </si>
  <si>
    <t>612311131</t>
  </si>
  <si>
    <t>Potažení vnitřních ploch štukem tloušťky do 3 mm svislých konstrukcí stěn</t>
  </si>
  <si>
    <t>622143005</t>
  </si>
  <si>
    <t>Montáž omítkových profilů plastových, pozinkovaných nebo dřevěných upevněných vtlačením do podkladní vrstvy nebo přibitím omítníků</t>
  </si>
  <si>
    <t>56284231</t>
  </si>
  <si>
    <t>omítník PVC tl omítky tl 6mm</t>
  </si>
  <si>
    <t>733194789</t>
  </si>
  <si>
    <t>622143003</t>
  </si>
  <si>
    <t>Montáž omítkových profilů plastových, pozinkovaných nebo dřevěných upevněných vtlačením do podkladní vrstvy nebo přibitím rohových s tkaninou</t>
  </si>
  <si>
    <t>55343023</t>
  </si>
  <si>
    <t>profil rohový Pz s kulatou hlavou pro vnitřní omítky tl 15mm</t>
  </si>
  <si>
    <t>-1922018478</t>
  </si>
  <si>
    <t>612142001</t>
  </si>
  <si>
    <t>Potažení vnitřních ploch pletivem v ploše nebo pruzích, na plném podkladu sklovláknitým vtlačením do tmelu stěn</t>
  </si>
  <si>
    <t>144</t>
  </si>
  <si>
    <t>73</t>
  </si>
  <si>
    <t>622531011</t>
  </si>
  <si>
    <t>Omítka tenkovrstvá silikonová vnějších ploch probarvená, včetně penetrace podkladu zrnitá, tloušťky 1,5 mm stěn</t>
  </si>
  <si>
    <t>146</t>
  </si>
  <si>
    <t>622811002</t>
  </si>
  <si>
    <t>Omítka tepelně izolační vnějších ploch stěn prováděná ručně v 1 vrstvě, tloušťky přes 20 do 30 mm</t>
  </si>
  <si>
    <t>150</t>
  </si>
  <si>
    <t>75</t>
  </si>
  <si>
    <t>622142001</t>
  </si>
  <si>
    <t>Potažení vnějších ploch pletivem v ploše nebo pruzích, na plném podkladu sklovláknitým vtlačením do tmelu stěn</t>
  </si>
  <si>
    <t>152</t>
  </si>
  <si>
    <t>622131101</t>
  </si>
  <si>
    <t>Podkladní a spojovací vrstva omítaných ploch cementový postřik nanášený ručně celoplošně stěn</t>
  </si>
  <si>
    <t>154</t>
  </si>
  <si>
    <t>77</t>
  </si>
  <si>
    <t>631311115</t>
  </si>
  <si>
    <t>Mazanina z betonu prostého bez zvýšených nároků na prostředí tl. přes 50 do 80 mm tř. C 20/25</t>
  </si>
  <si>
    <t>156</t>
  </si>
  <si>
    <t>631311125</t>
  </si>
  <si>
    <t>Mazanina z betonu prostého bez zvýšených nároků na prostředí tl. přes 80 do 120 mm tř. C 20/25</t>
  </si>
  <si>
    <t>158</t>
  </si>
  <si>
    <t>79</t>
  </si>
  <si>
    <t>631319012</t>
  </si>
  <si>
    <t>Příplatek k cenám mazanin za úpravu povrchu mazaniny přehlazením, mazanina tl. přes 80 do 120 mm</t>
  </si>
  <si>
    <t>160</t>
  </si>
  <si>
    <t>631319171</t>
  </si>
  <si>
    <t>Příplatek k cenám mazanin za stržení povrchu spodní vrstvy mazaniny latí před vložením výztuže nebo pletiva pro tl. obou vrstev mazaniny přes 50 do 80 mm</t>
  </si>
  <si>
    <t>162</t>
  </si>
  <si>
    <t>81</t>
  </si>
  <si>
    <t>631319204</t>
  </si>
  <si>
    <t>Příplatek k cenám betonových mazanin za vyztužení ocelovými vlákny (drátkobeton) objemové vyztužení 30 kg/m3</t>
  </si>
  <si>
    <t>164</t>
  </si>
  <si>
    <t>631362021</t>
  </si>
  <si>
    <t>Výztuž mazanin ze svařovaných sítí z drátů typu KARI</t>
  </si>
  <si>
    <t>166</t>
  </si>
  <si>
    <t>83</t>
  </si>
  <si>
    <t>642942111</t>
  </si>
  <si>
    <t>Osazování zárubní nebo rámů kovových dveřních lisovaných nebo z úhelníků bez dveřních křídel na cementovou maltu, plochy otvoru do 2,5 m2</t>
  </si>
  <si>
    <t>168</t>
  </si>
  <si>
    <t>55331350</t>
  </si>
  <si>
    <t>zárubeň ocelová pro běžné zdění a pórobeton 100 levá/pravá 800</t>
  </si>
  <si>
    <t>170</t>
  </si>
  <si>
    <t>85</t>
  </si>
  <si>
    <t>642942221</t>
  </si>
  <si>
    <t>Osazování zárubní nebo rámů kovových dveřních lisovaných nebo z úhelníků bez dveřních křídel na cementovou maltu, plochy otvoru přes 2,5 do 4,5 m2</t>
  </si>
  <si>
    <t>172</t>
  </si>
  <si>
    <t>553311240</t>
  </si>
  <si>
    <t>zárubeň ocelová k dveřím ozn. 04/LP</t>
  </si>
  <si>
    <t>174</t>
  </si>
  <si>
    <t>87</t>
  </si>
  <si>
    <t>553311241</t>
  </si>
  <si>
    <t>zárubeň ocelová k dveřím ozn. 05/LP</t>
  </si>
  <si>
    <t>176</t>
  </si>
  <si>
    <t>178</t>
  </si>
  <si>
    <t>89</t>
  </si>
  <si>
    <t>59217031</t>
  </si>
  <si>
    <t>obrubník betonový silniční 1000x150x250mm</t>
  </si>
  <si>
    <t>180</t>
  </si>
  <si>
    <t>59217035</t>
  </si>
  <si>
    <t>obrubník betonový obloukový vnější 780x150x250mm</t>
  </si>
  <si>
    <t>182</t>
  </si>
  <si>
    <t>91</t>
  </si>
  <si>
    <t>941111121</t>
  </si>
  <si>
    <t>Montáž lešení řadového trubkového lehkého pracovního s podlahami s provozním zatížením tř. 3 do 200 kg/m2 šířky tř. W09 přes 0,9 do 1,2 m, výšky do 10 m</t>
  </si>
  <si>
    <t>184</t>
  </si>
  <si>
    <t>941111221</t>
  </si>
  <si>
    <t>Montáž lešení řadového trubkového lehkého pracovního s podlahami s provozním zatížením tř. 3 do 200 kg/m2 Příplatek za první a každý další den použití lešení k ceně -1121</t>
  </si>
  <si>
    <t>186</t>
  </si>
  <si>
    <t>93</t>
  </si>
  <si>
    <t>941111821</t>
  </si>
  <si>
    <t>Demontáž lešení řadového trubkového lehkého pracovního s podlahami s provozním zatížením tř. 3 do 200 kg/m2 šířky tř. W09 přes 0,9 do 1,2 m, výšky do 10 m</t>
  </si>
  <si>
    <t>188</t>
  </si>
  <si>
    <t>944511111</t>
  </si>
  <si>
    <t>Montáž ochranné sítě zavěšené na konstrukci lešení z textilie z umělých vláken</t>
  </si>
  <si>
    <t>190</t>
  </si>
  <si>
    <t>95</t>
  </si>
  <si>
    <t>944511211</t>
  </si>
  <si>
    <t>Montáž ochranné sítě Příplatek za první a každý další den použití sítě k ceně -1111</t>
  </si>
  <si>
    <t>192</t>
  </si>
  <si>
    <t>944511811</t>
  </si>
  <si>
    <t>Demontáž ochranné sítě zavěšené na konstrukci lešení z textilie z umělých vláken</t>
  </si>
  <si>
    <t>194</t>
  </si>
  <si>
    <t>97</t>
  </si>
  <si>
    <t>949101112</t>
  </si>
  <si>
    <t>Lešení pomocné pracovní pro objekty pozemních staveb pro zatížení do 150 kg/m2, o výšce lešeňové podlahy přes 1,9 do 3,5 m</t>
  </si>
  <si>
    <t>196</t>
  </si>
  <si>
    <t>971033651</t>
  </si>
  <si>
    <t>Vybourání otvorů ve zdivu základovém nebo nadzákladovém z cihel, tvárnic, příčkovek z cihel pálených na maltu vápennou nebo vápenocementovou plochy do 4 m2, tl. do 600 mm</t>
  </si>
  <si>
    <t>198</t>
  </si>
  <si>
    <t>974031664</t>
  </si>
  <si>
    <t>Vysekání rýh ve zdivu cihelném na maltu vápennou nebo vápenocementovou pro vtahování nosníků do zdí, před vybouráním otvoru do hl. 150 mm, při v. nosníku do 150 mm</t>
  </si>
  <si>
    <t>200</t>
  </si>
  <si>
    <t>204</t>
  </si>
  <si>
    <t>101</t>
  </si>
  <si>
    <t>206</t>
  </si>
  <si>
    <t>208</t>
  </si>
  <si>
    <t>103</t>
  </si>
  <si>
    <t>210</t>
  </si>
  <si>
    <t>214</t>
  </si>
  <si>
    <t>105</t>
  </si>
  <si>
    <t>216</t>
  </si>
  <si>
    <t>998011002</t>
  </si>
  <si>
    <t>Přesun hmot pro budovy občanské výstavby, bydlení, výrobu a služby s nosnou svislou konstrukcí zděnou z cihel, tvárnic nebo kamene vodorovná dopravní vzdálenost do 100 m pro budovy výšky přes 6 do 12 m</t>
  </si>
  <si>
    <t>218</t>
  </si>
  <si>
    <t>107</t>
  </si>
  <si>
    <t>711111001</t>
  </si>
  <si>
    <t>Provedení izolace proti zemní vlhkosti natěradly a tmely za studena na ploše vodorovné V nátěrem penetračním</t>
  </si>
  <si>
    <t>220</t>
  </si>
  <si>
    <t>11163150</t>
  </si>
  <si>
    <t>lak penetrační asfaltový</t>
  </si>
  <si>
    <t>675810081</t>
  </si>
  <si>
    <t>109</t>
  </si>
  <si>
    <t>711112001</t>
  </si>
  <si>
    <t>Provedení izolace proti zemní vlhkosti natěradly a tmely za studena na ploše svislé S nátěrem penetračním</t>
  </si>
  <si>
    <t>224</t>
  </si>
  <si>
    <t>711141559</t>
  </si>
  <si>
    <t>Provedení izolace proti zemní vlhkosti pásy přitavením NAIP na ploše vodorovné V</t>
  </si>
  <si>
    <t>228</t>
  </si>
  <si>
    <t>111</t>
  </si>
  <si>
    <t>62836110</t>
  </si>
  <si>
    <t>pás asfaltový natavitelný oxidovaný tl 4mm s vložkou z hliníkové fólie / hliníkové fólie s textilií, se spalitelnou PE folií nebo jemnozrnným minerálním posypem</t>
  </si>
  <si>
    <t>591097905</t>
  </si>
  <si>
    <t>711142559</t>
  </si>
  <si>
    <t>Provedení izolace proti zemní vlhkosti pásy přitavením NAIP na ploše svislé S</t>
  </si>
  <si>
    <t>232</t>
  </si>
  <si>
    <t>113</t>
  </si>
  <si>
    <t>-1697077814</t>
  </si>
  <si>
    <t>-1441537486</t>
  </si>
  <si>
    <t>115</t>
  </si>
  <si>
    <t>711193121</t>
  </si>
  <si>
    <t>Izolace proti zemní vlhkosti ostatní těsnicí hmotou dvousložkovou na bázi cementu na ploše vodorovné V</t>
  </si>
  <si>
    <t>238</t>
  </si>
  <si>
    <t>711193131</t>
  </si>
  <si>
    <t>Izolace proti zemní vlhkosti ostatní těsnicí hmotou dvousložkovou na bázi cementu na ploše svislé S</t>
  </si>
  <si>
    <t>240</t>
  </si>
  <si>
    <t>117</t>
  </si>
  <si>
    <t>998711202</t>
  </si>
  <si>
    <t>Přesun hmot pro izolace proti vodě, vlhkosti a plynům stanovený procentní sazbou (%) z ceny vodorovná dopravní vzdálenost do 50 m v objektech výšky přes 6 do 12 m</t>
  </si>
  <si>
    <t>242</t>
  </si>
  <si>
    <t>244</t>
  </si>
  <si>
    <t>119</t>
  </si>
  <si>
    <t>246</t>
  </si>
  <si>
    <t>712311101</t>
  </si>
  <si>
    <t>Provedení povlakové krytiny střech plochých do 10° natěradly a tmely za studena nátěrem lakem penetračním nebo asfaltovým</t>
  </si>
  <si>
    <t>248</t>
  </si>
  <si>
    <t>121</t>
  </si>
  <si>
    <t>-736309403</t>
  </si>
  <si>
    <t>712331101</t>
  </si>
  <si>
    <t>Provedení povlakové krytiny střech plochých do 10° pásy na sucho AIP nebo NAIP</t>
  </si>
  <si>
    <t>252</t>
  </si>
  <si>
    <t>123</t>
  </si>
  <si>
    <t>62853001</t>
  </si>
  <si>
    <t>pás asfaltový samolepicí modifikovaný SBS tl 4mm s vložkou ze skleněné tkaniny se spalitelnou fólií nebo jemnozrnný minerálním posypem nebo textilií na horním povrchu</t>
  </si>
  <si>
    <t>712979297</t>
  </si>
  <si>
    <t>712341559</t>
  </si>
  <si>
    <t>Provedení povlakové krytiny střech plochých do 10° pásy přitavením NAIP v plné ploše</t>
  </si>
  <si>
    <t>256</t>
  </si>
  <si>
    <t>125</t>
  </si>
  <si>
    <t>1515619145</t>
  </si>
  <si>
    <t>62853005</t>
  </si>
  <si>
    <t>pás asfaltový natavitelný modifikovaný SBS tl 4mm s vložkou ze skleněné tkaniny a hrubozrnným břidličným posypem na horním povrchu</t>
  </si>
  <si>
    <t>-2038324834</t>
  </si>
  <si>
    <t>127</t>
  </si>
  <si>
    <t>998712202</t>
  </si>
  <si>
    <t>Přesun hmot pro povlakové krytiny stanovený procentní sazbou (%) z ceny vodorovná dopravní vzdálenost do 50 m v objektech výšky přes 6 do 12 m</t>
  </si>
  <si>
    <t>262</t>
  </si>
  <si>
    <t>713111111</t>
  </si>
  <si>
    <t>Montáž tepelné izolace stropů rohožemi, pásy, dílci, deskami, bloky (izolační materiál ve specifikaci) vrchem bez překrytí lepenkou kladenými volně</t>
  </si>
  <si>
    <t>264</t>
  </si>
  <si>
    <t>129</t>
  </si>
  <si>
    <t>63148107</t>
  </si>
  <si>
    <t>deska tepelně izolační minerální univerzální λ=0,038-0,039 tl 160mm</t>
  </si>
  <si>
    <t>-597246684</t>
  </si>
  <si>
    <t>63148105</t>
  </si>
  <si>
    <t>deska tepelně izolační minerální univerzální λ=0,038-0,039 tl 120mm</t>
  </si>
  <si>
    <t>1512282911</t>
  </si>
  <si>
    <t>131</t>
  </si>
  <si>
    <t>63148102</t>
  </si>
  <si>
    <t>deska tepelně izolační minerální univerzální λ=0,038-0,039 tl 60mm</t>
  </si>
  <si>
    <t>1919076794</t>
  </si>
  <si>
    <t>63148100</t>
  </si>
  <si>
    <t>deska tepelně izolační minerální univerzální λ=0,038-0,039 tl 40mm</t>
  </si>
  <si>
    <t>1562815044</t>
  </si>
  <si>
    <t>133</t>
  </si>
  <si>
    <t>63148101</t>
  </si>
  <si>
    <t>deska tepelně izolační minerální univerzální λ=0,038-0,039 tl 50mm</t>
  </si>
  <si>
    <t>1202136033</t>
  </si>
  <si>
    <t>713141131</t>
  </si>
  <si>
    <t>Montáž tepelné izolace střech plochých rohožemi, pásy, deskami, dílci, bloky (izolační materiál ve specifikaci) přilepenými za studena zplna, jednovrstvá</t>
  </si>
  <si>
    <t>276</t>
  </si>
  <si>
    <t>135</t>
  </si>
  <si>
    <t>28376142</t>
  </si>
  <si>
    <t>klín izolační z pěnového polystyrenu EPS 150 spádový</t>
  </si>
  <si>
    <t>1407425225</t>
  </si>
  <si>
    <t>998713202</t>
  </si>
  <si>
    <t>Přesun hmot pro izolace tepelné stanovený procentní sazbou (%) z ceny vodorovná dopravní vzdálenost do 50 m v objektech výšky přes 6 do 12 m</t>
  </si>
  <si>
    <t>280</t>
  </si>
  <si>
    <t>762</t>
  </si>
  <si>
    <t>Konstrukce tesařské</t>
  </si>
  <si>
    <t>137</t>
  </si>
  <si>
    <t>762342216</t>
  </si>
  <si>
    <t>Bednění a laťování montáž laťování střech jednoduchých sklonu do 60° při osové vzdálenosti latí přes 360 do 600 mm</t>
  </si>
  <si>
    <t>282</t>
  </si>
  <si>
    <t>60514101</t>
  </si>
  <si>
    <t>řezivo jehličnaté lať 10-25cm2</t>
  </si>
  <si>
    <t>-249659511</t>
  </si>
  <si>
    <t>139</t>
  </si>
  <si>
    <t>762342441</t>
  </si>
  <si>
    <t>Bednění a laťování montáž lišt trojúhelníkových nebo kontralatí</t>
  </si>
  <si>
    <t>286</t>
  </si>
  <si>
    <t>-1804525462</t>
  </si>
  <si>
    <t>141</t>
  </si>
  <si>
    <t>762431036</t>
  </si>
  <si>
    <t>Obložení stěn z dřevoštěpkových desek OSB přibíjených na pero a drážku broušených, tloušťky desky 22 mm</t>
  </si>
  <si>
    <t>290</t>
  </si>
  <si>
    <t>762810026</t>
  </si>
  <si>
    <t>Záklop stropů z dřevoštěpkových desek OSB šroubovaných na trámy na pero a drážku, tloušťky desky 22 mm</t>
  </si>
  <si>
    <t>292</t>
  </si>
  <si>
    <t>143</t>
  </si>
  <si>
    <t>TES001</t>
  </si>
  <si>
    <t>D+M dřevěných sbíjených vazníků</t>
  </si>
  <si>
    <t>-949578747</t>
  </si>
  <si>
    <t>TES002</t>
  </si>
  <si>
    <t>Opláštění podhledů přesahu střechy dle PD</t>
  </si>
  <si>
    <t>-296474773</t>
  </si>
  <si>
    <t>145</t>
  </si>
  <si>
    <t>998762202</t>
  </si>
  <si>
    <t>Přesun hmot pro konstrukce tesařské stanovený procentní sazbou (%) z ceny vodorovná dopravní vzdálenost do 50 m v objektech výšky přes 6 do 12 m</t>
  </si>
  <si>
    <t>298</t>
  </si>
  <si>
    <t>Konstrukce montované z desek, dílců a panelů</t>
  </si>
  <si>
    <t>763121424</t>
  </si>
  <si>
    <t>Stěna předsazená ze sádrokartonových desek s nosnou konstrukcí z ocelových profilů CW, UW jednoduše opláštěná deskou impregnovanou H2 tl. 12,5 mm bez izolace, EI 15, stěna tl. 87,5 mm, profil 75</t>
  </si>
  <si>
    <t>-2058247746</t>
  </si>
  <si>
    <t>147</t>
  </si>
  <si>
    <t>763121621</t>
  </si>
  <si>
    <t>Stěna předsazená ze sádrokartonových desek montáž desek na nosnou konstrukci, tl. 12,5 mm</t>
  </si>
  <si>
    <t>-948211020</t>
  </si>
  <si>
    <t>148</t>
  </si>
  <si>
    <t>59030025</t>
  </si>
  <si>
    <t>deska SDK impregnovaná H2 tl 12,5mm</t>
  </si>
  <si>
    <t>-1774889176</t>
  </si>
  <si>
    <t>149</t>
  </si>
  <si>
    <t>59030034</t>
  </si>
  <si>
    <t>deska SDK protipožární impregnovaná DFH2 tl 12,5mm</t>
  </si>
  <si>
    <t>2009289967</t>
  </si>
  <si>
    <t>763131411</t>
  </si>
  <si>
    <t>Podhled ze sádrokartonových desek dvouvrstvá zavěšená spodní konstrukce z ocelových profilů CD, UD jednoduše opláštěná deskou standardní A, tl. 12,5 mm, bez izolace</t>
  </si>
  <si>
    <t>304</t>
  </si>
  <si>
    <t>151</t>
  </si>
  <si>
    <t>763131431</t>
  </si>
  <si>
    <t>Podhled ze sádrokartonových desek dvouvrstvá zavěšená spodní konstrukce z ocelových profilů CD, UD jednoduše opláštěná deskou protipožární DF, tl. 12,5 mm, bez izolace, REI do 90</t>
  </si>
  <si>
    <t>306</t>
  </si>
  <si>
    <t>763131441</t>
  </si>
  <si>
    <t>Podhled ze sádrokartonových desek dvouvrstvá zavěšená spodní konstrukce z ocelových profilů CD, UD dvojitě opláštěná deskami protipožárními DF, tl. 2 x 12,5 mm, bez izolace, REI do 120</t>
  </si>
  <si>
    <t>308</t>
  </si>
  <si>
    <t>153</t>
  </si>
  <si>
    <t>763131621</t>
  </si>
  <si>
    <t>Podhled ze sádrokartonových desek montáž desek, tl. 12,5 mm</t>
  </si>
  <si>
    <t>-787138629</t>
  </si>
  <si>
    <t>832077696</t>
  </si>
  <si>
    <t>155</t>
  </si>
  <si>
    <t>2037469879</t>
  </si>
  <si>
    <t>763131751</t>
  </si>
  <si>
    <t>Podhled ze sádrokartonových desek ostatní práce a konstrukce na podhledech ze sádrokartonových desek montáž parotěsné zábrany</t>
  </si>
  <si>
    <t>312</t>
  </si>
  <si>
    <t>157</t>
  </si>
  <si>
    <t>28329028</t>
  </si>
  <si>
    <t>fólie PE vyztužená Al vrstvou pro parotěsnou vrstvu 150g/m2 s integrovanou lepící páskou</t>
  </si>
  <si>
    <t>962539943</t>
  </si>
  <si>
    <t>SDK001</t>
  </si>
  <si>
    <t>D+M revizní plastová dvířka do SDK ozn. 11/OS</t>
  </si>
  <si>
    <t>-429204507</t>
  </si>
  <si>
    <t>159</t>
  </si>
  <si>
    <t>998763402</t>
  </si>
  <si>
    <t>Přesun hmot pro konstrukce montované z desek stanovený procentní sazbou (%) z ceny vodorovná dopravní vzdálenost do 50 m v objektech výšky přes 6 do 12 m</t>
  </si>
  <si>
    <t>318</t>
  </si>
  <si>
    <t>KL000</t>
  </si>
  <si>
    <t>D+M střešní plechový panel v imitaci taškvé skládané krytiny cihlově červená</t>
  </si>
  <si>
    <t>120597986</t>
  </si>
  <si>
    <t>161</t>
  </si>
  <si>
    <t>KL001</t>
  </si>
  <si>
    <t>D+M plastový větrací pás zabraňující vlétávání ptáků ozn. 09/OS</t>
  </si>
  <si>
    <t>-652871318</t>
  </si>
  <si>
    <t>KL002</t>
  </si>
  <si>
    <t>D+M ochrana dešťových svodů ozn. 10/OS</t>
  </si>
  <si>
    <t>-187202200</t>
  </si>
  <si>
    <t>163</t>
  </si>
  <si>
    <t>KL003</t>
  </si>
  <si>
    <t>D+M zakončení krytiny - okapový plech ozn. 1/K</t>
  </si>
  <si>
    <t>-1435828234</t>
  </si>
  <si>
    <t>KL004</t>
  </si>
  <si>
    <t>D+M podokapní žlab půlkruhový ozn. 2/K</t>
  </si>
  <si>
    <t>-1925613946</t>
  </si>
  <si>
    <t>165</t>
  </si>
  <si>
    <t>KL005</t>
  </si>
  <si>
    <t>D+M odtoková okapová roura kruhová ozn. 3/K</t>
  </si>
  <si>
    <t>926198300</t>
  </si>
  <si>
    <t>KL006</t>
  </si>
  <si>
    <t>D+M systémový žlabový kotlík ozn. 4/K</t>
  </si>
  <si>
    <t>1741244279</t>
  </si>
  <si>
    <t>167</t>
  </si>
  <si>
    <t>KL007</t>
  </si>
  <si>
    <t>D+M žlabové čelo půlkruhové ozn. 5/K</t>
  </si>
  <si>
    <t>1972007548</t>
  </si>
  <si>
    <t>KL008</t>
  </si>
  <si>
    <t>D+M lemování ke zdivu ozn. 6/K</t>
  </si>
  <si>
    <t>-923640042</t>
  </si>
  <si>
    <t>169</t>
  </si>
  <si>
    <t>KL009</t>
  </si>
  <si>
    <t>D+M závětrná lišta oz. 7/K</t>
  </si>
  <si>
    <t>1853344991</t>
  </si>
  <si>
    <t>KL010</t>
  </si>
  <si>
    <t>D+M hřebenáč včetně zakončení ozn. 8/K</t>
  </si>
  <si>
    <t>411162670</t>
  </si>
  <si>
    <t>171</t>
  </si>
  <si>
    <t>KL011</t>
  </si>
  <si>
    <t>D+M zádržný systém - střešní hák plochý ozn. 9/K</t>
  </si>
  <si>
    <t>65730591</t>
  </si>
  <si>
    <t>KL012</t>
  </si>
  <si>
    <t>D+M vnější parapet pro plastová okna ozn. 10/K</t>
  </si>
  <si>
    <t>-2013656636</t>
  </si>
  <si>
    <t>173</t>
  </si>
  <si>
    <t>KL013</t>
  </si>
  <si>
    <t>D+M střešního záchytného systému</t>
  </si>
  <si>
    <t>-342271680</t>
  </si>
  <si>
    <t>998764202</t>
  </si>
  <si>
    <t>Přesun hmot pro konstrukce klempířské stanovený procentní sazbou (%) z ceny vodorovná dopravní vzdálenost do 50 m v objektech výšky přes 6 do 12 m</t>
  </si>
  <si>
    <t>348</t>
  </si>
  <si>
    <t>175</t>
  </si>
  <si>
    <t>765191021</t>
  </si>
  <si>
    <t>Montáž pojistné hydroizolační nebo parotěsné fólie kladené ve sklonu přes 20° s lepenými přesahy na krokve</t>
  </si>
  <si>
    <t>240340529</t>
  </si>
  <si>
    <t>28329036</t>
  </si>
  <si>
    <t>fólie kontaktní difuzně propustná pro doplňkovou hydroizolační vrstvu, třívrstvá mikroporézní PP 150g/m2 s integrovanou samolepící páskou</t>
  </si>
  <si>
    <t>-262143501</t>
  </si>
  <si>
    <t>177</t>
  </si>
  <si>
    <t>998765202</t>
  </si>
  <si>
    <t>Přesun hmot pro krytiny skládané stanovený procentní sazbou (%) z ceny vodorovná dopravní vzdálenost do 50 m v objektech výšky přes 6 do 12 m</t>
  </si>
  <si>
    <t>352</t>
  </si>
  <si>
    <t>TRU001</t>
  </si>
  <si>
    <t>D+M okno venkovní plastové ozn. 01</t>
  </si>
  <si>
    <t>-527146245</t>
  </si>
  <si>
    <t>179</t>
  </si>
  <si>
    <t>TRU002</t>
  </si>
  <si>
    <t>D+M okno venkovní plastové oz. 02</t>
  </si>
  <si>
    <t>-1565668497</t>
  </si>
  <si>
    <t>TRU003</t>
  </si>
  <si>
    <t>D+M dveře vnitřní jednokřídlové plné ozn. 07 vč. kování</t>
  </si>
  <si>
    <t>-174144586</t>
  </si>
  <si>
    <t>181</t>
  </si>
  <si>
    <t>TRU004</t>
  </si>
  <si>
    <t>D+M ochrana vnějších rohů v interieru stavby ozn. 01/OS</t>
  </si>
  <si>
    <t>-511859707</t>
  </si>
  <si>
    <t>TRU005</t>
  </si>
  <si>
    <t>D+M zarážek pod kola Carstop ozn. 02/OS</t>
  </si>
  <si>
    <t>-1593075736</t>
  </si>
  <si>
    <t>183</t>
  </si>
  <si>
    <t>TRU006</t>
  </si>
  <si>
    <t>D+M informační označení místností ozn. 03/OS</t>
  </si>
  <si>
    <t>1277393009</t>
  </si>
  <si>
    <t>TRU007</t>
  </si>
  <si>
    <t>D+M informační tabulka/nástěnka ozn. 04/OS</t>
  </si>
  <si>
    <t>1388231208</t>
  </si>
  <si>
    <t>185</t>
  </si>
  <si>
    <t>TRU008</t>
  </si>
  <si>
    <t>D+M hasící přenosný přístroj včetně stojanu ozn. 05/OS</t>
  </si>
  <si>
    <t>364162083</t>
  </si>
  <si>
    <t>TRU009</t>
  </si>
  <si>
    <t>D+M výztražná tabulka ozn. 06/OS</t>
  </si>
  <si>
    <t>-625390391</t>
  </si>
  <si>
    <t>187</t>
  </si>
  <si>
    <t>TRU010</t>
  </si>
  <si>
    <t>D+M venkovní nerezová mřížka se síťkou proti hmyzu ozn..07/OS</t>
  </si>
  <si>
    <t>876138467</t>
  </si>
  <si>
    <t>TRU011</t>
  </si>
  <si>
    <t>D+M venkovní nerezová mřížka se síťkou proti hmyzu ozn. 08/OS</t>
  </si>
  <si>
    <t>-274038508</t>
  </si>
  <si>
    <t>189</t>
  </si>
  <si>
    <t>998766202</t>
  </si>
  <si>
    <t>Přesun hmot pro konstrukce truhlářské stanovený procentní sazbou (%) z ceny vodorovná dopravní vzdálenost do 50 m v objektech výšky přes 6 do 12 m</t>
  </si>
  <si>
    <t>376</t>
  </si>
  <si>
    <t>D+M ocelového průvlaku stěny VZT</t>
  </si>
  <si>
    <t>-1616475940</t>
  </si>
  <si>
    <t>191</t>
  </si>
  <si>
    <t>Z002</t>
  </si>
  <si>
    <t>D+M venkovní Al dveře plné dvoukřídlové ozn. 01/LP</t>
  </si>
  <si>
    <t>52692752</t>
  </si>
  <si>
    <t>Z003</t>
  </si>
  <si>
    <t>D+M venkovní Al dveře protipožární plné jednokřídlové ozn. 02</t>
  </si>
  <si>
    <t>1231335722</t>
  </si>
  <si>
    <t>193</t>
  </si>
  <si>
    <t>Z004</t>
  </si>
  <si>
    <t>D+M venkovní Al dveře plné dvoukřídlové ozn. 03/LP</t>
  </si>
  <si>
    <t>63187831</t>
  </si>
  <si>
    <t>Z005</t>
  </si>
  <si>
    <t>D+M vnitřní dveře plné dvoukřídlové protipožární a akustické ozn. 04/LP 1600/2350mm</t>
  </si>
  <si>
    <t>-1014666923</t>
  </si>
  <si>
    <t>195</t>
  </si>
  <si>
    <t>Z006</t>
  </si>
  <si>
    <t>D+M vnitřní dveře plné dvoukřídlové protipožární a akustické ozn. 05/LP</t>
  </si>
  <si>
    <t>-726296129</t>
  </si>
  <si>
    <t>Z007</t>
  </si>
  <si>
    <t>D+M vrata venkovní garážová sekční s izolovanými panely ozn. 06</t>
  </si>
  <si>
    <t>26986059</t>
  </si>
  <si>
    <t>197</t>
  </si>
  <si>
    <t>Z007a</t>
  </si>
  <si>
    <t>D+M vrata venkovní garážová sekční s izolovanými panely a vloženými vstupními dveřmi</t>
  </si>
  <si>
    <t>144675882</t>
  </si>
  <si>
    <t>Z008</t>
  </si>
  <si>
    <t>D+M venkovní Al dveře plné dvoukřídlové ozn. D1</t>
  </si>
  <si>
    <t>-222092866</t>
  </si>
  <si>
    <t>199</t>
  </si>
  <si>
    <t>Z009</t>
  </si>
  <si>
    <t>D+M rám pro osazení interiérové čistící zóny oz. 1/Z</t>
  </si>
  <si>
    <t>-95567560</t>
  </si>
  <si>
    <t>Z010</t>
  </si>
  <si>
    <t>D+M interiérová čistící zóna z rohoží ozn. 2/Z</t>
  </si>
  <si>
    <t>1105383075</t>
  </si>
  <si>
    <t>201</t>
  </si>
  <si>
    <t>Z011</t>
  </si>
  <si>
    <t>D+M rám pro osazení interiérové čistící zóny ozn. 3/Z</t>
  </si>
  <si>
    <t>-1367935471</t>
  </si>
  <si>
    <t>202</t>
  </si>
  <si>
    <t>Z012</t>
  </si>
  <si>
    <t>D+M svařovaný podlahový pororošt ozn. 4/Z</t>
  </si>
  <si>
    <t>1617658827</t>
  </si>
  <si>
    <t>203</t>
  </si>
  <si>
    <t>Z012.1</t>
  </si>
  <si>
    <t>D+M ocelové pozinkované kostrukce podlahy ozn. 5/Z</t>
  </si>
  <si>
    <t>-392105067</t>
  </si>
  <si>
    <t>Z014</t>
  </si>
  <si>
    <t>D+M GFK rošty z izoftalové pryskyřice ozn. 6/Z</t>
  </si>
  <si>
    <t>-994261994</t>
  </si>
  <si>
    <t>205</t>
  </si>
  <si>
    <t>998767202</t>
  </si>
  <si>
    <t>Přesun hmot pro zámečnické konstrukce stanovený procentní sazbou (%) z ceny vodorovná dopravní vzdálenost do 50 m v objektech výšky přes 6 do 12 m</t>
  </si>
  <si>
    <t>408</t>
  </si>
  <si>
    <t>777</t>
  </si>
  <si>
    <t>Podlahy lité</t>
  </si>
  <si>
    <t>776141112</t>
  </si>
  <si>
    <t>Příprava podkladu vyrovnání samonivelační stěrkou podlah min.pevnosti 20 MPa, tloušťky přes 3 do 5 mm</t>
  </si>
  <si>
    <t>1882726388</t>
  </si>
  <si>
    <t>207</t>
  </si>
  <si>
    <t>998777202</t>
  </si>
  <si>
    <t>Přesun hmot pro podlahy lité stanovený procentní sazbou (%) z ceny vodorovná dopravní vzdálenost do 50 m v objektech výšky přes 6 do 12 m</t>
  </si>
  <si>
    <t>412</t>
  </si>
  <si>
    <t>781</t>
  </si>
  <si>
    <t>Dokončovací práce - obklady keramické</t>
  </si>
  <si>
    <t>781474112</t>
  </si>
  <si>
    <t>Montáž obkladů vnitřních stěn z dlaždic keramických lepených flexibilním lepidlem maloformátových hladkých přes 9 do 12 ks/m2</t>
  </si>
  <si>
    <t>414</t>
  </si>
  <si>
    <t>209</t>
  </si>
  <si>
    <t>781571111</t>
  </si>
  <si>
    <t>Montáž obkladů ostění z obkladaček keramických lepených standardním lepidlem šířky ostění do 200 mm</t>
  </si>
  <si>
    <t>-1020987590</t>
  </si>
  <si>
    <t>597106399</t>
  </si>
  <si>
    <t>obklad keramický dle výběru investora (cena do 500kč/m2)</t>
  </si>
  <si>
    <t>1496842673</t>
  </si>
  <si>
    <t>211</t>
  </si>
  <si>
    <t>781494111</t>
  </si>
  <si>
    <t>Obklad - dokončující práce profily ukončovací lepené flexibilním lepidlem rohové</t>
  </si>
  <si>
    <t>420</t>
  </si>
  <si>
    <t>212</t>
  </si>
  <si>
    <t>781494511</t>
  </si>
  <si>
    <t>Obklad - dokončující práce profily ukončovací lepené flexibilním lepidlem ukončovací</t>
  </si>
  <si>
    <t>422</t>
  </si>
  <si>
    <t>213</t>
  </si>
  <si>
    <t>781121011</t>
  </si>
  <si>
    <t>Příprava podkladu před provedením obkladu nátěr penetrační na stěnu</t>
  </si>
  <si>
    <t>-1496766005</t>
  </si>
  <si>
    <t>781495115</t>
  </si>
  <si>
    <t>Obklad - dokončující práce ostatní práce spárování silikonem</t>
  </si>
  <si>
    <t>426</t>
  </si>
  <si>
    <t>215</t>
  </si>
  <si>
    <t>781495142</t>
  </si>
  <si>
    <t>Obklad - dokončující práce průnik obkladem kruhový, bez izolace přes DN 30 do DN 90</t>
  </si>
  <si>
    <t>428</t>
  </si>
  <si>
    <t>998781202</t>
  </si>
  <si>
    <t>Přesun hmot pro obklady keramické stanovený procentní sazbou (%) z ceny vodorovná dopravní vzdálenost do 50 m v objektech výšky přes 6 do 12 m</t>
  </si>
  <si>
    <t>430</t>
  </si>
  <si>
    <t>783</t>
  </si>
  <si>
    <t>Dokončovací práce - nátěry</t>
  </si>
  <si>
    <t>217</t>
  </si>
  <si>
    <t>783121130</t>
  </si>
  <si>
    <t>Nátěry syntetické dražší základní antikorozní ocelových konstrukcí</t>
  </si>
  <si>
    <t>685953405</t>
  </si>
  <si>
    <t>783214101</t>
  </si>
  <si>
    <t>Základní nátěr tesařských konstrukcí jednonásobný syntetický</t>
  </si>
  <si>
    <t>-617570309</t>
  </si>
  <si>
    <t>219</t>
  </si>
  <si>
    <t>783218211</t>
  </si>
  <si>
    <t>Lakovací nátěr tesařských konstrukcí dvojnásobný s mezibroušením syntetický</t>
  </si>
  <si>
    <t>13764041</t>
  </si>
  <si>
    <t>783933161</t>
  </si>
  <si>
    <t>Penetrační nátěr betonových podlah pórovitých ( např. z cihelné dlažby, betonu apod.) epoxidový</t>
  </si>
  <si>
    <t>-1081181611</t>
  </si>
  <si>
    <t>221</t>
  </si>
  <si>
    <t>783937161</t>
  </si>
  <si>
    <t>Krycí (uzavírací) nátěr betonových podlah dvojnásobný epoxidový vodou ředitelný</t>
  </si>
  <si>
    <t>-549654876</t>
  </si>
  <si>
    <t>784</t>
  </si>
  <si>
    <t>Dokončovací práce - malby</t>
  </si>
  <si>
    <t>222</t>
  </si>
  <si>
    <t>784111011</t>
  </si>
  <si>
    <t>Obroušení podkladu omítky v místnostech výšky do 3,80 m</t>
  </si>
  <si>
    <t>601697582</t>
  </si>
  <si>
    <t>223</t>
  </si>
  <si>
    <t>784181102</t>
  </si>
  <si>
    <t>Penetrace podkladu jednonásobná základní pigmentovaná v místnostech výšky do 3,80 m</t>
  </si>
  <si>
    <t>-1968052544</t>
  </si>
  <si>
    <t>784211121</t>
  </si>
  <si>
    <t>Malby z malířských směsí otěruvzdorných za mokra dvojnásobné, bílé za mokra otěruvzdorné středně v místnostech výšky do 3,80 m</t>
  </si>
  <si>
    <t>1257150836</t>
  </si>
  <si>
    <t>225</t>
  </si>
  <si>
    <t>646190998</t>
  </si>
  <si>
    <t>226</t>
  </si>
  <si>
    <t>883652025</t>
  </si>
  <si>
    <t>SO.03.02 - ELEKTROINSTALACE</t>
  </si>
  <si>
    <t xml:space="preserve">    VRN9 - Ostatní náklady</t>
  </si>
  <si>
    <t>Pol164</t>
  </si>
  <si>
    <t>Rozvaděč RK, vybavený, IP65, 24M 340x460x160</t>
  </si>
  <si>
    <t>Pol165</t>
  </si>
  <si>
    <t>Rozvaděč RK1, vybavený, IP65, 24M 340x460x160</t>
  </si>
  <si>
    <t>Pol166</t>
  </si>
  <si>
    <t>Schema rozvaděče RK, RK1 skutečný stav</t>
  </si>
  <si>
    <t>Pol167</t>
  </si>
  <si>
    <t>Ponorná sonda - vysoká, nízká hladina PS-2</t>
  </si>
  <si>
    <t>Pol168</t>
  </si>
  <si>
    <t>Pol169</t>
  </si>
  <si>
    <t>Protipožární ucpávka 30DPI vč. značení</t>
  </si>
  <si>
    <t>Pol170</t>
  </si>
  <si>
    <t>Signalizace zaplavení světlo, siréna</t>
  </si>
  <si>
    <t>Pol171</t>
  </si>
  <si>
    <t>Vodič zemnění, pospojení CYA 10 ž/z</t>
  </si>
  <si>
    <t>Pol172</t>
  </si>
  <si>
    <t>Vodič zemnění, pospojení CY6 ž/z</t>
  </si>
  <si>
    <t>Pol173</t>
  </si>
  <si>
    <t>Pol174</t>
  </si>
  <si>
    <t>Zásuvka IP 44</t>
  </si>
  <si>
    <t>Pol175</t>
  </si>
  <si>
    <t>Dvouzásuvka IP 44</t>
  </si>
  <si>
    <t>Pol176</t>
  </si>
  <si>
    <t>Tlačítko, IP44 osvětlení, VZT</t>
  </si>
  <si>
    <t>Pol177</t>
  </si>
  <si>
    <t>Svítidlo nástěnné, IP44 LED 20W</t>
  </si>
  <si>
    <t>Pol178</t>
  </si>
  <si>
    <t>Trubka ohebná s požární odolností Supermonoflex HFPP</t>
  </si>
  <si>
    <t>Pol179</t>
  </si>
  <si>
    <t>Kotvící a instalační materiál pro chráničky, kabely</t>
  </si>
  <si>
    <t>sada</t>
  </si>
  <si>
    <t>Pol180</t>
  </si>
  <si>
    <t>Přeložka MaR konektory, chránička, rozvodné krabice</t>
  </si>
  <si>
    <t>Pol181</t>
  </si>
  <si>
    <t>Pol182</t>
  </si>
  <si>
    <t>Montáž a zapojení rozvaděče RK</t>
  </si>
  <si>
    <t>Pol183</t>
  </si>
  <si>
    <t>Montáž a zapojení rozvaděče RK1</t>
  </si>
  <si>
    <t>Pol184</t>
  </si>
  <si>
    <t>Montáž zemnění pospojení</t>
  </si>
  <si>
    <t>Pol185</t>
  </si>
  <si>
    <t>Montáž ponorných sond vč. chrániček kabelů</t>
  </si>
  <si>
    <t>Pol186</t>
  </si>
  <si>
    <t>Pol187</t>
  </si>
  <si>
    <t>Montáž přeložky MaR</t>
  </si>
  <si>
    <t>Pol188</t>
  </si>
  <si>
    <t>1356570679</t>
  </si>
  <si>
    <t>-903512266</t>
  </si>
  <si>
    <t>137799915</t>
  </si>
  <si>
    <t>744588651</t>
  </si>
  <si>
    <t>VRN9</t>
  </si>
  <si>
    <t>Ostatní náklady</t>
  </si>
  <si>
    <t>094002000</t>
  </si>
  <si>
    <t>Ostatní náklady související s výstavbou - zabezpečení sítí v rámci výstavby</t>
  </si>
  <si>
    <t>soub</t>
  </si>
  <si>
    <t>1087599232</t>
  </si>
  <si>
    <t>SO.03.03 - ROZVODY VODY KOLEKTORU</t>
  </si>
  <si>
    <t>Oblastní nemocnice Jičín, Bolzanova 512, 506 43 Ji</t>
  </si>
  <si>
    <t>Královéhradecký kraj, Pivovarské náměstí 1245, 500</t>
  </si>
  <si>
    <t>E.L.-projekt, Zvědavá ulička čp. 50, 514 01 Jilemn</t>
  </si>
  <si>
    <t>053 - Zařízení zdravotně technických instalací - vnitřní vodovod</t>
  </si>
  <si>
    <t xml:space="preserve">    D1 - Trubní materiál</t>
  </si>
  <si>
    <t xml:space="preserve">    D2 - Provizorní přepojení trubních rozvodů VODY mimo kolektor v průběhu výstavby</t>
  </si>
  <si>
    <t xml:space="preserve">    D3 - Tepelné izolace</t>
  </si>
  <si>
    <t xml:space="preserve">    D4 - Armatury</t>
  </si>
  <si>
    <t xml:space="preserve">    D5 - Demontáž a likvidace</t>
  </si>
  <si>
    <t xml:space="preserve">    D6 - Funkční zkoušky</t>
  </si>
  <si>
    <t xml:space="preserve">    D7 - Provizorní přepojení trubních rozvodů UT mimo kolektor v průběhu výstavby</t>
  </si>
  <si>
    <t xml:space="preserve">    D8 - Výrobní dokumentace</t>
  </si>
  <si>
    <t>053</t>
  </si>
  <si>
    <t>Zařízení zdravotně technických instalací - vnitřní vodovod</t>
  </si>
  <si>
    <t>Trubní materiál</t>
  </si>
  <si>
    <t>720070</t>
  </si>
  <si>
    <t>potrubí z ušlechtilé oceli 1.4521 (AISI 444) (X2CrMoTi 18‑2) pro instalace pitné vody podle DIN 1988, systém s lisovacími spojkami - včetně základních tvarovek - 76,1x2</t>
  </si>
  <si>
    <t>720071</t>
  </si>
  <si>
    <t>potrubí z ušlechtilé oceli 1.4521 (AISI 444) (X2CrMoTi 18‑2) pro instalace pitné vody podle DIN 1988, systém s lisovacími spojkami - včetně základních tvarovek - 108x2</t>
  </si>
  <si>
    <t>720072</t>
  </si>
  <si>
    <t>potrubí z ušlechtilé oceli 1.4521 (AISI 444) (X2CrMoTi 18‑2) pro instalace pitné vody podle DIN 1988, systém s lisovacími spojkami - oblouk 90°, 2x lis. přípoj - 76,1x2</t>
  </si>
  <si>
    <t>720073</t>
  </si>
  <si>
    <t>potrubí z ušlechtilé oceli 1.4521 (AISI 444) (X2CrMoTi 18‑2) pro instalace pitné vody podle DIN 1988, systém s lisovacími spojkami - oblouk 90°, 2x lis. přípoj - 108x2</t>
  </si>
  <si>
    <t>720074</t>
  </si>
  <si>
    <t>potrubí z ušlechtilé oceli 1.4521 (AISI 444) (X2CrMoTi 18‑2) pro instalace pitné vody podle DIN 1988, systém s lisovacími spojkami - T-kus, 2x lis. přípoj, Rp2"  - 76,1x2xRp2"</t>
  </si>
  <si>
    <t>720075</t>
  </si>
  <si>
    <t>potrubí z ušlechtilé oceli 1.4521 (AISI 444) (X2CrMoTi 18‑2) pro instalace pitné vody podle DIN 1988, systém s lisovacími spojkami - T-kus, 2x lis. přípoj, Rp2"  - 108x2xRp2"</t>
  </si>
  <si>
    <t>720076</t>
  </si>
  <si>
    <t>potrubí z ušlechtilé oceli 1.4521 (AISI 444) (X2CrMoTi 18‑2) pro instalace pitné vody podle DIN 1988, systém s lisovacími spojkami - příruba, 1x lis. přípoj  - 76,1x2xDN65, PN16</t>
  </si>
  <si>
    <t>720077</t>
  </si>
  <si>
    <t>potrubí z ušlechtilé oceli 1.4521 (AISI 444) (X2CrMoTi 18‑2) pro instalace pitné vody podle DIN 1988, systém s lisovacími spojkami - příruba, 1x lis. přípoj  - 108x2xDN100, PN16</t>
  </si>
  <si>
    <t>720078</t>
  </si>
  <si>
    <t>potrubí z ušlechtilé oceli 1.4521 (AISI 444) (X2CrMoTi 18‑2) pro instalace pitné vody podle DIN 1988, systém s lisovacími spojkami - spojky, 2x lis. přípoj  - 76,1x2</t>
  </si>
  <si>
    <t>720079</t>
  </si>
  <si>
    <t>potrubí z ušlechtilé oceli 1.4521 (AISI 444) (X2CrMoTi 18‑2) pro instalace pitné vody podle DIN 1988, systém s lisovacími spojkami - spojky, 2x lis. přípoj  - 108x2</t>
  </si>
  <si>
    <t>720080</t>
  </si>
  <si>
    <t>montáž potrubí z ušlechtilé oceli, spoje lisované - DN65-DN100 (montáž - cena za metr)</t>
  </si>
  <si>
    <t>720081</t>
  </si>
  <si>
    <t>trubka PP-RCT EVO (S4) D 50x5,6 SDR9 PN22 - celoplastová trubka z polypropylenu PP-RCT-EVO - včetně základních tvarovek</t>
  </si>
  <si>
    <t>720082</t>
  </si>
  <si>
    <t>trubka PP-RCT EVO (S4) D 63x7,1 SDR9 PN22 - celoplastová trubka z polypropylenu PP-RCT-EVO - včetně základních tvarovek</t>
  </si>
  <si>
    <t>720083</t>
  </si>
  <si>
    <t>přechodka s kovovým závitem vnějším D40x5/4"</t>
  </si>
  <si>
    <t>720084</t>
  </si>
  <si>
    <t>přechodka s kovovým závitem vnějším D50x6/4"</t>
  </si>
  <si>
    <t>720085</t>
  </si>
  <si>
    <t>montáž potrubí PPR D40 - D63 (montáž - cena za metr)</t>
  </si>
  <si>
    <t>720086</t>
  </si>
  <si>
    <t>upevňovací materiál - objímka dvoudílná s gumou 166, včetně kombi šroubu</t>
  </si>
  <si>
    <t>720087</t>
  </si>
  <si>
    <t>upevňovací materiál - objímka dvoudílná s gumou 198, včetně kombi šroubu</t>
  </si>
  <si>
    <t>720088</t>
  </si>
  <si>
    <t>montáž dvoudílné objímky</t>
  </si>
  <si>
    <t>720089</t>
  </si>
  <si>
    <t>přesun hmot na staveništi</t>
  </si>
  <si>
    <t>720090</t>
  </si>
  <si>
    <t>přesun hmot v kolektoru</t>
  </si>
  <si>
    <t>Provizorní přepojení trubních rozvodů VODY mimo kolektor v průběhu výstavby</t>
  </si>
  <si>
    <t>720091</t>
  </si>
  <si>
    <t>trubka PP-RCT EVO (S 4) D 75x8,4 SDR9 PN22 - celoplastová trubka z polypropylenu PP-RCT-EVO - včetně základních tvarovek</t>
  </si>
  <si>
    <t>720092</t>
  </si>
  <si>
    <t>trubka PP-RCT EVO (S 4) D 110x12,3 SDR9 PN22 - celoplastová trubka z polypropylenu PP-RCT-EVO - včetně základních tvarovek</t>
  </si>
  <si>
    <t>720093</t>
  </si>
  <si>
    <t>montáž potrubí PPR D75 - D110 (montáž - cena za metr)</t>
  </si>
  <si>
    <t>720094</t>
  </si>
  <si>
    <t>720095</t>
  </si>
  <si>
    <t>Venkovní kanalizační systém KGEM (polypropylen, těžkovznítitelný dle DIN4102) - včetně základních tvarovek - KGEM potrubí SN4 - 315x7,7</t>
  </si>
  <si>
    <t>720096</t>
  </si>
  <si>
    <t>Venkovní kanalizační systém KGEM (polypropylen, těžkovznítitelný dle DIN4102) - včetně základních tvarovek - KGEM potrubí SN4 - 400x9,8</t>
  </si>
  <si>
    <t>720097</t>
  </si>
  <si>
    <t>montáž potrubí KG, sesazení rour do jedné trasy, položení na terén (montáž-cena za metr)</t>
  </si>
  <si>
    <t>720098</t>
  </si>
  <si>
    <t>720099</t>
  </si>
  <si>
    <t>atypická montáž - vložení potrubí PP-RCT s izolací do kanalizačního potrubí, následné utěsnění spojů proti dešťové vodě</t>
  </si>
  <si>
    <t>Tepelné izolace</t>
  </si>
  <si>
    <t>720100</t>
  </si>
  <si>
    <t>izolační potrubní pouzdro řezané, půlené, z kamenné vlny s polepem ze zesílené Al fólie DN54 / tl.80mm</t>
  </si>
  <si>
    <t>720101</t>
  </si>
  <si>
    <t>izolační potrubní pouzdro řezané, půlené, z kamenné vlny s polepem ze zesílené Al fólie DN64 / tl.80mm</t>
  </si>
  <si>
    <t>720102</t>
  </si>
  <si>
    <t>montáž izolačního potrubního pouzdra DN65-DN100 (montáž - cena za metr)</t>
  </si>
  <si>
    <t>720103</t>
  </si>
  <si>
    <t>izolační potrubní pouzdro řezané, půlené, z kamenné vlny s polepem ze zesílené Al fólie DN76 / tl.100mm</t>
  </si>
  <si>
    <t>720104</t>
  </si>
  <si>
    <t>izolační potrubní pouzdro řezané, půlené, z kamenné vlny s polepem ze zesílené Al fólie DN108 / tl.100mm</t>
  </si>
  <si>
    <t>720105</t>
  </si>
  <si>
    <t>720106</t>
  </si>
  <si>
    <t>izolační vložka pro závěsný systém DN76/tl.45mm z PIR pěny, Armafix FX-6-76/80</t>
  </si>
  <si>
    <t>Pol3</t>
  </si>
  <si>
    <t>izolační vložka pro závěsný systém DN108/tl.45mm z PIR pěny, Armafix FX-6-102/108</t>
  </si>
  <si>
    <t>720107</t>
  </si>
  <si>
    <t>montáž izolační vložky DN65-DN100</t>
  </si>
  <si>
    <t>720108</t>
  </si>
  <si>
    <t>720109</t>
  </si>
  <si>
    <t>720110</t>
  </si>
  <si>
    <t>D4</t>
  </si>
  <si>
    <t>Armatury</t>
  </si>
  <si>
    <t>720111</t>
  </si>
  <si>
    <t>Kulové kohout, závitové provedení, niklovaná mosaz, vnitřní závit, páka, plnoprůtokový - kohout R910 páka 6/4" závitový</t>
  </si>
  <si>
    <t>720112</t>
  </si>
  <si>
    <t>Kulové kohout, závitové provedení, niklovaná mosaz, vnitřní závit, páka, plnoprůtokový - kohout R910 páka 2" závitový</t>
  </si>
  <si>
    <t>720113</t>
  </si>
  <si>
    <t>montáž armatury - 2 závity - do 6/4"</t>
  </si>
  <si>
    <t>720114</t>
  </si>
  <si>
    <t>kulový kohout uzavírací plnoprůtokový bezúdržbový přírubový DN65, PN16, max.150°C, litina GG25, pro pitnou vodu, ruční kolo - el. pohon 230V AC, IP67, doba přestavení 31s</t>
  </si>
  <si>
    <t>720115</t>
  </si>
  <si>
    <t>montáž přírubové armatury DN65, PN16</t>
  </si>
  <si>
    <t>720116</t>
  </si>
  <si>
    <t>kulový kohout uzavírací plnoprůtokový bezúdržbový přírubový DN100, PN16, max.150°C, litina GG25, pro pitnou vodu, ruční kolo - el. pohon 230V AC, IP67, doba přestavení 31s</t>
  </si>
  <si>
    <t>720117</t>
  </si>
  <si>
    <t>montáž přírubové armatury DN100, PN16</t>
  </si>
  <si>
    <t>720118</t>
  </si>
  <si>
    <t>grafitové mezipřírubové těsnění DN 65, PN 10-40, 500°C</t>
  </si>
  <si>
    <t>720119</t>
  </si>
  <si>
    <t>grafitové mezipřírubové těsnění DN 100, PN 10-40, 500°C</t>
  </si>
  <si>
    <t>720120</t>
  </si>
  <si>
    <t>D5</t>
  </si>
  <si>
    <t>Demontáž a likvidace</t>
  </si>
  <si>
    <t>720121</t>
  </si>
  <si>
    <t>demontáž plastových trubních rozvodů DN50 - DN100, včetně armatur</t>
  </si>
  <si>
    <t>720122</t>
  </si>
  <si>
    <t>720123</t>
  </si>
  <si>
    <t>720124</t>
  </si>
  <si>
    <t>Odvoz suti a vybouraných hmot z meziskládky na skládku do 1km s naložením a složením</t>
  </si>
  <si>
    <t>tun</t>
  </si>
  <si>
    <t>720125</t>
  </si>
  <si>
    <t>Příplatek k odvozu suti a vybouraných hmot na skládku ZKD 1km přes 1km</t>
  </si>
  <si>
    <t>720126</t>
  </si>
  <si>
    <t>Poplatek za uložení na skládce stavebního odpadu směsného, kód odpadu 17 09 04</t>
  </si>
  <si>
    <t>D6</t>
  </si>
  <si>
    <t>Funkční zkoušky</t>
  </si>
  <si>
    <t>720127</t>
  </si>
  <si>
    <t>propláchnutí otopného systému</t>
  </si>
  <si>
    <t>720128</t>
  </si>
  <si>
    <t>tlaková zkouška topného systému</t>
  </si>
  <si>
    <t>720129</t>
  </si>
  <si>
    <t>dezinfekce potrubí</t>
  </si>
  <si>
    <t>D7</t>
  </si>
  <si>
    <t>Provizorní přepojení trubních rozvodů UT mimo kolektor v průběhu výstavby</t>
  </si>
  <si>
    <t>720130</t>
  </si>
  <si>
    <t>720131</t>
  </si>
  <si>
    <t>720132</t>
  </si>
  <si>
    <t>D8</t>
  </si>
  <si>
    <t>Výrobní dokumentace</t>
  </si>
  <si>
    <t>720133</t>
  </si>
  <si>
    <t>dokumentace skutečného provedení</t>
  </si>
  <si>
    <t>434427045</t>
  </si>
  <si>
    <t>785673312</t>
  </si>
  <si>
    <t>-482735662</t>
  </si>
  <si>
    <t>SO.03.04 - ROZVODY ÚT</t>
  </si>
  <si>
    <t>EL-projekt Jilemnice s.r.o., Zvědavá ulička čp. 50</t>
  </si>
  <si>
    <t>012 - Zařízení pro vytápění staveb</t>
  </si>
  <si>
    <t xml:space="preserve">    D1 - Armatury - strojovna kotelny</t>
  </si>
  <si>
    <t xml:space="preserve">    D2 - Trubní materiál, nosný materiál, konzole, závěsy</t>
  </si>
  <si>
    <t xml:space="preserve">    D3 - Provizorní přepojení trubních rozvodů UT mimo kolektor v průběhu výstavby</t>
  </si>
  <si>
    <t xml:space="preserve">    D4 - Tepelné izolace</t>
  </si>
  <si>
    <t xml:space="preserve">    D7 - Výrobní dokumentace</t>
  </si>
  <si>
    <t>012</t>
  </si>
  <si>
    <t>Zařízení pro vytápění staveb</t>
  </si>
  <si>
    <t>Armatury - strojovna kotelny</t>
  </si>
  <si>
    <t>730001</t>
  </si>
  <si>
    <t>kulový kohout uzavírací plnoprůtokový bezúdržbový přírubový DN150, PN16, max. 150°C, litina GG25, ruční kolo + elektrický pohon 230V AC, IP67, doba přestavení 31s</t>
  </si>
  <si>
    <t>730002</t>
  </si>
  <si>
    <t>montáž přírubové armatury DN150, PN16</t>
  </si>
  <si>
    <t>730003</t>
  </si>
  <si>
    <t>příruba krková DN150, PN16 - varná</t>
  </si>
  <si>
    <t>730004</t>
  </si>
  <si>
    <t>grafitové mezipřírubové těsnění DN 150, PN 10-40, 500°C</t>
  </si>
  <si>
    <t>730005</t>
  </si>
  <si>
    <t>730006</t>
  </si>
  <si>
    <t>Trubní materiál, nosný materiál, konzole, závěsy</t>
  </si>
  <si>
    <t>730007</t>
  </si>
  <si>
    <t>trubka ocelová bezešvá dle ČSN 42 5715 - 11.353.1 - DN150 - 159,0x4,5mm</t>
  </si>
  <si>
    <t>730008</t>
  </si>
  <si>
    <t>koleno varné DN150 - 6" - 159 mm</t>
  </si>
  <si>
    <t>730009</t>
  </si>
  <si>
    <t>vlnovcový kompenzátor přivařovací DN150, PN16, L=350mm, kov-kov, nerez. ocel 321</t>
  </si>
  <si>
    <t>montáž ocelové trubky, sváření - DN150 (6")</t>
  </si>
  <si>
    <t>730010</t>
  </si>
  <si>
    <t>přirážka za sváření ve stísněných podmínkách 20%</t>
  </si>
  <si>
    <t>730011</t>
  </si>
  <si>
    <t>odsávání prostoru pracoviště</t>
  </si>
  <si>
    <t>soub.</t>
  </si>
  <si>
    <t>730012</t>
  </si>
  <si>
    <t>730013</t>
  </si>
  <si>
    <t>730014</t>
  </si>
  <si>
    <t>vyvaření odbočky na ocelovém potrubí DN100 - DN150</t>
  </si>
  <si>
    <t>730015</t>
  </si>
  <si>
    <t>upevňovací materiál - objímka dvoudílná s gumou 250, včetně kombi šroubu</t>
  </si>
  <si>
    <t>730016</t>
  </si>
  <si>
    <t>730017</t>
  </si>
  <si>
    <t>nátěry konstrukcí - potrubí - olejový základní</t>
  </si>
  <si>
    <t>730018</t>
  </si>
  <si>
    <t>nátěry konstrukcí - potrubí - syntetický na vzduchu schnoucí (dva nátěry)</t>
  </si>
  <si>
    <t>730019</t>
  </si>
  <si>
    <t>ocelová nosná konstrukce - celková hmotnost konstrukce 75ks x 85,70kg = 6427,5kg</t>
  </si>
  <si>
    <t>730020</t>
  </si>
  <si>
    <t>ocelová nosná konstrukce - žárový pozink - celková hmotnost konstrukce 75ks x 85,70kg = 6427,5kg</t>
  </si>
  <si>
    <t>730021</t>
  </si>
  <si>
    <t>upevnění ocelové konstrukce v kolektoru - chemická kotva, ocelová hmoždina M12</t>
  </si>
  <si>
    <t>730022</t>
  </si>
  <si>
    <t>730023</t>
  </si>
  <si>
    <t>730024</t>
  </si>
  <si>
    <t>předizolované potrubí DN160x14,6/250mm SDR11 - použití do max. 95 °C a 6 bar, skládá se z potrubí ze zesítěného polyethylenu (PE-Xa) dle DIN 16892/93 s protikyslíkovou bariérou (EVOH) dle DIN 4726, izolace z kontinuálně vyrobené, FCKW-neobsahující a flexibilní polyuretanové tvrdé pěny, vnější ochranný plášť z HD-PE</t>
  </si>
  <si>
    <t>730025</t>
  </si>
  <si>
    <t>montáž předizolovaného potrubí DN160/250</t>
  </si>
  <si>
    <t>730026</t>
  </si>
  <si>
    <t>spojka SDR11, červený bronz - DN160x14,6</t>
  </si>
  <si>
    <t>730027</t>
  </si>
  <si>
    <t>násuvná objímka SDR11, červený bronz - DN160x14,6</t>
  </si>
  <si>
    <t>730028</t>
  </si>
  <si>
    <t>klipové pouzdro pro spojku - D250</t>
  </si>
  <si>
    <t>730029</t>
  </si>
  <si>
    <t>PU-pěna k zaizolování klipového pouzdra</t>
  </si>
  <si>
    <t>730030</t>
  </si>
  <si>
    <t>montáž spojky předizolovaného potrubí DN100 - DN160</t>
  </si>
  <si>
    <t>730031</t>
  </si>
  <si>
    <t>Elektrotvarovka FUSAPEX koleno 90° D160, odolná teplotě do +95° dle ČSN EN ISO 15875 tř. 5/6bar, s vnitřními svařovacími dráty pro svařování trubek</t>
  </si>
  <si>
    <t>730032</t>
  </si>
  <si>
    <t>elektrotvarovka PE100 SDR11 - integrovaný lemový nákružek s přírubou d/DN 160/150</t>
  </si>
  <si>
    <t>730033</t>
  </si>
  <si>
    <t>montáž elektrotvarovky DN100 - DN160</t>
  </si>
  <si>
    <t>730034</t>
  </si>
  <si>
    <t>730035</t>
  </si>
  <si>
    <t>730036</t>
  </si>
  <si>
    <t>730037</t>
  </si>
  <si>
    <t>730038</t>
  </si>
  <si>
    <t>730039</t>
  </si>
  <si>
    <t>730040</t>
  </si>
  <si>
    <t>příruba krková DN150, PN16 - varná - 1,6kg</t>
  </si>
  <si>
    <t>730041</t>
  </si>
  <si>
    <t>730042</t>
  </si>
  <si>
    <t>730043</t>
  </si>
  <si>
    <t>730044</t>
  </si>
  <si>
    <t>730045</t>
  </si>
  <si>
    <t>izolační potrubní pouzdro řezané, půlené, z kamenné vlny s polepem ze zesílené Al fólie DN159 / tl.100mm</t>
  </si>
  <si>
    <t>730046</t>
  </si>
  <si>
    <t>montáž izolačního potrubního pouzdra DN125-DN150 (montáž - cena za metr)</t>
  </si>
  <si>
    <t>730047</t>
  </si>
  <si>
    <t>izolační vložka pro závěsný systém DN150/tl.45mm z PIR pěny, Armafix FX-6-160</t>
  </si>
  <si>
    <t>730048</t>
  </si>
  <si>
    <t>montáž izolační vložky DN125-DN150</t>
  </si>
  <si>
    <t>730049</t>
  </si>
  <si>
    <t>730050</t>
  </si>
  <si>
    <t>montáž izolačního potrubního pouzdra (montáž - cena za metr)</t>
  </si>
  <si>
    <t>730051</t>
  </si>
  <si>
    <t>demontáž ocelových trubních rozvodů DN100 - DN150, včetně armatur</t>
  </si>
  <si>
    <t>730052</t>
  </si>
  <si>
    <t>730053</t>
  </si>
  <si>
    <t>730054</t>
  </si>
  <si>
    <t>likvidace odpadu - kovový odpad</t>
  </si>
  <si>
    <t>730055</t>
  </si>
  <si>
    <t>730056</t>
  </si>
  <si>
    <t>730057</t>
  </si>
  <si>
    <t>730058</t>
  </si>
  <si>
    <t>730059</t>
  </si>
  <si>
    <t>730060</t>
  </si>
  <si>
    <t>topná zkouška /72hod./</t>
  </si>
  <si>
    <t>730061</t>
  </si>
  <si>
    <t>částečné vypuštění otopného systému</t>
  </si>
  <si>
    <t>730062</t>
  </si>
  <si>
    <t>napuštění otopného systému, odvzdušnění</t>
  </si>
  <si>
    <t>730063</t>
  </si>
  <si>
    <t>730064</t>
  </si>
  <si>
    <t>730065</t>
  </si>
  <si>
    <t>730066</t>
  </si>
  <si>
    <t>730067</t>
  </si>
  <si>
    <t>730068</t>
  </si>
  <si>
    <t>-372297154</t>
  </si>
  <si>
    <t>96860919</t>
  </si>
  <si>
    <t>SO.03.05 - VZDUCHOTECHNIKA</t>
  </si>
  <si>
    <t>D1 - Trubní materiál, tvarovky</t>
  </si>
  <si>
    <t>D2 - Ventilátory</t>
  </si>
  <si>
    <t>D3 - Potrubní elementy</t>
  </si>
  <si>
    <t>D4 - Pomocný materiál</t>
  </si>
  <si>
    <t xml:space="preserve">    D5 - Vzduchotechnika - pomocný materiál</t>
  </si>
  <si>
    <t>D6 - Pomocné práce</t>
  </si>
  <si>
    <t>D7 - Funkční zkoušky</t>
  </si>
  <si>
    <t>Trubní materiál, tvarovky</t>
  </si>
  <si>
    <t>753001</t>
  </si>
  <si>
    <t>roura pr. 180mm - kruhové potrubí SPIRO, materiál pozinkovaný plech, třída těsnosti B dle EN 1507 - systém SAFE</t>
  </si>
  <si>
    <t>753002</t>
  </si>
  <si>
    <t>oblouk 90° - pr.180mm, BU - kruhové potrubí SPIRO, materiál pozinkovaný plech, třída těsnosti B dle EN 1507 - systém SAFE</t>
  </si>
  <si>
    <t>753003</t>
  </si>
  <si>
    <t>oblouk 45° - pr.180mm, BU - kruhové potrubí SPIRO, materiál pozinkovaný plech, třída těsnosti B dle EN 1507 - systém SAFE</t>
  </si>
  <si>
    <t>753004</t>
  </si>
  <si>
    <t>redukce centrická na tvarovku RCFU pr.180/125mm  s těsněním, kruhové potrubí SPIRO, materiál pozinkovaný plech, třída těsnosti B dle EN 1507 - systém SAFE</t>
  </si>
  <si>
    <t>753005</t>
  </si>
  <si>
    <t>vnitřní spojka pr.180mm, NPU - kruhové potrubí SPIRO, materiál pozinkovaný plech, třída těsnosti B dle EN 1507 - systém SAFE</t>
  </si>
  <si>
    <t>753006</t>
  </si>
  <si>
    <t>vnitřní zátka do potrubí ESU pr.180mm s těsněním, kruhové potrubí SPIRO, materiál pozinkovaný plech, třída těsnosti B dle EN 1507 - systém SAFE</t>
  </si>
  <si>
    <t>753007</t>
  </si>
  <si>
    <t>montáž SPIRO potrubí - do prům. 200mm</t>
  </si>
  <si>
    <t>753008</t>
  </si>
  <si>
    <t>nerez materiál</t>
  </si>
  <si>
    <t>753009</t>
  </si>
  <si>
    <t>roura pr. 180mm - kruhové potrubí SPIRO, materiál nerez plech A304, třída těsnosti B dle EN 1507 - systém SAFE</t>
  </si>
  <si>
    <t>753010</t>
  </si>
  <si>
    <t>oblouk 90° - pr.180mm, BU - kruhové potrubí SPIRO, materiál nerez plech A304, třída těsnosti B dle EN 1507 - systém SAFE</t>
  </si>
  <si>
    <t>753011</t>
  </si>
  <si>
    <t>oblouk 45° - pr.180mm, BU - kruhové potrubí SPIRO, materiál nerez plech A304, třída těsnosti B dle EN 1507 - systém SAFE</t>
  </si>
  <si>
    <t>753012</t>
  </si>
  <si>
    <t>753013</t>
  </si>
  <si>
    <t>protidešťová žaluzie se síťkou proti hmyzu, nerez A304, prům. 180mm</t>
  </si>
  <si>
    <t>753014</t>
  </si>
  <si>
    <t>montáž protidešťové žaluzie</t>
  </si>
  <si>
    <t>753015</t>
  </si>
  <si>
    <t>upevňovací materiál - objímka dvoudílná s gumou prům. 180, včetně kombi šroubu</t>
  </si>
  <si>
    <t>753016</t>
  </si>
  <si>
    <t>montáž dvoudílné objímky - vrtání otvoru do cihelné zdi, hmoždina</t>
  </si>
  <si>
    <t>Ventilátory</t>
  </si>
  <si>
    <t>753017</t>
  </si>
  <si>
    <t>Přívodní ventilační jednotka s el. ohřevem, DN 125, jednofázová, EC motor, max. průtok vzduchu: 500 m3/hod., el. ohřívač 3,0kW/230V, celkový příkon 3,124kW/230V, ŠxDxHL=403x346x712mm, 25,1kg</t>
  </si>
  <si>
    <t>753018</t>
  </si>
  <si>
    <t>montáž diagonálního ventilátoru do prům. 200mm</t>
  </si>
  <si>
    <t>Potrubní elementy</t>
  </si>
  <si>
    <t>753019</t>
  </si>
  <si>
    <t>průmyslová vyústka do kruhového potrubí s regulací RGS-2-425x75mm - Lindab</t>
  </si>
  <si>
    <t>753020</t>
  </si>
  <si>
    <t>montáž průmyslové vyústky do kruhového potrubí</t>
  </si>
  <si>
    <t>Vzduchotechnika - pomocný materiál</t>
  </si>
  <si>
    <t>753021</t>
  </si>
  <si>
    <t>nosný a podpůrný materiál - nosníky, konzoly, kotvící prvky, spojovací materiál, tlumič vybrací</t>
  </si>
  <si>
    <t>753022</t>
  </si>
  <si>
    <t>spojovací pateriál</t>
  </si>
  <si>
    <t>Pomocné práce</t>
  </si>
  <si>
    <t>753023</t>
  </si>
  <si>
    <t>jádrové vrtání do prům. 225mm a do tl. 500mm</t>
  </si>
  <si>
    <t>753024</t>
  </si>
  <si>
    <t>dodatečné těsnění prostupu potrubí proti vodě do DN200, těsnící vložka</t>
  </si>
  <si>
    <t>753025</t>
  </si>
  <si>
    <t>montáž dodatečného těsnění prostupu potrubí proti vodě do DN200</t>
  </si>
  <si>
    <t>753026</t>
  </si>
  <si>
    <t>zaregulování</t>
  </si>
  <si>
    <t>753027</t>
  </si>
  <si>
    <t>provozní zkoušky</t>
  </si>
  <si>
    <t>753028</t>
  </si>
  <si>
    <t>zaškolení obsluhy</t>
  </si>
  <si>
    <t>201261370</t>
  </si>
  <si>
    <t>940423322</t>
  </si>
  <si>
    <t>SO.03.06 - ELEKTRICKÁ POŽÁRNÍ SIGNALIZACE (EPS)</t>
  </si>
  <si>
    <t>801 - Zařízení slaboproudé elektrotechniky</t>
  </si>
  <si>
    <t xml:space="preserve">    DO - zařízení slaboproudé elektrotechniky - EPS</t>
  </si>
  <si>
    <t xml:space="preserve">    D1 - doplnění stávající ústředny EPS</t>
  </si>
  <si>
    <t xml:space="preserve">    D2 - Kabelové rozvody</t>
  </si>
  <si>
    <t xml:space="preserve">    D3 - Funkční zkoušky - EPS</t>
  </si>
  <si>
    <t xml:space="preserve">    D4 - 082.1 Datový rozvaděč</t>
  </si>
  <si>
    <t>082 Kamerový systém, - Kamerový systém, strukturovaná kabeláž</t>
  </si>
  <si>
    <t xml:space="preserve">    D5 - úprava / doplnění stávajícího rozvaděče v servrovně CHS.12</t>
  </si>
  <si>
    <t xml:space="preserve">    D6 - 082.2 Instalační materiál</t>
  </si>
  <si>
    <t xml:space="preserve">    D7 - 083.1 Kamerový systém CCTV</t>
  </si>
  <si>
    <t>801</t>
  </si>
  <si>
    <t>Zařízení slaboproudé elektrotechniky</t>
  </si>
  <si>
    <t>DO</t>
  </si>
  <si>
    <t>zařízení slaboproudé elektrotechniky - EPS</t>
  </si>
  <si>
    <t>740201</t>
  </si>
  <si>
    <t>Hlásič kouře ionizační interaktivní adresný a konvenční, IP 54 - MHG186 - LITES</t>
  </si>
  <si>
    <t>Pol1</t>
  </si>
  <si>
    <t>topný prstenec 06XK.0532691, napájení 24V DC, IP65</t>
  </si>
  <si>
    <t>740202</t>
  </si>
  <si>
    <t>svorkovnice IP54 - MHY713 - LITES</t>
  </si>
  <si>
    <t>Pol2</t>
  </si>
  <si>
    <t>tepelněizolační podložka</t>
  </si>
  <si>
    <t>740203</t>
  </si>
  <si>
    <t>montáž kompletního hlásiče</t>
  </si>
  <si>
    <t>740204</t>
  </si>
  <si>
    <t>tlačítkový hlásič adresovatelný - MHA145 (IP65) - LITES</t>
  </si>
  <si>
    <t>740205</t>
  </si>
  <si>
    <t>740206</t>
  </si>
  <si>
    <t>Siréna ROLP/R/D s vestavěným modulem MHY 924 bez akumulátoru MHY 924S - LITES</t>
  </si>
  <si>
    <t>740207</t>
  </si>
  <si>
    <t>montáž sirény</t>
  </si>
  <si>
    <t>740208</t>
  </si>
  <si>
    <t>Obslužné pole požární ochrany - OPPO - k ústřednám MHU 115, MHU 116, MHU 117 jako slave na RS 485</t>
  </si>
  <si>
    <t>740209</t>
  </si>
  <si>
    <t>montáž OPPO</t>
  </si>
  <si>
    <t>740210</t>
  </si>
  <si>
    <t>KTPO MOT - Trezor motýlkový bez motýlkového zámku, var.12V nebo 24V</t>
  </si>
  <si>
    <t>740211</t>
  </si>
  <si>
    <t>Motýlkový zámek, včetně 1 ks klíče dle regionu</t>
  </si>
  <si>
    <t>740212</t>
  </si>
  <si>
    <t>montáž klíčového trezoru</t>
  </si>
  <si>
    <t>740213</t>
  </si>
  <si>
    <t>zábleskový maják, SOL/RL/R/D, 9-28Vss,6mA/24V,1Hz,červená LED čočka, vysoká patice, rudá</t>
  </si>
  <si>
    <t>740214</t>
  </si>
  <si>
    <t>montáž zábleskového majáku</t>
  </si>
  <si>
    <t>doplnění stávající ústředny EPS</t>
  </si>
  <si>
    <t>740215</t>
  </si>
  <si>
    <t>Deska vstupně/výstupní, 8xIN, 8xOUT (hlídaný relé. výstup) - DVV5 - LITES</t>
  </si>
  <si>
    <t>740216</t>
  </si>
  <si>
    <t>Jednotka vstupně/výstupní (4xIN/4xOUT) v krabici - MHY925/4, čtyřnásobná - LITES</t>
  </si>
  <si>
    <t>740217</t>
  </si>
  <si>
    <t>montáž vstupně/výstupní jednotky</t>
  </si>
  <si>
    <t>Kabelové rozvody</t>
  </si>
  <si>
    <t>740218</t>
  </si>
  <si>
    <t>Instalační kabel, bezhalogenový, oranžový (rudý) plášť - J-Y(St)Y rot 2x2x0,8mm - (linka)</t>
  </si>
  <si>
    <t>740219</t>
  </si>
  <si>
    <t>Instalační kabel, bezhalogenový, oranžový (rudý) plášť - JE-H(St)H FE180/E30 rot 2x2x0,8</t>
  </si>
  <si>
    <t>740220</t>
  </si>
  <si>
    <t>montáž kabelu po povrchu, do kabelových žlabů (montáž - cena za metr)</t>
  </si>
  <si>
    <t>740221</t>
  </si>
  <si>
    <t>kabelová lávka z ocel. drátů /včetně spojovacího a nosného materiálu/ CF 54/50, pozink</t>
  </si>
  <si>
    <t>740222</t>
  </si>
  <si>
    <t>montáž kabelové lávky</t>
  </si>
  <si>
    <t>740223</t>
  </si>
  <si>
    <t>trubka tuhá, hrdlová, uložená do plastových příchytek - střední mechanické namáhání 750N PVC - prům. 20mm</t>
  </si>
  <si>
    <t>740224</t>
  </si>
  <si>
    <t>montáž PVC el. instalační trubky do DN32</t>
  </si>
  <si>
    <t>Funkční zkoušky - EPS</t>
  </si>
  <si>
    <t>740225</t>
  </si>
  <si>
    <t>měření kontinuity smyčky</t>
  </si>
  <si>
    <t>740226</t>
  </si>
  <si>
    <t>uvedení hlásiče do trvalého provozu</t>
  </si>
  <si>
    <t>740227</t>
  </si>
  <si>
    <t>zpracování programu ústředny</t>
  </si>
  <si>
    <t>740228</t>
  </si>
  <si>
    <t>úprava grafické nástavby ústředny EPS</t>
  </si>
  <si>
    <t>740229</t>
  </si>
  <si>
    <t>oživení systému EPS, revize, uvedení zařízení do trvalého provozu</t>
  </si>
  <si>
    <t>740230</t>
  </si>
  <si>
    <t>projektová dokumentace skutečného provedení stavby</t>
  </si>
  <si>
    <t>082.1 Datový rozvaděč</t>
  </si>
  <si>
    <t>740231</t>
  </si>
  <si>
    <t>19" venkovní rozvaděč IP55 9U-420mm plechové dveře, 9U, ŠxVxHL=600x450x420mm, hmotnost 20kg, IP55, zámek FAB</t>
  </si>
  <si>
    <t>740232</t>
  </si>
  <si>
    <t>montážní sada do rozvaděče</t>
  </si>
  <si>
    <t>740233</t>
  </si>
  <si>
    <t>panel napájecí do 19" racku 1.5U, 4x230V, 2m kabel</t>
  </si>
  <si>
    <t>740234</t>
  </si>
  <si>
    <t>kazeta optická univerzální R35 do 12 vláken, s víčkem, 2x integrovaný hřebínek pro 6 ochran sváru, OEM</t>
  </si>
  <si>
    <t>740235</t>
  </si>
  <si>
    <t>pigtail 9/125 LCupc SM OS 1,5m G.657A2 SXPI-LC-UPC-OS-1,5M-G657A2</t>
  </si>
  <si>
    <t>740236</t>
  </si>
  <si>
    <t>patch panel Solarix 24 x RJ45 CAT5 UTP s vyvazovací lištou černý 1U SX24L-5-UTP-BK</t>
  </si>
  <si>
    <t>740237</t>
  </si>
  <si>
    <t>adaptér LCapc SM OS duplex SXAD-LC-APC-OS-D</t>
  </si>
  <si>
    <t>740238</t>
  </si>
  <si>
    <t>optická vana s výsuvnou policí uzavíratelná klapkami 1U BK FOS2-1U-B</t>
  </si>
  <si>
    <t>740239</t>
  </si>
  <si>
    <t>čelo optické vany 1U ALU pro 12 SC simplex / E2000 / LC duplex FP-1U-12SCS-ALU</t>
  </si>
  <si>
    <t>740240</t>
  </si>
  <si>
    <t>police 19" 1U 350mm ukládací plato BK úchyt na přední lišty UP-03-B</t>
  </si>
  <si>
    <t>740241</t>
  </si>
  <si>
    <t>Switch 8x 10/100/1000 Mbps, 2x 1 Gbps SFP, POE+ 802.3af/at, rack 1U</t>
  </si>
  <si>
    <t>740242</t>
  </si>
  <si>
    <t>ostatní pomocný materiál</t>
  </si>
  <si>
    <t>740243</t>
  </si>
  <si>
    <t>montáž datového rozvaděče</t>
  </si>
  <si>
    <t>740244</t>
  </si>
  <si>
    <t>svár optického kabelu nad 4 vlákna</t>
  </si>
  <si>
    <t>740245</t>
  </si>
  <si>
    <t>montáž optického rozvaděče včetně kazety, pigtailu, spojky</t>
  </si>
  <si>
    <t>082 Kamerový systém,</t>
  </si>
  <si>
    <t>Kamerový systém, strukturovaná kabeláž</t>
  </si>
  <si>
    <t>úprava / doplnění stávajícího rozvaděče v servrovně CHS.12</t>
  </si>
  <si>
    <t>740246</t>
  </si>
  <si>
    <t>740247</t>
  </si>
  <si>
    <t>740248</t>
  </si>
  <si>
    <t>740249</t>
  </si>
  <si>
    <t>740250</t>
  </si>
  <si>
    <t>740251</t>
  </si>
  <si>
    <t>740252</t>
  </si>
  <si>
    <t>montáž datového rozvaděče - úprava stávajícího rozvaděče v servrovně CHS.12</t>
  </si>
  <si>
    <t>740253</t>
  </si>
  <si>
    <t>740254</t>
  </si>
  <si>
    <t>082.2 Instalační materiál</t>
  </si>
  <si>
    <t>740255</t>
  </si>
  <si>
    <t>dat. kabel Solarix-CAT.5e UTP, PVC, 305 m</t>
  </si>
  <si>
    <t>740256</t>
  </si>
  <si>
    <t>univerzální optický kabel CLT Solarix 08vl 9/125 LSOH Eca černý, SXKO-CLT-8-OS-LSOH</t>
  </si>
  <si>
    <t>740257</t>
  </si>
  <si>
    <t>montáž univerzálního optického kabelu CLT Solarix 08vl 9/125 v trubce, žlabu, volně</t>
  </si>
  <si>
    <t>740258</t>
  </si>
  <si>
    <t>montáž kabelu UTP v trubce, žlabu, volně</t>
  </si>
  <si>
    <t>740259</t>
  </si>
  <si>
    <t>měření kabelů</t>
  </si>
  <si>
    <t>083.1 Kamerový systém CCTV</t>
  </si>
  <si>
    <t>740260</t>
  </si>
  <si>
    <t>kamera včetně držáku, montáž na stěnu - IP kamera v full HD kvalitě 1920x1080, min. 2MPix., provedení pro venkovní použití, provozní teplota okolí -20°C až +50°C</t>
  </si>
  <si>
    <t>740261</t>
  </si>
  <si>
    <t>montáž kamery</t>
  </si>
  <si>
    <t>740262</t>
  </si>
  <si>
    <t>konfigurace kamerového systému</t>
  </si>
  <si>
    <t>906215768</t>
  </si>
  <si>
    <t>1172496302</t>
  </si>
  <si>
    <t>SO.04.01 - VENKOVNÍ KABELOVÉ ROZVODY VČETNĚ ŠACHET</t>
  </si>
  <si>
    <t>Pol189</t>
  </si>
  <si>
    <t>Kabel silový, bezpečnostní CXKH - R(J) 4x10</t>
  </si>
  <si>
    <t>Pol190</t>
  </si>
  <si>
    <t>Kabel silový, bezpečnostní CXKH - R(J) 4x16</t>
  </si>
  <si>
    <t>Pol191</t>
  </si>
  <si>
    <t>Kabel silový, bezpečnostní CXKH - R(J) 4x25</t>
  </si>
  <si>
    <t>Pol192</t>
  </si>
  <si>
    <t>Kabel silový, bezpečnostní CXKH - R(J) 4x50</t>
  </si>
  <si>
    <t>Pol193</t>
  </si>
  <si>
    <t>Kabel silový, bezpečnostní CXKH - R(J) 4x70</t>
  </si>
  <si>
    <t>Pol194</t>
  </si>
  <si>
    <t>Kabel silový, bezpečnostní CXKH - R(J) 4x95</t>
  </si>
  <si>
    <t>Pol195</t>
  </si>
  <si>
    <t>Kabel silový, bezpečnostní CXKH - R(J) 4x120</t>
  </si>
  <si>
    <t>Pol196</t>
  </si>
  <si>
    <t>Kabel silový, bezpečnostní CXKH - R(J) 4x150</t>
  </si>
  <si>
    <t>Pol197</t>
  </si>
  <si>
    <t>Kabel silový  CYKY J -4x16</t>
  </si>
  <si>
    <t>Pol198</t>
  </si>
  <si>
    <t>Kabel silový  CYKY J -4x25</t>
  </si>
  <si>
    <t>Pol199</t>
  </si>
  <si>
    <t>Kabel silový  CYKY J-3x70+50</t>
  </si>
  <si>
    <t>Pol200</t>
  </si>
  <si>
    <t>Kabel silový CYKY  J-4x185</t>
  </si>
  <si>
    <t>Pol201</t>
  </si>
  <si>
    <t>Kabel silový CYKY  J-4x120</t>
  </si>
  <si>
    <t>Pol202</t>
  </si>
  <si>
    <t>Kabel silový  AYKY J 4x240</t>
  </si>
  <si>
    <t>Pol203</t>
  </si>
  <si>
    <t>Kabel silový  AYKY J 4x185</t>
  </si>
  <si>
    <t>Pol204</t>
  </si>
  <si>
    <t>Kabel silový  AYKY 3x95+70</t>
  </si>
  <si>
    <t>Pol205</t>
  </si>
  <si>
    <t>Kabel silový  AYKY J 4x95</t>
  </si>
  <si>
    <t>Pol206</t>
  </si>
  <si>
    <t>Kabel silový  AYKY J 4x70</t>
  </si>
  <si>
    <t>Pol207</t>
  </si>
  <si>
    <t>Kabel silový  AYKY J 4x50</t>
  </si>
  <si>
    <t>Pol208</t>
  </si>
  <si>
    <t>Kabel silový  AYKY J 4x25</t>
  </si>
  <si>
    <t>Pol209</t>
  </si>
  <si>
    <t>Kabelová spojka PIO AYKY 3x240+120</t>
  </si>
  <si>
    <t>Pol210</t>
  </si>
  <si>
    <t>Kabelová spojka OKB CYKY 3x70+50</t>
  </si>
  <si>
    <t>Pol211</t>
  </si>
  <si>
    <t>Kabelová spojka Dialýza AYKY 3x95+70</t>
  </si>
  <si>
    <t>Pol212</t>
  </si>
  <si>
    <t>Pojistková přípojková skříň pilíř SS100</t>
  </si>
  <si>
    <t>Pol213</t>
  </si>
  <si>
    <t>Chránička, trubka ohebná průměr 63</t>
  </si>
  <si>
    <t>Pol214</t>
  </si>
  <si>
    <t>Drátěný žlab 250x50mm, v kolektoru</t>
  </si>
  <si>
    <t>Pol215</t>
  </si>
  <si>
    <t>Pol217</t>
  </si>
  <si>
    <t>Zemní práce - hloubení rýh, obsyp, folie, zásyp, hutnění výkop 500mm x 1000mm</t>
  </si>
  <si>
    <t>Pol218</t>
  </si>
  <si>
    <t>Zemní práce - hloubení rýh, obsyp, folie, zásyp, hutnění výkop 1000mm x 1000mm</t>
  </si>
  <si>
    <t>Pol219</t>
  </si>
  <si>
    <t>Instalace kabelovodu</t>
  </si>
  <si>
    <t>Pol220</t>
  </si>
  <si>
    <t>Montáž kabelové spojky</t>
  </si>
  <si>
    <t>Pol221</t>
  </si>
  <si>
    <t>Montáž a instalace pilíře RIS</t>
  </si>
  <si>
    <t>Pol222</t>
  </si>
  <si>
    <t>371027968</t>
  </si>
  <si>
    <t>1266574230</t>
  </si>
  <si>
    <t>-1812173136</t>
  </si>
  <si>
    <t>-628936466</t>
  </si>
  <si>
    <t>SO.04.02 - PŘELOŽKA KANALIZACE</t>
  </si>
  <si>
    <t xml:space="preserve">    8 - Trubní vedení</t>
  </si>
  <si>
    <t xml:space="preserve">    23-M - Montáže potrubí</t>
  </si>
  <si>
    <t xml:space="preserve">    46-M - Zemní práce při extr.mont.pracích</t>
  </si>
  <si>
    <t>115101202</t>
  </si>
  <si>
    <t>Čerpání vody na dopravní výšku do 10 m s uvažovaným průměrným přítokem přes 500 do 1 000 l/min</t>
  </si>
  <si>
    <t>132254203</t>
  </si>
  <si>
    <t>Hloubení zapažených rýh šířky přes 800 do 2 000 mm strojně s urovnáním dna do předepsaného profilu a spádu v hornině třídy těžitelnosti I skupiny 3 přes 50 do 100 m3</t>
  </si>
  <si>
    <t>151101301</t>
  </si>
  <si>
    <t>Zřízení rozepření zapažených stěn výkopů s potřebným přepažováním při pažení příložném, hloubky do 4 m</t>
  </si>
  <si>
    <t>151101311</t>
  </si>
  <si>
    <t>Odstranění rozepření stěn výkopů s uložením materiálu na vzdálenost do 3 m od okraje výkopu pažení příložného, hloubky do 4 m</t>
  </si>
  <si>
    <t>162351104</t>
  </si>
  <si>
    <t>Vodorovné přemístění výkopku nebo sypaniny po suchu na obvyklém dopravním prostředku, bez naložení výkopku, avšak se složením bez rozhrnutí z horniny třídy těžitelnosti I skupiny 1 až 3 na vzdálenost přes 500 do 1 000 m</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</si>
  <si>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</si>
  <si>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</si>
  <si>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451572111</t>
  </si>
  <si>
    <t>Lože pod potrubí, stoky a drobné objekty v otevřeném výkopu z kameniva drobného těženého 0 až 4 mm</t>
  </si>
  <si>
    <t>45235110a</t>
  </si>
  <si>
    <t>Zajištění stávajících sítí křížící trasu kanalizace</t>
  </si>
  <si>
    <t>45235119a</t>
  </si>
  <si>
    <t>Jádrové vrtání do kce kolektoru včetně utěsnění</t>
  </si>
  <si>
    <t>Trubní vedení</t>
  </si>
  <si>
    <t>871275211</t>
  </si>
  <si>
    <t>Kanalizační potrubí z tvrdého PVC v otevřeném výkopu ve sklonu do 20 %, hladkého plnostěnného jednovrstvého, tuhost třídy SN 4 DN 125</t>
  </si>
  <si>
    <t>871313121</t>
  </si>
  <si>
    <t>Montáž kanalizačního potrubí z plastů z tvrdého PVC těsněných gumovým kroužkem v otevřeném výkopu ve sklonu do 20 % DN 160</t>
  </si>
  <si>
    <t>28614115</t>
  </si>
  <si>
    <t>trubka kanalizační žebrovaná PP DN 200x6000mm</t>
  </si>
  <si>
    <t>871315221</t>
  </si>
  <si>
    <t>Kanalizační potrubí z tvrdého PVC v otevřeném výkopu ve sklonu do 20 %, hladkého plnostěnného jednovrstvého, tuhost třídy SN 8 DN 160</t>
  </si>
  <si>
    <t>871365811</t>
  </si>
  <si>
    <t>Bourání stávajícího potrubí z PVC nebo polypropylenu PP v otevřeném výkopu DN přes 150 do 250</t>
  </si>
  <si>
    <t>871373121</t>
  </si>
  <si>
    <t>Montáž kanalizačního potrubí z plastů z tvrdého PVC těsněných gumovým kroužkem v otevřeném výkopu ve sklonu do 20 % DN 315</t>
  </si>
  <si>
    <t>28614125</t>
  </si>
  <si>
    <t>trubka kanalizační žebrovaná PP DN 250x6000mm</t>
  </si>
  <si>
    <t>877355121</t>
  </si>
  <si>
    <t>Výřez a montáž odbočné tvarovky na potrubí z trub z tvrdého PVC DN 200</t>
  </si>
  <si>
    <t>OSM.223310</t>
  </si>
  <si>
    <t>KGEA 45st odbočka DN 200/160 SN8</t>
  </si>
  <si>
    <t>OSM.224320</t>
  </si>
  <si>
    <t>KGEA 45st odbočka DN 250/160 SN8</t>
  </si>
  <si>
    <t>890231851</t>
  </si>
  <si>
    <t>Bourání šachet a jímek strojně velikosti obestavěného prostoru přes 1,5 do 3 m3 z prostého betonu</t>
  </si>
  <si>
    <t>890211811</t>
  </si>
  <si>
    <t>Bourání šachet a jímek ručně velikosti obestavěného prostoru do 1,5 m3 z prostého betonu</t>
  </si>
  <si>
    <t>89598321a</t>
  </si>
  <si>
    <t>Přepojení uliční vpusti na novou stoku</t>
  </si>
  <si>
    <t>899201211</t>
  </si>
  <si>
    <t>Demontáž mříží litinových včetně rámů, hmotnosti jednotlivě do 50 kg</t>
  </si>
  <si>
    <t>-312787238</t>
  </si>
  <si>
    <t>149015472</t>
  </si>
  <si>
    <t>1529617552</t>
  </si>
  <si>
    <t>1088905057</t>
  </si>
  <si>
    <t>997013631</t>
  </si>
  <si>
    <t>Poplatek za uložení stavebního odpadu na skládce (skládkovné) směsného stavebního a demoličního zatříděného do Katalogu odpadů pod kódem 17 09 04</t>
  </si>
  <si>
    <t>2040298226</t>
  </si>
  <si>
    <t>998276101</t>
  </si>
  <si>
    <t>Přesun hmot pro trubní vedení hloubené z trub z plastických hmot nebo sklolaminátových pro vodovody nebo kanalizace v otevřeném výkopu dopravní vzdálenost do 15 m</t>
  </si>
  <si>
    <t>998276125</t>
  </si>
  <si>
    <t>Přesun hmot pro trubní vedení hloubené z trub z plastických hmot nebo sklolaminátových Příplatek k cenám za zvětšený přesun přes vymezenou největší dopravní vzdálenost přes 500 do 1000 m</t>
  </si>
  <si>
    <t>23-M</t>
  </si>
  <si>
    <t>Montáže potrubí</t>
  </si>
  <si>
    <t>230200122</t>
  </si>
  <si>
    <t>Nasunutí potrubní sekce do chráničky jmenovitá světlost nasouvaného potrubí DN 250</t>
  </si>
  <si>
    <t>-948166939</t>
  </si>
  <si>
    <t>28612013</t>
  </si>
  <si>
    <t>trubka kanalizační PVC plnostěnná třívrstvá DN 250x6000mm SN12</t>
  </si>
  <si>
    <t>-1832196835</t>
  </si>
  <si>
    <t>230200123</t>
  </si>
  <si>
    <t>Nasunutí potrubní sekce do chráničky jmenovitá světlost nasouvaného potrubí DN 300</t>
  </si>
  <si>
    <t>526449999</t>
  </si>
  <si>
    <t>28612018</t>
  </si>
  <si>
    <t>trubka kanalizační PVC plnostěnná třívrstvá DN 315x6000mm SN12</t>
  </si>
  <si>
    <t>19386582</t>
  </si>
  <si>
    <t>46-M</t>
  </si>
  <si>
    <t>Zemní práce při extr.mont.pracích</t>
  </si>
  <si>
    <t>460470011</t>
  </si>
  <si>
    <t>Provizorní zajištění inženýrských sítí ve výkopech kabelů při křížení</t>
  </si>
  <si>
    <t>-212554387</t>
  </si>
  <si>
    <t>1176798035</t>
  </si>
  <si>
    <t>SO.05.01 - VNITŘNÍ ÚPRAVY ELEKTROROZVODŮ STÁVAJÍCÍCH OBJEKTŮ</t>
  </si>
  <si>
    <t>D0 - Materiály</t>
  </si>
  <si>
    <t xml:space="preserve">    D1 - POO A</t>
  </si>
  <si>
    <t xml:space="preserve">    D2 - POO B </t>
  </si>
  <si>
    <t xml:space="preserve">    D3 - PIO </t>
  </si>
  <si>
    <t xml:space="preserve">    D4 - RDG </t>
  </si>
  <si>
    <t xml:space="preserve">    D5 - HTS </t>
  </si>
  <si>
    <t xml:space="preserve">    D6 - Onkologie </t>
  </si>
  <si>
    <t xml:space="preserve">    D7 - DZS </t>
  </si>
  <si>
    <t xml:space="preserve">    D8 - Márnice </t>
  </si>
  <si>
    <t xml:space="preserve">    D9 - Technický pavilon </t>
  </si>
  <si>
    <t xml:space="preserve">    D10 - Kotelna </t>
  </si>
  <si>
    <t xml:space="preserve">    D11 - Rozvodna NN </t>
  </si>
  <si>
    <t>D13 - Montáže</t>
  </si>
  <si>
    <t>D14 - Práce v HZS Popis</t>
  </si>
  <si>
    <t xml:space="preserve">    VRN7 - Provozní vlivy</t>
  </si>
  <si>
    <t>D0</t>
  </si>
  <si>
    <t>POO A</t>
  </si>
  <si>
    <t>Pol223</t>
  </si>
  <si>
    <t>Rozvaděč S.HR-B VDO, kapsa na dokumentaci 600x2200x500, oceloplechový</t>
  </si>
  <si>
    <t>Pol224</t>
  </si>
  <si>
    <t>Rozvaděč P.RA-1 VDO, kapsa na dokumentaci 1000x600x300, oceloplechový</t>
  </si>
  <si>
    <t>Pol225</t>
  </si>
  <si>
    <t>Rozvaděč 1.RA-1 VDO, kapsa na dokumentaci 1000x600x300, oceloplechový</t>
  </si>
  <si>
    <t>Pol226</t>
  </si>
  <si>
    <t>Rozvaděč 2.RA-1 VDO, kapsa na dokumentaci 1000x600x300, oceloplechový</t>
  </si>
  <si>
    <t>Pol227</t>
  </si>
  <si>
    <t>Rozvaděč 3.RA-1 VDO, kapsa na dokumentaci 1000x600x300, oceloplechový</t>
  </si>
  <si>
    <t>Pol228</t>
  </si>
  <si>
    <t>Rozvaděč P.RB-1 VDO, kapsa na dokumentaci 400x2000x350, oceloplechový</t>
  </si>
  <si>
    <t>Pol229</t>
  </si>
  <si>
    <t>Rozvaděč 1.RB-1 VDO, kapsa na dokumentaci 400x2000x350, oceloplechový</t>
  </si>
  <si>
    <t>Pol230</t>
  </si>
  <si>
    <t>Rozvaděč 2.RB-1 VDO, kapsa na dokumentaci 400x2000x350, oceloplechový</t>
  </si>
  <si>
    <t>Pol231</t>
  </si>
  <si>
    <t>Rozvaděč 3.RB-1 VDO, kapsa na dokumentaci 400x2000x350, oceloplechový</t>
  </si>
  <si>
    <t>Pol232</t>
  </si>
  <si>
    <t>Výbava R DO a doplnění výstroje dle PD</t>
  </si>
  <si>
    <t>Pol233</t>
  </si>
  <si>
    <t>Schema rozvaděčů VDO POO A skutečný stav</t>
  </si>
  <si>
    <t>Pol234</t>
  </si>
  <si>
    <t>Úprava dřevěné skříně na rozvaděči VDO 1.RA-1 VDO, 2.RA-1 VDO, 3.RA-1 VDO,</t>
  </si>
  <si>
    <t>Pol235</t>
  </si>
  <si>
    <t>Kabel silový, bezpečnostní CXKH - R(J) 5x25</t>
  </si>
  <si>
    <t>Pol236</t>
  </si>
  <si>
    <t>Kabel silový, bezpečnostní CXKH - R(J) 5x16</t>
  </si>
  <si>
    <t>Pol237</t>
  </si>
  <si>
    <t>Kabel sdělovací J-H(ST)H 2x2x0,8 BD</t>
  </si>
  <si>
    <t xml:space="preserve">POO B </t>
  </si>
  <si>
    <t>Pol238</t>
  </si>
  <si>
    <t>Pol239</t>
  </si>
  <si>
    <t>Rozvaděč P.RB-1 VDO, kapsa na dokumentaci 1000x600x250, oceloplechový</t>
  </si>
  <si>
    <t>Pol240</t>
  </si>
  <si>
    <t>Rozvaděč 1.RB-1 VDO, kapsa na dokumentaci 1000x600x250, oceloplechový</t>
  </si>
  <si>
    <t>Pol241</t>
  </si>
  <si>
    <t>Rozvaděč 2.RB-1 VDO, kapsa na dokumentaci 1000x600x250, oceloplechový</t>
  </si>
  <si>
    <t>Pol242</t>
  </si>
  <si>
    <t>Rozvaděč P.RB-2 VDO, kapsa na dokumentaci 1000x600x250, oceloplechový</t>
  </si>
  <si>
    <t>Pol243</t>
  </si>
  <si>
    <t>Rozvaděč 1.RB-2 VDO, kapsa na dokumentaci 1000x600x250, oceloplechový</t>
  </si>
  <si>
    <t>Pol244</t>
  </si>
  <si>
    <t>Rozvaděč 2.RB-2 VDO, kapsa na dokumentaci 1000x600x250, oceloplechový</t>
  </si>
  <si>
    <t>Pol245</t>
  </si>
  <si>
    <t>Schema rozvaděčů VDO POO B skutečný stav</t>
  </si>
  <si>
    <t>Pol246</t>
  </si>
  <si>
    <t>Úprava krycích dveří na rozvaděči VDO patrové rozvaděče</t>
  </si>
  <si>
    <t xml:space="preserve">PIO </t>
  </si>
  <si>
    <t>Pol247</t>
  </si>
  <si>
    <t>Rozvaděč HR0 VDO, kapsa na dokumentaci 800x2200x500, oceloplechový</t>
  </si>
  <si>
    <t>Pol248</t>
  </si>
  <si>
    <t>Rozvaděč VDO1, kapsa na dokumentaci 600x2250x400, oceloplechový</t>
  </si>
  <si>
    <t>Pol249</t>
  </si>
  <si>
    <t>Rozvaděč VDO2, kapsa na dokumentaci 600x2250x400, oceloplechový</t>
  </si>
  <si>
    <t>Pol250</t>
  </si>
  <si>
    <t>Rozvaděč VDO4, kapsa na dokumentaci 600x1000x200, oceloplechový</t>
  </si>
  <si>
    <t>Pol251</t>
  </si>
  <si>
    <t>Pol252</t>
  </si>
  <si>
    <t>Schema rozvaděčů VDO PIO skutečný stav</t>
  </si>
  <si>
    <t>Pol253</t>
  </si>
  <si>
    <t>Kabel silový, bezpečnostní CXKH - R(J) 5x35</t>
  </si>
  <si>
    <t xml:space="preserve">RDG </t>
  </si>
  <si>
    <t>Pol254</t>
  </si>
  <si>
    <t>Rozvaděč RVDO, kapsa na dokumentaci 600x2000x400, oceloplechový</t>
  </si>
  <si>
    <t>Pol255</t>
  </si>
  <si>
    <t>Rozvaděč RVDO1, kapsa na dokumentaci 600x1800x400, oceloplechový</t>
  </si>
  <si>
    <t>Pol256</t>
  </si>
  <si>
    <t>Rozvaděč RVDO2, kapsa na dokumentaci 600x1800x400, oceloplechový</t>
  </si>
  <si>
    <t>Pol257</t>
  </si>
  <si>
    <t>Výbava rozvaděče HR - 3.pole</t>
  </si>
  <si>
    <t>Pol258</t>
  </si>
  <si>
    <t>Schema rozvaděčů VDO RDG skutečný stav</t>
  </si>
  <si>
    <t xml:space="preserve">HTS </t>
  </si>
  <si>
    <t>Pol259</t>
  </si>
  <si>
    <t>Rozvaděč RVDO, kapsa na dokumentaci 400x2000x400, oceloplechový, vč. Obvodů DO</t>
  </si>
  <si>
    <t>Pol260</t>
  </si>
  <si>
    <t>Schema rozvaděče HR HTS (MDO, DO, VDO) skutečný stav</t>
  </si>
  <si>
    <t>Pol261</t>
  </si>
  <si>
    <t>Kabel silový, bezpečnostní CXKH - R(J) 5x6</t>
  </si>
  <si>
    <t>Pol262</t>
  </si>
  <si>
    <t>Kabel silový, bezpečnostní CXKH - R(J) 3x4</t>
  </si>
  <si>
    <t xml:space="preserve">Onkologie </t>
  </si>
  <si>
    <t>Pol263</t>
  </si>
  <si>
    <t>Rozvaděč RH1, 4.pole (DO, VDO), kapsa na dokumentaci 600x2000x400, oceloplechový</t>
  </si>
  <si>
    <t xml:space="preserve">DZS </t>
  </si>
  <si>
    <t>Pol264</t>
  </si>
  <si>
    <t>Výbava rozvaděče RE DZS</t>
  </si>
  <si>
    <t>Pol265</t>
  </si>
  <si>
    <t>Schema rozvaděče RE DZS(MDO, DO, VDO) skutečný stav</t>
  </si>
  <si>
    <t xml:space="preserve">Márnice </t>
  </si>
  <si>
    <t>Pol266</t>
  </si>
  <si>
    <t>Rozvaděč RH (MDO, DO),kapsa na dokumentaci 1000x600x300, oceloplechový</t>
  </si>
  <si>
    <t>Pol267</t>
  </si>
  <si>
    <t>Schema rozvaděče RH(MDO, DO) skutečný stav</t>
  </si>
  <si>
    <t>Pol268</t>
  </si>
  <si>
    <t>Kabel sdělovací J-Y(ST)H 4x2x0,8 BD, monitoring chladící boxy</t>
  </si>
  <si>
    <t>D9</t>
  </si>
  <si>
    <t xml:space="preserve">Technický pavilon </t>
  </si>
  <si>
    <t>Pol269</t>
  </si>
  <si>
    <t>Rozvaděč RVDO,kapsa na dokumentaci 600x2000x400, oceloplechový</t>
  </si>
  <si>
    <t>D10</t>
  </si>
  <si>
    <t xml:space="preserve">Kotelna </t>
  </si>
  <si>
    <t>Pol270</t>
  </si>
  <si>
    <t>Výbava rozvaděče R.MS1</t>
  </si>
  <si>
    <t>D11</t>
  </si>
  <si>
    <t xml:space="preserve">Rozvodna NN </t>
  </si>
  <si>
    <t>Pol271</t>
  </si>
  <si>
    <t>Výbava rozvaděče RH2, 5.pole doplnění</t>
  </si>
  <si>
    <t>Pol272</t>
  </si>
  <si>
    <t>Schema rozvaděče RH2 skutečný stav</t>
  </si>
  <si>
    <t>Pol273</t>
  </si>
  <si>
    <t>Drátěný žlab na sdělovací kabely 250x50mm</t>
  </si>
  <si>
    <t>Pol274</t>
  </si>
  <si>
    <t>D13</t>
  </si>
  <si>
    <t>Pol275</t>
  </si>
  <si>
    <t>Montáž rozvaděčů POO A POO A</t>
  </si>
  <si>
    <t>Pol276</t>
  </si>
  <si>
    <t>Instalace rozvaděčů POO A</t>
  </si>
  <si>
    <t>Pol277</t>
  </si>
  <si>
    <t>Instalace kabeláže POO A</t>
  </si>
  <si>
    <t>Pol278</t>
  </si>
  <si>
    <t>Úprava stávajícího rozvaděče HR</t>
  </si>
  <si>
    <t>Pol279</t>
  </si>
  <si>
    <t>Přípravné práce, drážkování, sekání, sádrování, zapravení POO A</t>
  </si>
  <si>
    <t>Pol280</t>
  </si>
  <si>
    <t>Montáž protipožární ucpávky, přepážky POO A</t>
  </si>
  <si>
    <t>Pol281</t>
  </si>
  <si>
    <t>Oživení, nastavení, zkušební provoz POO A</t>
  </si>
  <si>
    <t>Pol282</t>
  </si>
  <si>
    <t>Montáž rozvaděčů POO B POO B</t>
  </si>
  <si>
    <t>Pol283</t>
  </si>
  <si>
    <t>Instalace rozvaděčů POO B</t>
  </si>
  <si>
    <t>Pol284</t>
  </si>
  <si>
    <t>Instalace kabeláže POO B</t>
  </si>
  <si>
    <t>Pol285</t>
  </si>
  <si>
    <t>Přípravné práce, drážkování, sekání, sádrování, zapravení POO B</t>
  </si>
  <si>
    <t>Pol286</t>
  </si>
  <si>
    <t>Montáž protipožární ucpávky, přepážky POO B</t>
  </si>
  <si>
    <t>Pol287</t>
  </si>
  <si>
    <t>Oživení, nastavení, zkušební provoz POO B</t>
  </si>
  <si>
    <t>Pol288</t>
  </si>
  <si>
    <t>Montáž rozvaděčů PIO PIO</t>
  </si>
  <si>
    <t>Pol289</t>
  </si>
  <si>
    <t>Instalace rozvaděčů PIO</t>
  </si>
  <si>
    <t>Pol290</t>
  </si>
  <si>
    <t>Instalace kabeláže PIO</t>
  </si>
  <si>
    <t>Pol291</t>
  </si>
  <si>
    <t>Přípravné práce, drážkování, sekání, sádrování, zapravení PIO</t>
  </si>
  <si>
    <t>Pol292</t>
  </si>
  <si>
    <t>Montáž protipožární ucpávky, přepážky PIO</t>
  </si>
  <si>
    <t>Pol293</t>
  </si>
  <si>
    <t>Oživení, nastavení, zkušební provoz PIO</t>
  </si>
  <si>
    <t>Pol294</t>
  </si>
  <si>
    <t>Montáž rozvaděčů RDG RDG</t>
  </si>
  <si>
    <t>Pol295</t>
  </si>
  <si>
    <t>Instalace rozvaděčů RDG</t>
  </si>
  <si>
    <t>Pol296</t>
  </si>
  <si>
    <t>Instalace kabeláže RDG</t>
  </si>
  <si>
    <t>230</t>
  </si>
  <si>
    <t>Pol297</t>
  </si>
  <si>
    <t>Přípravné práce, drážkování, sekání, sádrování, zapravení RDG</t>
  </si>
  <si>
    <t>Pol298</t>
  </si>
  <si>
    <t>Montáž protipožární ucpávky, přepážky RDG</t>
  </si>
  <si>
    <t>234</t>
  </si>
  <si>
    <t>Pol299</t>
  </si>
  <si>
    <t>Oživení, nastavení, zkušební provoz RDG</t>
  </si>
  <si>
    <t>236</t>
  </si>
  <si>
    <t>Pol300</t>
  </si>
  <si>
    <t>Montáž rozvaděče HTS HTS</t>
  </si>
  <si>
    <t>Pol301</t>
  </si>
  <si>
    <t>Instalace rozvaděče HTS</t>
  </si>
  <si>
    <t>Pol302</t>
  </si>
  <si>
    <t>Instalace kabeláže HTS</t>
  </si>
  <si>
    <t>Pol303</t>
  </si>
  <si>
    <t>Přípravné práce, drážkování, sekání, sádrování, zapravení HTS</t>
  </si>
  <si>
    <t>Pol304</t>
  </si>
  <si>
    <t>Montáž protipožární ucpávky, přepážky HTS</t>
  </si>
  <si>
    <t>Pol305</t>
  </si>
  <si>
    <t>Oživení, nastavení, zkušební provoz HTS</t>
  </si>
  <si>
    <t>250</t>
  </si>
  <si>
    <t>Pol306</t>
  </si>
  <si>
    <t>Montáž rozvaděče Onkologie Onkologie</t>
  </si>
  <si>
    <t>Pol307</t>
  </si>
  <si>
    <t>Instalace rozvaděče Onkologie</t>
  </si>
  <si>
    <t>254</t>
  </si>
  <si>
    <t>Pol308</t>
  </si>
  <si>
    <t>Instalace kabeláže Onkologie</t>
  </si>
  <si>
    <t>258</t>
  </si>
  <si>
    <t>Pol309</t>
  </si>
  <si>
    <t>260</t>
  </si>
  <si>
    <t>Pol310</t>
  </si>
  <si>
    <t>Montáž protipožární ucpávky, přepážky Onkologie</t>
  </si>
  <si>
    <t>Pol311</t>
  </si>
  <si>
    <t>Oživení, nastavení, zkušební provoz Onkologie</t>
  </si>
  <si>
    <t>Pol312</t>
  </si>
  <si>
    <t>Dostrojení rozvaděče DZS DZS</t>
  </si>
  <si>
    <t>266</t>
  </si>
  <si>
    <t>Pol313</t>
  </si>
  <si>
    <t>Instalace kabeláže DZS</t>
  </si>
  <si>
    <t>268</t>
  </si>
  <si>
    <t>Pol314</t>
  </si>
  <si>
    <t>Montáž protipožární ucpávky, přepážky DZS</t>
  </si>
  <si>
    <t>270</t>
  </si>
  <si>
    <t>Pol315</t>
  </si>
  <si>
    <t>Oživení, nastavení, zkušební provoz DZS</t>
  </si>
  <si>
    <t>272</t>
  </si>
  <si>
    <t>Pol316</t>
  </si>
  <si>
    <t>Demontáž, Montáž rozvaděče Márnice Márnice</t>
  </si>
  <si>
    <t>274</t>
  </si>
  <si>
    <t>Pol317</t>
  </si>
  <si>
    <t>Instalace rozvaděče Márnice</t>
  </si>
  <si>
    <t>Pol318</t>
  </si>
  <si>
    <t>Instalace kabeláže Márnice</t>
  </si>
  <si>
    <t>278</t>
  </si>
  <si>
    <t>Pol319</t>
  </si>
  <si>
    <t>Přípravné práce, drážkování, sekání, sádrování, zapravení Márnice</t>
  </si>
  <si>
    <t>Pol320</t>
  </si>
  <si>
    <t>Montáž protipožární ucpávky, přepážky Márnice</t>
  </si>
  <si>
    <t>Pol321</t>
  </si>
  <si>
    <t>Oživení, nastavení, zkušební provoz Márnice</t>
  </si>
  <si>
    <t>284</t>
  </si>
  <si>
    <t>Pol322</t>
  </si>
  <si>
    <t>Montáž rozvaděče TP Technický pavilon TP</t>
  </si>
  <si>
    <t>Pol323</t>
  </si>
  <si>
    <t>Instalace rozvaděče TP</t>
  </si>
  <si>
    <t>288</t>
  </si>
  <si>
    <t>Pol324</t>
  </si>
  <si>
    <t>Instalace kabeláže TP</t>
  </si>
  <si>
    <t>Pol325</t>
  </si>
  <si>
    <t>Přípravné práce, drážkování, sekání, sádrování, zapravení TP</t>
  </si>
  <si>
    <t>294</t>
  </si>
  <si>
    <t>Pol326</t>
  </si>
  <si>
    <t>Montáž protipožární ucpávky, přepážky TP</t>
  </si>
  <si>
    <t>296</t>
  </si>
  <si>
    <t>Pol327</t>
  </si>
  <si>
    <t>Oživení, nastavení, zkušební provoz TP</t>
  </si>
  <si>
    <t>Pol328</t>
  </si>
  <si>
    <t>Dostrojení rozvaděče Kotelna</t>
  </si>
  <si>
    <t>300</t>
  </si>
  <si>
    <t>Pol329</t>
  </si>
  <si>
    <t>Instalace kabeláže Kotelna</t>
  </si>
  <si>
    <t>302</t>
  </si>
  <si>
    <t>Pol330</t>
  </si>
  <si>
    <t>Přípravné práce, drážkování, sekání, sádrování, zapravení Kotelna</t>
  </si>
  <si>
    <t>Pol331</t>
  </si>
  <si>
    <t>Montáž protipožární ucpávky, přepážky Kotelna</t>
  </si>
  <si>
    <t>Pol332</t>
  </si>
  <si>
    <t>Oživení, nastavení, zkušební provoz Kotelna</t>
  </si>
  <si>
    <t>Pol333</t>
  </si>
  <si>
    <t>Dostrojení rozvaděče RNN Rozvodna NN RNN</t>
  </si>
  <si>
    <t>310</t>
  </si>
  <si>
    <t>Pol334</t>
  </si>
  <si>
    <t>Montáž přípojnic</t>
  </si>
  <si>
    <t>Pol336</t>
  </si>
  <si>
    <t>Montáž protipožární ucpávky, přepážky RNN</t>
  </si>
  <si>
    <t>316</t>
  </si>
  <si>
    <t>Pol337</t>
  </si>
  <si>
    <t>Oživení, nastavení, zkušební provoz RNN</t>
  </si>
  <si>
    <t>Pol338</t>
  </si>
  <si>
    <t>Montáž protipožární ucpávky, přepážky Ostatní objekty Ostatní objekty</t>
  </si>
  <si>
    <t>320</t>
  </si>
  <si>
    <t>D14</t>
  </si>
  <si>
    <t>Práce v HZS Popis</t>
  </si>
  <si>
    <t>322</t>
  </si>
  <si>
    <t>Pol339</t>
  </si>
  <si>
    <t>Revize vč. kabeláže SO.04 sada</t>
  </si>
  <si>
    <t>324</t>
  </si>
  <si>
    <t>-1940214949</t>
  </si>
  <si>
    <t>-21512665</t>
  </si>
  <si>
    <t>676382671</t>
  </si>
  <si>
    <t>VRN7</t>
  </si>
  <si>
    <t>Provozní vlivy</t>
  </si>
  <si>
    <t>071002000</t>
  </si>
  <si>
    <t>Provoz investora, třetích osob</t>
  </si>
  <si>
    <t>1908144570</t>
  </si>
  <si>
    <t>-2125019056</t>
  </si>
  <si>
    <t>SO.06.01 - DIESELAGREGÁT, ROTAČNÍ UPS</t>
  </si>
  <si>
    <t>1 - DA</t>
  </si>
  <si>
    <t>2 - R-UPS</t>
  </si>
  <si>
    <t>3 - Výfuk spalin - úsek motor-tlumič hluku</t>
  </si>
  <si>
    <t>4 - Výfuk spalin - tlumič hluku</t>
  </si>
  <si>
    <t>5 - Výfuk spalin - úsek mezi tlumiči hluku</t>
  </si>
  <si>
    <t>6 - Výfuk spalin - svislá trasa</t>
  </si>
  <si>
    <t>DA</t>
  </si>
  <si>
    <t>Dieselagregát o výkonu 1400kVA/1120kW STBY vč. nabíječky AKU, předehřevu, AKU baterií, automatiky, zaškolení</t>
  </si>
  <si>
    <t>-1727378713</t>
  </si>
  <si>
    <t>Pol4</t>
  </si>
  <si>
    <t>Montáž, provozní zkoušky (dle standardu dodavatele)</t>
  </si>
  <si>
    <t>Pol5</t>
  </si>
  <si>
    <t>Zásoba nafty na provozní zkoušky</t>
  </si>
  <si>
    <t>l</t>
  </si>
  <si>
    <t>Pol6</t>
  </si>
  <si>
    <t>Akustický kryt soustrojí, 2600 x 2954 x 7400mm, Index vzduchové neprůzvučnosti plné stěny kapoty Rw = 35 dB</t>
  </si>
  <si>
    <t>R-UPS</t>
  </si>
  <si>
    <t>Pol7</t>
  </si>
  <si>
    <t>Rotační UPS 660kVA / 600kW dle specifikace, 2 setrvačníky</t>
  </si>
  <si>
    <t>Pol8</t>
  </si>
  <si>
    <t>Systém pomocného startu motorgenerátoru  dle specifikace</t>
  </si>
  <si>
    <t>Pol9</t>
  </si>
  <si>
    <t>Stěhování</t>
  </si>
  <si>
    <t>Pol10</t>
  </si>
  <si>
    <t>Instalace</t>
  </si>
  <si>
    <t>Pol11</t>
  </si>
  <si>
    <t>Oživení a nastavení systému</t>
  </si>
  <si>
    <t>Výfuk spalin - úsek motor-tlumič hluku</t>
  </si>
  <si>
    <t>Pol12</t>
  </si>
  <si>
    <t>Tříplášťové potrubí - přímé DN 350-NEREZ</t>
  </si>
  <si>
    <t>bm</t>
  </si>
  <si>
    <t>Pol13</t>
  </si>
  <si>
    <t>Tříplášťové potrubí - koleno 90° DN 350-NEREZ</t>
  </si>
  <si>
    <t>Pol14</t>
  </si>
  <si>
    <t>Tříplášťové potrubí - revizní koleno 90° DN 350-NEREZ</t>
  </si>
  <si>
    <t>Pol15</t>
  </si>
  <si>
    <t>Objímky, závěsy</t>
  </si>
  <si>
    <t>Pol16</t>
  </si>
  <si>
    <t>Montážní a těsnící materiál</t>
  </si>
  <si>
    <t>Výfuk spalin - tlumič hluku</t>
  </si>
  <si>
    <t>Pol17</t>
  </si>
  <si>
    <t>tlumič hluku spalin stojatý, válcový, 1500-2500; I°; útlum 75dB</t>
  </si>
  <si>
    <t>Pol18</t>
  </si>
  <si>
    <t>tlumič hluku spalin stojatý, válcový, 1500-2500; II°; útlum 75dB</t>
  </si>
  <si>
    <t>Pol19</t>
  </si>
  <si>
    <t>Výfuk spalin - úsek mezi tlumiči hluku</t>
  </si>
  <si>
    <t>Pol20</t>
  </si>
  <si>
    <t>Tříplášťové potrubí - přímé DN 400-NEREZ</t>
  </si>
  <si>
    <t>Pol21</t>
  </si>
  <si>
    <t>Tříplášťové potrubí - koleno 90° DN 400-NEREZ</t>
  </si>
  <si>
    <t>Pol22</t>
  </si>
  <si>
    <t>Tříplášťové potrubí - revizní koleno 90° DN 400-NEREZ</t>
  </si>
  <si>
    <t>Pol23</t>
  </si>
  <si>
    <t>Pol24</t>
  </si>
  <si>
    <t>Výfuk spalin - svislá trasa</t>
  </si>
  <si>
    <t>Pol25</t>
  </si>
  <si>
    <t>Tříplášťové potrubí - koncové koleno s mřížkou DN 400-NEREZ</t>
  </si>
  <si>
    <t>Pol26</t>
  </si>
  <si>
    <t>Doprava a revize</t>
  </si>
  <si>
    <t>-1716494288</t>
  </si>
  <si>
    <t>-166773916</t>
  </si>
  <si>
    <t>092103001</t>
  </si>
  <si>
    <t>Náklady na zkušební provoz</t>
  </si>
  <si>
    <t>168826314</t>
  </si>
  <si>
    <t>SO.06.02 - PALIVOVÉ HOSPODÁŘSTVÍ</t>
  </si>
  <si>
    <t>D1 - ZAŘÍZENÍ</t>
  </si>
  <si>
    <t>D2 - ARMATURY</t>
  </si>
  <si>
    <t>D3 - Potrubí</t>
  </si>
  <si>
    <t>D4 - MaR</t>
  </si>
  <si>
    <t>D5 - Pomocné práce</t>
  </si>
  <si>
    <t>D6 - HZS</t>
  </si>
  <si>
    <t>ZAŘÍZENÍ</t>
  </si>
  <si>
    <t>Pol27</t>
  </si>
  <si>
    <t>Dvouplášťová ocelová nádrž 2.615x1.700x2.000mm - 8m3</t>
  </si>
  <si>
    <t>Pol28</t>
  </si>
  <si>
    <t>Stáčecí skříňka uzamykatelná 500x500x350</t>
  </si>
  <si>
    <t>Pol29</t>
  </si>
  <si>
    <t>Montáž</t>
  </si>
  <si>
    <t>kpl.</t>
  </si>
  <si>
    <t>ARMATURY</t>
  </si>
  <si>
    <t>Pol30</t>
  </si>
  <si>
    <t>Kulový kohout 6/4", s plným průtokem, mosaz/teflon</t>
  </si>
  <si>
    <t>Pol31</t>
  </si>
  <si>
    <t>Kulový kohout 2", s plným průtokem, mosaz/teflon</t>
  </si>
  <si>
    <t>Pol32</t>
  </si>
  <si>
    <t>Plováková klapka Fullstop 3"</t>
  </si>
  <si>
    <t>Potrubí</t>
  </si>
  <si>
    <t>Pol33</t>
  </si>
  <si>
    <t>Trubka závitová pozinkovana 1"</t>
  </si>
  <si>
    <t>Pol34</t>
  </si>
  <si>
    <t>Trubka závitová pozinkovana 6/4"</t>
  </si>
  <si>
    <t>Pol35</t>
  </si>
  <si>
    <t>Trubka závitová pozinkovana 2"</t>
  </si>
  <si>
    <t>Pol36</t>
  </si>
  <si>
    <t>Trubka závitová pozinkovana 3"</t>
  </si>
  <si>
    <t>Pol37</t>
  </si>
  <si>
    <t>Závitová příruba DN25x1"</t>
  </si>
  <si>
    <t>Pol38</t>
  </si>
  <si>
    <t>Závitová příruba DN40x3/2"</t>
  </si>
  <si>
    <t>Pol39</t>
  </si>
  <si>
    <t>Závitová příruba DN80x3"</t>
  </si>
  <si>
    <t>Pol40</t>
  </si>
  <si>
    <t>Návarek 1"</t>
  </si>
  <si>
    <t>Pol41</t>
  </si>
  <si>
    <t>Návarek 3/2"</t>
  </si>
  <si>
    <t>Pol42</t>
  </si>
  <si>
    <t>Návarek 2"</t>
  </si>
  <si>
    <t>Pol43</t>
  </si>
  <si>
    <t>Návarek 3"</t>
  </si>
  <si>
    <t>Pol44</t>
  </si>
  <si>
    <t>Šroubení 1"</t>
  </si>
  <si>
    <t>Pol45</t>
  </si>
  <si>
    <t>Přechod 2"x6/4"</t>
  </si>
  <si>
    <t>Pol46</t>
  </si>
  <si>
    <t>Přechod 3"x2"</t>
  </si>
  <si>
    <t>Pol47</t>
  </si>
  <si>
    <t>Požární spojka 2" C</t>
  </si>
  <si>
    <t>Pol48</t>
  </si>
  <si>
    <t>Hadice pro naftu 25/36 vč šroubení a spon - 1m</t>
  </si>
  <si>
    <t>Pol49</t>
  </si>
  <si>
    <t>Objímka potrubí 1"</t>
  </si>
  <si>
    <t>Pol50</t>
  </si>
  <si>
    <t>Objímka potrubí 2"</t>
  </si>
  <si>
    <t>Pol51</t>
  </si>
  <si>
    <t>Ocelová chránička továrně izolovaná bralenem DN80</t>
  </si>
  <si>
    <t>Pol52</t>
  </si>
  <si>
    <t>MaR</t>
  </si>
  <si>
    <t>Pol53</t>
  </si>
  <si>
    <t>Ultrazvukové měření ULM-70N-02-G-I-B-D</t>
  </si>
  <si>
    <t>Pol54</t>
  </si>
  <si>
    <t>Sonda CPS-24N-B-PO-K4</t>
  </si>
  <si>
    <t>Pol55</t>
  </si>
  <si>
    <t>Dvoukanálová napájecí jednotka k sondám DSU-1222</t>
  </si>
  <si>
    <t>Pol56</t>
  </si>
  <si>
    <t>Zobrazovač PDU-440-P-230</t>
  </si>
  <si>
    <t>Pol57</t>
  </si>
  <si>
    <t>Hladinoměr 6/4"   2m</t>
  </si>
  <si>
    <t>Pol58</t>
  </si>
  <si>
    <t>Nátěry, štítky tabulky</t>
  </si>
  <si>
    <t>Pol59</t>
  </si>
  <si>
    <t>Požátní prostup potrubí</t>
  </si>
  <si>
    <t>Pol60</t>
  </si>
  <si>
    <t>Pomocné OK</t>
  </si>
  <si>
    <t>Pol61</t>
  </si>
  <si>
    <t>Doprava</t>
  </si>
  <si>
    <t>1801624563</t>
  </si>
  <si>
    <t>HZS</t>
  </si>
  <si>
    <t>Pol62</t>
  </si>
  <si>
    <t>Proplach systému po montáži</t>
  </si>
  <si>
    <t>1009720660</t>
  </si>
  <si>
    <t>Pol63</t>
  </si>
  <si>
    <t>Tlaková zkouška</t>
  </si>
  <si>
    <t>-1879102323</t>
  </si>
  <si>
    <t>Pol64</t>
  </si>
  <si>
    <t>Napuštění systému</t>
  </si>
  <si>
    <t>149368733</t>
  </si>
  <si>
    <t>Pol65</t>
  </si>
  <si>
    <t>Nastavení systému snímačů</t>
  </si>
  <si>
    <t>-603615846</t>
  </si>
  <si>
    <t>Pol66</t>
  </si>
  <si>
    <t>Provozní zkoušky</t>
  </si>
  <si>
    <t>1050727254</t>
  </si>
  <si>
    <t>1595044726</t>
  </si>
  <si>
    <t>1414205494</t>
  </si>
  <si>
    <t>SO.06.03 - TECHNOLOGICKÁ ČÁST DA, RUPS</t>
  </si>
  <si>
    <t>D.1 - Rozvaděče</t>
  </si>
  <si>
    <t>D.1</t>
  </si>
  <si>
    <t>Rozvaděče</t>
  </si>
  <si>
    <t>- rozvaděč RDO (DŮLEŽITÉ OBVODY - zálohováno DG) - el.rozvodna 115 dle PD
- 5x oceloplechový rozvaděč 800x2000x600 vybavení vč. mont. desky/konstrukce, bočnic, podstavce
- 2x vzd. jistič 2000A, 3P, 45kA, výsuv, elektron. selektivní ochrana, šasi, 
- 4x pom. kont., 2x poruch. kont., 2xzasun. kont., MP-230Vac, ZC-230Vac, VC-24Vdc, mezifáz. bariéry, bezp. zákryt, uzamykání tlačítek, rám do dveří
- 3x komp. jistič 1600A, 3P, 30kA, elektron. selektivní ochrana, 2xpom.kont., 1xporuch.kont., MP+ZC-230Vac, VC-24Vdc, mezifáz. bariéry, bezp. zákryt
 - 3x komp. jistič 630A, 3P, 30kA, elektron. selektivní ochrana, 2xpom.kont., 1xporuch.kont., MP+ZC-230Vac, VC-24Vdc, mezifáz. bariéry, bezp. zákryt
 - 2x komp. jistič 400A, 3P, 30kA, elektron. selektivní ochrana, 2xpom.kont., 1xporuch.kont., MP+ZC-230Vac, VC-24Vdc, mezifáz. bariéry, bezp. zákryt
 - 2x komp. jistič 250A, 3P, 30kA, elektron. selektivní ochrana, 2xpom.kont., 1xporuch.kont., MP+ZC-230Vac, VC-24Vdc, mezifáz. bariéry, bezp. zákryt
 - 3x komp. jistič 160A, 3P, 30kA, elektron. selektivní ochrana, 2xpom.kont., 1xporuch.kont., MP+ZC-230Vac, VC-24Vdc, mezifáz. bariéry, bezp. zákryt
 - 9x komp. jistič 100A, 3P, 30kA, elektron. selektivní ochrana, 2xpom.kont., 1xporuch.kont., MP+ZC-230Vac, VC-24Vdc, mezifáz. bariéry, bezp. zákryt
- 2x poj. odpínač 250A, 3P + (6+3)x pojistky 250A gG
- 1x poj. odpínač 160A, 3P + (3+3)x pojistky 100A gG
- 1x poj. odpínač 160A, 1P + (1+1)x pojistky 63A gG
- 5x poj. odpínač 32A, 3P + (3+3)x pojistky 16A gG + (12+3)x pojistky 6A gG
- 17x poj. odpínač 32A, 1P + (5+3)x pojistky 10A gG + (9+3)x pojistky 6A gG + (3+3)x pojistky 4A gG
- 3x MTI 2000/5A, 10VA
- 3x MTI 1000/5A, 10VA
- 2x Svodič přepětí B+C, 100kA, 3+0
- 2x Analyzátor sítě+kom+analog. výstup
- 2x Voltmetr - 0-400/500V s přepínačem
- 2x Napěťové relé 3f
- 2x Fázové relé 3f
- 10x Relé 4P, 230Vac, patice, ochr. modul
- 10x Relé 4P, 24Vdc, patice, ochr. modul
- 24x Ukazatel stavu - G/W - 24Vdc
- 4x Signálka W - 24Vdc
- Cu sběrny 60m - Cu100x10 36m - Cu 80x10
- 10x Držák sběrnic
- 5x Makralon (zákryt sběren)
- 5x ventilátor 250x250-200m3/h+filtr+mřížka
- 5x mřížka 200x200
- 5x Termostat 230Vac, 2P
- 5x přepínač AUT-0-MAN
- 1x tlačítko Test signálek
- Vývodky
- Příprava výroby (VýrobníDokumentace+DokumentaceSkutečnéhoProvedení)
- Zkouška funkčnosti vč. vystavení protokolu
- Pomocný materiál
- Montážní práce</t>
  </si>
  <si>
    <t>- rozvaděč RVDO (VELMI DŮLEŽITÉ OBVODY - zálohováno RUPS+DG) - el.rozvodna 115 dle PD
- 3x oceloplechový rozvaděč 800x2000x600 vybavení vč. mont. desky/konstrukce, bočnic, podstavce
- 2x komp. jistič 1600A, 3P, 30kA, elektron. selektivní ochrana, 2xpom.kont., 1xporuch.kont., VC-24Vdc, mezifáz. bariéry, bezp. zákryt
- 3x komp. jistič 630A, 3P, 30kA, elektron. selektivní ochrana, 2xpom.kont., 1xporuch.kont., VC-24Vdc, mezifáz. bariéry, bezp. zákryt
- 5x komp. jistič 250A, 3P, 30kA, elektron. selektivní ochrana, 2xpom.kont., 1xporuch.kont., VC-24Vdc, mezifáz. bariéry, bezp. zákryt
- 7x komp. jistič 100A, 3P, 30kA, elektron. selektivní ochrana, 2xpom.kont., 1xporuch.kont., VC-24Vdc, mezifáz. bariéry, bezp. zákryt
- 1x poj. odpínač 160A, 3P + (3+3)x pojistky 63A gG
- 2x poj. odpínač 32A, 3P + (3+3)x pojistky 16A gG + (3+3)x pojistky 6A gG
- 14x poj. odpínač 32A, 1P + (6+3)x pojistky 10A gG + (8+3)x pojistky 6A gG
- 3x MTI 1000/5A, 10VA
- 1x Analyzátor sítě+kom+analog. výstup
- 2x Napěťové relé 3f
- 2x Fázové relé 3f
- 6x Relé 4P, 230Vac, patice, ochr. modul
- 6x Relé 4P, 24Vdc, patice, ochr. modul
- 17x Ukazatel stavu - G/W - 24Vdc
- 2x Signálka W - 24Vdc
- Cu sběrny 12m - Cu 100x10 10m - Cu 80x10
- 6x Držák sběrnic
- 3x Makralon (zákryt sběren)
- 3x ventilátor 250x250-200m3/h+filtr+mřížka
- 3x mřížka 200x200
- 3x Termostat 230Vac, 2P
- 3x přepínač AUT-0-MAN
- 1x tlačítko Test signálek
- Vývodky
- Příprava výroby - Výrobní dokumentace+Skutečné provedení
- Zkouška funkčnosti vč. vystavení protokolu
- Pomocný materiál
- Montážní práce</t>
  </si>
  <si>
    <t>- rozvaděč RDGR - řízení a monitorvání sítě, DG a RUPS vč. přípínání RDO a RVDO - el.rozvodna 115 dle PD
 - 2x oceloplechový rozvaděč 800x2000x600 vybavení vč. mont. desky/konstrukce, bočnic, podstavce
 - 1x vypínač 125A, 3P+N, 15kA
 - 3x jistič 32A, 4P, 15kA, C, 1xpom.kont., 1xporuch.kont.
 - 3x jistič 10A, 4P, 15kA, C, 1xpom.kont., 1xporuch.kont.
 - 10x jistič 4A, 1P, 15kA, C, 1xpom.kont., 1xporuch.kont.
 - 2x motor. spouštěč 1A, 2P, 15kA, 1xpom.kont., 1xporuch.kont.
 - 1x motor. spouštěč 0,4A, 2P, 15kA, 1xpom.kont., 1xporuch.kont.
 - 3x FM 7,5kW, 3P
 - 6x poj. odpínač 32A, 3P + (3+3)x pojistky 6A gG
 - 16x poj. odpínač 32A, 1P + (6+3)x pojistky 10A gG + (10+3)x pojistky 6A gG
 - napájení PLC ze 4 nezávislých zdrojů 24Vdc/10A
 - 5x vývod nájení 24Vdc/2A - systémy řízení a signalizace
 - dotykový panel 15" + komunkační PLC (historie, SMS,…)
 - Modulární PLC (řízení) x 1x napájecí modul 24Vdc x 1x CPU+Ethernet napájecí modul 24Vdc x 3x monitoring sítě (3xU, 3xI) x 30x karta 8-BI x 20x karta 8-DO x 5x karta 2-AI x 3x karta 2-AO - komunikace ModBus, Ethernet
 -4x Svodič přepětí 24Vdc
 - 10x Relé 4P, 230Vac, patice, ochr. modul
 - 80x Relé 4P, 24Vdc, patice, ochr. modul
 - 6x Signálka W - 24Vdc
Cu sběrny 5m - Cu 30x10
 - 2x Držák sběrnic
 - 2x ventilátor 250x250-200m3/h+filtr+mřížka
 - 2x mřížka 200x200
 - 2x Termostat 230Vac, 2P
 - 8x přepínač AUT-0-MAN
 - 3x tlačítko ZAP
 - 1x tlačítko VYP
 - 1x tlačítko AUT+prosvětlení 24Vdc
 - 1x tlačítko CENTRAL STOP
 - 1x tlačítko Test signálek
 - Vývodky
 - Příprava výroby - Výrobní dokumentace+Skutečné provedení
 - Zkouška funkčnosti vč. vystavení protokolu
 - Pomocný materiál
 - Montážní práce</t>
  </si>
  <si>
    <t>- signalizační a řídící rozvaděč pro PHM a ovl.VZT-PHM - sklad PHM 117 dle PD
- 1x oceloplechový rozvaděč 800x800x400 vč. mont. desky/konstrukce, bočnic, podstavce
- kontinuální měření hladiny z provozní nádrže 8m3+komunikace ModBus
- optická signalizace 4-hladin z provozní nádrže 8m3
- optická signalizace 3-úniků (nádrž, sklad nafty, strojovna DG)
- zvuková signalizace úniků a havarijních stavů
- 1x vypínač 16A, 1P+N, 10kA
- 4x jistič 2A, 1P, 10kA, C, 1xpom.kont., 1xporuch.kont.
- 4x Relé 4P, 230Vac, patice, ochr. modul
- 10x Relé 4P, 24Vdc, patice, ochr. modul
- 1x tlačítko ZAP
- 1x tlačítko VYP
- 1x tlačítko AUT+prosvětlení 24Vdc
- 1x tlačítko TEST+vypnutí houkačky
- Vývodky
- Příprava výroby - Výrobní dokumentace+Skutečné provedení
- Zkouška funkčnosti vč. vystavení protokolu
- Pomocný materiál
- Montážní práce</t>
  </si>
  <si>
    <t>- signalizační rozvaděč pro PHM - strojovna DG 117 dle PD
- 1x plastová skříň signal. rozvadčeěč 160x186x56-IP54
- optická signalizace 4-hladin z provozní nádrže 8m3
- optická signalizace 3-úniků (nádrž, sklad nafty, strojovna DG)
- zvuková signalizace úniků a havarijních stavů
- 1x tlačítko TEST+vypnutí houkačky
- Vývodka
- Příprava výroby - Výrobní dokumentace+Skutečné provedení
- Zkouška funkčnosti vč. vystavení protokolu
- Pomocný materiál
- Montážní práce</t>
  </si>
  <si>
    <t>- signalizační rozvaděč pro PHM - stáčecí skříň PHM (venk.stěna u 117) dle PD
- 1x plastová skříň signal. rozvadčeěč 80x186x56-IP54
- optická signalizace 2-hladin z provozní nádrže 8m3
- optická signalizace 1-úniků
- zvuková signalizace úniků a havarijních stavů
- 1x prosvětlené tlačítko TEST+vypnutí houkačky
- Vývodka
- Příprava výroby - Výrobní dokumentace+Skutečné provedení
- Zkouška funkčnosti vč. vystavení protokolu
- Pomocný materiál
- Montážní práce</t>
  </si>
  <si>
    <t>- 1-CHBU 240 vč. zakončení
- 1-CHBU 120 vč. zakončení
- CYAžz 120 vč. zakončení
- 1-CYKY -J 5x35
- CYKY -J 5x4
- CYKY -J 5x1,5
- CYKY -J 3x1,5
- JYTY -J 14x1
- JYTY -J 4x1
- CMSM 12G1
- CMFM 5G4
- CMFM 3G1
- H07RN-F 5G10
- H07RN-F 3G10
- H07RN-F 3G2,5
- Kabelový žlab drátěný 300x100 vč. konzolí
- Kabelový kanál plastový s víkem 100x40
- Instalační krabice odbočná nástěnná IP54 komplet
- Provedení protipožárních ucpávek
- Drobný a pomocný materiál</t>
  </si>
  <si>
    <t>Doprava, Montáž rozvaděčů RDO, RVDO, RNH, RNH-S1, RNH-S2, RDGR</t>
  </si>
  <si>
    <t>Revize - Ovládací a napájecí kabeláže DG, RUPS a rozvaděči RDO, RVDO, RNH, RNH-S1, RNH-S2, RDGR</t>
  </si>
  <si>
    <t>Oživení řízení</t>
  </si>
  <si>
    <t>Zaškolení</t>
  </si>
  <si>
    <t>Dokumentace skutečného provedení + PTD</t>
  </si>
  <si>
    <t>-1436702384</t>
  </si>
  <si>
    <t>1172591765</t>
  </si>
  <si>
    <t>SO.06.04 - VZDUCHOTECHNIKA A CHLAZENÍ</t>
  </si>
  <si>
    <t xml:space="preserve">    751 - Vzduchotechnika</t>
  </si>
  <si>
    <t>751</t>
  </si>
  <si>
    <t>Vzduchotechnika</t>
  </si>
  <si>
    <t>Přívod vzduchu - protidešťová žaluzie velikost 7250 x 2000 mm vč. ochranného síta, vč. rámu do stěny</t>
  </si>
  <si>
    <t>Přívod vzduchu - regulační klapka velikost 1250 x 1250 mm, provedení se servopohonem 230V</t>
  </si>
  <si>
    <t>Přívod vzduchu - tlumiče 7250x2000 délka 3x1000 buňky - akustický materiál krytý netkanou textilíí a děrovaným plechem vestavba do zděné komory dle tech. návrhu dodavatele tlumičů</t>
  </si>
  <si>
    <t>kp</t>
  </si>
  <si>
    <t>Přívod vzduchu - tlumiče 7250x1800 délka 1000 buňky - akustický materiál krytý netkanou textilíí a děrovaným plechem vestavba do zděné komory dle tech. návrhu dodavatele tlumičů</t>
  </si>
  <si>
    <t>Přívod vzduchu – čtyřhranná tlumící vložka velikost 1250x1250 mm</t>
  </si>
  <si>
    <t>Přívod vzduchu - axiální ventilátor do potrubí; 29.000 m3/hod; 200 Pa vč. frekv. měniče</t>
  </si>
  <si>
    <t>Pol67</t>
  </si>
  <si>
    <t>Přívod vzduchu - krycí mřížka výtlaku ventilátoru velikost 900x800 mm</t>
  </si>
  <si>
    <t>Pol68</t>
  </si>
  <si>
    <t>Přívod vzduchu - čtyřhranné potrubí sk I z pozinkovaného plechu do obvodu 5000 mm (80%tvarovek)</t>
  </si>
  <si>
    <t>Pol69</t>
  </si>
  <si>
    <t>Přívod vzduchu - čtyřhranné potrubí sk I z pozinkovaného plechu do obvodu 4000 mm (100%tvarovek)</t>
  </si>
  <si>
    <t>Pol70</t>
  </si>
  <si>
    <t>Přívod vzduchu - tepelná izolace s Al polepem tl. 60mm</t>
  </si>
  <si>
    <t>Pol71</t>
  </si>
  <si>
    <t>Odvod vzduchu - čtyřhranná tlumící vložka velikost 2080 x 1200 mm přesný rozměr doměřit na místě</t>
  </si>
  <si>
    <t>Pol72</t>
  </si>
  <si>
    <t>Odvod vzduchu - uzavírací klapka velikost 2100 x 1400 mm, provedení se servopohonem 230V</t>
  </si>
  <si>
    <t>Pol73</t>
  </si>
  <si>
    <t>Odvod vzduchu - tlumiče 6140x2000, délka 4x1000 buňky - akustický materiál krytý netkanou textilíí a děrovaným plechem vestavba do zděné komory dle tech. návrhu dodavatele tlumičů</t>
  </si>
  <si>
    <t>Pol74</t>
  </si>
  <si>
    <t>Odvod vzduchu - čtyřhranné potrubí sk I. z pozinkovaného plechu do obvodu 7000 mm</t>
  </si>
  <si>
    <t>Pol75</t>
  </si>
  <si>
    <t>Odvod vzduchu - protidešťová žaluzie velikost 6140 x 2000 mm vč. ochranného síta, vč. rámu do stěny</t>
  </si>
  <si>
    <t>Pol76</t>
  </si>
  <si>
    <t>Dochlazení strojovny - axiální ventilátor do potrubí; 1.000 m3/hod; 100 Pa</t>
  </si>
  <si>
    <t>Pol77</t>
  </si>
  <si>
    <t>Dochlazení strojovny - kruhová tlumící vložka velikost d 250 mm</t>
  </si>
  <si>
    <t>Pol78</t>
  </si>
  <si>
    <t>Dochlazení strojovny - regulační klapka kruhová velikost d 250 mm, provedení se servopohonem 230V</t>
  </si>
  <si>
    <t>Pol79</t>
  </si>
  <si>
    <t>Dochlazení strojovny - kruhové potrubí Spiro z pozinkovaného plechu do průměru 250 mm (30%tvarovek)</t>
  </si>
  <si>
    <t>Pol80</t>
  </si>
  <si>
    <t>Sklad nafty - potrubní ventilátor do kruhového potrubí d200 v nevýbušném provedení; 540 m3/hod; 180 Pa vč. rychloupínacích spon 2ks</t>
  </si>
  <si>
    <t>Pol81</t>
  </si>
  <si>
    <t>Sklad nafty - tlumič hluku kruhový d200; délka 1000mm</t>
  </si>
  <si>
    <t>Pol82</t>
  </si>
  <si>
    <t>Sklad nafty – uzavírací klapka velikost 315 x 315 mm, provedení se servopohonem 230V</t>
  </si>
  <si>
    <t>Pol83</t>
  </si>
  <si>
    <t>Sklad nafty – zpětná klapka velikost DN200 mm,</t>
  </si>
  <si>
    <t>Pol84</t>
  </si>
  <si>
    <t>Sklad nafty - protidešťová žaluzie PZ ZnS velikost 315 x 315 mm, barva RAL le architekta</t>
  </si>
  <si>
    <t>Pol85</t>
  </si>
  <si>
    <t>Sklad nafty - protidešťová žaluzie PZ ZnS velikost 250 x 250 mm, barva RAL le architekta</t>
  </si>
  <si>
    <t>Pol86</t>
  </si>
  <si>
    <t>Sklad nafty - krycí mřížka do potrubí velikost 315x315 mm</t>
  </si>
  <si>
    <t>Pol87</t>
  </si>
  <si>
    <t>Sklad nafty – krycí mřížka kruhová d200</t>
  </si>
  <si>
    <t>Pol88</t>
  </si>
  <si>
    <t>Sklad nafty - kruhové potrubí sk I z pozinkovaného plechu do průměru 200 mm; rovné</t>
  </si>
  <si>
    <t>Pol89</t>
  </si>
  <si>
    <t>Sklad nafty - čtyřhranné potrubí sk I. z pozinkovaného plechu do obvodu 1500 mm (30% tvarovek)</t>
  </si>
  <si>
    <t>Pol90</t>
  </si>
  <si>
    <t>Sklad nafty - tepelná izolace s Al polepem tl. 60mm</t>
  </si>
  <si>
    <t>Pol91</t>
  </si>
  <si>
    <t>Chlazení RUPS – Kondenzační jednotka Qch=10,0kW; celorořní chlazení, chladivo R32, (šxvxh) 940x998x330; provozní rozsah chlazení -15°C až 50°C; max. délka potrubí 50m; hmotnost 74kg, hladina akustického tlaku v 1m = 54dB</t>
  </si>
  <si>
    <t>Pol92</t>
  </si>
  <si>
    <t>Chlazení RUPS – akustický zákryt pro kondenzační jednotku s útlumem do 10dB</t>
  </si>
  <si>
    <t>Pol93</t>
  </si>
  <si>
    <t>Chlazení RUPS – vnitřní kazetová jednotka 900x900 nominální výkon: Qchl=10,0kW / Qtop=11,2kW SEER/SCOP=7,0(A++)/4,3(A) rozměry (šířka x výška x hloubka): 840x288x840mm hmotnost jednotky 18kg hladina akustického tlaku v 1m = 44/39/33dBA pozn. jednotka s integrovaným čerpadlem kondenzátu, vč. dekoračního panelu 950x950</t>
  </si>
  <si>
    <t>Pol94</t>
  </si>
  <si>
    <t>Chlazení RUPS – adapter pro externí kontakt ZAP/VYP, porucha/chod, okenní/kartový kontakt</t>
  </si>
  <si>
    <t>Pol95</t>
  </si>
  <si>
    <t>kabelový ovladač</t>
  </si>
  <si>
    <t>Pol96</t>
  </si>
  <si>
    <t>Chlazení RUPS – Cu potrubí izolované. vč. komunikařního kabelu, ve venkovním prostoru ochrana proti UV záření</t>
  </si>
  <si>
    <t>Pol97</t>
  </si>
  <si>
    <t>Chlazení RUPS – požární ucpávka do d100</t>
  </si>
  <si>
    <t>Pol98</t>
  </si>
  <si>
    <t>Větrání RUPS - potrubní ventilátor do kruhového potrubí d160; 200 m3/hod; 150 Pa vč. rychloupínacích spon 2ks</t>
  </si>
  <si>
    <t>Pol99</t>
  </si>
  <si>
    <t>Větrání RUPS - tlumič hluku kruhový d160; délka 1000mm</t>
  </si>
  <si>
    <t>Pol100</t>
  </si>
  <si>
    <t>Větrání RUPS – uzavírací klapka velikost 200 x 200 mm, provedení se servopohonem 230V</t>
  </si>
  <si>
    <t>Pol101</t>
  </si>
  <si>
    <t>Větrání RUPS – zpětná klapka velikost DN160 mm,</t>
  </si>
  <si>
    <t>Pol102</t>
  </si>
  <si>
    <t>Větrání RUPS - protidešťová žaluzie PZ ZnS velikost 200 x 200 mm, barva RAL dle architekta</t>
  </si>
  <si>
    <t>Pol103</t>
  </si>
  <si>
    <t>Větrání RUPS - protidešťová žaluzie PZ ZnS velikost 160 x 160 mm, barva RAL dle architekta</t>
  </si>
  <si>
    <t>Pol104</t>
  </si>
  <si>
    <t>Větrání RUPS - krycí mřížka do potrubí velikost 200x200 mm</t>
  </si>
  <si>
    <t>Pol105</t>
  </si>
  <si>
    <t>Větrání RUPS – krycí mřížka kruhová d160</t>
  </si>
  <si>
    <t>Pol106</t>
  </si>
  <si>
    <t>Větrání RUPS - kruhové potrubí sk I z pozinkovaného plechu do průměru 160 mm; rovné</t>
  </si>
  <si>
    <t>Pol107</t>
  </si>
  <si>
    <t>Větrání RUPS - čtyřhranné potrubí sk I. z pozinkovaného plechu do obvodu 1050mm (30% tvarovek)</t>
  </si>
  <si>
    <t>Pol108</t>
  </si>
  <si>
    <t>Větrání RUPS – požární ucpávka d 160</t>
  </si>
  <si>
    <t>Pol109</t>
  </si>
  <si>
    <t>Drobný pomocný materiál - spojovací a těsnící materiál přírub</t>
  </si>
  <si>
    <t>Pol110</t>
  </si>
  <si>
    <t>Pol111</t>
  </si>
  <si>
    <t>Drobný pomocný materiál - koordinace, uvedení do provozu, předání zařízení uživateli</t>
  </si>
  <si>
    <t>Pol112</t>
  </si>
  <si>
    <t>Doprava zařízení a dílů</t>
  </si>
  <si>
    <t>-1871718009</t>
  </si>
  <si>
    <t>165802253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</si>
</sst>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3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4"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4"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5"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16"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6"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1" xfId="0" applyBorder="1"/>
    <xf numFmtId="0" fontId="0" fillId="0" borderId="2" xfId="0" applyBorder="1"/>
    <xf numFmtId="0" fontId="11"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167" fontId="19" fillId="2" borderId="22" xfId="0" applyNumberFormat="1" applyFont="1" applyFill="1" applyBorder="1" applyAlignment="1" applyProtection="1">
      <alignment vertical="center"/>
      <protection locked="0"/>
    </xf>
    <xf numFmtId="0" fontId="20" fillId="2" borderId="19" xfId="0" applyFont="1" applyFill="1" applyBorder="1" applyAlignment="1" applyProtection="1">
      <alignment horizontal="left" vertical="center"/>
      <protection locked="0"/>
    </xf>
    <xf numFmtId="0" fontId="20"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0" fillId="0" borderId="20" xfId="0" applyNumberFormat="1" applyFont="1" applyBorder="1" applyAlignment="1" applyProtection="1">
      <alignment vertical="center"/>
      <protection/>
    </xf>
    <xf numFmtId="166" fontId="20" fillId="0" borderId="21" xfId="0" applyNumberFormat="1" applyFont="1" applyBorder="1" applyAlignment="1" applyProtection="1">
      <alignment vertical="center"/>
      <protection/>
    </xf>
    <xf numFmtId="0" fontId="31" fillId="0" borderId="22" xfId="0" applyFont="1" applyBorder="1" applyAlignment="1" applyProtection="1">
      <alignment horizontal="center" vertical="center"/>
      <protection/>
    </xf>
    <xf numFmtId="49" fontId="31" fillId="0" borderId="22" xfId="0" applyNumberFormat="1" applyFont="1" applyBorder="1" applyAlignment="1" applyProtection="1">
      <alignment horizontal="left" vertical="center" wrapText="1"/>
      <protection/>
    </xf>
    <xf numFmtId="0" fontId="31" fillId="0" borderId="22" xfId="0" applyFont="1" applyBorder="1" applyAlignment="1" applyProtection="1">
      <alignment horizontal="left" vertical="center" wrapText="1"/>
      <protection/>
    </xf>
    <xf numFmtId="0" fontId="31" fillId="0" borderId="22" xfId="0" applyFont="1" applyBorder="1" applyAlignment="1" applyProtection="1">
      <alignment horizontal="center" vertical="center" wrapText="1"/>
      <protection/>
    </xf>
    <xf numFmtId="167" fontId="31" fillId="0" borderId="22" xfId="0" applyNumberFormat="1" applyFont="1" applyBorder="1" applyAlignment="1" applyProtection="1">
      <alignment vertical="center"/>
      <protection/>
    </xf>
    <xf numFmtId="4" fontId="31" fillId="2" borderId="22" xfId="0" applyNumberFormat="1" applyFont="1" applyFill="1" applyBorder="1" applyAlignment="1" applyProtection="1">
      <alignment vertical="center"/>
      <protection locked="0"/>
    </xf>
    <xf numFmtId="4" fontId="31" fillId="0" borderId="22" xfId="0" applyNumberFormat="1" applyFont="1" applyBorder="1" applyAlignment="1" applyProtection="1">
      <alignment vertical="center"/>
      <protection/>
    </xf>
    <xf numFmtId="0" fontId="32" fillId="0" borderId="22" xfId="0" applyFont="1" applyBorder="1" applyAlignment="1" applyProtection="1">
      <alignment vertical="center"/>
      <protection/>
    </xf>
    <xf numFmtId="0" fontId="32" fillId="0" borderId="3" xfId="0" applyFont="1" applyBorder="1" applyAlignment="1">
      <alignment vertical="center"/>
    </xf>
    <xf numFmtId="0" fontId="31" fillId="2" borderId="14"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167" fontId="31" fillId="2"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1"/>
      <c r="AS2" s="1"/>
      <c r="AT2" s="1"/>
      <c r="AU2" s="1"/>
      <c r="AV2" s="1"/>
      <c r="AW2" s="1"/>
      <c r="AX2" s="1"/>
      <c r="AY2" s="1"/>
      <c r="AZ2" s="1"/>
      <c r="BA2" s="1"/>
      <c r="BB2" s="1"/>
      <c r="BC2" s="1"/>
      <c r="BD2" s="1"/>
      <c r="BE2" s="1"/>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s="1" customFormat="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s="1" customFormat="1" ht="12" customHeight="1">
      <c r="B7" s="18"/>
      <c r="C7" s="19"/>
      <c r="D7" s="29" t="s">
        <v>18</v>
      </c>
      <c r="E7" s="19"/>
      <c r="F7" s="19"/>
      <c r="G7" s="19"/>
      <c r="H7" s="19"/>
      <c r="I7" s="19"/>
      <c r="J7" s="19"/>
      <c r="K7" s="24" t="s">
        <v>19</v>
      </c>
      <c r="L7" s="19"/>
      <c r="M7" s="19"/>
      <c r="N7" s="19"/>
      <c r="O7" s="19"/>
      <c r="P7" s="19"/>
      <c r="Q7" s="19"/>
      <c r="R7" s="19"/>
      <c r="S7" s="19"/>
      <c r="T7" s="19"/>
      <c r="U7" s="19"/>
      <c r="V7" s="19"/>
      <c r="W7" s="19"/>
      <c r="X7" s="19"/>
      <c r="Y7" s="19"/>
      <c r="Z7" s="19"/>
      <c r="AA7" s="19"/>
      <c r="AB7" s="19"/>
      <c r="AC7" s="19"/>
      <c r="AD7" s="19"/>
      <c r="AE7" s="19"/>
      <c r="AF7" s="19"/>
      <c r="AG7" s="19"/>
      <c r="AH7" s="19"/>
      <c r="AI7" s="19"/>
      <c r="AJ7" s="19"/>
      <c r="AK7" s="29" t="s">
        <v>20</v>
      </c>
      <c r="AL7" s="19"/>
      <c r="AM7" s="19"/>
      <c r="AN7" s="24" t="s">
        <v>19</v>
      </c>
      <c r="AO7" s="19"/>
      <c r="AP7" s="19"/>
      <c r="AQ7" s="19"/>
      <c r="AR7" s="17"/>
      <c r="BE7" s="28"/>
      <c r="BS7" s="14" t="s">
        <v>6</v>
      </c>
    </row>
    <row r="8" spans="2:71" s="1" customFormat="1" ht="12" customHeight="1">
      <c r="B8" s="18"/>
      <c r="C8" s="19"/>
      <c r="D8" s="29" t="s">
        <v>21</v>
      </c>
      <c r="E8" s="19"/>
      <c r="F8" s="19"/>
      <c r="G8" s="19"/>
      <c r="H8" s="19"/>
      <c r="I8" s="19"/>
      <c r="J8" s="19"/>
      <c r="K8" s="24"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23</v>
      </c>
      <c r="AL8" s="19"/>
      <c r="AM8" s="19"/>
      <c r="AN8" s="30" t="s">
        <v>24</v>
      </c>
      <c r="AO8" s="19"/>
      <c r="AP8" s="19"/>
      <c r="AQ8" s="19"/>
      <c r="AR8" s="17"/>
      <c r="BE8" s="28"/>
      <c r="BS8" s="14" t="s">
        <v>6</v>
      </c>
    </row>
    <row r="9" spans="2:71" s="1" customFormat="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s="1" customFormat="1" ht="12" customHeight="1">
      <c r="B10" s="18"/>
      <c r="C10" s="19"/>
      <c r="D10" s="29" t="s">
        <v>25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26</v>
      </c>
      <c r="AL10" s="19"/>
      <c r="AM10" s="19"/>
      <c r="AN10" s="24" t="s">
        <v>19</v>
      </c>
      <c r="AO10" s="19"/>
      <c r="AP10" s="19"/>
      <c r="AQ10" s="19"/>
      <c r="AR10" s="17"/>
      <c r="BE10" s="28"/>
      <c r="BS10" s="14" t="s">
        <v>6</v>
      </c>
    </row>
    <row r="11" spans="2:71" s="1" customFormat="1" ht="18.45" customHeight="1">
      <c r="B11" s="18"/>
      <c r="C11" s="19"/>
      <c r="D11" s="19"/>
      <c r="E11" s="24" t="s">
        <v>22</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27</v>
      </c>
      <c r="AL11" s="19"/>
      <c r="AM11" s="19"/>
      <c r="AN11" s="24" t="s">
        <v>19</v>
      </c>
      <c r="AO11" s="19"/>
      <c r="AP11" s="19"/>
      <c r="AQ11" s="19"/>
      <c r="AR11" s="17"/>
      <c r="BE11" s="28"/>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s="1" customFormat="1" ht="12" customHeight="1">
      <c r="B13" s="18"/>
      <c r="C13" s="19"/>
      <c r="D13" s="29"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26</v>
      </c>
      <c r="AL13" s="19"/>
      <c r="AM13" s="19"/>
      <c r="AN13" s="31" t="s">
        <v>29</v>
      </c>
      <c r="AO13" s="19"/>
      <c r="AP13" s="19"/>
      <c r="AQ13" s="19"/>
      <c r="AR13" s="17"/>
      <c r="BE13" s="28"/>
      <c r="BS13" s="14" t="s">
        <v>6</v>
      </c>
    </row>
    <row r="14" spans="2:71" ht="12">
      <c r="B14" s="18"/>
      <c r="C14" s="19"/>
      <c r="D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L14" s="19"/>
      <c r="AM14" s="19"/>
      <c r="AN14" s="31" t="s">
        <v>29</v>
      </c>
      <c r="AO14" s="19"/>
      <c r="AP14" s="19"/>
      <c r="AQ14" s="19"/>
      <c r="AR14" s="17"/>
      <c r="BE14" s="28"/>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s="1" customFormat="1" ht="12" customHeight="1">
      <c r="B16" s="18"/>
      <c r="C16" s="19"/>
      <c r="D16" s="29"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26</v>
      </c>
      <c r="AL16" s="19"/>
      <c r="AM16" s="19"/>
      <c r="AN16" s="24" t="s">
        <v>19</v>
      </c>
      <c r="AO16" s="19"/>
      <c r="AP16" s="19"/>
      <c r="AQ16" s="19"/>
      <c r="AR16" s="17"/>
      <c r="BE16" s="28"/>
      <c r="BS16" s="14" t="s">
        <v>4</v>
      </c>
    </row>
    <row r="17" spans="2:71" s="1" customFormat="1" ht="18.45" customHeight="1">
      <c r="B17" s="18"/>
      <c r="C17" s="19"/>
      <c r="D17" s="19"/>
      <c r="E17" s="24" t="s">
        <v>22</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27</v>
      </c>
      <c r="AL17" s="19"/>
      <c r="AM17" s="19"/>
      <c r="AN17" s="24" t="s">
        <v>19</v>
      </c>
      <c r="AO17" s="19"/>
      <c r="AP17" s="19"/>
      <c r="AQ17" s="19"/>
      <c r="AR17" s="17"/>
      <c r="BE17" s="28"/>
      <c r="BS17" s="14" t="s">
        <v>31</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s="1" customFormat="1" ht="12" customHeight="1">
      <c r="B19" s="18"/>
      <c r="C19" s="19"/>
      <c r="D19" s="29" t="s">
        <v>32</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26</v>
      </c>
      <c r="AL19" s="19"/>
      <c r="AM19" s="19"/>
      <c r="AN19" s="24" t="s">
        <v>19</v>
      </c>
      <c r="AO19" s="19"/>
      <c r="AP19" s="19"/>
      <c r="AQ19" s="19"/>
      <c r="AR19" s="17"/>
      <c r="BE19" s="28"/>
      <c r="BS19" s="14" t="s">
        <v>6</v>
      </c>
    </row>
    <row r="20" spans="2:71" s="1" customFormat="1" ht="18.45" customHeight="1">
      <c r="B20" s="18"/>
      <c r="C20" s="19"/>
      <c r="D20" s="19"/>
      <c r="E20" s="24" t="s">
        <v>22</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27</v>
      </c>
      <c r="AL20" s="19"/>
      <c r="AM20" s="19"/>
      <c r="AN20" s="24" t="s">
        <v>19</v>
      </c>
      <c r="AO20" s="19"/>
      <c r="AP20" s="19"/>
      <c r="AQ20" s="19"/>
      <c r="AR20" s="17"/>
      <c r="BE20" s="28"/>
      <c r="BS20" s="14" t="s">
        <v>4</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s="1" customFormat="1" ht="12" customHeight="1">
      <c r="B22" s="18"/>
      <c r="C22" s="19"/>
      <c r="D22" s="29" t="s">
        <v>33</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s="1" customFormat="1" ht="83.25" customHeight="1">
      <c r="B23" s="18"/>
      <c r="C23" s="19"/>
      <c r="D23" s="19"/>
      <c r="E23" s="33" t="s">
        <v>34</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s="1" customFormat="1"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1:57" s="2" customFormat="1" ht="25.9" customHeight="1">
      <c r="A26" s="35"/>
      <c r="B26" s="36"/>
      <c r="C26" s="37"/>
      <c r="D26" s="38" t="s">
        <v>35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8"/>
    </row>
    <row r="28" spans="1:57" s="2" customFormat="1" ht="12">
      <c r="A28" s="35"/>
      <c r="B28" s="36"/>
      <c r="C28" s="37"/>
      <c r="D28" s="37"/>
      <c r="E28" s="37"/>
      <c r="F28" s="37"/>
      <c r="G28" s="37"/>
      <c r="H28" s="37"/>
      <c r="I28" s="37"/>
      <c r="J28" s="37"/>
      <c r="K28" s="37"/>
      <c r="L28" s="42" t="s">
        <v>36</v>
      </c>
      <c r="M28" s="42"/>
      <c r="N28" s="42"/>
      <c r="O28" s="42"/>
      <c r="P28" s="42"/>
      <c r="Q28" s="37"/>
      <c r="R28" s="37"/>
      <c r="S28" s="37"/>
      <c r="T28" s="37"/>
      <c r="U28" s="37"/>
      <c r="V28" s="37"/>
      <c r="W28" s="42" t="s">
        <v>37</v>
      </c>
      <c r="X28" s="42"/>
      <c r="Y28" s="42"/>
      <c r="Z28" s="42"/>
      <c r="AA28" s="42"/>
      <c r="AB28" s="42"/>
      <c r="AC28" s="42"/>
      <c r="AD28" s="42"/>
      <c r="AE28" s="42"/>
      <c r="AF28" s="37"/>
      <c r="AG28" s="37"/>
      <c r="AH28" s="37"/>
      <c r="AI28" s="37"/>
      <c r="AJ28" s="37"/>
      <c r="AK28" s="42" t="s">
        <v>38</v>
      </c>
      <c r="AL28" s="42"/>
      <c r="AM28" s="42"/>
      <c r="AN28" s="42"/>
      <c r="AO28" s="42"/>
      <c r="AP28" s="37"/>
      <c r="AQ28" s="37"/>
      <c r="AR28" s="41"/>
      <c r="BE28" s="28"/>
    </row>
    <row r="29" spans="1:57" s="3" customFormat="1" ht="14.4" customHeight="1">
      <c r="A29" s="3"/>
      <c r="B29" s="43"/>
      <c r="C29" s="44"/>
      <c r="D29" s="29" t="s">
        <v>39</v>
      </c>
      <c r="E29" s="44"/>
      <c r="F29" s="29" t="s">
        <v>40</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48"/>
    </row>
    <row r="30" spans="1:57" s="3" customFormat="1" ht="14.4" customHeight="1">
      <c r="A30" s="3"/>
      <c r="B30" s="43"/>
      <c r="C30" s="44"/>
      <c r="D30" s="44"/>
      <c r="E30" s="44"/>
      <c r="F30" s="29" t="s">
        <v>41</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48"/>
    </row>
    <row r="31" spans="1:57" s="3" customFormat="1" ht="14.4" customHeight="1" hidden="1">
      <c r="A31" s="3"/>
      <c r="B31" s="43"/>
      <c r="C31" s="44"/>
      <c r="D31" s="44"/>
      <c r="E31" s="44"/>
      <c r="F31" s="29" t="s">
        <v>42</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1:57" s="3" customFormat="1" ht="14.4" customHeight="1" hidden="1">
      <c r="A32" s="3"/>
      <c r="B32" s="43"/>
      <c r="C32" s="44"/>
      <c r="D32" s="44"/>
      <c r="E32" s="44"/>
      <c r="F32" s="29" t="s">
        <v>43</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1:57" s="3" customFormat="1" ht="14.4" customHeight="1" hidden="1">
      <c r="A33" s="3"/>
      <c r="B33" s="43"/>
      <c r="C33" s="44"/>
      <c r="D33" s="44"/>
      <c r="E33" s="44"/>
      <c r="F33" s="29" t="s">
        <v>44</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c r="BE33" s="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35"/>
    </row>
    <row r="35" spans="1:57" s="2" customFormat="1" ht="25.9" customHeight="1">
      <c r="A35" s="35"/>
      <c r="B35" s="36"/>
      <c r="C35" s="49"/>
      <c r="D35" s="50" t="s">
        <v>45</v>
      </c>
      <c r="E35" s="51"/>
      <c r="F35" s="51"/>
      <c r="G35" s="51"/>
      <c r="H35" s="51"/>
      <c r="I35" s="51"/>
      <c r="J35" s="51"/>
      <c r="K35" s="51"/>
      <c r="L35" s="51"/>
      <c r="M35" s="51"/>
      <c r="N35" s="51"/>
      <c r="O35" s="51"/>
      <c r="P35" s="51"/>
      <c r="Q35" s="51"/>
      <c r="R35" s="51"/>
      <c r="S35" s="51"/>
      <c r="T35" s="52" t="s">
        <v>46</v>
      </c>
      <c r="U35" s="51"/>
      <c r="V35" s="51"/>
      <c r="W35" s="51"/>
      <c r="X35" s="53" t="s">
        <v>47</v>
      </c>
      <c r="Y35" s="51"/>
      <c r="Z35" s="51"/>
      <c r="AA35" s="51"/>
      <c r="AB35" s="51"/>
      <c r="AC35" s="51"/>
      <c r="AD35" s="51"/>
      <c r="AE35" s="51"/>
      <c r="AF35" s="51"/>
      <c r="AG35" s="51"/>
      <c r="AH35" s="51"/>
      <c r="AI35" s="51"/>
      <c r="AJ35" s="51"/>
      <c r="AK35" s="54">
        <f>SUM(AK26:AK33)</f>
        <v>0</v>
      </c>
      <c r="AL35" s="51"/>
      <c r="AM35" s="51"/>
      <c r="AN35" s="51"/>
      <c r="AO35" s="55"/>
      <c r="AP35" s="49"/>
      <c r="AQ35" s="49"/>
      <c r="AR35" s="41"/>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c r="BE36" s="35"/>
    </row>
    <row r="37" spans="1:57" s="2" customFormat="1" ht="6.95" customHeight="1">
      <c r="A37" s="35"/>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1"/>
      <c r="BE37" s="35"/>
    </row>
    <row r="41" spans="1:57" s="2" customFormat="1" ht="6.95" customHeight="1">
      <c r="A41" s="35"/>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1"/>
      <c r="BE41" s="35"/>
    </row>
    <row r="42" spans="1:57" s="2" customFormat="1" ht="24.95" customHeight="1">
      <c r="A42" s="35"/>
      <c r="B42" s="36"/>
      <c r="C42" s="20" t="s">
        <v>48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c r="BE43" s="35"/>
    </row>
    <row r="44" spans="1:57" s="4" customFormat="1" ht="12" customHeight="1">
      <c r="A44" s="4"/>
      <c r="B44" s="60"/>
      <c r="C44" s="29" t="s">
        <v>13</v>
      </c>
      <c r="D44" s="61"/>
      <c r="E44" s="61"/>
      <c r="F44" s="61"/>
      <c r="G44" s="61"/>
      <c r="H44" s="61"/>
      <c r="I44" s="61"/>
      <c r="J44" s="61"/>
      <c r="K44" s="61"/>
      <c r="L44" s="61" t="str">
        <f>K5</f>
        <v>0264-01ak</v>
      </c>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2"/>
      <c r="BE44" s="4"/>
    </row>
    <row r="45" spans="1:57" s="5" customFormat="1" ht="36.95" customHeight="1">
      <c r="A45" s="5"/>
      <c r="B45" s="63"/>
      <c r="C45" s="64" t="s">
        <v>16</v>
      </c>
      <c r="D45" s="65"/>
      <c r="E45" s="65"/>
      <c r="F45" s="65"/>
      <c r="G45" s="65"/>
      <c r="H45" s="65"/>
      <c r="I45" s="65"/>
      <c r="J45" s="65"/>
      <c r="K45" s="65"/>
      <c r="L45" s="66" t="str">
        <f>K6</f>
        <v>ON Jíčín - Náhradní zdroj elektrické energie - nemocnice Jičín</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7"/>
      <c r="BE45" s="5"/>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c r="BE46" s="35"/>
    </row>
    <row r="47" spans="1:57" s="2" customFormat="1" ht="12" customHeight="1">
      <c r="A47" s="35"/>
      <c r="B47" s="36"/>
      <c r="C47" s="29" t="s">
        <v>21</v>
      </c>
      <c r="D47" s="37"/>
      <c r="E47" s="37"/>
      <c r="F47" s="37"/>
      <c r="G47" s="37"/>
      <c r="H47" s="37"/>
      <c r="I47" s="37"/>
      <c r="J47" s="37"/>
      <c r="K47" s="37"/>
      <c r="L47" s="68"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29" t="s">
        <v>23</v>
      </c>
      <c r="AJ47" s="37"/>
      <c r="AK47" s="37"/>
      <c r="AL47" s="37"/>
      <c r="AM47" s="69" t="str">
        <f>IF(AN8="","",AN8)</f>
        <v>3. 9. 2021</v>
      </c>
      <c r="AN47" s="69"/>
      <c r="AO47" s="37"/>
      <c r="AP47" s="37"/>
      <c r="AQ47" s="37"/>
      <c r="AR47" s="41"/>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c r="BE48" s="35"/>
    </row>
    <row r="49" spans="1:57" s="2" customFormat="1" ht="15.15" customHeight="1">
      <c r="A49" s="35"/>
      <c r="B49" s="36"/>
      <c r="C49" s="29" t="s">
        <v>25</v>
      </c>
      <c r="D49" s="37"/>
      <c r="E49" s="37"/>
      <c r="F49" s="37"/>
      <c r="G49" s="37"/>
      <c r="H49" s="37"/>
      <c r="I49" s="37"/>
      <c r="J49" s="37"/>
      <c r="K49" s="37"/>
      <c r="L49" s="61"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29" t="s">
        <v>30</v>
      </c>
      <c r="AJ49" s="37"/>
      <c r="AK49" s="37"/>
      <c r="AL49" s="37"/>
      <c r="AM49" s="70" t="str">
        <f>IF(E17="","",E17)</f>
        <v xml:space="preserve"> </v>
      </c>
      <c r="AN49" s="61"/>
      <c r="AO49" s="61"/>
      <c r="AP49" s="61"/>
      <c r="AQ49" s="37"/>
      <c r="AR49" s="41"/>
      <c r="AS49" s="71" t="s">
        <v>49</v>
      </c>
      <c r="AT49" s="72"/>
      <c r="AU49" s="73"/>
      <c r="AV49" s="73"/>
      <c r="AW49" s="73"/>
      <c r="AX49" s="73"/>
      <c r="AY49" s="73"/>
      <c r="AZ49" s="73"/>
      <c r="BA49" s="73"/>
      <c r="BB49" s="73"/>
      <c r="BC49" s="73"/>
      <c r="BD49" s="74"/>
      <c r="BE49" s="35"/>
    </row>
    <row r="50" spans="1:57" s="2" customFormat="1" ht="15.15" customHeight="1">
      <c r="A50" s="35"/>
      <c r="B50" s="36"/>
      <c r="C50" s="29" t="s">
        <v>28</v>
      </c>
      <c r="D50" s="37"/>
      <c r="E50" s="37"/>
      <c r="F50" s="37"/>
      <c r="G50" s="37"/>
      <c r="H50" s="37"/>
      <c r="I50" s="37"/>
      <c r="J50" s="37"/>
      <c r="K50" s="37"/>
      <c r="L50" s="61"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29" t="s">
        <v>32</v>
      </c>
      <c r="AJ50" s="37"/>
      <c r="AK50" s="37"/>
      <c r="AL50" s="37"/>
      <c r="AM50" s="70" t="str">
        <f>IF(E20="","",E20)</f>
        <v xml:space="preserve"> </v>
      </c>
      <c r="AN50" s="61"/>
      <c r="AO50" s="61"/>
      <c r="AP50" s="61"/>
      <c r="AQ50" s="37"/>
      <c r="AR50" s="41"/>
      <c r="AS50" s="75"/>
      <c r="AT50" s="76"/>
      <c r="AU50" s="77"/>
      <c r="AV50" s="77"/>
      <c r="AW50" s="77"/>
      <c r="AX50" s="77"/>
      <c r="AY50" s="77"/>
      <c r="AZ50" s="77"/>
      <c r="BA50" s="77"/>
      <c r="BB50" s="77"/>
      <c r="BC50" s="77"/>
      <c r="BD50" s="78"/>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9"/>
      <c r="AT51" s="80"/>
      <c r="AU51" s="81"/>
      <c r="AV51" s="81"/>
      <c r="AW51" s="81"/>
      <c r="AX51" s="81"/>
      <c r="AY51" s="81"/>
      <c r="AZ51" s="81"/>
      <c r="BA51" s="81"/>
      <c r="BB51" s="81"/>
      <c r="BC51" s="81"/>
      <c r="BD51" s="82"/>
      <c r="BE51" s="35"/>
    </row>
    <row r="52" spans="1:57" s="2" customFormat="1" ht="29.25" customHeight="1">
      <c r="A52" s="35"/>
      <c r="B52" s="36"/>
      <c r="C52" s="83" t="s">
        <v>50</v>
      </c>
      <c r="D52" s="84"/>
      <c r="E52" s="84"/>
      <c r="F52" s="84"/>
      <c r="G52" s="84"/>
      <c r="H52" s="85"/>
      <c r="I52" s="86" t="s">
        <v>51</v>
      </c>
      <c r="J52" s="84"/>
      <c r="K52" s="84"/>
      <c r="L52" s="84"/>
      <c r="M52" s="84"/>
      <c r="N52" s="84"/>
      <c r="O52" s="84"/>
      <c r="P52" s="84"/>
      <c r="Q52" s="84"/>
      <c r="R52" s="84"/>
      <c r="S52" s="84"/>
      <c r="T52" s="84"/>
      <c r="U52" s="84"/>
      <c r="V52" s="84"/>
      <c r="W52" s="84"/>
      <c r="X52" s="84"/>
      <c r="Y52" s="84"/>
      <c r="Z52" s="84"/>
      <c r="AA52" s="84"/>
      <c r="AB52" s="84"/>
      <c r="AC52" s="84"/>
      <c r="AD52" s="84"/>
      <c r="AE52" s="84"/>
      <c r="AF52" s="84"/>
      <c r="AG52" s="87" t="s">
        <v>52</v>
      </c>
      <c r="AH52" s="84"/>
      <c r="AI52" s="84"/>
      <c r="AJ52" s="84"/>
      <c r="AK52" s="84"/>
      <c r="AL52" s="84"/>
      <c r="AM52" s="84"/>
      <c r="AN52" s="86" t="s">
        <v>53</v>
      </c>
      <c r="AO52" s="84"/>
      <c r="AP52" s="84"/>
      <c r="AQ52" s="88" t="s">
        <v>54</v>
      </c>
      <c r="AR52" s="41"/>
      <c r="AS52" s="89" t="s">
        <v>55</v>
      </c>
      <c r="AT52" s="90" t="s">
        <v>56</v>
      </c>
      <c r="AU52" s="90" t="s">
        <v>57</v>
      </c>
      <c r="AV52" s="90" t="s">
        <v>58</v>
      </c>
      <c r="AW52" s="90" t="s">
        <v>59</v>
      </c>
      <c r="AX52" s="90" t="s">
        <v>60</v>
      </c>
      <c r="AY52" s="90" t="s">
        <v>61</v>
      </c>
      <c r="AZ52" s="90" t="s">
        <v>62</v>
      </c>
      <c r="BA52" s="90" t="s">
        <v>63</v>
      </c>
      <c r="BB52" s="90" t="s">
        <v>64</v>
      </c>
      <c r="BC52" s="90" t="s">
        <v>65</v>
      </c>
      <c r="BD52" s="91" t="s">
        <v>66</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92"/>
      <c r="AT53" s="93"/>
      <c r="AU53" s="93"/>
      <c r="AV53" s="93"/>
      <c r="AW53" s="93"/>
      <c r="AX53" s="93"/>
      <c r="AY53" s="93"/>
      <c r="AZ53" s="93"/>
      <c r="BA53" s="93"/>
      <c r="BB53" s="93"/>
      <c r="BC53" s="93"/>
      <c r="BD53" s="94"/>
      <c r="BE53" s="35"/>
    </row>
    <row r="54" spans="1:90" s="6" customFormat="1" ht="32.4" customHeight="1">
      <c r="A54" s="6"/>
      <c r="B54" s="95"/>
      <c r="C54" s="96" t="s">
        <v>67</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ROUND(SUM(AG55:AG72),2)</f>
        <v>0</v>
      </c>
      <c r="AH54" s="98"/>
      <c r="AI54" s="98"/>
      <c r="AJ54" s="98"/>
      <c r="AK54" s="98"/>
      <c r="AL54" s="98"/>
      <c r="AM54" s="98"/>
      <c r="AN54" s="99">
        <f>SUM(AG54,AT54)</f>
        <v>0</v>
      </c>
      <c r="AO54" s="99"/>
      <c r="AP54" s="99"/>
      <c r="AQ54" s="100" t="s">
        <v>19</v>
      </c>
      <c r="AR54" s="101"/>
      <c r="AS54" s="102">
        <f>ROUND(SUM(AS55:AS72),2)</f>
        <v>0</v>
      </c>
      <c r="AT54" s="103">
        <f>ROUND(SUM(AV54:AW54),2)</f>
        <v>0</v>
      </c>
      <c r="AU54" s="104">
        <f>ROUND(SUM(AU55:AU72),5)</f>
        <v>0</v>
      </c>
      <c r="AV54" s="103">
        <f>ROUND(AZ54*L29,2)</f>
        <v>0</v>
      </c>
      <c r="AW54" s="103">
        <f>ROUND(BA54*L30,2)</f>
        <v>0</v>
      </c>
      <c r="AX54" s="103">
        <f>ROUND(BB54*L29,2)</f>
        <v>0</v>
      </c>
      <c r="AY54" s="103">
        <f>ROUND(BC54*L30,2)</f>
        <v>0</v>
      </c>
      <c r="AZ54" s="103">
        <f>ROUND(SUM(AZ55:AZ72),2)</f>
        <v>0</v>
      </c>
      <c r="BA54" s="103">
        <f>ROUND(SUM(BA55:BA72),2)</f>
        <v>0</v>
      </c>
      <c r="BB54" s="103">
        <f>ROUND(SUM(BB55:BB72),2)</f>
        <v>0</v>
      </c>
      <c r="BC54" s="103">
        <f>ROUND(SUM(BC55:BC72),2)</f>
        <v>0</v>
      </c>
      <c r="BD54" s="105">
        <f>ROUND(SUM(BD55:BD72),2)</f>
        <v>0</v>
      </c>
      <c r="BE54" s="6"/>
      <c r="BS54" s="106" t="s">
        <v>68</v>
      </c>
      <c r="BT54" s="106" t="s">
        <v>69</v>
      </c>
      <c r="BU54" s="107" t="s">
        <v>70</v>
      </c>
      <c r="BV54" s="106" t="s">
        <v>71</v>
      </c>
      <c r="BW54" s="106" t="s">
        <v>5</v>
      </c>
      <c r="BX54" s="106" t="s">
        <v>72</v>
      </c>
      <c r="CL54" s="106" t="s">
        <v>19</v>
      </c>
    </row>
    <row r="55" spans="1:91" s="7" customFormat="1" ht="24.75" customHeight="1">
      <c r="A55" s="108" t="s">
        <v>73</v>
      </c>
      <c r="B55" s="109"/>
      <c r="C55" s="110"/>
      <c r="D55" s="111" t="s">
        <v>74</v>
      </c>
      <c r="E55" s="111"/>
      <c r="F55" s="111"/>
      <c r="G55" s="111"/>
      <c r="H55" s="111"/>
      <c r="I55" s="112"/>
      <c r="J55" s="111" t="s">
        <v>75</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'SO.01.01 - DEMOLICE'!J30</f>
        <v>0</v>
      </c>
      <c r="AH55" s="112"/>
      <c r="AI55" s="112"/>
      <c r="AJ55" s="112"/>
      <c r="AK55" s="112"/>
      <c r="AL55" s="112"/>
      <c r="AM55" s="112"/>
      <c r="AN55" s="113">
        <f>SUM(AG55,AT55)</f>
        <v>0</v>
      </c>
      <c r="AO55" s="112"/>
      <c r="AP55" s="112"/>
      <c r="AQ55" s="114" t="s">
        <v>76</v>
      </c>
      <c r="AR55" s="115"/>
      <c r="AS55" s="116">
        <v>0</v>
      </c>
      <c r="AT55" s="117">
        <f>ROUND(SUM(AV55:AW55),2)</f>
        <v>0</v>
      </c>
      <c r="AU55" s="118">
        <f>'SO.01.01 - DEMOLICE'!P98</f>
        <v>0</v>
      </c>
      <c r="AV55" s="117">
        <f>'SO.01.01 - DEMOLICE'!J33</f>
        <v>0</v>
      </c>
      <c r="AW55" s="117">
        <f>'SO.01.01 - DEMOLICE'!J34</f>
        <v>0</v>
      </c>
      <c r="AX55" s="117">
        <f>'SO.01.01 - DEMOLICE'!J35</f>
        <v>0</v>
      </c>
      <c r="AY55" s="117">
        <f>'SO.01.01 - DEMOLICE'!J36</f>
        <v>0</v>
      </c>
      <c r="AZ55" s="117">
        <f>'SO.01.01 - DEMOLICE'!F33</f>
        <v>0</v>
      </c>
      <c r="BA55" s="117">
        <f>'SO.01.01 - DEMOLICE'!F34</f>
        <v>0</v>
      </c>
      <c r="BB55" s="117">
        <f>'SO.01.01 - DEMOLICE'!F35</f>
        <v>0</v>
      </c>
      <c r="BC55" s="117">
        <f>'SO.01.01 - DEMOLICE'!F36</f>
        <v>0</v>
      </c>
      <c r="BD55" s="119">
        <f>'SO.01.01 - DEMOLICE'!F37</f>
        <v>0</v>
      </c>
      <c r="BE55" s="7"/>
      <c r="BT55" s="120" t="s">
        <v>77</v>
      </c>
      <c r="BV55" s="120" t="s">
        <v>71</v>
      </c>
      <c r="BW55" s="120" t="s">
        <v>78</v>
      </c>
      <c r="BX55" s="120" t="s">
        <v>5</v>
      </c>
      <c r="CL55" s="120" t="s">
        <v>19</v>
      </c>
      <c r="CM55" s="120" t="s">
        <v>79</v>
      </c>
    </row>
    <row r="56" spans="1:91" s="7" customFormat="1" ht="24.75" customHeight="1">
      <c r="A56" s="108" t="s">
        <v>73</v>
      </c>
      <c r="B56" s="109"/>
      <c r="C56" s="110"/>
      <c r="D56" s="111" t="s">
        <v>80</v>
      </c>
      <c r="E56" s="111"/>
      <c r="F56" s="111"/>
      <c r="G56" s="111"/>
      <c r="H56" s="111"/>
      <c r="I56" s="112"/>
      <c r="J56" s="111" t="s">
        <v>81</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3">
        <f>'SO.02.01 - STAVEBNÍ PRÁCE'!J30</f>
        <v>0</v>
      </c>
      <c r="AH56" s="112"/>
      <c r="AI56" s="112"/>
      <c r="AJ56" s="112"/>
      <c r="AK56" s="112"/>
      <c r="AL56" s="112"/>
      <c r="AM56" s="112"/>
      <c r="AN56" s="113">
        <f>SUM(AG56,AT56)</f>
        <v>0</v>
      </c>
      <c r="AO56" s="112"/>
      <c r="AP56" s="112"/>
      <c r="AQ56" s="114" t="s">
        <v>76</v>
      </c>
      <c r="AR56" s="115"/>
      <c r="AS56" s="116">
        <v>0</v>
      </c>
      <c r="AT56" s="117">
        <f>ROUND(SUM(AV56:AW56),2)</f>
        <v>0</v>
      </c>
      <c r="AU56" s="118">
        <f>'SO.02.01 - STAVEBNÍ PRÁCE'!P97</f>
        <v>0</v>
      </c>
      <c r="AV56" s="117">
        <f>'SO.02.01 - STAVEBNÍ PRÁCE'!J33</f>
        <v>0</v>
      </c>
      <c r="AW56" s="117">
        <f>'SO.02.01 - STAVEBNÍ PRÁCE'!J34</f>
        <v>0</v>
      </c>
      <c r="AX56" s="117">
        <f>'SO.02.01 - STAVEBNÍ PRÁCE'!J35</f>
        <v>0</v>
      </c>
      <c r="AY56" s="117">
        <f>'SO.02.01 - STAVEBNÍ PRÁCE'!J36</f>
        <v>0</v>
      </c>
      <c r="AZ56" s="117">
        <f>'SO.02.01 - STAVEBNÍ PRÁCE'!F33</f>
        <v>0</v>
      </c>
      <c r="BA56" s="117">
        <f>'SO.02.01 - STAVEBNÍ PRÁCE'!F34</f>
        <v>0</v>
      </c>
      <c r="BB56" s="117">
        <f>'SO.02.01 - STAVEBNÍ PRÁCE'!F35</f>
        <v>0</v>
      </c>
      <c r="BC56" s="117">
        <f>'SO.02.01 - STAVEBNÍ PRÁCE'!F36</f>
        <v>0</v>
      </c>
      <c r="BD56" s="119">
        <f>'SO.02.01 - STAVEBNÍ PRÁCE'!F37</f>
        <v>0</v>
      </c>
      <c r="BE56" s="7"/>
      <c r="BT56" s="120" t="s">
        <v>77</v>
      </c>
      <c r="BV56" s="120" t="s">
        <v>71</v>
      </c>
      <c r="BW56" s="120" t="s">
        <v>82</v>
      </c>
      <c r="BX56" s="120" t="s">
        <v>5</v>
      </c>
      <c r="CL56" s="120" t="s">
        <v>19</v>
      </c>
      <c r="CM56" s="120" t="s">
        <v>79</v>
      </c>
    </row>
    <row r="57" spans="1:91" s="7" customFormat="1" ht="24.75" customHeight="1">
      <c r="A57" s="108" t="s">
        <v>73</v>
      </c>
      <c r="B57" s="109"/>
      <c r="C57" s="110"/>
      <c r="D57" s="111" t="s">
        <v>83</v>
      </c>
      <c r="E57" s="111"/>
      <c r="F57" s="111"/>
      <c r="G57" s="111"/>
      <c r="H57" s="111"/>
      <c r="I57" s="112"/>
      <c r="J57" s="111" t="s">
        <v>84</v>
      </c>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3">
        <f>'SO.02.02 - ELEKTROINSTALACE'!J30</f>
        <v>0</v>
      </c>
      <c r="AH57" s="112"/>
      <c r="AI57" s="112"/>
      <c r="AJ57" s="112"/>
      <c r="AK57" s="112"/>
      <c r="AL57" s="112"/>
      <c r="AM57" s="112"/>
      <c r="AN57" s="113">
        <f>SUM(AG57,AT57)</f>
        <v>0</v>
      </c>
      <c r="AO57" s="112"/>
      <c r="AP57" s="112"/>
      <c r="AQ57" s="114" t="s">
        <v>76</v>
      </c>
      <c r="AR57" s="115"/>
      <c r="AS57" s="116">
        <v>0</v>
      </c>
      <c r="AT57" s="117">
        <f>ROUND(SUM(AV57:AW57),2)</f>
        <v>0</v>
      </c>
      <c r="AU57" s="118">
        <f>'SO.02.02 - ELEKTROINSTALACE'!P87</f>
        <v>0</v>
      </c>
      <c r="AV57" s="117">
        <f>'SO.02.02 - ELEKTROINSTALACE'!J33</f>
        <v>0</v>
      </c>
      <c r="AW57" s="117">
        <f>'SO.02.02 - ELEKTROINSTALACE'!J34</f>
        <v>0</v>
      </c>
      <c r="AX57" s="117">
        <f>'SO.02.02 - ELEKTROINSTALACE'!J35</f>
        <v>0</v>
      </c>
      <c r="AY57" s="117">
        <f>'SO.02.02 - ELEKTROINSTALACE'!J36</f>
        <v>0</v>
      </c>
      <c r="AZ57" s="117">
        <f>'SO.02.02 - ELEKTROINSTALACE'!F33</f>
        <v>0</v>
      </c>
      <c r="BA57" s="117">
        <f>'SO.02.02 - ELEKTROINSTALACE'!F34</f>
        <v>0</v>
      </c>
      <c r="BB57" s="117">
        <f>'SO.02.02 - ELEKTROINSTALACE'!F35</f>
        <v>0</v>
      </c>
      <c r="BC57" s="117">
        <f>'SO.02.02 - ELEKTROINSTALACE'!F36</f>
        <v>0</v>
      </c>
      <c r="BD57" s="119">
        <f>'SO.02.02 - ELEKTROINSTALACE'!F37</f>
        <v>0</v>
      </c>
      <c r="BE57" s="7"/>
      <c r="BT57" s="120" t="s">
        <v>77</v>
      </c>
      <c r="BV57" s="120" t="s">
        <v>71</v>
      </c>
      <c r="BW57" s="120" t="s">
        <v>85</v>
      </c>
      <c r="BX57" s="120" t="s">
        <v>5</v>
      </c>
      <c r="CL57" s="120" t="s">
        <v>19</v>
      </c>
      <c r="CM57" s="120" t="s">
        <v>79</v>
      </c>
    </row>
    <row r="58" spans="1:91" s="7" customFormat="1" ht="24.75" customHeight="1">
      <c r="A58" s="108" t="s">
        <v>73</v>
      </c>
      <c r="B58" s="109"/>
      <c r="C58" s="110"/>
      <c r="D58" s="111" t="s">
        <v>86</v>
      </c>
      <c r="E58" s="111"/>
      <c r="F58" s="111"/>
      <c r="G58" s="111"/>
      <c r="H58" s="111"/>
      <c r="I58" s="112"/>
      <c r="J58" s="111" t="s">
        <v>87</v>
      </c>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3">
        <f>'SO.02.03 - ZDRAVOTNĚ TECH...'!J30</f>
        <v>0</v>
      </c>
      <c r="AH58" s="112"/>
      <c r="AI58" s="112"/>
      <c r="AJ58" s="112"/>
      <c r="AK58" s="112"/>
      <c r="AL58" s="112"/>
      <c r="AM58" s="112"/>
      <c r="AN58" s="113">
        <f>SUM(AG58,AT58)</f>
        <v>0</v>
      </c>
      <c r="AO58" s="112"/>
      <c r="AP58" s="112"/>
      <c r="AQ58" s="114" t="s">
        <v>76</v>
      </c>
      <c r="AR58" s="115"/>
      <c r="AS58" s="116">
        <v>0</v>
      </c>
      <c r="AT58" s="117">
        <f>ROUND(SUM(AV58:AW58),2)</f>
        <v>0</v>
      </c>
      <c r="AU58" s="118">
        <f>'SO.02.03 - ZDRAVOTNĚ TECH...'!P90</f>
        <v>0</v>
      </c>
      <c r="AV58" s="117">
        <f>'SO.02.03 - ZDRAVOTNĚ TECH...'!J33</f>
        <v>0</v>
      </c>
      <c r="AW58" s="117">
        <f>'SO.02.03 - ZDRAVOTNĚ TECH...'!J34</f>
        <v>0</v>
      </c>
      <c r="AX58" s="117">
        <f>'SO.02.03 - ZDRAVOTNĚ TECH...'!J35</f>
        <v>0</v>
      </c>
      <c r="AY58" s="117">
        <f>'SO.02.03 - ZDRAVOTNĚ TECH...'!J36</f>
        <v>0</v>
      </c>
      <c r="AZ58" s="117">
        <f>'SO.02.03 - ZDRAVOTNĚ TECH...'!F33</f>
        <v>0</v>
      </c>
      <c r="BA58" s="117">
        <f>'SO.02.03 - ZDRAVOTNĚ TECH...'!F34</f>
        <v>0</v>
      </c>
      <c r="BB58" s="117">
        <f>'SO.02.03 - ZDRAVOTNĚ TECH...'!F35</f>
        <v>0</v>
      </c>
      <c r="BC58" s="117">
        <f>'SO.02.03 - ZDRAVOTNĚ TECH...'!F36</f>
        <v>0</v>
      </c>
      <c r="BD58" s="119">
        <f>'SO.02.03 - ZDRAVOTNĚ TECH...'!F37</f>
        <v>0</v>
      </c>
      <c r="BE58" s="7"/>
      <c r="BT58" s="120" t="s">
        <v>77</v>
      </c>
      <c r="BV58" s="120" t="s">
        <v>71</v>
      </c>
      <c r="BW58" s="120" t="s">
        <v>88</v>
      </c>
      <c r="BX58" s="120" t="s">
        <v>5</v>
      </c>
      <c r="CL58" s="120" t="s">
        <v>19</v>
      </c>
      <c r="CM58" s="120" t="s">
        <v>79</v>
      </c>
    </row>
    <row r="59" spans="1:91" s="7" customFormat="1" ht="24.75" customHeight="1">
      <c r="A59" s="108" t="s">
        <v>73</v>
      </c>
      <c r="B59" s="109"/>
      <c r="C59" s="110"/>
      <c r="D59" s="111" t="s">
        <v>89</v>
      </c>
      <c r="E59" s="111"/>
      <c r="F59" s="111"/>
      <c r="G59" s="111"/>
      <c r="H59" s="111"/>
      <c r="I59" s="112"/>
      <c r="J59" s="111" t="s">
        <v>90</v>
      </c>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3">
        <f>'SO.02.04 - VZDUCHOTECHNIKA'!J30</f>
        <v>0</v>
      </c>
      <c r="AH59" s="112"/>
      <c r="AI59" s="112"/>
      <c r="AJ59" s="112"/>
      <c r="AK59" s="112"/>
      <c r="AL59" s="112"/>
      <c r="AM59" s="112"/>
      <c r="AN59" s="113">
        <f>SUM(AG59,AT59)</f>
        <v>0</v>
      </c>
      <c r="AO59" s="112"/>
      <c r="AP59" s="112"/>
      <c r="AQ59" s="114" t="s">
        <v>76</v>
      </c>
      <c r="AR59" s="115"/>
      <c r="AS59" s="116">
        <v>0</v>
      </c>
      <c r="AT59" s="117">
        <f>ROUND(SUM(AV59:AW59),2)</f>
        <v>0</v>
      </c>
      <c r="AU59" s="118">
        <f>'SO.02.04 - VZDUCHOTECHNIKA'!P88</f>
        <v>0</v>
      </c>
      <c r="AV59" s="117">
        <f>'SO.02.04 - VZDUCHOTECHNIKA'!J33</f>
        <v>0</v>
      </c>
      <c r="AW59" s="117">
        <f>'SO.02.04 - VZDUCHOTECHNIKA'!J34</f>
        <v>0</v>
      </c>
      <c r="AX59" s="117">
        <f>'SO.02.04 - VZDUCHOTECHNIKA'!J35</f>
        <v>0</v>
      </c>
      <c r="AY59" s="117">
        <f>'SO.02.04 - VZDUCHOTECHNIKA'!J36</f>
        <v>0</v>
      </c>
      <c r="AZ59" s="117">
        <f>'SO.02.04 - VZDUCHOTECHNIKA'!F33</f>
        <v>0</v>
      </c>
      <c r="BA59" s="117">
        <f>'SO.02.04 - VZDUCHOTECHNIKA'!F34</f>
        <v>0</v>
      </c>
      <c r="BB59" s="117">
        <f>'SO.02.04 - VZDUCHOTECHNIKA'!F35</f>
        <v>0</v>
      </c>
      <c r="BC59" s="117">
        <f>'SO.02.04 - VZDUCHOTECHNIKA'!F36</f>
        <v>0</v>
      </c>
      <c r="BD59" s="119">
        <f>'SO.02.04 - VZDUCHOTECHNIKA'!F37</f>
        <v>0</v>
      </c>
      <c r="BE59" s="7"/>
      <c r="BT59" s="120" t="s">
        <v>77</v>
      </c>
      <c r="BV59" s="120" t="s">
        <v>71</v>
      </c>
      <c r="BW59" s="120" t="s">
        <v>91</v>
      </c>
      <c r="BX59" s="120" t="s">
        <v>5</v>
      </c>
      <c r="CL59" s="120" t="s">
        <v>19</v>
      </c>
      <c r="CM59" s="120" t="s">
        <v>79</v>
      </c>
    </row>
    <row r="60" spans="1:91" s="7" customFormat="1" ht="24.75" customHeight="1">
      <c r="A60" s="108" t="s">
        <v>73</v>
      </c>
      <c r="B60" s="109"/>
      <c r="C60" s="110"/>
      <c r="D60" s="111" t="s">
        <v>92</v>
      </c>
      <c r="E60" s="111"/>
      <c r="F60" s="111"/>
      <c r="G60" s="111"/>
      <c r="H60" s="111"/>
      <c r="I60" s="112"/>
      <c r="J60" s="111" t="s">
        <v>93</v>
      </c>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3">
        <f>'SO.03.01 - STAVEBNÍ ČÁST'!J30</f>
        <v>0</v>
      </c>
      <c r="AH60" s="112"/>
      <c r="AI60" s="112"/>
      <c r="AJ60" s="112"/>
      <c r="AK60" s="112"/>
      <c r="AL60" s="112"/>
      <c r="AM60" s="112"/>
      <c r="AN60" s="113">
        <f>SUM(AG60,AT60)</f>
        <v>0</v>
      </c>
      <c r="AO60" s="112"/>
      <c r="AP60" s="112"/>
      <c r="AQ60" s="114" t="s">
        <v>76</v>
      </c>
      <c r="AR60" s="115"/>
      <c r="AS60" s="116">
        <v>0</v>
      </c>
      <c r="AT60" s="117">
        <f>ROUND(SUM(AV60:AW60),2)</f>
        <v>0</v>
      </c>
      <c r="AU60" s="118">
        <f>'SO.03.01 - STAVEBNÍ ČÁST'!P105</f>
        <v>0</v>
      </c>
      <c r="AV60" s="117">
        <f>'SO.03.01 - STAVEBNÍ ČÁST'!J33</f>
        <v>0</v>
      </c>
      <c r="AW60" s="117">
        <f>'SO.03.01 - STAVEBNÍ ČÁST'!J34</f>
        <v>0</v>
      </c>
      <c r="AX60" s="117">
        <f>'SO.03.01 - STAVEBNÍ ČÁST'!J35</f>
        <v>0</v>
      </c>
      <c r="AY60" s="117">
        <f>'SO.03.01 - STAVEBNÍ ČÁST'!J36</f>
        <v>0</v>
      </c>
      <c r="AZ60" s="117">
        <f>'SO.03.01 - STAVEBNÍ ČÁST'!F33</f>
        <v>0</v>
      </c>
      <c r="BA60" s="117">
        <f>'SO.03.01 - STAVEBNÍ ČÁST'!F34</f>
        <v>0</v>
      </c>
      <c r="BB60" s="117">
        <f>'SO.03.01 - STAVEBNÍ ČÁST'!F35</f>
        <v>0</v>
      </c>
      <c r="BC60" s="117">
        <f>'SO.03.01 - STAVEBNÍ ČÁST'!F36</f>
        <v>0</v>
      </c>
      <c r="BD60" s="119">
        <f>'SO.03.01 - STAVEBNÍ ČÁST'!F37</f>
        <v>0</v>
      </c>
      <c r="BE60" s="7"/>
      <c r="BT60" s="120" t="s">
        <v>77</v>
      </c>
      <c r="BV60" s="120" t="s">
        <v>71</v>
      </c>
      <c r="BW60" s="120" t="s">
        <v>94</v>
      </c>
      <c r="BX60" s="120" t="s">
        <v>5</v>
      </c>
      <c r="CL60" s="120" t="s">
        <v>19</v>
      </c>
      <c r="CM60" s="120" t="s">
        <v>79</v>
      </c>
    </row>
    <row r="61" spans="1:91" s="7" customFormat="1" ht="24.75" customHeight="1">
      <c r="A61" s="108" t="s">
        <v>73</v>
      </c>
      <c r="B61" s="109"/>
      <c r="C61" s="110"/>
      <c r="D61" s="111" t="s">
        <v>95</v>
      </c>
      <c r="E61" s="111"/>
      <c r="F61" s="111"/>
      <c r="G61" s="111"/>
      <c r="H61" s="111"/>
      <c r="I61" s="112"/>
      <c r="J61" s="111" t="s">
        <v>84</v>
      </c>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3">
        <f>'SO.03.02 - ELEKTROINSTALACE'!J30</f>
        <v>0</v>
      </c>
      <c r="AH61" s="112"/>
      <c r="AI61" s="112"/>
      <c r="AJ61" s="112"/>
      <c r="AK61" s="112"/>
      <c r="AL61" s="112"/>
      <c r="AM61" s="112"/>
      <c r="AN61" s="113">
        <f>SUM(AG61,AT61)</f>
        <v>0</v>
      </c>
      <c r="AO61" s="112"/>
      <c r="AP61" s="112"/>
      <c r="AQ61" s="114" t="s">
        <v>76</v>
      </c>
      <c r="AR61" s="115"/>
      <c r="AS61" s="116">
        <v>0</v>
      </c>
      <c r="AT61" s="117">
        <f>ROUND(SUM(AV61:AW61),2)</f>
        <v>0</v>
      </c>
      <c r="AU61" s="118">
        <f>'SO.03.02 - ELEKTROINSTALACE'!P88</f>
        <v>0</v>
      </c>
      <c r="AV61" s="117">
        <f>'SO.03.02 - ELEKTROINSTALACE'!J33</f>
        <v>0</v>
      </c>
      <c r="AW61" s="117">
        <f>'SO.03.02 - ELEKTROINSTALACE'!J34</f>
        <v>0</v>
      </c>
      <c r="AX61" s="117">
        <f>'SO.03.02 - ELEKTROINSTALACE'!J35</f>
        <v>0</v>
      </c>
      <c r="AY61" s="117">
        <f>'SO.03.02 - ELEKTROINSTALACE'!J36</f>
        <v>0</v>
      </c>
      <c r="AZ61" s="117">
        <f>'SO.03.02 - ELEKTROINSTALACE'!F33</f>
        <v>0</v>
      </c>
      <c r="BA61" s="117">
        <f>'SO.03.02 - ELEKTROINSTALACE'!F34</f>
        <v>0</v>
      </c>
      <c r="BB61" s="117">
        <f>'SO.03.02 - ELEKTROINSTALACE'!F35</f>
        <v>0</v>
      </c>
      <c r="BC61" s="117">
        <f>'SO.03.02 - ELEKTROINSTALACE'!F36</f>
        <v>0</v>
      </c>
      <c r="BD61" s="119">
        <f>'SO.03.02 - ELEKTROINSTALACE'!F37</f>
        <v>0</v>
      </c>
      <c r="BE61" s="7"/>
      <c r="BT61" s="120" t="s">
        <v>77</v>
      </c>
      <c r="BV61" s="120" t="s">
        <v>71</v>
      </c>
      <c r="BW61" s="120" t="s">
        <v>96</v>
      </c>
      <c r="BX61" s="120" t="s">
        <v>5</v>
      </c>
      <c r="CL61" s="120" t="s">
        <v>19</v>
      </c>
      <c r="CM61" s="120" t="s">
        <v>79</v>
      </c>
    </row>
    <row r="62" spans="1:91" s="7" customFormat="1" ht="24.75" customHeight="1">
      <c r="A62" s="108" t="s">
        <v>73</v>
      </c>
      <c r="B62" s="109"/>
      <c r="C62" s="110"/>
      <c r="D62" s="111" t="s">
        <v>97</v>
      </c>
      <c r="E62" s="111"/>
      <c r="F62" s="111"/>
      <c r="G62" s="111"/>
      <c r="H62" s="111"/>
      <c r="I62" s="112"/>
      <c r="J62" s="111" t="s">
        <v>98</v>
      </c>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3">
        <f>'SO.03.03 - ROZVODY VODY K...'!J30</f>
        <v>0</v>
      </c>
      <c r="AH62" s="112"/>
      <c r="AI62" s="112"/>
      <c r="AJ62" s="112"/>
      <c r="AK62" s="112"/>
      <c r="AL62" s="112"/>
      <c r="AM62" s="112"/>
      <c r="AN62" s="113">
        <f>SUM(AG62,AT62)</f>
        <v>0</v>
      </c>
      <c r="AO62" s="112"/>
      <c r="AP62" s="112"/>
      <c r="AQ62" s="114" t="s">
        <v>76</v>
      </c>
      <c r="AR62" s="115"/>
      <c r="AS62" s="116">
        <v>0</v>
      </c>
      <c r="AT62" s="117">
        <f>ROUND(SUM(AV62:AW62),2)</f>
        <v>0</v>
      </c>
      <c r="AU62" s="118">
        <f>'SO.03.03 - ROZVODY VODY K...'!P93</f>
        <v>0</v>
      </c>
      <c r="AV62" s="117">
        <f>'SO.03.03 - ROZVODY VODY K...'!J33</f>
        <v>0</v>
      </c>
      <c r="AW62" s="117">
        <f>'SO.03.03 - ROZVODY VODY K...'!J34</f>
        <v>0</v>
      </c>
      <c r="AX62" s="117">
        <f>'SO.03.03 - ROZVODY VODY K...'!J35</f>
        <v>0</v>
      </c>
      <c r="AY62" s="117">
        <f>'SO.03.03 - ROZVODY VODY K...'!J36</f>
        <v>0</v>
      </c>
      <c r="AZ62" s="117">
        <f>'SO.03.03 - ROZVODY VODY K...'!F33</f>
        <v>0</v>
      </c>
      <c r="BA62" s="117">
        <f>'SO.03.03 - ROZVODY VODY K...'!F34</f>
        <v>0</v>
      </c>
      <c r="BB62" s="117">
        <f>'SO.03.03 - ROZVODY VODY K...'!F35</f>
        <v>0</v>
      </c>
      <c r="BC62" s="117">
        <f>'SO.03.03 - ROZVODY VODY K...'!F36</f>
        <v>0</v>
      </c>
      <c r="BD62" s="119">
        <f>'SO.03.03 - ROZVODY VODY K...'!F37</f>
        <v>0</v>
      </c>
      <c r="BE62" s="7"/>
      <c r="BT62" s="120" t="s">
        <v>77</v>
      </c>
      <c r="BV62" s="120" t="s">
        <v>71</v>
      </c>
      <c r="BW62" s="120" t="s">
        <v>99</v>
      </c>
      <c r="BX62" s="120" t="s">
        <v>5</v>
      </c>
      <c r="CL62" s="120" t="s">
        <v>19</v>
      </c>
      <c r="CM62" s="120" t="s">
        <v>79</v>
      </c>
    </row>
    <row r="63" spans="1:91" s="7" customFormat="1" ht="24.75" customHeight="1">
      <c r="A63" s="108" t="s">
        <v>73</v>
      </c>
      <c r="B63" s="109"/>
      <c r="C63" s="110"/>
      <c r="D63" s="111" t="s">
        <v>100</v>
      </c>
      <c r="E63" s="111"/>
      <c r="F63" s="111"/>
      <c r="G63" s="111"/>
      <c r="H63" s="111"/>
      <c r="I63" s="112"/>
      <c r="J63" s="111" t="s">
        <v>101</v>
      </c>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3">
        <f>'SO.03.04 - ROZVODY ÚT'!J30</f>
        <v>0</v>
      </c>
      <c r="AH63" s="112"/>
      <c r="AI63" s="112"/>
      <c r="AJ63" s="112"/>
      <c r="AK63" s="112"/>
      <c r="AL63" s="112"/>
      <c r="AM63" s="112"/>
      <c r="AN63" s="113">
        <f>SUM(AG63,AT63)</f>
        <v>0</v>
      </c>
      <c r="AO63" s="112"/>
      <c r="AP63" s="112"/>
      <c r="AQ63" s="114" t="s">
        <v>76</v>
      </c>
      <c r="AR63" s="115"/>
      <c r="AS63" s="116">
        <v>0</v>
      </c>
      <c r="AT63" s="117">
        <f>ROUND(SUM(AV63:AW63),2)</f>
        <v>0</v>
      </c>
      <c r="AU63" s="118">
        <f>'SO.03.04 - ROZVODY ÚT'!P92</f>
        <v>0</v>
      </c>
      <c r="AV63" s="117">
        <f>'SO.03.04 - ROZVODY ÚT'!J33</f>
        <v>0</v>
      </c>
      <c r="AW63" s="117">
        <f>'SO.03.04 - ROZVODY ÚT'!J34</f>
        <v>0</v>
      </c>
      <c r="AX63" s="117">
        <f>'SO.03.04 - ROZVODY ÚT'!J35</f>
        <v>0</v>
      </c>
      <c r="AY63" s="117">
        <f>'SO.03.04 - ROZVODY ÚT'!J36</f>
        <v>0</v>
      </c>
      <c r="AZ63" s="117">
        <f>'SO.03.04 - ROZVODY ÚT'!F33</f>
        <v>0</v>
      </c>
      <c r="BA63" s="117">
        <f>'SO.03.04 - ROZVODY ÚT'!F34</f>
        <v>0</v>
      </c>
      <c r="BB63" s="117">
        <f>'SO.03.04 - ROZVODY ÚT'!F35</f>
        <v>0</v>
      </c>
      <c r="BC63" s="117">
        <f>'SO.03.04 - ROZVODY ÚT'!F36</f>
        <v>0</v>
      </c>
      <c r="BD63" s="119">
        <f>'SO.03.04 - ROZVODY ÚT'!F37</f>
        <v>0</v>
      </c>
      <c r="BE63" s="7"/>
      <c r="BT63" s="120" t="s">
        <v>77</v>
      </c>
      <c r="BV63" s="120" t="s">
        <v>71</v>
      </c>
      <c r="BW63" s="120" t="s">
        <v>102</v>
      </c>
      <c r="BX63" s="120" t="s">
        <v>5</v>
      </c>
      <c r="CL63" s="120" t="s">
        <v>19</v>
      </c>
      <c r="CM63" s="120" t="s">
        <v>79</v>
      </c>
    </row>
    <row r="64" spans="1:91" s="7" customFormat="1" ht="24.75" customHeight="1">
      <c r="A64" s="108" t="s">
        <v>73</v>
      </c>
      <c r="B64" s="109"/>
      <c r="C64" s="110"/>
      <c r="D64" s="111" t="s">
        <v>103</v>
      </c>
      <c r="E64" s="111"/>
      <c r="F64" s="111"/>
      <c r="G64" s="111"/>
      <c r="H64" s="111"/>
      <c r="I64" s="112"/>
      <c r="J64" s="111" t="s">
        <v>90</v>
      </c>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3">
        <f>'SO.03.05 - VZDUCHOTECHNIKA'!J30</f>
        <v>0</v>
      </c>
      <c r="AH64" s="112"/>
      <c r="AI64" s="112"/>
      <c r="AJ64" s="112"/>
      <c r="AK64" s="112"/>
      <c r="AL64" s="112"/>
      <c r="AM64" s="112"/>
      <c r="AN64" s="113">
        <f>SUM(AG64,AT64)</f>
        <v>0</v>
      </c>
      <c r="AO64" s="112"/>
      <c r="AP64" s="112"/>
      <c r="AQ64" s="114" t="s">
        <v>76</v>
      </c>
      <c r="AR64" s="115"/>
      <c r="AS64" s="116">
        <v>0</v>
      </c>
      <c r="AT64" s="117">
        <f>ROUND(SUM(AV64:AW64),2)</f>
        <v>0</v>
      </c>
      <c r="AU64" s="118">
        <f>'SO.03.05 - VZDUCHOTECHNIKA'!P89</f>
        <v>0</v>
      </c>
      <c r="AV64" s="117">
        <f>'SO.03.05 - VZDUCHOTECHNIKA'!J33</f>
        <v>0</v>
      </c>
      <c r="AW64" s="117">
        <f>'SO.03.05 - VZDUCHOTECHNIKA'!J34</f>
        <v>0</v>
      </c>
      <c r="AX64" s="117">
        <f>'SO.03.05 - VZDUCHOTECHNIKA'!J35</f>
        <v>0</v>
      </c>
      <c r="AY64" s="117">
        <f>'SO.03.05 - VZDUCHOTECHNIKA'!J36</f>
        <v>0</v>
      </c>
      <c r="AZ64" s="117">
        <f>'SO.03.05 - VZDUCHOTECHNIKA'!F33</f>
        <v>0</v>
      </c>
      <c r="BA64" s="117">
        <f>'SO.03.05 - VZDUCHOTECHNIKA'!F34</f>
        <v>0</v>
      </c>
      <c r="BB64" s="117">
        <f>'SO.03.05 - VZDUCHOTECHNIKA'!F35</f>
        <v>0</v>
      </c>
      <c r="BC64" s="117">
        <f>'SO.03.05 - VZDUCHOTECHNIKA'!F36</f>
        <v>0</v>
      </c>
      <c r="BD64" s="119">
        <f>'SO.03.05 - VZDUCHOTECHNIKA'!F37</f>
        <v>0</v>
      </c>
      <c r="BE64" s="7"/>
      <c r="BT64" s="120" t="s">
        <v>77</v>
      </c>
      <c r="BV64" s="120" t="s">
        <v>71</v>
      </c>
      <c r="BW64" s="120" t="s">
        <v>104</v>
      </c>
      <c r="BX64" s="120" t="s">
        <v>5</v>
      </c>
      <c r="CL64" s="120" t="s">
        <v>19</v>
      </c>
      <c r="CM64" s="120" t="s">
        <v>79</v>
      </c>
    </row>
    <row r="65" spans="1:91" s="7" customFormat="1" ht="24.75" customHeight="1">
      <c r="A65" s="108" t="s">
        <v>73</v>
      </c>
      <c r="B65" s="109"/>
      <c r="C65" s="110"/>
      <c r="D65" s="111" t="s">
        <v>105</v>
      </c>
      <c r="E65" s="111"/>
      <c r="F65" s="111"/>
      <c r="G65" s="111"/>
      <c r="H65" s="111"/>
      <c r="I65" s="112"/>
      <c r="J65" s="111" t="s">
        <v>106</v>
      </c>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3">
        <f>'SO.03.06 - ELEKTRICKÁ POŽ...'!J30</f>
        <v>0</v>
      </c>
      <c r="AH65" s="112"/>
      <c r="AI65" s="112"/>
      <c r="AJ65" s="112"/>
      <c r="AK65" s="112"/>
      <c r="AL65" s="112"/>
      <c r="AM65" s="112"/>
      <c r="AN65" s="113">
        <f>SUM(AG65,AT65)</f>
        <v>0</v>
      </c>
      <c r="AO65" s="112"/>
      <c r="AP65" s="112"/>
      <c r="AQ65" s="114" t="s">
        <v>76</v>
      </c>
      <c r="AR65" s="115"/>
      <c r="AS65" s="116">
        <v>0</v>
      </c>
      <c r="AT65" s="117">
        <f>ROUND(SUM(AV65:AW65),2)</f>
        <v>0</v>
      </c>
      <c r="AU65" s="118">
        <f>'SO.03.06 - ELEKTRICKÁ POŽ...'!P92</f>
        <v>0</v>
      </c>
      <c r="AV65" s="117">
        <f>'SO.03.06 - ELEKTRICKÁ POŽ...'!J33</f>
        <v>0</v>
      </c>
      <c r="AW65" s="117">
        <f>'SO.03.06 - ELEKTRICKÁ POŽ...'!J34</f>
        <v>0</v>
      </c>
      <c r="AX65" s="117">
        <f>'SO.03.06 - ELEKTRICKÁ POŽ...'!J35</f>
        <v>0</v>
      </c>
      <c r="AY65" s="117">
        <f>'SO.03.06 - ELEKTRICKÁ POŽ...'!J36</f>
        <v>0</v>
      </c>
      <c r="AZ65" s="117">
        <f>'SO.03.06 - ELEKTRICKÁ POŽ...'!F33</f>
        <v>0</v>
      </c>
      <c r="BA65" s="117">
        <f>'SO.03.06 - ELEKTRICKÁ POŽ...'!F34</f>
        <v>0</v>
      </c>
      <c r="BB65" s="117">
        <f>'SO.03.06 - ELEKTRICKÁ POŽ...'!F35</f>
        <v>0</v>
      </c>
      <c r="BC65" s="117">
        <f>'SO.03.06 - ELEKTRICKÁ POŽ...'!F36</f>
        <v>0</v>
      </c>
      <c r="BD65" s="119">
        <f>'SO.03.06 - ELEKTRICKÁ POŽ...'!F37</f>
        <v>0</v>
      </c>
      <c r="BE65" s="7"/>
      <c r="BT65" s="120" t="s">
        <v>77</v>
      </c>
      <c r="BV65" s="120" t="s">
        <v>71</v>
      </c>
      <c r="BW65" s="120" t="s">
        <v>107</v>
      </c>
      <c r="BX65" s="120" t="s">
        <v>5</v>
      </c>
      <c r="CL65" s="120" t="s">
        <v>19</v>
      </c>
      <c r="CM65" s="120" t="s">
        <v>79</v>
      </c>
    </row>
    <row r="66" spans="1:91" s="7" customFormat="1" ht="24.75" customHeight="1">
      <c r="A66" s="108" t="s">
        <v>73</v>
      </c>
      <c r="B66" s="109"/>
      <c r="C66" s="110"/>
      <c r="D66" s="111" t="s">
        <v>108</v>
      </c>
      <c r="E66" s="111"/>
      <c r="F66" s="111"/>
      <c r="G66" s="111"/>
      <c r="H66" s="111"/>
      <c r="I66" s="112"/>
      <c r="J66" s="111" t="s">
        <v>109</v>
      </c>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3">
        <f>'SO.04.01 - VENKOVNÍ KABEL...'!J30</f>
        <v>0</v>
      </c>
      <c r="AH66" s="112"/>
      <c r="AI66" s="112"/>
      <c r="AJ66" s="112"/>
      <c r="AK66" s="112"/>
      <c r="AL66" s="112"/>
      <c r="AM66" s="112"/>
      <c r="AN66" s="113">
        <f>SUM(AG66,AT66)</f>
        <v>0</v>
      </c>
      <c r="AO66" s="112"/>
      <c r="AP66" s="112"/>
      <c r="AQ66" s="114" t="s">
        <v>76</v>
      </c>
      <c r="AR66" s="115"/>
      <c r="AS66" s="116">
        <v>0</v>
      </c>
      <c r="AT66" s="117">
        <f>ROUND(SUM(AV66:AW66),2)</f>
        <v>0</v>
      </c>
      <c r="AU66" s="118">
        <f>'SO.04.01 - VENKOVNÍ KABEL...'!P86</f>
        <v>0</v>
      </c>
      <c r="AV66" s="117">
        <f>'SO.04.01 - VENKOVNÍ KABEL...'!J33</f>
        <v>0</v>
      </c>
      <c r="AW66" s="117">
        <f>'SO.04.01 - VENKOVNÍ KABEL...'!J34</f>
        <v>0</v>
      </c>
      <c r="AX66" s="117">
        <f>'SO.04.01 - VENKOVNÍ KABEL...'!J35</f>
        <v>0</v>
      </c>
      <c r="AY66" s="117">
        <f>'SO.04.01 - VENKOVNÍ KABEL...'!J36</f>
        <v>0</v>
      </c>
      <c r="AZ66" s="117">
        <f>'SO.04.01 - VENKOVNÍ KABEL...'!F33</f>
        <v>0</v>
      </c>
      <c r="BA66" s="117">
        <f>'SO.04.01 - VENKOVNÍ KABEL...'!F34</f>
        <v>0</v>
      </c>
      <c r="BB66" s="117">
        <f>'SO.04.01 - VENKOVNÍ KABEL...'!F35</f>
        <v>0</v>
      </c>
      <c r="BC66" s="117">
        <f>'SO.04.01 - VENKOVNÍ KABEL...'!F36</f>
        <v>0</v>
      </c>
      <c r="BD66" s="119">
        <f>'SO.04.01 - VENKOVNÍ KABEL...'!F37</f>
        <v>0</v>
      </c>
      <c r="BE66" s="7"/>
      <c r="BT66" s="120" t="s">
        <v>77</v>
      </c>
      <c r="BV66" s="120" t="s">
        <v>71</v>
      </c>
      <c r="BW66" s="120" t="s">
        <v>110</v>
      </c>
      <c r="BX66" s="120" t="s">
        <v>5</v>
      </c>
      <c r="CL66" s="120" t="s">
        <v>19</v>
      </c>
      <c r="CM66" s="120" t="s">
        <v>79</v>
      </c>
    </row>
    <row r="67" spans="1:91" s="7" customFormat="1" ht="24.75" customHeight="1">
      <c r="A67" s="108" t="s">
        <v>73</v>
      </c>
      <c r="B67" s="109"/>
      <c r="C67" s="110"/>
      <c r="D67" s="111" t="s">
        <v>111</v>
      </c>
      <c r="E67" s="111"/>
      <c r="F67" s="111"/>
      <c r="G67" s="111"/>
      <c r="H67" s="111"/>
      <c r="I67" s="112"/>
      <c r="J67" s="111" t="s">
        <v>112</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'SO.04.02 - PŘELOŽKA KANAL...'!J30</f>
        <v>0</v>
      </c>
      <c r="AH67" s="112"/>
      <c r="AI67" s="112"/>
      <c r="AJ67" s="112"/>
      <c r="AK67" s="112"/>
      <c r="AL67" s="112"/>
      <c r="AM67" s="112"/>
      <c r="AN67" s="113">
        <f>SUM(AG67,AT67)</f>
        <v>0</v>
      </c>
      <c r="AO67" s="112"/>
      <c r="AP67" s="112"/>
      <c r="AQ67" s="114" t="s">
        <v>76</v>
      </c>
      <c r="AR67" s="115"/>
      <c r="AS67" s="116">
        <v>0</v>
      </c>
      <c r="AT67" s="117">
        <f>ROUND(SUM(AV67:AW67),2)</f>
        <v>0</v>
      </c>
      <c r="AU67" s="118">
        <f>'SO.04.02 - PŘELOŽKA KANAL...'!P91</f>
        <v>0</v>
      </c>
      <c r="AV67" s="117">
        <f>'SO.04.02 - PŘELOŽKA KANAL...'!J33</f>
        <v>0</v>
      </c>
      <c r="AW67" s="117">
        <f>'SO.04.02 - PŘELOŽKA KANAL...'!J34</f>
        <v>0</v>
      </c>
      <c r="AX67" s="117">
        <f>'SO.04.02 - PŘELOŽKA KANAL...'!J35</f>
        <v>0</v>
      </c>
      <c r="AY67" s="117">
        <f>'SO.04.02 - PŘELOŽKA KANAL...'!J36</f>
        <v>0</v>
      </c>
      <c r="AZ67" s="117">
        <f>'SO.04.02 - PŘELOŽKA KANAL...'!F33</f>
        <v>0</v>
      </c>
      <c r="BA67" s="117">
        <f>'SO.04.02 - PŘELOŽKA KANAL...'!F34</f>
        <v>0</v>
      </c>
      <c r="BB67" s="117">
        <f>'SO.04.02 - PŘELOŽKA KANAL...'!F35</f>
        <v>0</v>
      </c>
      <c r="BC67" s="117">
        <f>'SO.04.02 - PŘELOŽKA KANAL...'!F36</f>
        <v>0</v>
      </c>
      <c r="BD67" s="119">
        <f>'SO.04.02 - PŘELOŽKA KANAL...'!F37</f>
        <v>0</v>
      </c>
      <c r="BE67" s="7"/>
      <c r="BT67" s="120" t="s">
        <v>77</v>
      </c>
      <c r="BV67" s="120" t="s">
        <v>71</v>
      </c>
      <c r="BW67" s="120" t="s">
        <v>113</v>
      </c>
      <c r="BX67" s="120" t="s">
        <v>5</v>
      </c>
      <c r="CL67" s="120" t="s">
        <v>19</v>
      </c>
      <c r="CM67" s="120" t="s">
        <v>79</v>
      </c>
    </row>
    <row r="68" spans="1:91" s="7" customFormat="1" ht="24.75" customHeight="1">
      <c r="A68" s="108" t="s">
        <v>73</v>
      </c>
      <c r="B68" s="109"/>
      <c r="C68" s="110"/>
      <c r="D68" s="111" t="s">
        <v>114</v>
      </c>
      <c r="E68" s="111"/>
      <c r="F68" s="111"/>
      <c r="G68" s="111"/>
      <c r="H68" s="111"/>
      <c r="I68" s="112"/>
      <c r="J68" s="111" t="s">
        <v>115</v>
      </c>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3">
        <f>'SO.05.01 - VNITŘNÍ ÚPRAVY...'!J30</f>
        <v>0</v>
      </c>
      <c r="AH68" s="112"/>
      <c r="AI68" s="112"/>
      <c r="AJ68" s="112"/>
      <c r="AK68" s="112"/>
      <c r="AL68" s="112"/>
      <c r="AM68" s="112"/>
      <c r="AN68" s="113">
        <f>SUM(AG68,AT68)</f>
        <v>0</v>
      </c>
      <c r="AO68" s="112"/>
      <c r="AP68" s="112"/>
      <c r="AQ68" s="114" t="s">
        <v>76</v>
      </c>
      <c r="AR68" s="115"/>
      <c r="AS68" s="116">
        <v>0</v>
      </c>
      <c r="AT68" s="117">
        <f>ROUND(SUM(AV68:AW68),2)</f>
        <v>0</v>
      </c>
      <c r="AU68" s="118">
        <f>'SO.05.01 - VNITŘNÍ ÚPRAVY...'!P99</f>
        <v>0</v>
      </c>
      <c r="AV68" s="117">
        <f>'SO.05.01 - VNITŘNÍ ÚPRAVY...'!J33</f>
        <v>0</v>
      </c>
      <c r="AW68" s="117">
        <f>'SO.05.01 - VNITŘNÍ ÚPRAVY...'!J34</f>
        <v>0</v>
      </c>
      <c r="AX68" s="117">
        <f>'SO.05.01 - VNITŘNÍ ÚPRAVY...'!J35</f>
        <v>0</v>
      </c>
      <c r="AY68" s="117">
        <f>'SO.05.01 - VNITŘNÍ ÚPRAVY...'!J36</f>
        <v>0</v>
      </c>
      <c r="AZ68" s="117">
        <f>'SO.05.01 - VNITŘNÍ ÚPRAVY...'!F33</f>
        <v>0</v>
      </c>
      <c r="BA68" s="117">
        <f>'SO.05.01 - VNITŘNÍ ÚPRAVY...'!F34</f>
        <v>0</v>
      </c>
      <c r="BB68" s="117">
        <f>'SO.05.01 - VNITŘNÍ ÚPRAVY...'!F35</f>
        <v>0</v>
      </c>
      <c r="BC68" s="117">
        <f>'SO.05.01 - VNITŘNÍ ÚPRAVY...'!F36</f>
        <v>0</v>
      </c>
      <c r="BD68" s="119">
        <f>'SO.05.01 - VNITŘNÍ ÚPRAVY...'!F37</f>
        <v>0</v>
      </c>
      <c r="BE68" s="7"/>
      <c r="BT68" s="120" t="s">
        <v>77</v>
      </c>
      <c r="BV68" s="120" t="s">
        <v>71</v>
      </c>
      <c r="BW68" s="120" t="s">
        <v>116</v>
      </c>
      <c r="BX68" s="120" t="s">
        <v>5</v>
      </c>
      <c r="CL68" s="120" t="s">
        <v>19</v>
      </c>
      <c r="CM68" s="120" t="s">
        <v>79</v>
      </c>
    </row>
    <row r="69" spans="1:91" s="7" customFormat="1" ht="24.75" customHeight="1">
      <c r="A69" s="108" t="s">
        <v>73</v>
      </c>
      <c r="B69" s="109"/>
      <c r="C69" s="110"/>
      <c r="D69" s="111" t="s">
        <v>117</v>
      </c>
      <c r="E69" s="111"/>
      <c r="F69" s="111"/>
      <c r="G69" s="111"/>
      <c r="H69" s="111"/>
      <c r="I69" s="112"/>
      <c r="J69" s="111" t="s">
        <v>118</v>
      </c>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3">
        <f>'SO.06.01 - DIESELAGREGÁT,...'!J30</f>
        <v>0</v>
      </c>
      <c r="AH69" s="112"/>
      <c r="AI69" s="112"/>
      <c r="AJ69" s="112"/>
      <c r="AK69" s="112"/>
      <c r="AL69" s="112"/>
      <c r="AM69" s="112"/>
      <c r="AN69" s="113">
        <f>SUM(AG69,AT69)</f>
        <v>0</v>
      </c>
      <c r="AO69" s="112"/>
      <c r="AP69" s="112"/>
      <c r="AQ69" s="114" t="s">
        <v>76</v>
      </c>
      <c r="AR69" s="115"/>
      <c r="AS69" s="116">
        <v>0</v>
      </c>
      <c r="AT69" s="117">
        <f>ROUND(SUM(AV69:AW69),2)</f>
        <v>0</v>
      </c>
      <c r="AU69" s="118">
        <f>'SO.06.01 - DIESELAGREGÁT,...'!P89</f>
        <v>0</v>
      </c>
      <c r="AV69" s="117">
        <f>'SO.06.01 - DIESELAGREGÁT,...'!J33</f>
        <v>0</v>
      </c>
      <c r="AW69" s="117">
        <f>'SO.06.01 - DIESELAGREGÁT,...'!J34</f>
        <v>0</v>
      </c>
      <c r="AX69" s="117">
        <f>'SO.06.01 - DIESELAGREGÁT,...'!J35</f>
        <v>0</v>
      </c>
      <c r="AY69" s="117">
        <f>'SO.06.01 - DIESELAGREGÁT,...'!J36</f>
        <v>0</v>
      </c>
      <c r="AZ69" s="117">
        <f>'SO.06.01 - DIESELAGREGÁT,...'!F33</f>
        <v>0</v>
      </c>
      <c r="BA69" s="117">
        <f>'SO.06.01 - DIESELAGREGÁT,...'!F34</f>
        <v>0</v>
      </c>
      <c r="BB69" s="117">
        <f>'SO.06.01 - DIESELAGREGÁT,...'!F35</f>
        <v>0</v>
      </c>
      <c r="BC69" s="117">
        <f>'SO.06.01 - DIESELAGREGÁT,...'!F36</f>
        <v>0</v>
      </c>
      <c r="BD69" s="119">
        <f>'SO.06.01 - DIESELAGREGÁT,...'!F37</f>
        <v>0</v>
      </c>
      <c r="BE69" s="7"/>
      <c r="BT69" s="120" t="s">
        <v>77</v>
      </c>
      <c r="BV69" s="120" t="s">
        <v>71</v>
      </c>
      <c r="BW69" s="120" t="s">
        <v>119</v>
      </c>
      <c r="BX69" s="120" t="s">
        <v>5</v>
      </c>
      <c r="CL69" s="120" t="s">
        <v>19</v>
      </c>
      <c r="CM69" s="120" t="s">
        <v>79</v>
      </c>
    </row>
    <row r="70" spans="1:91" s="7" customFormat="1" ht="24.75" customHeight="1">
      <c r="A70" s="108" t="s">
        <v>73</v>
      </c>
      <c r="B70" s="109"/>
      <c r="C70" s="110"/>
      <c r="D70" s="111" t="s">
        <v>120</v>
      </c>
      <c r="E70" s="111"/>
      <c r="F70" s="111"/>
      <c r="G70" s="111"/>
      <c r="H70" s="111"/>
      <c r="I70" s="112"/>
      <c r="J70" s="111" t="s">
        <v>121</v>
      </c>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3">
        <f>'SO.06.02 - PALIVOVÉ HOSPO...'!J30</f>
        <v>0</v>
      </c>
      <c r="AH70" s="112"/>
      <c r="AI70" s="112"/>
      <c r="AJ70" s="112"/>
      <c r="AK70" s="112"/>
      <c r="AL70" s="112"/>
      <c r="AM70" s="112"/>
      <c r="AN70" s="113">
        <f>SUM(AG70,AT70)</f>
        <v>0</v>
      </c>
      <c r="AO70" s="112"/>
      <c r="AP70" s="112"/>
      <c r="AQ70" s="114" t="s">
        <v>76</v>
      </c>
      <c r="AR70" s="115"/>
      <c r="AS70" s="116">
        <v>0</v>
      </c>
      <c r="AT70" s="117">
        <f>ROUND(SUM(AV70:AW70),2)</f>
        <v>0</v>
      </c>
      <c r="AU70" s="118">
        <f>'SO.06.02 - PALIVOVÉ HOSPO...'!P88</f>
        <v>0</v>
      </c>
      <c r="AV70" s="117">
        <f>'SO.06.02 - PALIVOVÉ HOSPO...'!J33</f>
        <v>0</v>
      </c>
      <c r="AW70" s="117">
        <f>'SO.06.02 - PALIVOVÉ HOSPO...'!J34</f>
        <v>0</v>
      </c>
      <c r="AX70" s="117">
        <f>'SO.06.02 - PALIVOVÉ HOSPO...'!J35</f>
        <v>0</v>
      </c>
      <c r="AY70" s="117">
        <f>'SO.06.02 - PALIVOVÉ HOSPO...'!J36</f>
        <v>0</v>
      </c>
      <c r="AZ70" s="117">
        <f>'SO.06.02 - PALIVOVÉ HOSPO...'!F33</f>
        <v>0</v>
      </c>
      <c r="BA70" s="117">
        <f>'SO.06.02 - PALIVOVÉ HOSPO...'!F34</f>
        <v>0</v>
      </c>
      <c r="BB70" s="117">
        <f>'SO.06.02 - PALIVOVÉ HOSPO...'!F35</f>
        <v>0</v>
      </c>
      <c r="BC70" s="117">
        <f>'SO.06.02 - PALIVOVÉ HOSPO...'!F36</f>
        <v>0</v>
      </c>
      <c r="BD70" s="119">
        <f>'SO.06.02 - PALIVOVÉ HOSPO...'!F37</f>
        <v>0</v>
      </c>
      <c r="BE70" s="7"/>
      <c r="BT70" s="120" t="s">
        <v>77</v>
      </c>
      <c r="BV70" s="120" t="s">
        <v>71</v>
      </c>
      <c r="BW70" s="120" t="s">
        <v>122</v>
      </c>
      <c r="BX70" s="120" t="s">
        <v>5</v>
      </c>
      <c r="CL70" s="120" t="s">
        <v>19</v>
      </c>
      <c r="CM70" s="120" t="s">
        <v>79</v>
      </c>
    </row>
    <row r="71" spans="1:91" s="7" customFormat="1" ht="24.75" customHeight="1">
      <c r="A71" s="108" t="s">
        <v>73</v>
      </c>
      <c r="B71" s="109"/>
      <c r="C71" s="110"/>
      <c r="D71" s="111" t="s">
        <v>123</v>
      </c>
      <c r="E71" s="111"/>
      <c r="F71" s="111"/>
      <c r="G71" s="111"/>
      <c r="H71" s="111"/>
      <c r="I71" s="112"/>
      <c r="J71" s="111" t="s">
        <v>124</v>
      </c>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3">
        <f>'SO.06.03 - TECHNOLOGICKÁ ...'!J30</f>
        <v>0</v>
      </c>
      <c r="AH71" s="112"/>
      <c r="AI71" s="112"/>
      <c r="AJ71" s="112"/>
      <c r="AK71" s="112"/>
      <c r="AL71" s="112"/>
      <c r="AM71" s="112"/>
      <c r="AN71" s="113">
        <f>SUM(AG71,AT71)</f>
        <v>0</v>
      </c>
      <c r="AO71" s="112"/>
      <c r="AP71" s="112"/>
      <c r="AQ71" s="114" t="s">
        <v>76</v>
      </c>
      <c r="AR71" s="115"/>
      <c r="AS71" s="116">
        <v>0</v>
      </c>
      <c r="AT71" s="117">
        <f>ROUND(SUM(AV71:AW71),2)</f>
        <v>0</v>
      </c>
      <c r="AU71" s="118">
        <f>'SO.06.03 - TECHNOLOGICKÁ ...'!P83</f>
        <v>0</v>
      </c>
      <c r="AV71" s="117">
        <f>'SO.06.03 - TECHNOLOGICKÁ ...'!J33</f>
        <v>0</v>
      </c>
      <c r="AW71" s="117">
        <f>'SO.06.03 - TECHNOLOGICKÁ ...'!J34</f>
        <v>0</v>
      </c>
      <c r="AX71" s="117">
        <f>'SO.06.03 - TECHNOLOGICKÁ ...'!J35</f>
        <v>0</v>
      </c>
      <c r="AY71" s="117">
        <f>'SO.06.03 - TECHNOLOGICKÁ ...'!J36</f>
        <v>0</v>
      </c>
      <c r="AZ71" s="117">
        <f>'SO.06.03 - TECHNOLOGICKÁ ...'!F33</f>
        <v>0</v>
      </c>
      <c r="BA71" s="117">
        <f>'SO.06.03 - TECHNOLOGICKÁ ...'!F34</f>
        <v>0</v>
      </c>
      <c r="BB71" s="117">
        <f>'SO.06.03 - TECHNOLOGICKÁ ...'!F35</f>
        <v>0</v>
      </c>
      <c r="BC71" s="117">
        <f>'SO.06.03 - TECHNOLOGICKÁ ...'!F36</f>
        <v>0</v>
      </c>
      <c r="BD71" s="119">
        <f>'SO.06.03 - TECHNOLOGICKÁ ...'!F37</f>
        <v>0</v>
      </c>
      <c r="BE71" s="7"/>
      <c r="BT71" s="120" t="s">
        <v>77</v>
      </c>
      <c r="BV71" s="120" t="s">
        <v>71</v>
      </c>
      <c r="BW71" s="120" t="s">
        <v>125</v>
      </c>
      <c r="BX71" s="120" t="s">
        <v>5</v>
      </c>
      <c r="CL71" s="120" t="s">
        <v>19</v>
      </c>
      <c r="CM71" s="120" t="s">
        <v>79</v>
      </c>
    </row>
    <row r="72" spans="1:91" s="7" customFormat="1" ht="24.75" customHeight="1">
      <c r="A72" s="108" t="s">
        <v>73</v>
      </c>
      <c r="B72" s="109"/>
      <c r="C72" s="110"/>
      <c r="D72" s="111" t="s">
        <v>126</v>
      </c>
      <c r="E72" s="111"/>
      <c r="F72" s="111"/>
      <c r="G72" s="111"/>
      <c r="H72" s="111"/>
      <c r="I72" s="112"/>
      <c r="J72" s="111" t="s">
        <v>127</v>
      </c>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3">
        <f>'SO.06.04 - VZDUCHOTECHNIK...'!J30</f>
        <v>0</v>
      </c>
      <c r="AH72" s="112"/>
      <c r="AI72" s="112"/>
      <c r="AJ72" s="112"/>
      <c r="AK72" s="112"/>
      <c r="AL72" s="112"/>
      <c r="AM72" s="112"/>
      <c r="AN72" s="113">
        <f>SUM(AG72,AT72)</f>
        <v>0</v>
      </c>
      <c r="AO72" s="112"/>
      <c r="AP72" s="112"/>
      <c r="AQ72" s="114" t="s">
        <v>76</v>
      </c>
      <c r="AR72" s="115"/>
      <c r="AS72" s="121">
        <v>0</v>
      </c>
      <c r="AT72" s="122">
        <f>ROUND(SUM(AV72:AW72),2)</f>
        <v>0</v>
      </c>
      <c r="AU72" s="123">
        <f>'SO.06.04 - VZDUCHOTECHNIK...'!P84</f>
        <v>0</v>
      </c>
      <c r="AV72" s="122">
        <f>'SO.06.04 - VZDUCHOTECHNIK...'!J33</f>
        <v>0</v>
      </c>
      <c r="AW72" s="122">
        <f>'SO.06.04 - VZDUCHOTECHNIK...'!J34</f>
        <v>0</v>
      </c>
      <c r="AX72" s="122">
        <f>'SO.06.04 - VZDUCHOTECHNIK...'!J35</f>
        <v>0</v>
      </c>
      <c r="AY72" s="122">
        <f>'SO.06.04 - VZDUCHOTECHNIK...'!J36</f>
        <v>0</v>
      </c>
      <c r="AZ72" s="122">
        <f>'SO.06.04 - VZDUCHOTECHNIK...'!F33</f>
        <v>0</v>
      </c>
      <c r="BA72" s="122">
        <f>'SO.06.04 - VZDUCHOTECHNIK...'!F34</f>
        <v>0</v>
      </c>
      <c r="BB72" s="122">
        <f>'SO.06.04 - VZDUCHOTECHNIK...'!F35</f>
        <v>0</v>
      </c>
      <c r="BC72" s="122">
        <f>'SO.06.04 - VZDUCHOTECHNIK...'!F36</f>
        <v>0</v>
      </c>
      <c r="BD72" s="124">
        <f>'SO.06.04 - VZDUCHOTECHNIK...'!F37</f>
        <v>0</v>
      </c>
      <c r="BE72" s="7"/>
      <c r="BT72" s="120" t="s">
        <v>77</v>
      </c>
      <c r="BV72" s="120" t="s">
        <v>71</v>
      </c>
      <c r="BW72" s="120" t="s">
        <v>128</v>
      </c>
      <c r="BX72" s="120" t="s">
        <v>5</v>
      </c>
      <c r="CL72" s="120" t="s">
        <v>19</v>
      </c>
      <c r="CM72" s="120" t="s">
        <v>79</v>
      </c>
    </row>
    <row r="73" spans="1:57" s="2" customFormat="1" ht="30" customHeight="1">
      <c r="A73" s="35"/>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41"/>
      <c r="AS73" s="35"/>
      <c r="AT73" s="35"/>
      <c r="AU73" s="35"/>
      <c r="AV73" s="35"/>
      <c r="AW73" s="35"/>
      <c r="AX73" s="35"/>
      <c r="AY73" s="35"/>
      <c r="AZ73" s="35"/>
      <c r="BA73" s="35"/>
      <c r="BB73" s="35"/>
      <c r="BC73" s="35"/>
      <c r="BD73" s="35"/>
      <c r="BE73" s="35"/>
    </row>
    <row r="74" spans="1:57" s="2" customFormat="1" ht="6.95" customHeight="1">
      <c r="A74" s="35"/>
      <c r="B74" s="56"/>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41"/>
      <c r="AS74" s="35"/>
      <c r="AT74" s="35"/>
      <c r="AU74" s="35"/>
      <c r="AV74" s="35"/>
      <c r="AW74" s="35"/>
      <c r="AX74" s="35"/>
      <c r="AY74" s="35"/>
      <c r="AZ74" s="35"/>
      <c r="BA74" s="35"/>
      <c r="BB74" s="35"/>
      <c r="BC74" s="35"/>
      <c r="BD74" s="35"/>
      <c r="BE74" s="35"/>
    </row>
  </sheetData>
  <sheetProtection password="CC35" sheet="1" objects="1" scenarios="1" formatColumns="0" formatRows="0"/>
  <mergeCells count="110">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D68:H68"/>
    <mergeCell ref="J68:AF68"/>
    <mergeCell ref="D69:H69"/>
    <mergeCell ref="J69:AF69"/>
    <mergeCell ref="D70:H70"/>
    <mergeCell ref="J70:AF70"/>
    <mergeCell ref="D71:H71"/>
    <mergeCell ref="J71:AF71"/>
    <mergeCell ref="D72:H72"/>
    <mergeCell ref="J72:AF72"/>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54:AP54"/>
  </mergeCells>
  <hyperlinks>
    <hyperlink ref="A55" location="'SO.01.01 - DEMOLICE'!C2" display="/"/>
    <hyperlink ref="A56" location="'SO.02.01 - STAVEBNÍ PRÁCE'!C2" display="/"/>
    <hyperlink ref="A57" location="'SO.02.02 - ELEKTROINSTALACE'!C2" display="/"/>
    <hyperlink ref="A58" location="'SO.02.03 - ZDRAVOTNĚ TECH...'!C2" display="/"/>
    <hyperlink ref="A59" location="'SO.02.04 - VZDUCHOTECHNIKA'!C2" display="/"/>
    <hyperlink ref="A60" location="'SO.03.01 - STAVEBNÍ ČÁST'!C2" display="/"/>
    <hyperlink ref="A61" location="'SO.03.02 - ELEKTROINSTALACE'!C2" display="/"/>
    <hyperlink ref="A62" location="'SO.03.03 - ROZVODY VODY K...'!C2" display="/"/>
    <hyperlink ref="A63" location="'SO.03.04 - ROZVODY ÚT'!C2" display="/"/>
    <hyperlink ref="A64" location="'SO.03.05 - VZDUCHOTECHNIKA'!C2" display="/"/>
    <hyperlink ref="A65" location="'SO.03.06 - ELEKTRICKÁ POŽ...'!C2" display="/"/>
    <hyperlink ref="A66" location="'SO.04.01 - VENKOVNÍ KABEL...'!C2" display="/"/>
    <hyperlink ref="A67" location="'SO.04.02 - PŘELOŽKA KANAL...'!C2" display="/"/>
    <hyperlink ref="A68" location="'SO.05.01 - VNITŘNÍ ÚPRAVY...'!C2" display="/"/>
    <hyperlink ref="A69" location="'SO.06.01 - DIESELAGREGÁT,...'!C2" display="/"/>
    <hyperlink ref="A70" location="'SO.06.02 - PALIVOVÉ HOSPO...'!C2" display="/"/>
    <hyperlink ref="A71" location="'SO.06.03 - TECHNOLOGICKÁ ...'!C2" display="/"/>
    <hyperlink ref="A72" location="'SO.06.04 - VZDUCHOTECHNI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102</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1702</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1553</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
        <v>19</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
        <v>1554</v>
      </c>
      <c r="F15" s="35"/>
      <c r="G15" s="35"/>
      <c r="H15" s="35"/>
      <c r="I15" s="129" t="s">
        <v>27</v>
      </c>
      <c r="J15" s="133" t="s">
        <v>19</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
        <v>19</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
        <v>1703</v>
      </c>
      <c r="F21" s="35"/>
      <c r="G21" s="35"/>
      <c r="H21" s="35"/>
      <c r="I21" s="129" t="s">
        <v>27</v>
      </c>
      <c r="J21" s="133" t="s">
        <v>19</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ROUND(J92,2)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ROUND((SUM(BE92:BE176)),2)</f>
        <v>0</v>
      </c>
      <c r="G33" s="35"/>
      <c r="H33" s="35"/>
      <c r="I33" s="145">
        <v>0.21</v>
      </c>
      <c r="J33" s="144">
        <f>ROUND(((SUM(BE92:BE176))*I33),2)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ROUND((SUM(BF92:BF176)),2)</f>
        <v>0</v>
      </c>
      <c r="G34" s="35"/>
      <c r="H34" s="35"/>
      <c r="I34" s="145">
        <v>0.15</v>
      </c>
      <c r="J34" s="144">
        <f>ROUND(((SUM(BF92:BF176))*I34),2)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ROUND((SUM(BG92:BG176)),2)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ROUND((SUM(BH92:BH176)),2)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ROUND((SUM(BI92:BI176)),2)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SO.03.04 - ROZVODY ÚT</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Oblastní nemocnice Jičín, Bolzanova 512, 506 43 Ji</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40.05" customHeight="1" hidden="1">
      <c r="A54" s="35"/>
      <c r="B54" s="36"/>
      <c r="C54" s="29" t="s">
        <v>25</v>
      </c>
      <c r="D54" s="37"/>
      <c r="E54" s="37"/>
      <c r="F54" s="24" t="str">
        <f>E15</f>
        <v>Královéhradecký kraj, Pivovarské náměstí 1245, 500</v>
      </c>
      <c r="G54" s="37"/>
      <c r="H54" s="37"/>
      <c r="I54" s="29" t="s">
        <v>30</v>
      </c>
      <c r="J54" s="33" t="str">
        <f>E21</f>
        <v>EL-projekt Jilemnice s.r.o., Zvědavá ulička čp. 50</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J92</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1704</v>
      </c>
      <c r="E60" s="165"/>
      <c r="F60" s="165"/>
      <c r="G60" s="165"/>
      <c r="H60" s="165"/>
      <c r="I60" s="165"/>
      <c r="J60" s="166">
        <f>J93</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1705</v>
      </c>
      <c r="E61" s="171"/>
      <c r="F61" s="171"/>
      <c r="G61" s="171"/>
      <c r="H61" s="171"/>
      <c r="I61" s="171"/>
      <c r="J61" s="172">
        <f>J94</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1706</v>
      </c>
      <c r="E62" s="171"/>
      <c r="F62" s="171"/>
      <c r="G62" s="171"/>
      <c r="H62" s="171"/>
      <c r="I62" s="171"/>
      <c r="J62" s="172">
        <f>J101</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1707</v>
      </c>
      <c r="E63" s="171"/>
      <c r="F63" s="171"/>
      <c r="G63" s="171"/>
      <c r="H63" s="171"/>
      <c r="I63" s="171"/>
      <c r="J63" s="172">
        <f>J120</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1708</v>
      </c>
      <c r="E64" s="171"/>
      <c r="F64" s="171"/>
      <c r="G64" s="171"/>
      <c r="H64" s="171"/>
      <c r="I64" s="171"/>
      <c r="J64" s="172">
        <f>J142</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1707</v>
      </c>
      <c r="E65" s="171"/>
      <c r="F65" s="171"/>
      <c r="G65" s="171"/>
      <c r="H65" s="171"/>
      <c r="I65" s="171"/>
      <c r="J65" s="172">
        <f>J147</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1561</v>
      </c>
      <c r="E66" s="171"/>
      <c r="F66" s="171"/>
      <c r="G66" s="171"/>
      <c r="H66" s="171"/>
      <c r="I66" s="171"/>
      <c r="J66" s="172">
        <f>J150</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1562</v>
      </c>
      <c r="E67" s="171"/>
      <c r="F67" s="171"/>
      <c r="G67" s="171"/>
      <c r="H67" s="171"/>
      <c r="I67" s="171"/>
      <c r="J67" s="172">
        <f>J158</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1707</v>
      </c>
      <c r="E68" s="171"/>
      <c r="F68" s="171"/>
      <c r="G68" s="171"/>
      <c r="H68" s="171"/>
      <c r="I68" s="171"/>
      <c r="J68" s="172">
        <f>J164</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1709</v>
      </c>
      <c r="E69" s="171"/>
      <c r="F69" s="171"/>
      <c r="G69" s="171"/>
      <c r="H69" s="171"/>
      <c r="I69" s="171"/>
      <c r="J69" s="172">
        <f>J170</f>
        <v>0</v>
      </c>
      <c r="K69" s="169"/>
      <c r="L69" s="173"/>
      <c r="S69" s="10"/>
      <c r="T69" s="10"/>
      <c r="U69" s="10"/>
      <c r="V69" s="10"/>
      <c r="W69" s="10"/>
      <c r="X69" s="10"/>
      <c r="Y69" s="10"/>
      <c r="Z69" s="10"/>
      <c r="AA69" s="10"/>
      <c r="AB69" s="10"/>
      <c r="AC69" s="10"/>
      <c r="AD69" s="10"/>
      <c r="AE69" s="10"/>
    </row>
    <row r="70" spans="1:31" s="9" customFormat="1" ht="24.95" customHeight="1" hidden="1">
      <c r="A70" s="9"/>
      <c r="B70" s="162"/>
      <c r="C70" s="163"/>
      <c r="D70" s="164" t="s">
        <v>153</v>
      </c>
      <c r="E70" s="165"/>
      <c r="F70" s="165"/>
      <c r="G70" s="165"/>
      <c r="H70" s="165"/>
      <c r="I70" s="165"/>
      <c r="J70" s="166">
        <f>J172</f>
        <v>0</v>
      </c>
      <c r="K70" s="163"/>
      <c r="L70" s="167"/>
      <c r="S70" s="9"/>
      <c r="T70" s="9"/>
      <c r="U70" s="9"/>
      <c r="V70" s="9"/>
      <c r="W70" s="9"/>
      <c r="X70" s="9"/>
      <c r="Y70" s="9"/>
      <c r="Z70" s="9"/>
      <c r="AA70" s="9"/>
      <c r="AB70" s="9"/>
      <c r="AC70" s="9"/>
      <c r="AD70" s="9"/>
      <c r="AE70" s="9"/>
    </row>
    <row r="71" spans="1:31" s="10" customFormat="1" ht="19.9" customHeight="1" hidden="1">
      <c r="A71" s="10"/>
      <c r="B71" s="168"/>
      <c r="C71" s="169"/>
      <c r="D71" s="170" t="s">
        <v>154</v>
      </c>
      <c r="E71" s="171"/>
      <c r="F71" s="171"/>
      <c r="G71" s="171"/>
      <c r="H71" s="171"/>
      <c r="I71" s="171"/>
      <c r="J71" s="172">
        <f>J173</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155</v>
      </c>
      <c r="E72" s="171"/>
      <c r="F72" s="171"/>
      <c r="G72" s="171"/>
      <c r="H72" s="171"/>
      <c r="I72" s="171"/>
      <c r="J72" s="172">
        <f>J175</f>
        <v>0</v>
      </c>
      <c r="K72" s="169"/>
      <c r="L72" s="173"/>
      <c r="S72" s="10"/>
      <c r="T72" s="10"/>
      <c r="U72" s="10"/>
      <c r="V72" s="10"/>
      <c r="W72" s="10"/>
      <c r="X72" s="10"/>
      <c r="Y72" s="10"/>
      <c r="Z72" s="10"/>
      <c r="AA72" s="10"/>
      <c r="AB72" s="10"/>
      <c r="AC72" s="10"/>
      <c r="AD72" s="10"/>
      <c r="AE72" s="10"/>
    </row>
    <row r="73" spans="1:31" s="2" customFormat="1" ht="21.8" customHeight="1" hidden="1">
      <c r="A73" s="35"/>
      <c r="B73" s="36"/>
      <c r="C73" s="37"/>
      <c r="D73" s="37"/>
      <c r="E73" s="37"/>
      <c r="F73" s="37"/>
      <c r="G73" s="37"/>
      <c r="H73" s="37"/>
      <c r="I73" s="37"/>
      <c r="J73" s="37"/>
      <c r="K73" s="37"/>
      <c r="L73" s="131"/>
      <c r="S73" s="35"/>
      <c r="T73" s="35"/>
      <c r="U73" s="35"/>
      <c r="V73" s="35"/>
      <c r="W73" s="35"/>
      <c r="X73" s="35"/>
      <c r="Y73" s="35"/>
      <c r="Z73" s="35"/>
      <c r="AA73" s="35"/>
      <c r="AB73" s="35"/>
      <c r="AC73" s="35"/>
      <c r="AD73" s="35"/>
      <c r="AE73" s="35"/>
    </row>
    <row r="74" spans="1:31" s="2" customFormat="1" ht="6.95" customHeight="1" hidden="1">
      <c r="A74" s="35"/>
      <c r="B74" s="56"/>
      <c r="C74" s="57"/>
      <c r="D74" s="57"/>
      <c r="E74" s="57"/>
      <c r="F74" s="57"/>
      <c r="G74" s="57"/>
      <c r="H74" s="57"/>
      <c r="I74" s="57"/>
      <c r="J74" s="57"/>
      <c r="K74" s="57"/>
      <c r="L74" s="131"/>
      <c r="S74" s="35"/>
      <c r="T74" s="35"/>
      <c r="U74" s="35"/>
      <c r="V74" s="35"/>
      <c r="W74" s="35"/>
      <c r="X74" s="35"/>
      <c r="Y74" s="35"/>
      <c r="Z74" s="35"/>
      <c r="AA74" s="35"/>
      <c r="AB74" s="35"/>
      <c r="AC74" s="35"/>
      <c r="AD74" s="35"/>
      <c r="AE74" s="35"/>
    </row>
    <row r="75" ht="12" hidden="1"/>
    <row r="76" ht="12" hidden="1"/>
    <row r="77" ht="12" hidden="1"/>
    <row r="78" spans="1:31" s="2" customFormat="1" ht="6.95" customHeight="1">
      <c r="A78" s="35"/>
      <c r="B78" s="58"/>
      <c r="C78" s="59"/>
      <c r="D78" s="59"/>
      <c r="E78" s="59"/>
      <c r="F78" s="59"/>
      <c r="G78" s="59"/>
      <c r="H78" s="59"/>
      <c r="I78" s="59"/>
      <c r="J78" s="59"/>
      <c r="K78" s="59"/>
      <c r="L78" s="131"/>
      <c r="S78" s="35"/>
      <c r="T78" s="35"/>
      <c r="U78" s="35"/>
      <c r="V78" s="35"/>
      <c r="W78" s="35"/>
      <c r="X78" s="35"/>
      <c r="Y78" s="35"/>
      <c r="Z78" s="35"/>
      <c r="AA78" s="35"/>
      <c r="AB78" s="35"/>
      <c r="AC78" s="35"/>
      <c r="AD78" s="35"/>
      <c r="AE78" s="35"/>
    </row>
    <row r="79" spans="1:31" s="2" customFormat="1" ht="24.95" customHeight="1">
      <c r="A79" s="35"/>
      <c r="B79" s="36"/>
      <c r="C79" s="20" t="s">
        <v>156</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2" customHeight="1">
      <c r="A81" s="35"/>
      <c r="B81" s="36"/>
      <c r="C81" s="29" t="s">
        <v>16</v>
      </c>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6.5" customHeight="1">
      <c r="A82" s="35"/>
      <c r="B82" s="36"/>
      <c r="C82" s="37"/>
      <c r="D82" s="37"/>
      <c r="E82" s="157" t="str">
        <f>E7</f>
        <v>ON Jíčín - Náhradní zdroj elektrické energie - nemocnice Jičín</v>
      </c>
      <c r="F82" s="29"/>
      <c r="G82" s="29"/>
      <c r="H82" s="29"/>
      <c r="I82" s="37"/>
      <c r="J82" s="37"/>
      <c r="K82" s="37"/>
      <c r="L82" s="131"/>
      <c r="S82" s="35"/>
      <c r="T82" s="35"/>
      <c r="U82" s="35"/>
      <c r="V82" s="35"/>
      <c r="W82" s="35"/>
      <c r="X82" s="35"/>
      <c r="Y82" s="35"/>
      <c r="Z82" s="35"/>
      <c r="AA82" s="35"/>
      <c r="AB82" s="35"/>
      <c r="AC82" s="35"/>
      <c r="AD82" s="35"/>
      <c r="AE82" s="35"/>
    </row>
    <row r="83" spans="1:31" s="2" customFormat="1" ht="12" customHeight="1">
      <c r="A83" s="35"/>
      <c r="B83" s="36"/>
      <c r="C83" s="29" t="s">
        <v>130</v>
      </c>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6.5" customHeight="1">
      <c r="A84" s="35"/>
      <c r="B84" s="36"/>
      <c r="C84" s="37"/>
      <c r="D84" s="37"/>
      <c r="E84" s="66" t="str">
        <f>E9</f>
        <v>SO.03.04 - ROZVODY ÚT</v>
      </c>
      <c r="F84" s="37"/>
      <c r="G84" s="37"/>
      <c r="H84" s="37"/>
      <c r="I84" s="37"/>
      <c r="J84" s="37"/>
      <c r="K84" s="37"/>
      <c r="L84" s="131"/>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31"/>
      <c r="S85" s="35"/>
      <c r="T85" s="35"/>
      <c r="U85" s="35"/>
      <c r="V85" s="35"/>
      <c r="W85" s="35"/>
      <c r="X85" s="35"/>
      <c r="Y85" s="35"/>
      <c r="Z85" s="35"/>
      <c r="AA85" s="35"/>
      <c r="AB85" s="35"/>
      <c r="AC85" s="35"/>
      <c r="AD85" s="35"/>
      <c r="AE85" s="35"/>
    </row>
    <row r="86" spans="1:31" s="2" customFormat="1" ht="12" customHeight="1">
      <c r="A86" s="35"/>
      <c r="B86" s="36"/>
      <c r="C86" s="29" t="s">
        <v>21</v>
      </c>
      <c r="D86" s="37"/>
      <c r="E86" s="37"/>
      <c r="F86" s="24" t="str">
        <f>F12</f>
        <v>Oblastní nemocnice Jičín, Bolzanova 512, 506 43 Ji</v>
      </c>
      <c r="G86" s="37"/>
      <c r="H86" s="37"/>
      <c r="I86" s="29" t="s">
        <v>23</v>
      </c>
      <c r="J86" s="69" t="str">
        <f>IF(J12="","",J12)</f>
        <v>3. 9. 2021</v>
      </c>
      <c r="K86" s="37"/>
      <c r="L86" s="131"/>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37"/>
      <c r="J87" s="37"/>
      <c r="K87" s="37"/>
      <c r="L87" s="131"/>
      <c r="S87" s="35"/>
      <c r="T87" s="35"/>
      <c r="U87" s="35"/>
      <c r="V87" s="35"/>
      <c r="W87" s="35"/>
      <c r="X87" s="35"/>
      <c r="Y87" s="35"/>
      <c r="Z87" s="35"/>
      <c r="AA87" s="35"/>
      <c r="AB87" s="35"/>
      <c r="AC87" s="35"/>
      <c r="AD87" s="35"/>
      <c r="AE87" s="35"/>
    </row>
    <row r="88" spans="1:31" s="2" customFormat="1" ht="40.05" customHeight="1">
      <c r="A88" s="35"/>
      <c r="B88" s="36"/>
      <c r="C88" s="29" t="s">
        <v>25</v>
      </c>
      <c r="D88" s="37"/>
      <c r="E88" s="37"/>
      <c r="F88" s="24" t="str">
        <f>E15</f>
        <v>Královéhradecký kraj, Pivovarské náměstí 1245, 500</v>
      </c>
      <c r="G88" s="37"/>
      <c r="H88" s="37"/>
      <c r="I88" s="29" t="s">
        <v>30</v>
      </c>
      <c r="J88" s="33" t="str">
        <f>E21</f>
        <v>EL-projekt Jilemnice s.r.o., Zvědavá ulička čp. 50</v>
      </c>
      <c r="K88" s="37"/>
      <c r="L88" s="131"/>
      <c r="S88" s="35"/>
      <c r="T88" s="35"/>
      <c r="U88" s="35"/>
      <c r="V88" s="35"/>
      <c r="W88" s="35"/>
      <c r="X88" s="35"/>
      <c r="Y88" s="35"/>
      <c r="Z88" s="35"/>
      <c r="AA88" s="35"/>
      <c r="AB88" s="35"/>
      <c r="AC88" s="35"/>
      <c r="AD88" s="35"/>
      <c r="AE88" s="35"/>
    </row>
    <row r="89" spans="1:31" s="2" customFormat="1" ht="15.15" customHeight="1">
      <c r="A89" s="35"/>
      <c r="B89" s="36"/>
      <c r="C89" s="29" t="s">
        <v>28</v>
      </c>
      <c r="D89" s="37"/>
      <c r="E89" s="37"/>
      <c r="F89" s="24" t="str">
        <f>IF(E18="","",E18)</f>
        <v>Vyplň údaj</v>
      </c>
      <c r="G89" s="37"/>
      <c r="H89" s="37"/>
      <c r="I89" s="29" t="s">
        <v>32</v>
      </c>
      <c r="J89" s="33" t="str">
        <f>E24</f>
        <v xml:space="preserve"> </v>
      </c>
      <c r="K89" s="37"/>
      <c r="L89" s="131"/>
      <c r="S89" s="35"/>
      <c r="T89" s="35"/>
      <c r="U89" s="35"/>
      <c r="V89" s="35"/>
      <c r="W89" s="35"/>
      <c r="X89" s="35"/>
      <c r="Y89" s="35"/>
      <c r="Z89" s="35"/>
      <c r="AA89" s="35"/>
      <c r="AB89" s="35"/>
      <c r="AC89" s="35"/>
      <c r="AD89" s="35"/>
      <c r="AE89" s="35"/>
    </row>
    <row r="90" spans="1:31" s="2" customFormat="1" ht="10.3" customHeight="1">
      <c r="A90" s="35"/>
      <c r="B90" s="36"/>
      <c r="C90" s="37"/>
      <c r="D90" s="37"/>
      <c r="E90" s="37"/>
      <c r="F90" s="37"/>
      <c r="G90" s="37"/>
      <c r="H90" s="37"/>
      <c r="I90" s="37"/>
      <c r="J90" s="37"/>
      <c r="K90" s="37"/>
      <c r="L90" s="131"/>
      <c r="S90" s="35"/>
      <c r="T90" s="35"/>
      <c r="U90" s="35"/>
      <c r="V90" s="35"/>
      <c r="W90" s="35"/>
      <c r="X90" s="35"/>
      <c r="Y90" s="35"/>
      <c r="Z90" s="35"/>
      <c r="AA90" s="35"/>
      <c r="AB90" s="35"/>
      <c r="AC90" s="35"/>
      <c r="AD90" s="35"/>
      <c r="AE90" s="35"/>
    </row>
    <row r="91" spans="1:31" s="11" customFormat="1" ht="29.25" customHeight="1">
      <c r="A91" s="174"/>
      <c r="B91" s="175"/>
      <c r="C91" s="176" t="s">
        <v>157</v>
      </c>
      <c r="D91" s="177" t="s">
        <v>54</v>
      </c>
      <c r="E91" s="177" t="s">
        <v>50</v>
      </c>
      <c r="F91" s="177" t="s">
        <v>51</v>
      </c>
      <c r="G91" s="177" t="s">
        <v>158</v>
      </c>
      <c r="H91" s="177" t="s">
        <v>159</v>
      </c>
      <c r="I91" s="177" t="s">
        <v>160</v>
      </c>
      <c r="J91" s="178" t="s">
        <v>135</v>
      </c>
      <c r="K91" s="179" t="s">
        <v>161</v>
      </c>
      <c r="L91" s="180"/>
      <c r="M91" s="89" t="s">
        <v>19</v>
      </c>
      <c r="N91" s="90" t="s">
        <v>39</v>
      </c>
      <c r="O91" s="90" t="s">
        <v>162</v>
      </c>
      <c r="P91" s="90" t="s">
        <v>163</v>
      </c>
      <c r="Q91" s="90" t="s">
        <v>164</v>
      </c>
      <c r="R91" s="90" t="s">
        <v>165</v>
      </c>
      <c r="S91" s="90" t="s">
        <v>166</v>
      </c>
      <c r="T91" s="91" t="s">
        <v>167</v>
      </c>
      <c r="U91" s="174"/>
      <c r="V91" s="174"/>
      <c r="W91" s="174"/>
      <c r="X91" s="174"/>
      <c r="Y91" s="174"/>
      <c r="Z91" s="174"/>
      <c r="AA91" s="174"/>
      <c r="AB91" s="174"/>
      <c r="AC91" s="174"/>
      <c r="AD91" s="174"/>
      <c r="AE91" s="174"/>
    </row>
    <row r="92" spans="1:63" s="2" customFormat="1" ht="22.8" customHeight="1">
      <c r="A92" s="35"/>
      <c r="B92" s="36"/>
      <c r="C92" s="96" t="s">
        <v>168</v>
      </c>
      <c r="D92" s="37"/>
      <c r="E92" s="37"/>
      <c r="F92" s="37"/>
      <c r="G92" s="37"/>
      <c r="H92" s="37"/>
      <c r="I92" s="37"/>
      <c r="J92" s="181">
        <f>BK92</f>
        <v>0</v>
      </c>
      <c r="K92" s="37"/>
      <c r="L92" s="41"/>
      <c r="M92" s="92"/>
      <c r="N92" s="182"/>
      <c r="O92" s="93"/>
      <c r="P92" s="183">
        <f>P93+P172</f>
        <v>0</v>
      </c>
      <c r="Q92" s="93"/>
      <c r="R92" s="183">
        <f>R93+R172</f>
        <v>0</v>
      </c>
      <c r="S92" s="93"/>
      <c r="T92" s="184">
        <f>T93+T172</f>
        <v>0</v>
      </c>
      <c r="U92" s="35"/>
      <c r="V92" s="35"/>
      <c r="W92" s="35"/>
      <c r="X92" s="35"/>
      <c r="Y92" s="35"/>
      <c r="Z92" s="35"/>
      <c r="AA92" s="35"/>
      <c r="AB92" s="35"/>
      <c r="AC92" s="35"/>
      <c r="AD92" s="35"/>
      <c r="AE92" s="35"/>
      <c r="AT92" s="14" t="s">
        <v>68</v>
      </c>
      <c r="AU92" s="14" t="s">
        <v>136</v>
      </c>
      <c r="BK92" s="185">
        <f>BK93+BK172</f>
        <v>0</v>
      </c>
    </row>
    <row r="93" spans="1:63" s="12" customFormat="1" ht="25.9" customHeight="1">
      <c r="A93" s="12"/>
      <c r="B93" s="186"/>
      <c r="C93" s="187"/>
      <c r="D93" s="188" t="s">
        <v>68</v>
      </c>
      <c r="E93" s="189" t="s">
        <v>1710</v>
      </c>
      <c r="F93" s="189" t="s">
        <v>1711</v>
      </c>
      <c r="G93" s="187"/>
      <c r="H93" s="187"/>
      <c r="I93" s="190"/>
      <c r="J93" s="191">
        <f>BK93</f>
        <v>0</v>
      </c>
      <c r="K93" s="187"/>
      <c r="L93" s="192"/>
      <c r="M93" s="193"/>
      <c r="N93" s="194"/>
      <c r="O93" s="194"/>
      <c r="P93" s="195">
        <f>P94+P101+P120+P142+P147+P150+P158+P164+P170</f>
        <v>0</v>
      </c>
      <c r="Q93" s="194"/>
      <c r="R93" s="195">
        <f>R94+R101+R120+R142+R147+R150+R158+R164+R170</f>
        <v>0</v>
      </c>
      <c r="S93" s="194"/>
      <c r="T93" s="196">
        <f>T94+T101+T120+T142+T147+T150+T158+T164+T170</f>
        <v>0</v>
      </c>
      <c r="U93" s="12"/>
      <c r="V93" s="12"/>
      <c r="W93" s="12"/>
      <c r="X93" s="12"/>
      <c r="Y93" s="12"/>
      <c r="Z93" s="12"/>
      <c r="AA93" s="12"/>
      <c r="AB93" s="12"/>
      <c r="AC93" s="12"/>
      <c r="AD93" s="12"/>
      <c r="AE93" s="12"/>
      <c r="AR93" s="197" t="s">
        <v>79</v>
      </c>
      <c r="AT93" s="198" t="s">
        <v>68</v>
      </c>
      <c r="AU93" s="198" t="s">
        <v>69</v>
      </c>
      <c r="AY93" s="197" t="s">
        <v>171</v>
      </c>
      <c r="BK93" s="199">
        <f>BK94+BK101+BK120+BK142+BK147+BK150+BK158+BK164+BK170</f>
        <v>0</v>
      </c>
    </row>
    <row r="94" spans="1:63" s="12" customFormat="1" ht="22.8" customHeight="1">
      <c r="A94" s="12"/>
      <c r="B94" s="186"/>
      <c r="C94" s="187"/>
      <c r="D94" s="188" t="s">
        <v>68</v>
      </c>
      <c r="E94" s="200" t="s">
        <v>552</v>
      </c>
      <c r="F94" s="200" t="s">
        <v>1712</v>
      </c>
      <c r="G94" s="187"/>
      <c r="H94" s="187"/>
      <c r="I94" s="190"/>
      <c r="J94" s="201">
        <f>BK94</f>
        <v>0</v>
      </c>
      <c r="K94" s="187"/>
      <c r="L94" s="192"/>
      <c r="M94" s="193"/>
      <c r="N94" s="194"/>
      <c r="O94" s="194"/>
      <c r="P94" s="195">
        <f>SUM(P95:P100)</f>
        <v>0</v>
      </c>
      <c r="Q94" s="194"/>
      <c r="R94" s="195">
        <f>SUM(R95:R100)</f>
        <v>0</v>
      </c>
      <c r="S94" s="194"/>
      <c r="T94" s="196">
        <f>SUM(T95:T100)</f>
        <v>0</v>
      </c>
      <c r="U94" s="12"/>
      <c r="V94" s="12"/>
      <c r="W94" s="12"/>
      <c r="X94" s="12"/>
      <c r="Y94" s="12"/>
      <c r="Z94" s="12"/>
      <c r="AA94" s="12"/>
      <c r="AB94" s="12"/>
      <c r="AC94" s="12"/>
      <c r="AD94" s="12"/>
      <c r="AE94" s="12"/>
      <c r="AR94" s="197" t="s">
        <v>77</v>
      </c>
      <c r="AT94" s="198" t="s">
        <v>68</v>
      </c>
      <c r="AU94" s="198" t="s">
        <v>77</v>
      </c>
      <c r="AY94" s="197" t="s">
        <v>171</v>
      </c>
      <c r="BK94" s="199">
        <f>SUM(BK95:BK100)</f>
        <v>0</v>
      </c>
    </row>
    <row r="95" spans="1:65" s="2" customFormat="1" ht="49.05" customHeight="1">
      <c r="A95" s="35"/>
      <c r="B95" s="36"/>
      <c r="C95" s="222" t="s">
        <v>77</v>
      </c>
      <c r="D95" s="222" t="s">
        <v>299</v>
      </c>
      <c r="E95" s="223" t="s">
        <v>1713</v>
      </c>
      <c r="F95" s="224" t="s">
        <v>1714</v>
      </c>
      <c r="G95" s="225" t="s">
        <v>378</v>
      </c>
      <c r="H95" s="226">
        <v>4</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79</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79</v>
      </c>
    </row>
    <row r="96" spans="1:65" s="2" customFormat="1" ht="14.4" customHeight="1">
      <c r="A96" s="35"/>
      <c r="B96" s="36"/>
      <c r="C96" s="202" t="s">
        <v>79</v>
      </c>
      <c r="D96" s="202" t="s">
        <v>174</v>
      </c>
      <c r="E96" s="203" t="s">
        <v>1715</v>
      </c>
      <c r="F96" s="204" t="s">
        <v>1716</v>
      </c>
      <c r="G96" s="205" t="s">
        <v>378</v>
      </c>
      <c r="H96" s="206">
        <v>4</v>
      </c>
      <c r="I96" s="207"/>
      <c r="J96" s="208">
        <f>ROUND(I96*H96,2)</f>
        <v>0</v>
      </c>
      <c r="K96" s="209"/>
      <c r="L96" s="41"/>
      <c r="M96" s="210" t="s">
        <v>19</v>
      </c>
      <c r="N96" s="211"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178</v>
      </c>
      <c r="AT96" s="214" t="s">
        <v>174</v>
      </c>
      <c r="AU96" s="214" t="s">
        <v>79</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178</v>
      </c>
    </row>
    <row r="97" spans="1:65" s="2" customFormat="1" ht="14.4" customHeight="1">
      <c r="A97" s="35"/>
      <c r="B97" s="36"/>
      <c r="C97" s="222" t="s">
        <v>181</v>
      </c>
      <c r="D97" s="222" t="s">
        <v>299</v>
      </c>
      <c r="E97" s="223" t="s">
        <v>1717</v>
      </c>
      <c r="F97" s="224" t="s">
        <v>1718</v>
      </c>
      <c r="G97" s="225" t="s">
        <v>378</v>
      </c>
      <c r="H97" s="226">
        <v>8</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79</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185</v>
      </c>
    </row>
    <row r="98" spans="1:65" s="2" customFormat="1" ht="24.15" customHeight="1">
      <c r="A98" s="35"/>
      <c r="B98" s="36"/>
      <c r="C98" s="222" t="s">
        <v>178</v>
      </c>
      <c r="D98" s="222" t="s">
        <v>299</v>
      </c>
      <c r="E98" s="223" t="s">
        <v>1719</v>
      </c>
      <c r="F98" s="224" t="s">
        <v>1720</v>
      </c>
      <c r="G98" s="225" t="s">
        <v>378</v>
      </c>
      <c r="H98" s="226">
        <v>8</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79</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188</v>
      </c>
    </row>
    <row r="99" spans="1:65" s="2" customFormat="1" ht="14.4" customHeight="1">
      <c r="A99" s="35"/>
      <c r="B99" s="36"/>
      <c r="C99" s="202" t="s">
        <v>189</v>
      </c>
      <c r="D99" s="202" t="s">
        <v>174</v>
      </c>
      <c r="E99" s="203" t="s">
        <v>1721</v>
      </c>
      <c r="F99" s="204" t="s">
        <v>1607</v>
      </c>
      <c r="G99" s="205" t="s">
        <v>423</v>
      </c>
      <c r="H99" s="206">
        <v>470</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178</v>
      </c>
      <c r="AT99" s="214" t="s">
        <v>174</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192</v>
      </c>
    </row>
    <row r="100" spans="1:65" s="2" customFormat="1" ht="14.4" customHeight="1">
      <c r="A100" s="35"/>
      <c r="B100" s="36"/>
      <c r="C100" s="202" t="s">
        <v>185</v>
      </c>
      <c r="D100" s="202" t="s">
        <v>174</v>
      </c>
      <c r="E100" s="203" t="s">
        <v>1722</v>
      </c>
      <c r="F100" s="204" t="s">
        <v>1609</v>
      </c>
      <c r="G100" s="205" t="s">
        <v>423</v>
      </c>
      <c r="H100" s="206">
        <v>470</v>
      </c>
      <c r="I100" s="207"/>
      <c r="J100" s="208">
        <f>ROUND(I100*H100,2)</f>
        <v>0</v>
      </c>
      <c r="K100" s="209"/>
      <c r="L100" s="41"/>
      <c r="M100" s="210" t="s">
        <v>19</v>
      </c>
      <c r="N100" s="211"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178</v>
      </c>
      <c r="AT100" s="214" t="s">
        <v>174</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195</v>
      </c>
    </row>
    <row r="101" spans="1:63" s="12" customFormat="1" ht="22.8" customHeight="1">
      <c r="A101" s="12"/>
      <c r="B101" s="186"/>
      <c r="C101" s="187"/>
      <c r="D101" s="188" t="s">
        <v>68</v>
      </c>
      <c r="E101" s="200" t="s">
        <v>628</v>
      </c>
      <c r="F101" s="200" t="s">
        <v>1723</v>
      </c>
      <c r="G101" s="187"/>
      <c r="H101" s="187"/>
      <c r="I101" s="190"/>
      <c r="J101" s="201">
        <f>BK101</f>
        <v>0</v>
      </c>
      <c r="K101" s="187"/>
      <c r="L101" s="192"/>
      <c r="M101" s="193"/>
      <c r="N101" s="194"/>
      <c r="O101" s="194"/>
      <c r="P101" s="195">
        <f>SUM(P102:P119)</f>
        <v>0</v>
      </c>
      <c r="Q101" s="194"/>
      <c r="R101" s="195">
        <f>SUM(R102:R119)</f>
        <v>0</v>
      </c>
      <c r="S101" s="194"/>
      <c r="T101" s="196">
        <f>SUM(T102:T119)</f>
        <v>0</v>
      </c>
      <c r="U101" s="12"/>
      <c r="V101" s="12"/>
      <c r="W101" s="12"/>
      <c r="X101" s="12"/>
      <c r="Y101" s="12"/>
      <c r="Z101" s="12"/>
      <c r="AA101" s="12"/>
      <c r="AB101" s="12"/>
      <c r="AC101" s="12"/>
      <c r="AD101" s="12"/>
      <c r="AE101" s="12"/>
      <c r="AR101" s="197" t="s">
        <v>77</v>
      </c>
      <c r="AT101" s="198" t="s">
        <v>68</v>
      </c>
      <c r="AU101" s="198" t="s">
        <v>77</v>
      </c>
      <c r="AY101" s="197" t="s">
        <v>171</v>
      </c>
      <c r="BK101" s="199">
        <f>SUM(BK102:BK119)</f>
        <v>0</v>
      </c>
    </row>
    <row r="102" spans="1:65" s="2" customFormat="1" ht="24.15" customHeight="1">
      <c r="A102" s="35"/>
      <c r="B102" s="36"/>
      <c r="C102" s="222" t="s">
        <v>196</v>
      </c>
      <c r="D102" s="222" t="s">
        <v>299</v>
      </c>
      <c r="E102" s="223" t="s">
        <v>1724</v>
      </c>
      <c r="F102" s="224" t="s">
        <v>1725</v>
      </c>
      <c r="G102" s="225" t="s">
        <v>356</v>
      </c>
      <c r="H102" s="226">
        <v>306</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199</v>
      </c>
    </row>
    <row r="103" spans="1:65" s="2" customFormat="1" ht="14.4" customHeight="1">
      <c r="A103" s="35"/>
      <c r="B103" s="36"/>
      <c r="C103" s="222" t="s">
        <v>188</v>
      </c>
      <c r="D103" s="222" t="s">
        <v>299</v>
      </c>
      <c r="E103" s="223" t="s">
        <v>1726</v>
      </c>
      <c r="F103" s="224" t="s">
        <v>1727</v>
      </c>
      <c r="G103" s="225" t="s">
        <v>378</v>
      </c>
      <c r="H103" s="226">
        <v>26</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202</v>
      </c>
    </row>
    <row r="104" spans="1:65" s="2" customFormat="1" ht="24.15" customHeight="1">
      <c r="A104" s="35"/>
      <c r="B104" s="36"/>
      <c r="C104" s="222" t="s">
        <v>172</v>
      </c>
      <c r="D104" s="222" t="s">
        <v>299</v>
      </c>
      <c r="E104" s="223" t="s">
        <v>1728</v>
      </c>
      <c r="F104" s="224" t="s">
        <v>1729</v>
      </c>
      <c r="G104" s="225" t="s">
        <v>378</v>
      </c>
      <c r="H104" s="226">
        <v>12</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206</v>
      </c>
    </row>
    <row r="105" spans="1:65" s="2" customFormat="1" ht="14.4" customHeight="1">
      <c r="A105" s="35"/>
      <c r="B105" s="36"/>
      <c r="C105" s="202" t="s">
        <v>192</v>
      </c>
      <c r="D105" s="202" t="s">
        <v>174</v>
      </c>
      <c r="E105" s="203" t="s">
        <v>1728</v>
      </c>
      <c r="F105" s="204" t="s">
        <v>1730</v>
      </c>
      <c r="G105" s="205" t="s">
        <v>356</v>
      </c>
      <c r="H105" s="206">
        <v>306</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178</v>
      </c>
      <c r="AT105" s="214" t="s">
        <v>174</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209</v>
      </c>
    </row>
    <row r="106" spans="1:65" s="2" customFormat="1" ht="14.4" customHeight="1">
      <c r="A106" s="35"/>
      <c r="B106" s="36"/>
      <c r="C106" s="202" t="s">
        <v>210</v>
      </c>
      <c r="D106" s="202" t="s">
        <v>174</v>
      </c>
      <c r="E106" s="203" t="s">
        <v>1731</v>
      </c>
      <c r="F106" s="204" t="s">
        <v>1732</v>
      </c>
      <c r="G106" s="205" t="s">
        <v>356</v>
      </c>
      <c r="H106" s="206">
        <v>306</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213</v>
      </c>
    </row>
    <row r="107" spans="1:65" s="2" customFormat="1" ht="14.4" customHeight="1">
      <c r="A107" s="35"/>
      <c r="B107" s="36"/>
      <c r="C107" s="202" t="s">
        <v>195</v>
      </c>
      <c r="D107" s="202" t="s">
        <v>174</v>
      </c>
      <c r="E107" s="203" t="s">
        <v>1733</v>
      </c>
      <c r="F107" s="204" t="s">
        <v>1734</v>
      </c>
      <c r="G107" s="205" t="s">
        <v>1735</v>
      </c>
      <c r="H107" s="206">
        <v>1</v>
      </c>
      <c r="I107" s="207"/>
      <c r="J107" s="208">
        <f>ROUND(I107*H107,2)</f>
        <v>0</v>
      </c>
      <c r="K107" s="209"/>
      <c r="L107" s="41"/>
      <c r="M107" s="210" t="s">
        <v>19</v>
      </c>
      <c r="N107" s="211"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178</v>
      </c>
      <c r="AT107" s="214" t="s">
        <v>174</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269</v>
      </c>
    </row>
    <row r="108" spans="1:65" s="2" customFormat="1" ht="14.4" customHeight="1">
      <c r="A108" s="35"/>
      <c r="B108" s="36"/>
      <c r="C108" s="202" t="s">
        <v>217</v>
      </c>
      <c r="D108" s="202" t="s">
        <v>174</v>
      </c>
      <c r="E108" s="203" t="s">
        <v>1736</v>
      </c>
      <c r="F108" s="204" t="s">
        <v>1607</v>
      </c>
      <c r="G108" s="205" t="s">
        <v>423</v>
      </c>
      <c r="H108" s="206">
        <v>5670</v>
      </c>
      <c r="I108" s="207"/>
      <c r="J108" s="208">
        <f>ROUND(I108*H108,2)</f>
        <v>0</v>
      </c>
      <c r="K108" s="209"/>
      <c r="L108" s="41"/>
      <c r="M108" s="210" t="s">
        <v>19</v>
      </c>
      <c r="N108" s="211"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216</v>
      </c>
    </row>
    <row r="109" spans="1:65" s="2" customFormat="1" ht="14.4" customHeight="1">
      <c r="A109" s="35"/>
      <c r="B109" s="36"/>
      <c r="C109" s="202" t="s">
        <v>199</v>
      </c>
      <c r="D109" s="202" t="s">
        <v>174</v>
      </c>
      <c r="E109" s="203" t="s">
        <v>1737</v>
      </c>
      <c r="F109" s="204" t="s">
        <v>1609</v>
      </c>
      <c r="G109" s="205" t="s">
        <v>423</v>
      </c>
      <c r="H109" s="206">
        <v>5670</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220</v>
      </c>
    </row>
    <row r="110" spans="1:65" s="2" customFormat="1" ht="14.4" customHeight="1">
      <c r="A110" s="35"/>
      <c r="B110" s="36"/>
      <c r="C110" s="202" t="s">
        <v>8</v>
      </c>
      <c r="D110" s="202" t="s">
        <v>174</v>
      </c>
      <c r="E110" s="203" t="s">
        <v>1738</v>
      </c>
      <c r="F110" s="204" t="s">
        <v>1739</v>
      </c>
      <c r="G110" s="205" t="s">
        <v>378</v>
      </c>
      <c r="H110" s="206">
        <v>6</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223</v>
      </c>
    </row>
    <row r="111" spans="1:65" s="2" customFormat="1" ht="24.15" customHeight="1">
      <c r="A111" s="35"/>
      <c r="B111" s="36"/>
      <c r="C111" s="222" t="s">
        <v>202</v>
      </c>
      <c r="D111" s="222" t="s">
        <v>299</v>
      </c>
      <c r="E111" s="223" t="s">
        <v>1740</v>
      </c>
      <c r="F111" s="224" t="s">
        <v>1741</v>
      </c>
      <c r="G111" s="225" t="s">
        <v>378</v>
      </c>
      <c r="H111" s="226">
        <v>155</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227</v>
      </c>
    </row>
    <row r="112" spans="1:65" s="2" customFormat="1" ht="14.4" customHeight="1">
      <c r="A112" s="35"/>
      <c r="B112" s="36"/>
      <c r="C112" s="202" t="s">
        <v>235</v>
      </c>
      <c r="D112" s="202" t="s">
        <v>174</v>
      </c>
      <c r="E112" s="203" t="s">
        <v>1742</v>
      </c>
      <c r="F112" s="204" t="s">
        <v>1605</v>
      </c>
      <c r="G112" s="205" t="s">
        <v>378</v>
      </c>
      <c r="H112" s="206">
        <v>155</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230</v>
      </c>
    </row>
    <row r="113" spans="1:65" s="2" customFormat="1" ht="14.4" customHeight="1">
      <c r="A113" s="35"/>
      <c r="B113" s="36"/>
      <c r="C113" s="202" t="s">
        <v>206</v>
      </c>
      <c r="D113" s="202" t="s">
        <v>174</v>
      </c>
      <c r="E113" s="203" t="s">
        <v>1743</v>
      </c>
      <c r="F113" s="204" t="s">
        <v>1744</v>
      </c>
      <c r="G113" s="205" t="s">
        <v>184</v>
      </c>
      <c r="H113" s="206">
        <v>155</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238</v>
      </c>
    </row>
    <row r="114" spans="1:65" s="2" customFormat="1" ht="24.15" customHeight="1">
      <c r="A114" s="35"/>
      <c r="B114" s="36"/>
      <c r="C114" s="202" t="s">
        <v>244</v>
      </c>
      <c r="D114" s="202" t="s">
        <v>174</v>
      </c>
      <c r="E114" s="203" t="s">
        <v>1745</v>
      </c>
      <c r="F114" s="204" t="s">
        <v>1746</v>
      </c>
      <c r="G114" s="205" t="s">
        <v>184</v>
      </c>
      <c r="H114" s="206">
        <v>155</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241</v>
      </c>
    </row>
    <row r="115" spans="1:65" s="2" customFormat="1" ht="24.15" customHeight="1">
      <c r="A115" s="35"/>
      <c r="B115" s="36"/>
      <c r="C115" s="222" t="s">
        <v>209</v>
      </c>
      <c r="D115" s="222" t="s">
        <v>299</v>
      </c>
      <c r="E115" s="223" t="s">
        <v>1747</v>
      </c>
      <c r="F115" s="224" t="s">
        <v>1748</v>
      </c>
      <c r="G115" s="225" t="s">
        <v>423</v>
      </c>
      <c r="H115" s="226">
        <v>6427.5</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247</v>
      </c>
    </row>
    <row r="116" spans="1:65" s="2" customFormat="1" ht="24.15" customHeight="1">
      <c r="A116" s="35"/>
      <c r="B116" s="36"/>
      <c r="C116" s="222" t="s">
        <v>7</v>
      </c>
      <c r="D116" s="222" t="s">
        <v>299</v>
      </c>
      <c r="E116" s="223" t="s">
        <v>1749</v>
      </c>
      <c r="F116" s="224" t="s">
        <v>1750</v>
      </c>
      <c r="G116" s="225" t="s">
        <v>423</v>
      </c>
      <c r="H116" s="226">
        <v>6427.5</v>
      </c>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252</v>
      </c>
    </row>
    <row r="117" spans="1:65" s="2" customFormat="1" ht="24.15" customHeight="1">
      <c r="A117" s="35"/>
      <c r="B117" s="36"/>
      <c r="C117" s="202" t="s">
        <v>213</v>
      </c>
      <c r="D117" s="202" t="s">
        <v>174</v>
      </c>
      <c r="E117" s="203" t="s">
        <v>1751</v>
      </c>
      <c r="F117" s="204" t="s">
        <v>1752</v>
      </c>
      <c r="G117" s="205" t="s">
        <v>378</v>
      </c>
      <c r="H117" s="206">
        <v>300</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178</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255</v>
      </c>
    </row>
    <row r="118" spans="1:65" s="2" customFormat="1" ht="14.4" customHeight="1">
      <c r="A118" s="35"/>
      <c r="B118" s="36"/>
      <c r="C118" s="202" t="s">
        <v>263</v>
      </c>
      <c r="D118" s="202" t="s">
        <v>174</v>
      </c>
      <c r="E118" s="203" t="s">
        <v>1753</v>
      </c>
      <c r="F118" s="204" t="s">
        <v>1607</v>
      </c>
      <c r="G118" s="205" t="s">
        <v>423</v>
      </c>
      <c r="H118" s="206">
        <v>4799.2</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260</v>
      </c>
    </row>
    <row r="119" spans="1:65" s="2" customFormat="1" ht="14.4" customHeight="1">
      <c r="A119" s="35"/>
      <c r="B119" s="36"/>
      <c r="C119" s="202" t="s">
        <v>269</v>
      </c>
      <c r="D119" s="202" t="s">
        <v>174</v>
      </c>
      <c r="E119" s="203" t="s">
        <v>1754</v>
      </c>
      <c r="F119" s="204" t="s">
        <v>1609</v>
      </c>
      <c r="G119" s="205" t="s">
        <v>423</v>
      </c>
      <c r="H119" s="206">
        <v>4799.2</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266</v>
      </c>
    </row>
    <row r="120" spans="1:63" s="12" customFormat="1" ht="22.8" customHeight="1">
      <c r="A120" s="12"/>
      <c r="B120" s="186"/>
      <c r="C120" s="187"/>
      <c r="D120" s="188" t="s">
        <v>68</v>
      </c>
      <c r="E120" s="200" t="s">
        <v>656</v>
      </c>
      <c r="F120" s="200" t="s">
        <v>1691</v>
      </c>
      <c r="G120" s="187"/>
      <c r="H120" s="187"/>
      <c r="I120" s="190"/>
      <c r="J120" s="201">
        <f>BK120</f>
        <v>0</v>
      </c>
      <c r="K120" s="187"/>
      <c r="L120" s="192"/>
      <c r="M120" s="193"/>
      <c r="N120" s="194"/>
      <c r="O120" s="194"/>
      <c r="P120" s="195">
        <f>SUM(P121:P141)</f>
        <v>0</v>
      </c>
      <c r="Q120" s="194"/>
      <c r="R120" s="195">
        <f>SUM(R121:R141)</f>
        <v>0</v>
      </c>
      <c r="S120" s="194"/>
      <c r="T120" s="196">
        <f>SUM(T121:T141)</f>
        <v>0</v>
      </c>
      <c r="U120" s="12"/>
      <c r="V120" s="12"/>
      <c r="W120" s="12"/>
      <c r="X120" s="12"/>
      <c r="Y120" s="12"/>
      <c r="Z120" s="12"/>
      <c r="AA120" s="12"/>
      <c r="AB120" s="12"/>
      <c r="AC120" s="12"/>
      <c r="AD120" s="12"/>
      <c r="AE120" s="12"/>
      <c r="AR120" s="197" t="s">
        <v>77</v>
      </c>
      <c r="AT120" s="198" t="s">
        <v>68</v>
      </c>
      <c r="AU120" s="198" t="s">
        <v>77</v>
      </c>
      <c r="AY120" s="197" t="s">
        <v>171</v>
      </c>
      <c r="BK120" s="199">
        <f>SUM(BK121:BK141)</f>
        <v>0</v>
      </c>
    </row>
    <row r="121" spans="1:65" s="2" customFormat="1" ht="90" customHeight="1">
      <c r="A121" s="35"/>
      <c r="B121" s="36"/>
      <c r="C121" s="222" t="s">
        <v>275</v>
      </c>
      <c r="D121" s="222" t="s">
        <v>299</v>
      </c>
      <c r="E121" s="223" t="s">
        <v>1755</v>
      </c>
      <c r="F121" s="224" t="s">
        <v>1756</v>
      </c>
      <c r="G121" s="225" t="s">
        <v>356</v>
      </c>
      <c r="H121" s="226">
        <v>185</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272</v>
      </c>
    </row>
    <row r="122" spans="1:65" s="2" customFormat="1" ht="14.4" customHeight="1">
      <c r="A122" s="35"/>
      <c r="B122" s="36"/>
      <c r="C122" s="202" t="s">
        <v>216</v>
      </c>
      <c r="D122" s="202" t="s">
        <v>174</v>
      </c>
      <c r="E122" s="203" t="s">
        <v>1757</v>
      </c>
      <c r="F122" s="204" t="s">
        <v>1758</v>
      </c>
      <c r="G122" s="205" t="s">
        <v>356</v>
      </c>
      <c r="H122" s="206">
        <v>185</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278</v>
      </c>
    </row>
    <row r="123" spans="1:65" s="2" customFormat="1" ht="14.4" customHeight="1">
      <c r="A123" s="35"/>
      <c r="B123" s="36"/>
      <c r="C123" s="222" t="s">
        <v>286</v>
      </c>
      <c r="D123" s="222" t="s">
        <v>299</v>
      </c>
      <c r="E123" s="223" t="s">
        <v>1759</v>
      </c>
      <c r="F123" s="224" t="s">
        <v>1760</v>
      </c>
      <c r="G123" s="225" t="s">
        <v>378</v>
      </c>
      <c r="H123" s="226">
        <v>2</v>
      </c>
      <c r="I123" s="227"/>
      <c r="J123" s="228">
        <f>ROUND(I123*H123,2)</f>
        <v>0</v>
      </c>
      <c r="K123" s="229"/>
      <c r="L123" s="230"/>
      <c r="M123" s="231" t="s">
        <v>19</v>
      </c>
      <c r="N123" s="232"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188</v>
      </c>
      <c r="AT123" s="214" t="s">
        <v>299</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283</v>
      </c>
    </row>
    <row r="124" spans="1:65" s="2" customFormat="1" ht="14.4" customHeight="1">
      <c r="A124" s="35"/>
      <c r="B124" s="36"/>
      <c r="C124" s="222" t="s">
        <v>220</v>
      </c>
      <c r="D124" s="222" t="s">
        <v>299</v>
      </c>
      <c r="E124" s="223" t="s">
        <v>1761</v>
      </c>
      <c r="F124" s="224" t="s">
        <v>1762</v>
      </c>
      <c r="G124" s="225" t="s">
        <v>378</v>
      </c>
      <c r="H124" s="226">
        <v>4</v>
      </c>
      <c r="I124" s="227"/>
      <c r="J124" s="228">
        <f>ROUND(I124*H124,2)</f>
        <v>0</v>
      </c>
      <c r="K124" s="229"/>
      <c r="L124" s="230"/>
      <c r="M124" s="231" t="s">
        <v>19</v>
      </c>
      <c r="N124" s="232"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188</v>
      </c>
      <c r="AT124" s="214" t="s">
        <v>299</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289</v>
      </c>
    </row>
    <row r="125" spans="1:65" s="2" customFormat="1" ht="14.4" customHeight="1">
      <c r="A125" s="35"/>
      <c r="B125" s="36"/>
      <c r="C125" s="222" t="s">
        <v>295</v>
      </c>
      <c r="D125" s="222" t="s">
        <v>299</v>
      </c>
      <c r="E125" s="223" t="s">
        <v>1763</v>
      </c>
      <c r="F125" s="224" t="s">
        <v>1764</v>
      </c>
      <c r="G125" s="225" t="s">
        <v>423</v>
      </c>
      <c r="H125" s="226">
        <v>4.5</v>
      </c>
      <c r="I125" s="227"/>
      <c r="J125" s="228">
        <f>ROUND(I125*H125,2)</f>
        <v>0</v>
      </c>
      <c r="K125" s="229"/>
      <c r="L125" s="230"/>
      <c r="M125" s="231" t="s">
        <v>19</v>
      </c>
      <c r="N125" s="232"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188</v>
      </c>
      <c r="AT125" s="214" t="s">
        <v>299</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292</v>
      </c>
    </row>
    <row r="126" spans="1:65" s="2" customFormat="1" ht="14.4" customHeight="1">
      <c r="A126" s="35"/>
      <c r="B126" s="36"/>
      <c r="C126" s="222" t="s">
        <v>223</v>
      </c>
      <c r="D126" s="222" t="s">
        <v>299</v>
      </c>
      <c r="E126" s="223" t="s">
        <v>1765</v>
      </c>
      <c r="F126" s="224" t="s">
        <v>1766</v>
      </c>
      <c r="G126" s="225" t="s">
        <v>378</v>
      </c>
      <c r="H126" s="226">
        <v>2</v>
      </c>
      <c r="I126" s="227"/>
      <c r="J126" s="228">
        <f>ROUND(I126*H126,2)</f>
        <v>0</v>
      </c>
      <c r="K126" s="229"/>
      <c r="L126" s="230"/>
      <c r="M126" s="231" t="s">
        <v>19</v>
      </c>
      <c r="N126" s="232"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188</v>
      </c>
      <c r="AT126" s="214" t="s">
        <v>299</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298</v>
      </c>
    </row>
    <row r="127" spans="1:65" s="2" customFormat="1" ht="24.15" customHeight="1">
      <c r="A127" s="35"/>
      <c r="B127" s="36"/>
      <c r="C127" s="202" t="s">
        <v>307</v>
      </c>
      <c r="D127" s="202" t="s">
        <v>174</v>
      </c>
      <c r="E127" s="203" t="s">
        <v>1767</v>
      </c>
      <c r="F127" s="204" t="s">
        <v>1768</v>
      </c>
      <c r="G127" s="205" t="s">
        <v>378</v>
      </c>
      <c r="H127" s="206">
        <v>2</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306</v>
      </c>
    </row>
    <row r="128" spans="1:65" s="2" customFormat="1" ht="37.8" customHeight="1">
      <c r="A128" s="35"/>
      <c r="B128" s="36"/>
      <c r="C128" s="222" t="s">
        <v>227</v>
      </c>
      <c r="D128" s="222" t="s">
        <v>299</v>
      </c>
      <c r="E128" s="223" t="s">
        <v>1769</v>
      </c>
      <c r="F128" s="224" t="s">
        <v>1770</v>
      </c>
      <c r="G128" s="225" t="s">
        <v>378</v>
      </c>
      <c r="H128" s="226">
        <v>4</v>
      </c>
      <c r="I128" s="227"/>
      <c r="J128" s="228">
        <f>ROUND(I128*H128,2)</f>
        <v>0</v>
      </c>
      <c r="K128" s="229"/>
      <c r="L128" s="230"/>
      <c r="M128" s="231" t="s">
        <v>19</v>
      </c>
      <c r="N128" s="232"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188</v>
      </c>
      <c r="AT128" s="214" t="s">
        <v>299</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305</v>
      </c>
    </row>
    <row r="129" spans="1:65" s="2" customFormat="1" ht="24.15" customHeight="1">
      <c r="A129" s="35"/>
      <c r="B129" s="36"/>
      <c r="C129" s="222" t="s">
        <v>319</v>
      </c>
      <c r="D129" s="222" t="s">
        <v>299</v>
      </c>
      <c r="E129" s="223" t="s">
        <v>1771</v>
      </c>
      <c r="F129" s="224" t="s">
        <v>1772</v>
      </c>
      <c r="G129" s="225" t="s">
        <v>378</v>
      </c>
      <c r="H129" s="226">
        <v>4</v>
      </c>
      <c r="I129" s="227"/>
      <c r="J129" s="228">
        <f>ROUND(I129*H129,2)</f>
        <v>0</v>
      </c>
      <c r="K129" s="229"/>
      <c r="L129" s="230"/>
      <c r="M129" s="231" t="s">
        <v>19</v>
      </c>
      <c r="N129" s="232"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188</v>
      </c>
      <c r="AT129" s="214" t="s">
        <v>299</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314</v>
      </c>
    </row>
    <row r="130" spans="1:65" s="2" customFormat="1" ht="14.4" customHeight="1">
      <c r="A130" s="35"/>
      <c r="B130" s="36"/>
      <c r="C130" s="202" t="s">
        <v>230</v>
      </c>
      <c r="D130" s="202" t="s">
        <v>174</v>
      </c>
      <c r="E130" s="203" t="s">
        <v>1773</v>
      </c>
      <c r="F130" s="204" t="s">
        <v>1774</v>
      </c>
      <c r="G130" s="205" t="s">
        <v>378</v>
      </c>
      <c r="H130" s="206">
        <v>4</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465</v>
      </c>
    </row>
    <row r="131" spans="1:65" s="2" customFormat="1" ht="14.4" customHeight="1">
      <c r="A131" s="35"/>
      <c r="B131" s="36"/>
      <c r="C131" s="202" t="s">
        <v>425</v>
      </c>
      <c r="D131" s="202" t="s">
        <v>174</v>
      </c>
      <c r="E131" s="203" t="s">
        <v>1775</v>
      </c>
      <c r="F131" s="204" t="s">
        <v>1607</v>
      </c>
      <c r="G131" s="205" t="s">
        <v>423</v>
      </c>
      <c r="H131" s="206">
        <v>2916</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469</v>
      </c>
    </row>
    <row r="132" spans="1:65" s="2" customFormat="1" ht="14.4" customHeight="1">
      <c r="A132" s="35"/>
      <c r="B132" s="36"/>
      <c r="C132" s="202" t="s">
        <v>238</v>
      </c>
      <c r="D132" s="202" t="s">
        <v>174</v>
      </c>
      <c r="E132" s="203" t="s">
        <v>1776</v>
      </c>
      <c r="F132" s="204" t="s">
        <v>1739</v>
      </c>
      <c r="G132" s="205" t="s">
        <v>378</v>
      </c>
      <c r="H132" s="206">
        <v>4</v>
      </c>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178</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473</v>
      </c>
    </row>
    <row r="133" spans="1:65" s="2" customFormat="1" ht="24.15" customHeight="1">
      <c r="A133" s="35"/>
      <c r="B133" s="36"/>
      <c r="C133" s="222" t="s">
        <v>430</v>
      </c>
      <c r="D133" s="222" t="s">
        <v>299</v>
      </c>
      <c r="E133" s="223" t="s">
        <v>1777</v>
      </c>
      <c r="F133" s="224" t="s">
        <v>1725</v>
      </c>
      <c r="G133" s="225" t="s">
        <v>356</v>
      </c>
      <c r="H133" s="226">
        <v>16</v>
      </c>
      <c r="I133" s="227"/>
      <c r="J133" s="228">
        <f>ROUND(I133*H133,2)</f>
        <v>0</v>
      </c>
      <c r="K133" s="229"/>
      <c r="L133" s="230"/>
      <c r="M133" s="231" t="s">
        <v>19</v>
      </c>
      <c r="N133" s="232"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188</v>
      </c>
      <c r="AT133" s="214" t="s">
        <v>299</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349</v>
      </c>
    </row>
    <row r="134" spans="1:65" s="2" customFormat="1" ht="14.4" customHeight="1">
      <c r="A134" s="35"/>
      <c r="B134" s="36"/>
      <c r="C134" s="222" t="s">
        <v>241</v>
      </c>
      <c r="D134" s="222" t="s">
        <v>299</v>
      </c>
      <c r="E134" s="223" t="s">
        <v>1778</v>
      </c>
      <c r="F134" s="224" t="s">
        <v>1727</v>
      </c>
      <c r="G134" s="225" t="s">
        <v>378</v>
      </c>
      <c r="H134" s="226">
        <v>12</v>
      </c>
      <c r="I134" s="227"/>
      <c r="J134" s="228">
        <f>ROUND(I134*H134,2)</f>
        <v>0</v>
      </c>
      <c r="K134" s="229"/>
      <c r="L134" s="230"/>
      <c r="M134" s="231" t="s">
        <v>19</v>
      </c>
      <c r="N134" s="232"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188</v>
      </c>
      <c r="AT134" s="214" t="s">
        <v>299</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477</v>
      </c>
    </row>
    <row r="135" spans="1:65" s="2" customFormat="1" ht="14.4" customHeight="1">
      <c r="A135" s="35"/>
      <c r="B135" s="36"/>
      <c r="C135" s="202" t="s">
        <v>435</v>
      </c>
      <c r="D135" s="202" t="s">
        <v>174</v>
      </c>
      <c r="E135" s="203" t="s">
        <v>1779</v>
      </c>
      <c r="F135" s="204" t="s">
        <v>1730</v>
      </c>
      <c r="G135" s="205" t="s">
        <v>356</v>
      </c>
      <c r="H135" s="206">
        <v>16</v>
      </c>
      <c r="I135" s="207"/>
      <c r="J135" s="208">
        <f>ROUND(I135*H135,2)</f>
        <v>0</v>
      </c>
      <c r="K135" s="209"/>
      <c r="L135" s="41"/>
      <c r="M135" s="210" t="s">
        <v>19</v>
      </c>
      <c r="N135" s="211"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178</v>
      </c>
      <c r="AT135" s="214" t="s">
        <v>174</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353</v>
      </c>
    </row>
    <row r="136" spans="1:65" s="2" customFormat="1" ht="14.4" customHeight="1">
      <c r="A136" s="35"/>
      <c r="B136" s="36"/>
      <c r="C136" s="202" t="s">
        <v>247</v>
      </c>
      <c r="D136" s="202" t="s">
        <v>174</v>
      </c>
      <c r="E136" s="203" t="s">
        <v>1780</v>
      </c>
      <c r="F136" s="204" t="s">
        <v>1732</v>
      </c>
      <c r="G136" s="205" t="s">
        <v>356</v>
      </c>
      <c r="H136" s="206">
        <v>16</v>
      </c>
      <c r="I136" s="207"/>
      <c r="J136" s="208">
        <f>ROUND(I136*H136,2)</f>
        <v>0</v>
      </c>
      <c r="K136" s="209"/>
      <c r="L136" s="41"/>
      <c r="M136" s="210" t="s">
        <v>19</v>
      </c>
      <c r="N136" s="211" t="s">
        <v>40</v>
      </c>
      <c r="O136" s="81"/>
      <c r="P136" s="212">
        <f>O136*H136</f>
        <v>0</v>
      </c>
      <c r="Q136" s="212">
        <v>0</v>
      </c>
      <c r="R136" s="212">
        <f>Q136*H136</f>
        <v>0</v>
      </c>
      <c r="S136" s="212">
        <v>0</v>
      </c>
      <c r="T136" s="213">
        <f>S136*H136</f>
        <v>0</v>
      </c>
      <c r="U136" s="35"/>
      <c r="V136" s="35"/>
      <c r="W136" s="35"/>
      <c r="X136" s="35"/>
      <c r="Y136" s="35"/>
      <c r="Z136" s="35"/>
      <c r="AA136" s="35"/>
      <c r="AB136" s="35"/>
      <c r="AC136" s="35"/>
      <c r="AD136" s="35"/>
      <c r="AE136" s="35"/>
      <c r="AR136" s="214" t="s">
        <v>178</v>
      </c>
      <c r="AT136" s="214" t="s">
        <v>174</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481</v>
      </c>
    </row>
    <row r="137" spans="1:65" s="2" customFormat="1" ht="14.4" customHeight="1">
      <c r="A137" s="35"/>
      <c r="B137" s="36"/>
      <c r="C137" s="222" t="s">
        <v>441</v>
      </c>
      <c r="D137" s="222" t="s">
        <v>299</v>
      </c>
      <c r="E137" s="223" t="s">
        <v>1781</v>
      </c>
      <c r="F137" s="224" t="s">
        <v>1782</v>
      </c>
      <c r="G137" s="225" t="s">
        <v>378</v>
      </c>
      <c r="H137" s="226">
        <v>4</v>
      </c>
      <c r="I137" s="227"/>
      <c r="J137" s="228">
        <f>ROUND(I137*H137,2)</f>
        <v>0</v>
      </c>
      <c r="K137" s="229"/>
      <c r="L137" s="230"/>
      <c r="M137" s="231" t="s">
        <v>19</v>
      </c>
      <c r="N137" s="232"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188</v>
      </c>
      <c r="AT137" s="214" t="s">
        <v>299</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484</v>
      </c>
    </row>
    <row r="138" spans="1:65" s="2" customFormat="1" ht="24.15" customHeight="1">
      <c r="A138" s="35"/>
      <c r="B138" s="36"/>
      <c r="C138" s="222" t="s">
        <v>252</v>
      </c>
      <c r="D138" s="222" t="s">
        <v>299</v>
      </c>
      <c r="E138" s="223" t="s">
        <v>1783</v>
      </c>
      <c r="F138" s="224" t="s">
        <v>1720</v>
      </c>
      <c r="G138" s="225" t="s">
        <v>378</v>
      </c>
      <c r="H138" s="226">
        <v>4</v>
      </c>
      <c r="I138" s="227"/>
      <c r="J138" s="228">
        <f>ROUND(I138*H138,2)</f>
        <v>0</v>
      </c>
      <c r="K138" s="229"/>
      <c r="L138" s="230"/>
      <c r="M138" s="231" t="s">
        <v>19</v>
      </c>
      <c r="N138" s="232"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188</v>
      </c>
      <c r="AT138" s="214" t="s">
        <v>299</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488</v>
      </c>
    </row>
    <row r="139" spans="1:65" s="2" customFormat="1" ht="14.4" customHeight="1">
      <c r="A139" s="35"/>
      <c r="B139" s="36"/>
      <c r="C139" s="202" t="s">
        <v>446</v>
      </c>
      <c r="D139" s="202" t="s">
        <v>174</v>
      </c>
      <c r="E139" s="203" t="s">
        <v>1784</v>
      </c>
      <c r="F139" s="204" t="s">
        <v>1607</v>
      </c>
      <c r="G139" s="205" t="s">
        <v>423</v>
      </c>
      <c r="H139" s="206">
        <v>420</v>
      </c>
      <c r="I139" s="207"/>
      <c r="J139" s="208">
        <f>ROUND(I139*H139,2)</f>
        <v>0</v>
      </c>
      <c r="K139" s="209"/>
      <c r="L139" s="41"/>
      <c r="M139" s="210" t="s">
        <v>19</v>
      </c>
      <c r="N139" s="211" t="s">
        <v>40</v>
      </c>
      <c r="O139" s="81"/>
      <c r="P139" s="212">
        <f>O139*H139</f>
        <v>0</v>
      </c>
      <c r="Q139" s="212">
        <v>0</v>
      </c>
      <c r="R139" s="212">
        <f>Q139*H139</f>
        <v>0</v>
      </c>
      <c r="S139" s="212">
        <v>0</v>
      </c>
      <c r="T139" s="213">
        <f>S139*H139</f>
        <v>0</v>
      </c>
      <c r="U139" s="35"/>
      <c r="V139" s="35"/>
      <c r="W139" s="35"/>
      <c r="X139" s="35"/>
      <c r="Y139" s="35"/>
      <c r="Z139" s="35"/>
      <c r="AA139" s="35"/>
      <c r="AB139" s="35"/>
      <c r="AC139" s="35"/>
      <c r="AD139" s="35"/>
      <c r="AE139" s="35"/>
      <c r="AR139" s="214" t="s">
        <v>178</v>
      </c>
      <c r="AT139" s="214" t="s">
        <v>174</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178</v>
      </c>
      <c r="BM139" s="214" t="s">
        <v>357</v>
      </c>
    </row>
    <row r="140" spans="1:65" s="2" customFormat="1" ht="14.4" customHeight="1">
      <c r="A140" s="35"/>
      <c r="B140" s="36"/>
      <c r="C140" s="202" t="s">
        <v>255</v>
      </c>
      <c r="D140" s="202" t="s">
        <v>174</v>
      </c>
      <c r="E140" s="203" t="s">
        <v>1785</v>
      </c>
      <c r="F140" s="204" t="s">
        <v>1744</v>
      </c>
      <c r="G140" s="205" t="s">
        <v>184</v>
      </c>
      <c r="H140" s="206">
        <v>8</v>
      </c>
      <c r="I140" s="207"/>
      <c r="J140" s="208">
        <f>ROUND(I140*H140,2)</f>
        <v>0</v>
      </c>
      <c r="K140" s="209"/>
      <c r="L140" s="41"/>
      <c r="M140" s="210" t="s">
        <v>19</v>
      </c>
      <c r="N140" s="211"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178</v>
      </c>
      <c r="AT140" s="214" t="s">
        <v>174</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360</v>
      </c>
    </row>
    <row r="141" spans="1:65" s="2" customFormat="1" ht="24.15" customHeight="1">
      <c r="A141" s="35"/>
      <c r="B141" s="36"/>
      <c r="C141" s="202" t="s">
        <v>451</v>
      </c>
      <c r="D141" s="202" t="s">
        <v>174</v>
      </c>
      <c r="E141" s="203" t="s">
        <v>1786</v>
      </c>
      <c r="F141" s="204" t="s">
        <v>1746</v>
      </c>
      <c r="G141" s="205" t="s">
        <v>184</v>
      </c>
      <c r="H141" s="206">
        <v>8</v>
      </c>
      <c r="I141" s="207"/>
      <c r="J141" s="208">
        <f>ROUND(I141*H141,2)</f>
        <v>0</v>
      </c>
      <c r="K141" s="209"/>
      <c r="L141" s="41"/>
      <c r="M141" s="210" t="s">
        <v>19</v>
      </c>
      <c r="N141" s="211"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178</v>
      </c>
      <c r="AT141" s="214" t="s">
        <v>174</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361</v>
      </c>
    </row>
    <row r="142" spans="1:63" s="12" customFormat="1" ht="22.8" customHeight="1">
      <c r="A142" s="12"/>
      <c r="B142" s="186"/>
      <c r="C142" s="187"/>
      <c r="D142" s="188" t="s">
        <v>68</v>
      </c>
      <c r="E142" s="200" t="s">
        <v>1648</v>
      </c>
      <c r="F142" s="200" t="s">
        <v>1627</v>
      </c>
      <c r="G142" s="187"/>
      <c r="H142" s="187"/>
      <c r="I142" s="190"/>
      <c r="J142" s="201">
        <f>BK142</f>
        <v>0</v>
      </c>
      <c r="K142" s="187"/>
      <c r="L142" s="192"/>
      <c r="M142" s="193"/>
      <c r="N142" s="194"/>
      <c r="O142" s="194"/>
      <c r="P142" s="195">
        <f>SUM(P143:P146)</f>
        <v>0</v>
      </c>
      <c r="Q142" s="194"/>
      <c r="R142" s="195">
        <f>SUM(R143:R146)</f>
        <v>0</v>
      </c>
      <c r="S142" s="194"/>
      <c r="T142" s="196">
        <f>SUM(T143:T146)</f>
        <v>0</v>
      </c>
      <c r="U142" s="12"/>
      <c r="V142" s="12"/>
      <c r="W142" s="12"/>
      <c r="X142" s="12"/>
      <c r="Y142" s="12"/>
      <c r="Z142" s="12"/>
      <c r="AA142" s="12"/>
      <c r="AB142" s="12"/>
      <c r="AC142" s="12"/>
      <c r="AD142" s="12"/>
      <c r="AE142" s="12"/>
      <c r="AR142" s="197" t="s">
        <v>77</v>
      </c>
      <c r="AT142" s="198" t="s">
        <v>68</v>
      </c>
      <c r="AU142" s="198" t="s">
        <v>77</v>
      </c>
      <c r="AY142" s="197" t="s">
        <v>171</v>
      </c>
      <c r="BK142" s="199">
        <f>SUM(BK143:BK146)</f>
        <v>0</v>
      </c>
    </row>
    <row r="143" spans="1:65" s="2" customFormat="1" ht="24.15" customHeight="1">
      <c r="A143" s="35"/>
      <c r="B143" s="36"/>
      <c r="C143" s="222" t="s">
        <v>260</v>
      </c>
      <c r="D143" s="222" t="s">
        <v>299</v>
      </c>
      <c r="E143" s="223" t="s">
        <v>1787</v>
      </c>
      <c r="F143" s="224" t="s">
        <v>1788</v>
      </c>
      <c r="G143" s="225" t="s">
        <v>356</v>
      </c>
      <c r="H143" s="226">
        <v>306</v>
      </c>
      <c r="I143" s="227"/>
      <c r="J143" s="228">
        <f>ROUND(I143*H143,2)</f>
        <v>0</v>
      </c>
      <c r="K143" s="229"/>
      <c r="L143" s="230"/>
      <c r="M143" s="231" t="s">
        <v>19</v>
      </c>
      <c r="N143" s="232"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188</v>
      </c>
      <c r="AT143" s="214" t="s">
        <v>299</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362</v>
      </c>
    </row>
    <row r="144" spans="1:65" s="2" customFormat="1" ht="24.15" customHeight="1">
      <c r="A144" s="35"/>
      <c r="B144" s="36"/>
      <c r="C144" s="202" t="s">
        <v>457</v>
      </c>
      <c r="D144" s="202" t="s">
        <v>174</v>
      </c>
      <c r="E144" s="203" t="s">
        <v>1789</v>
      </c>
      <c r="F144" s="204" t="s">
        <v>1790</v>
      </c>
      <c r="G144" s="205" t="s">
        <v>356</v>
      </c>
      <c r="H144" s="206">
        <v>306</v>
      </c>
      <c r="I144" s="207"/>
      <c r="J144" s="208">
        <f>ROUND(I144*H144,2)</f>
        <v>0</v>
      </c>
      <c r="K144" s="209"/>
      <c r="L144" s="41"/>
      <c r="M144" s="210" t="s">
        <v>19</v>
      </c>
      <c r="N144" s="211"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178</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489</v>
      </c>
    </row>
    <row r="145" spans="1:65" s="2" customFormat="1" ht="24.15" customHeight="1">
      <c r="A145" s="35"/>
      <c r="B145" s="36"/>
      <c r="C145" s="222" t="s">
        <v>266</v>
      </c>
      <c r="D145" s="222" t="s">
        <v>299</v>
      </c>
      <c r="E145" s="223" t="s">
        <v>1791</v>
      </c>
      <c r="F145" s="224" t="s">
        <v>1792</v>
      </c>
      <c r="G145" s="225" t="s">
        <v>378</v>
      </c>
      <c r="H145" s="226">
        <v>155</v>
      </c>
      <c r="I145" s="227"/>
      <c r="J145" s="228">
        <f>ROUND(I145*H145,2)</f>
        <v>0</v>
      </c>
      <c r="K145" s="229"/>
      <c r="L145" s="230"/>
      <c r="M145" s="231" t="s">
        <v>19</v>
      </c>
      <c r="N145" s="232" t="s">
        <v>40</v>
      </c>
      <c r="O145" s="81"/>
      <c r="P145" s="212">
        <f>O145*H145</f>
        <v>0</v>
      </c>
      <c r="Q145" s="212">
        <v>0</v>
      </c>
      <c r="R145" s="212">
        <f>Q145*H145</f>
        <v>0</v>
      </c>
      <c r="S145" s="212">
        <v>0</v>
      </c>
      <c r="T145" s="213">
        <f>S145*H145</f>
        <v>0</v>
      </c>
      <c r="U145" s="35"/>
      <c r="V145" s="35"/>
      <c r="W145" s="35"/>
      <c r="X145" s="35"/>
      <c r="Y145" s="35"/>
      <c r="Z145" s="35"/>
      <c r="AA145" s="35"/>
      <c r="AB145" s="35"/>
      <c r="AC145" s="35"/>
      <c r="AD145" s="35"/>
      <c r="AE145" s="35"/>
      <c r="AR145" s="214" t="s">
        <v>188</v>
      </c>
      <c r="AT145" s="214" t="s">
        <v>299</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365</v>
      </c>
    </row>
    <row r="146" spans="1:65" s="2" customFormat="1" ht="14.4" customHeight="1">
      <c r="A146" s="35"/>
      <c r="B146" s="36"/>
      <c r="C146" s="202" t="s">
        <v>462</v>
      </c>
      <c r="D146" s="202" t="s">
        <v>174</v>
      </c>
      <c r="E146" s="203" t="s">
        <v>1793</v>
      </c>
      <c r="F146" s="204" t="s">
        <v>1794</v>
      </c>
      <c r="G146" s="205" t="s">
        <v>378</v>
      </c>
      <c r="H146" s="206">
        <v>155</v>
      </c>
      <c r="I146" s="207"/>
      <c r="J146" s="208">
        <f>ROUND(I146*H146,2)</f>
        <v>0</v>
      </c>
      <c r="K146" s="209"/>
      <c r="L146" s="41"/>
      <c r="M146" s="210" t="s">
        <v>19</v>
      </c>
      <c r="N146" s="211" t="s">
        <v>40</v>
      </c>
      <c r="O146" s="81"/>
      <c r="P146" s="212">
        <f>O146*H146</f>
        <v>0</v>
      </c>
      <c r="Q146" s="212">
        <v>0</v>
      </c>
      <c r="R146" s="212">
        <f>Q146*H146</f>
        <v>0</v>
      </c>
      <c r="S146" s="212">
        <v>0</v>
      </c>
      <c r="T146" s="213">
        <f>S146*H146</f>
        <v>0</v>
      </c>
      <c r="U146" s="35"/>
      <c r="V146" s="35"/>
      <c r="W146" s="35"/>
      <c r="X146" s="35"/>
      <c r="Y146" s="35"/>
      <c r="Z146" s="35"/>
      <c r="AA146" s="35"/>
      <c r="AB146" s="35"/>
      <c r="AC146" s="35"/>
      <c r="AD146" s="35"/>
      <c r="AE146" s="35"/>
      <c r="AR146" s="214" t="s">
        <v>178</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178</v>
      </c>
      <c r="BM146" s="214" t="s">
        <v>366</v>
      </c>
    </row>
    <row r="147" spans="1:63" s="12" customFormat="1" ht="22.8" customHeight="1">
      <c r="A147" s="12"/>
      <c r="B147" s="186"/>
      <c r="C147" s="187"/>
      <c r="D147" s="188" t="s">
        <v>68</v>
      </c>
      <c r="E147" s="200" t="s">
        <v>656</v>
      </c>
      <c r="F147" s="200" t="s">
        <v>1691</v>
      </c>
      <c r="G147" s="187"/>
      <c r="H147" s="187"/>
      <c r="I147" s="190"/>
      <c r="J147" s="201">
        <f>BK147</f>
        <v>0</v>
      </c>
      <c r="K147" s="187"/>
      <c r="L147" s="192"/>
      <c r="M147" s="193"/>
      <c r="N147" s="194"/>
      <c r="O147" s="194"/>
      <c r="P147" s="195">
        <f>SUM(P148:P149)</f>
        <v>0</v>
      </c>
      <c r="Q147" s="194"/>
      <c r="R147" s="195">
        <f>SUM(R148:R149)</f>
        <v>0</v>
      </c>
      <c r="S147" s="194"/>
      <c r="T147" s="196">
        <f>SUM(T148:T149)</f>
        <v>0</v>
      </c>
      <c r="U147" s="12"/>
      <c r="V147" s="12"/>
      <c r="W147" s="12"/>
      <c r="X147" s="12"/>
      <c r="Y147" s="12"/>
      <c r="Z147" s="12"/>
      <c r="AA147" s="12"/>
      <c r="AB147" s="12"/>
      <c r="AC147" s="12"/>
      <c r="AD147" s="12"/>
      <c r="AE147" s="12"/>
      <c r="AR147" s="197" t="s">
        <v>77</v>
      </c>
      <c r="AT147" s="198" t="s">
        <v>68</v>
      </c>
      <c r="AU147" s="198" t="s">
        <v>77</v>
      </c>
      <c r="AY147" s="197" t="s">
        <v>171</v>
      </c>
      <c r="BK147" s="199">
        <f>SUM(BK148:BK149)</f>
        <v>0</v>
      </c>
    </row>
    <row r="148" spans="1:65" s="2" customFormat="1" ht="24.15" customHeight="1">
      <c r="A148" s="35"/>
      <c r="B148" s="36"/>
      <c r="C148" s="222" t="s">
        <v>272</v>
      </c>
      <c r="D148" s="222" t="s">
        <v>299</v>
      </c>
      <c r="E148" s="223" t="s">
        <v>1795</v>
      </c>
      <c r="F148" s="224" t="s">
        <v>1788</v>
      </c>
      <c r="G148" s="225" t="s">
        <v>356</v>
      </c>
      <c r="H148" s="226">
        <v>16</v>
      </c>
      <c r="I148" s="227"/>
      <c r="J148" s="228">
        <f>ROUND(I148*H148,2)</f>
        <v>0</v>
      </c>
      <c r="K148" s="229"/>
      <c r="L148" s="230"/>
      <c r="M148" s="231" t="s">
        <v>19</v>
      </c>
      <c r="N148" s="232" t="s">
        <v>40</v>
      </c>
      <c r="O148" s="81"/>
      <c r="P148" s="212">
        <f>O148*H148</f>
        <v>0</v>
      </c>
      <c r="Q148" s="212">
        <v>0</v>
      </c>
      <c r="R148" s="212">
        <f>Q148*H148</f>
        <v>0</v>
      </c>
      <c r="S148" s="212">
        <v>0</v>
      </c>
      <c r="T148" s="213">
        <f>S148*H148</f>
        <v>0</v>
      </c>
      <c r="U148" s="35"/>
      <c r="V148" s="35"/>
      <c r="W148" s="35"/>
      <c r="X148" s="35"/>
      <c r="Y148" s="35"/>
      <c r="Z148" s="35"/>
      <c r="AA148" s="35"/>
      <c r="AB148" s="35"/>
      <c r="AC148" s="35"/>
      <c r="AD148" s="35"/>
      <c r="AE148" s="35"/>
      <c r="AR148" s="214" t="s">
        <v>188</v>
      </c>
      <c r="AT148" s="214" t="s">
        <v>299</v>
      </c>
      <c r="AU148" s="214" t="s">
        <v>79</v>
      </c>
      <c r="AY148" s="14" t="s">
        <v>171</v>
      </c>
      <c r="BE148" s="215">
        <f>IF(N148="základní",J148,0)</f>
        <v>0</v>
      </c>
      <c r="BF148" s="215">
        <f>IF(N148="snížená",J148,0)</f>
        <v>0</v>
      </c>
      <c r="BG148" s="215">
        <f>IF(N148="zákl. přenesená",J148,0)</f>
        <v>0</v>
      </c>
      <c r="BH148" s="215">
        <f>IF(N148="sníž. přenesená",J148,0)</f>
        <v>0</v>
      </c>
      <c r="BI148" s="215">
        <f>IF(N148="nulová",J148,0)</f>
        <v>0</v>
      </c>
      <c r="BJ148" s="14" t="s">
        <v>77</v>
      </c>
      <c r="BK148" s="215">
        <f>ROUND(I148*H148,2)</f>
        <v>0</v>
      </c>
      <c r="BL148" s="14" t="s">
        <v>178</v>
      </c>
      <c r="BM148" s="214" t="s">
        <v>369</v>
      </c>
    </row>
    <row r="149" spans="1:65" s="2" customFormat="1" ht="24.15" customHeight="1">
      <c r="A149" s="35"/>
      <c r="B149" s="36"/>
      <c r="C149" s="202" t="s">
        <v>470</v>
      </c>
      <c r="D149" s="202" t="s">
        <v>174</v>
      </c>
      <c r="E149" s="203" t="s">
        <v>1796</v>
      </c>
      <c r="F149" s="204" t="s">
        <v>1797</v>
      </c>
      <c r="G149" s="205" t="s">
        <v>356</v>
      </c>
      <c r="H149" s="206">
        <v>16</v>
      </c>
      <c r="I149" s="207"/>
      <c r="J149" s="208">
        <f>ROUND(I149*H149,2)</f>
        <v>0</v>
      </c>
      <c r="K149" s="209"/>
      <c r="L149" s="41"/>
      <c r="M149" s="210" t="s">
        <v>19</v>
      </c>
      <c r="N149" s="211" t="s">
        <v>40</v>
      </c>
      <c r="O149" s="81"/>
      <c r="P149" s="212">
        <f>O149*H149</f>
        <v>0</v>
      </c>
      <c r="Q149" s="212">
        <v>0</v>
      </c>
      <c r="R149" s="212">
        <f>Q149*H149</f>
        <v>0</v>
      </c>
      <c r="S149" s="212">
        <v>0</v>
      </c>
      <c r="T149" s="213">
        <f>S149*H149</f>
        <v>0</v>
      </c>
      <c r="U149" s="35"/>
      <c r="V149" s="35"/>
      <c r="W149" s="35"/>
      <c r="X149" s="35"/>
      <c r="Y149" s="35"/>
      <c r="Z149" s="35"/>
      <c r="AA149" s="35"/>
      <c r="AB149" s="35"/>
      <c r="AC149" s="35"/>
      <c r="AD149" s="35"/>
      <c r="AE149" s="35"/>
      <c r="AR149" s="214" t="s">
        <v>178</v>
      </c>
      <c r="AT149" s="214" t="s">
        <v>174</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372</v>
      </c>
    </row>
    <row r="150" spans="1:63" s="12" customFormat="1" ht="22.8" customHeight="1">
      <c r="A150" s="12"/>
      <c r="B150" s="186"/>
      <c r="C150" s="187"/>
      <c r="D150" s="188" t="s">
        <v>68</v>
      </c>
      <c r="E150" s="200" t="s">
        <v>1669</v>
      </c>
      <c r="F150" s="200" t="s">
        <v>1670</v>
      </c>
      <c r="G150" s="187"/>
      <c r="H150" s="187"/>
      <c r="I150" s="190"/>
      <c r="J150" s="201">
        <f>BK150</f>
        <v>0</v>
      </c>
      <c r="K150" s="187"/>
      <c r="L150" s="192"/>
      <c r="M150" s="193"/>
      <c r="N150" s="194"/>
      <c r="O150" s="194"/>
      <c r="P150" s="195">
        <f>SUM(P151:P157)</f>
        <v>0</v>
      </c>
      <c r="Q150" s="194"/>
      <c r="R150" s="195">
        <f>SUM(R151:R157)</f>
        <v>0</v>
      </c>
      <c r="S150" s="194"/>
      <c r="T150" s="196">
        <f>SUM(T151:T157)</f>
        <v>0</v>
      </c>
      <c r="U150" s="12"/>
      <c r="V150" s="12"/>
      <c r="W150" s="12"/>
      <c r="X150" s="12"/>
      <c r="Y150" s="12"/>
      <c r="Z150" s="12"/>
      <c r="AA150" s="12"/>
      <c r="AB150" s="12"/>
      <c r="AC150" s="12"/>
      <c r="AD150" s="12"/>
      <c r="AE150" s="12"/>
      <c r="AR150" s="197" t="s">
        <v>77</v>
      </c>
      <c r="AT150" s="198" t="s">
        <v>68</v>
      </c>
      <c r="AU150" s="198" t="s">
        <v>77</v>
      </c>
      <c r="AY150" s="197" t="s">
        <v>171</v>
      </c>
      <c r="BK150" s="199">
        <f>SUM(BK151:BK157)</f>
        <v>0</v>
      </c>
    </row>
    <row r="151" spans="1:65" s="2" customFormat="1" ht="24.15" customHeight="1">
      <c r="A151" s="35"/>
      <c r="B151" s="36"/>
      <c r="C151" s="202" t="s">
        <v>278</v>
      </c>
      <c r="D151" s="202" t="s">
        <v>174</v>
      </c>
      <c r="E151" s="203" t="s">
        <v>1798</v>
      </c>
      <c r="F151" s="204" t="s">
        <v>1799</v>
      </c>
      <c r="G151" s="205" t="s">
        <v>356</v>
      </c>
      <c r="H151" s="206">
        <v>306</v>
      </c>
      <c r="I151" s="207"/>
      <c r="J151" s="208">
        <f>ROUND(I151*H151,2)</f>
        <v>0</v>
      </c>
      <c r="K151" s="209"/>
      <c r="L151" s="41"/>
      <c r="M151" s="210" t="s">
        <v>19</v>
      </c>
      <c r="N151" s="211"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178</v>
      </c>
      <c r="AT151" s="214" t="s">
        <v>174</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375</v>
      </c>
    </row>
    <row r="152" spans="1:65" s="2" customFormat="1" ht="14.4" customHeight="1">
      <c r="A152" s="35"/>
      <c r="B152" s="36"/>
      <c r="C152" s="202" t="s">
        <v>478</v>
      </c>
      <c r="D152" s="202" t="s">
        <v>174</v>
      </c>
      <c r="E152" s="203" t="s">
        <v>1800</v>
      </c>
      <c r="F152" s="204" t="s">
        <v>1607</v>
      </c>
      <c r="G152" s="205" t="s">
        <v>423</v>
      </c>
      <c r="H152" s="206">
        <v>11000</v>
      </c>
      <c r="I152" s="207"/>
      <c r="J152" s="208">
        <f>ROUND(I152*H152,2)</f>
        <v>0</v>
      </c>
      <c r="K152" s="209"/>
      <c r="L152" s="41"/>
      <c r="M152" s="210" t="s">
        <v>19</v>
      </c>
      <c r="N152" s="211" t="s">
        <v>40</v>
      </c>
      <c r="O152" s="81"/>
      <c r="P152" s="212">
        <f>O152*H152</f>
        <v>0</v>
      </c>
      <c r="Q152" s="212">
        <v>0</v>
      </c>
      <c r="R152" s="212">
        <f>Q152*H152</f>
        <v>0</v>
      </c>
      <c r="S152" s="212">
        <v>0</v>
      </c>
      <c r="T152" s="213">
        <f>S152*H152</f>
        <v>0</v>
      </c>
      <c r="U152" s="35"/>
      <c r="V152" s="35"/>
      <c r="W152" s="35"/>
      <c r="X152" s="35"/>
      <c r="Y152" s="35"/>
      <c r="Z152" s="35"/>
      <c r="AA152" s="35"/>
      <c r="AB152" s="35"/>
      <c r="AC152" s="35"/>
      <c r="AD152" s="35"/>
      <c r="AE152" s="35"/>
      <c r="AR152" s="214" t="s">
        <v>178</v>
      </c>
      <c r="AT152" s="214" t="s">
        <v>174</v>
      </c>
      <c r="AU152" s="214" t="s">
        <v>79</v>
      </c>
      <c r="AY152" s="14" t="s">
        <v>171</v>
      </c>
      <c r="BE152" s="215">
        <f>IF(N152="základní",J152,0)</f>
        <v>0</v>
      </c>
      <c r="BF152" s="215">
        <f>IF(N152="snížená",J152,0)</f>
        <v>0</v>
      </c>
      <c r="BG152" s="215">
        <f>IF(N152="zákl. přenesená",J152,0)</f>
        <v>0</v>
      </c>
      <c r="BH152" s="215">
        <f>IF(N152="sníž. přenesená",J152,0)</f>
        <v>0</v>
      </c>
      <c r="BI152" s="215">
        <f>IF(N152="nulová",J152,0)</f>
        <v>0</v>
      </c>
      <c r="BJ152" s="14" t="s">
        <v>77</v>
      </c>
      <c r="BK152" s="215">
        <f>ROUND(I152*H152,2)</f>
        <v>0</v>
      </c>
      <c r="BL152" s="14" t="s">
        <v>178</v>
      </c>
      <c r="BM152" s="214" t="s">
        <v>379</v>
      </c>
    </row>
    <row r="153" spans="1:65" s="2" customFormat="1" ht="14.4" customHeight="1">
      <c r="A153" s="35"/>
      <c r="B153" s="36"/>
      <c r="C153" s="202" t="s">
        <v>283</v>
      </c>
      <c r="D153" s="202" t="s">
        <v>174</v>
      </c>
      <c r="E153" s="203" t="s">
        <v>1801</v>
      </c>
      <c r="F153" s="204" t="s">
        <v>1609</v>
      </c>
      <c r="G153" s="205" t="s">
        <v>423</v>
      </c>
      <c r="H153" s="206">
        <v>11000</v>
      </c>
      <c r="I153" s="207"/>
      <c r="J153" s="208">
        <f>ROUND(I153*H153,2)</f>
        <v>0</v>
      </c>
      <c r="K153" s="209"/>
      <c r="L153" s="41"/>
      <c r="M153" s="210" t="s">
        <v>19</v>
      </c>
      <c r="N153" s="211" t="s">
        <v>40</v>
      </c>
      <c r="O153" s="81"/>
      <c r="P153" s="212">
        <f>O153*H153</f>
        <v>0</v>
      </c>
      <c r="Q153" s="212">
        <v>0</v>
      </c>
      <c r="R153" s="212">
        <f>Q153*H153</f>
        <v>0</v>
      </c>
      <c r="S153" s="212">
        <v>0</v>
      </c>
      <c r="T153" s="213">
        <f>S153*H153</f>
        <v>0</v>
      </c>
      <c r="U153" s="35"/>
      <c r="V153" s="35"/>
      <c r="W153" s="35"/>
      <c r="X153" s="35"/>
      <c r="Y153" s="35"/>
      <c r="Z153" s="35"/>
      <c r="AA153" s="35"/>
      <c r="AB153" s="35"/>
      <c r="AC153" s="35"/>
      <c r="AD153" s="35"/>
      <c r="AE153" s="35"/>
      <c r="AR153" s="214" t="s">
        <v>178</v>
      </c>
      <c r="AT153" s="214" t="s">
        <v>174</v>
      </c>
      <c r="AU153" s="214" t="s">
        <v>79</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495</v>
      </c>
    </row>
    <row r="154" spans="1:65" s="2" customFormat="1" ht="14.4" customHeight="1">
      <c r="A154" s="35"/>
      <c r="B154" s="36"/>
      <c r="C154" s="202" t="s">
        <v>485</v>
      </c>
      <c r="D154" s="202" t="s">
        <v>174</v>
      </c>
      <c r="E154" s="203" t="s">
        <v>1802</v>
      </c>
      <c r="F154" s="204" t="s">
        <v>1803</v>
      </c>
      <c r="G154" s="205" t="s">
        <v>1677</v>
      </c>
      <c r="H154" s="206">
        <v>10</v>
      </c>
      <c r="I154" s="207"/>
      <c r="J154" s="208">
        <f>ROUND(I154*H154,2)</f>
        <v>0</v>
      </c>
      <c r="K154" s="209"/>
      <c r="L154" s="41"/>
      <c r="M154" s="210" t="s">
        <v>19</v>
      </c>
      <c r="N154" s="211" t="s">
        <v>40</v>
      </c>
      <c r="O154" s="81"/>
      <c r="P154" s="212">
        <f>O154*H154</f>
        <v>0</v>
      </c>
      <c r="Q154" s="212">
        <v>0</v>
      </c>
      <c r="R154" s="212">
        <f>Q154*H154</f>
        <v>0</v>
      </c>
      <c r="S154" s="212">
        <v>0</v>
      </c>
      <c r="T154" s="213">
        <f>S154*H154</f>
        <v>0</v>
      </c>
      <c r="U154" s="35"/>
      <c r="V154" s="35"/>
      <c r="W154" s="35"/>
      <c r="X154" s="35"/>
      <c r="Y154" s="35"/>
      <c r="Z154" s="35"/>
      <c r="AA154" s="35"/>
      <c r="AB154" s="35"/>
      <c r="AC154" s="35"/>
      <c r="AD154" s="35"/>
      <c r="AE154" s="35"/>
      <c r="AR154" s="214" t="s">
        <v>178</v>
      </c>
      <c r="AT154" s="214" t="s">
        <v>174</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500</v>
      </c>
    </row>
    <row r="155" spans="1:65" s="2" customFormat="1" ht="24.15" customHeight="1">
      <c r="A155" s="35"/>
      <c r="B155" s="36"/>
      <c r="C155" s="202" t="s">
        <v>289</v>
      </c>
      <c r="D155" s="202" t="s">
        <v>174</v>
      </c>
      <c r="E155" s="203" t="s">
        <v>1804</v>
      </c>
      <c r="F155" s="204" t="s">
        <v>1676</v>
      </c>
      <c r="G155" s="205" t="s">
        <v>1677</v>
      </c>
      <c r="H155" s="206">
        <v>11</v>
      </c>
      <c r="I155" s="207"/>
      <c r="J155" s="208">
        <f>ROUND(I155*H155,2)</f>
        <v>0</v>
      </c>
      <c r="K155" s="209"/>
      <c r="L155" s="41"/>
      <c r="M155" s="210" t="s">
        <v>19</v>
      </c>
      <c r="N155" s="211" t="s">
        <v>40</v>
      </c>
      <c r="O155" s="81"/>
      <c r="P155" s="212">
        <f>O155*H155</f>
        <v>0</v>
      </c>
      <c r="Q155" s="212">
        <v>0</v>
      </c>
      <c r="R155" s="212">
        <f>Q155*H155</f>
        <v>0</v>
      </c>
      <c r="S155" s="212">
        <v>0</v>
      </c>
      <c r="T155" s="213">
        <f>S155*H155</f>
        <v>0</v>
      </c>
      <c r="U155" s="35"/>
      <c r="V155" s="35"/>
      <c r="W155" s="35"/>
      <c r="X155" s="35"/>
      <c r="Y155" s="35"/>
      <c r="Z155" s="35"/>
      <c r="AA155" s="35"/>
      <c r="AB155" s="35"/>
      <c r="AC155" s="35"/>
      <c r="AD155" s="35"/>
      <c r="AE155" s="35"/>
      <c r="AR155" s="214" t="s">
        <v>178</v>
      </c>
      <c r="AT155" s="214" t="s">
        <v>174</v>
      </c>
      <c r="AU155" s="214" t="s">
        <v>79</v>
      </c>
      <c r="AY155" s="14" t="s">
        <v>171</v>
      </c>
      <c r="BE155" s="215">
        <f>IF(N155="základní",J155,0)</f>
        <v>0</v>
      </c>
      <c r="BF155" s="215">
        <f>IF(N155="snížená",J155,0)</f>
        <v>0</v>
      </c>
      <c r="BG155" s="215">
        <f>IF(N155="zákl. přenesená",J155,0)</f>
        <v>0</v>
      </c>
      <c r="BH155" s="215">
        <f>IF(N155="sníž. přenesená",J155,0)</f>
        <v>0</v>
      </c>
      <c r="BI155" s="215">
        <f>IF(N155="nulová",J155,0)</f>
        <v>0</v>
      </c>
      <c r="BJ155" s="14" t="s">
        <v>77</v>
      </c>
      <c r="BK155" s="215">
        <f>ROUND(I155*H155,2)</f>
        <v>0</v>
      </c>
      <c r="BL155" s="14" t="s">
        <v>178</v>
      </c>
      <c r="BM155" s="214" t="s">
        <v>504</v>
      </c>
    </row>
    <row r="156" spans="1:65" s="2" customFormat="1" ht="24.15" customHeight="1">
      <c r="A156" s="35"/>
      <c r="B156" s="36"/>
      <c r="C156" s="202" t="s">
        <v>492</v>
      </c>
      <c r="D156" s="202" t="s">
        <v>174</v>
      </c>
      <c r="E156" s="203" t="s">
        <v>1805</v>
      </c>
      <c r="F156" s="204" t="s">
        <v>1679</v>
      </c>
      <c r="G156" s="205" t="s">
        <v>1677</v>
      </c>
      <c r="H156" s="206">
        <v>220</v>
      </c>
      <c r="I156" s="207"/>
      <c r="J156" s="208">
        <f>ROUND(I156*H156,2)</f>
        <v>0</v>
      </c>
      <c r="K156" s="209"/>
      <c r="L156" s="41"/>
      <c r="M156" s="210" t="s">
        <v>19</v>
      </c>
      <c r="N156" s="211" t="s">
        <v>40</v>
      </c>
      <c r="O156" s="81"/>
      <c r="P156" s="212">
        <f>O156*H156</f>
        <v>0</v>
      </c>
      <c r="Q156" s="212">
        <v>0</v>
      </c>
      <c r="R156" s="212">
        <f>Q156*H156</f>
        <v>0</v>
      </c>
      <c r="S156" s="212">
        <v>0</v>
      </c>
      <c r="T156" s="213">
        <f>S156*H156</f>
        <v>0</v>
      </c>
      <c r="U156" s="35"/>
      <c r="V156" s="35"/>
      <c r="W156" s="35"/>
      <c r="X156" s="35"/>
      <c r="Y156" s="35"/>
      <c r="Z156" s="35"/>
      <c r="AA156" s="35"/>
      <c r="AB156" s="35"/>
      <c r="AC156" s="35"/>
      <c r="AD156" s="35"/>
      <c r="AE156" s="35"/>
      <c r="AR156" s="214" t="s">
        <v>178</v>
      </c>
      <c r="AT156" s="214" t="s">
        <v>174</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507</v>
      </c>
    </row>
    <row r="157" spans="1:65" s="2" customFormat="1" ht="24.15" customHeight="1">
      <c r="A157" s="35"/>
      <c r="B157" s="36"/>
      <c r="C157" s="202" t="s">
        <v>292</v>
      </c>
      <c r="D157" s="202" t="s">
        <v>174</v>
      </c>
      <c r="E157" s="203" t="s">
        <v>1806</v>
      </c>
      <c r="F157" s="204" t="s">
        <v>1681</v>
      </c>
      <c r="G157" s="205" t="s">
        <v>1677</v>
      </c>
      <c r="H157" s="206">
        <v>1</v>
      </c>
      <c r="I157" s="207"/>
      <c r="J157" s="208">
        <f>ROUND(I157*H157,2)</f>
        <v>0</v>
      </c>
      <c r="K157" s="209"/>
      <c r="L157" s="41"/>
      <c r="M157" s="210" t="s">
        <v>19</v>
      </c>
      <c r="N157" s="211" t="s">
        <v>40</v>
      </c>
      <c r="O157" s="81"/>
      <c r="P157" s="212">
        <f>O157*H157</f>
        <v>0</v>
      </c>
      <c r="Q157" s="212">
        <v>0</v>
      </c>
      <c r="R157" s="212">
        <f>Q157*H157</f>
        <v>0</v>
      </c>
      <c r="S157" s="212">
        <v>0</v>
      </c>
      <c r="T157" s="213">
        <f>S157*H157</f>
        <v>0</v>
      </c>
      <c r="U157" s="35"/>
      <c r="V157" s="35"/>
      <c r="W157" s="35"/>
      <c r="X157" s="35"/>
      <c r="Y157" s="35"/>
      <c r="Z157" s="35"/>
      <c r="AA157" s="35"/>
      <c r="AB157" s="35"/>
      <c r="AC157" s="35"/>
      <c r="AD157" s="35"/>
      <c r="AE157" s="35"/>
      <c r="AR157" s="214" t="s">
        <v>178</v>
      </c>
      <c r="AT157" s="214" t="s">
        <v>174</v>
      </c>
      <c r="AU157" s="214" t="s">
        <v>79</v>
      </c>
      <c r="AY157" s="14" t="s">
        <v>171</v>
      </c>
      <c r="BE157" s="215">
        <f>IF(N157="základní",J157,0)</f>
        <v>0</v>
      </c>
      <c r="BF157" s="215">
        <f>IF(N157="snížená",J157,0)</f>
        <v>0</v>
      </c>
      <c r="BG157" s="215">
        <f>IF(N157="zákl. přenesená",J157,0)</f>
        <v>0</v>
      </c>
      <c r="BH157" s="215">
        <f>IF(N157="sníž. přenesená",J157,0)</f>
        <v>0</v>
      </c>
      <c r="BI157" s="215">
        <f>IF(N157="nulová",J157,0)</f>
        <v>0</v>
      </c>
      <c r="BJ157" s="14" t="s">
        <v>77</v>
      </c>
      <c r="BK157" s="215">
        <f>ROUND(I157*H157,2)</f>
        <v>0</v>
      </c>
      <c r="BL157" s="14" t="s">
        <v>178</v>
      </c>
      <c r="BM157" s="214" t="s">
        <v>511</v>
      </c>
    </row>
    <row r="158" spans="1:63" s="12" customFormat="1" ht="22.8" customHeight="1">
      <c r="A158" s="12"/>
      <c r="B158" s="186"/>
      <c r="C158" s="187"/>
      <c r="D158" s="188" t="s">
        <v>68</v>
      </c>
      <c r="E158" s="200" t="s">
        <v>1682</v>
      </c>
      <c r="F158" s="200" t="s">
        <v>1683</v>
      </c>
      <c r="G158" s="187"/>
      <c r="H158" s="187"/>
      <c r="I158" s="190"/>
      <c r="J158" s="201">
        <f>BK158</f>
        <v>0</v>
      </c>
      <c r="K158" s="187"/>
      <c r="L158" s="192"/>
      <c r="M158" s="193"/>
      <c r="N158" s="194"/>
      <c r="O158" s="194"/>
      <c r="P158" s="195">
        <f>SUM(P159:P163)</f>
        <v>0</v>
      </c>
      <c r="Q158" s="194"/>
      <c r="R158" s="195">
        <f>SUM(R159:R163)</f>
        <v>0</v>
      </c>
      <c r="S158" s="194"/>
      <c r="T158" s="196">
        <f>SUM(T159:T163)</f>
        <v>0</v>
      </c>
      <c r="U158" s="12"/>
      <c r="V158" s="12"/>
      <c r="W158" s="12"/>
      <c r="X158" s="12"/>
      <c r="Y158" s="12"/>
      <c r="Z158" s="12"/>
      <c r="AA158" s="12"/>
      <c r="AB158" s="12"/>
      <c r="AC158" s="12"/>
      <c r="AD158" s="12"/>
      <c r="AE158" s="12"/>
      <c r="AR158" s="197" t="s">
        <v>77</v>
      </c>
      <c r="AT158" s="198" t="s">
        <v>68</v>
      </c>
      <c r="AU158" s="198" t="s">
        <v>77</v>
      </c>
      <c r="AY158" s="197" t="s">
        <v>171</v>
      </c>
      <c r="BK158" s="199">
        <f>SUM(BK159:BK163)</f>
        <v>0</v>
      </c>
    </row>
    <row r="159" spans="1:65" s="2" customFormat="1" ht="14.4" customHeight="1">
      <c r="A159" s="35"/>
      <c r="B159" s="36"/>
      <c r="C159" s="202" t="s">
        <v>501</v>
      </c>
      <c r="D159" s="202" t="s">
        <v>174</v>
      </c>
      <c r="E159" s="203" t="s">
        <v>1807</v>
      </c>
      <c r="F159" s="204" t="s">
        <v>1685</v>
      </c>
      <c r="G159" s="205" t="s">
        <v>342</v>
      </c>
      <c r="H159" s="206">
        <v>30</v>
      </c>
      <c r="I159" s="207"/>
      <c r="J159" s="208">
        <f>ROUND(I159*H159,2)</f>
        <v>0</v>
      </c>
      <c r="K159" s="209"/>
      <c r="L159" s="41"/>
      <c r="M159" s="210" t="s">
        <v>19</v>
      </c>
      <c r="N159" s="211" t="s">
        <v>40</v>
      </c>
      <c r="O159" s="81"/>
      <c r="P159" s="212">
        <f>O159*H159</f>
        <v>0</v>
      </c>
      <c r="Q159" s="212">
        <v>0</v>
      </c>
      <c r="R159" s="212">
        <f>Q159*H159</f>
        <v>0</v>
      </c>
      <c r="S159" s="212">
        <v>0</v>
      </c>
      <c r="T159" s="213">
        <f>S159*H159</f>
        <v>0</v>
      </c>
      <c r="U159" s="35"/>
      <c r="V159" s="35"/>
      <c r="W159" s="35"/>
      <c r="X159" s="35"/>
      <c r="Y159" s="35"/>
      <c r="Z159" s="35"/>
      <c r="AA159" s="35"/>
      <c r="AB159" s="35"/>
      <c r="AC159" s="35"/>
      <c r="AD159" s="35"/>
      <c r="AE159" s="35"/>
      <c r="AR159" s="214" t="s">
        <v>178</v>
      </c>
      <c r="AT159" s="214" t="s">
        <v>174</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514</v>
      </c>
    </row>
    <row r="160" spans="1:65" s="2" customFormat="1" ht="14.4" customHeight="1">
      <c r="A160" s="35"/>
      <c r="B160" s="36"/>
      <c r="C160" s="202" t="s">
        <v>298</v>
      </c>
      <c r="D160" s="202" t="s">
        <v>174</v>
      </c>
      <c r="E160" s="203" t="s">
        <v>1808</v>
      </c>
      <c r="F160" s="204" t="s">
        <v>1687</v>
      </c>
      <c r="G160" s="205" t="s">
        <v>342</v>
      </c>
      <c r="H160" s="206">
        <v>30</v>
      </c>
      <c r="I160" s="207"/>
      <c r="J160" s="208">
        <f>ROUND(I160*H160,2)</f>
        <v>0</v>
      </c>
      <c r="K160" s="209"/>
      <c r="L160" s="41"/>
      <c r="M160" s="210" t="s">
        <v>19</v>
      </c>
      <c r="N160" s="211" t="s">
        <v>40</v>
      </c>
      <c r="O160" s="81"/>
      <c r="P160" s="212">
        <f>O160*H160</f>
        <v>0</v>
      </c>
      <c r="Q160" s="212">
        <v>0</v>
      </c>
      <c r="R160" s="212">
        <f>Q160*H160</f>
        <v>0</v>
      </c>
      <c r="S160" s="212">
        <v>0</v>
      </c>
      <c r="T160" s="213">
        <f>S160*H160</f>
        <v>0</v>
      </c>
      <c r="U160" s="35"/>
      <c r="V160" s="35"/>
      <c r="W160" s="35"/>
      <c r="X160" s="35"/>
      <c r="Y160" s="35"/>
      <c r="Z160" s="35"/>
      <c r="AA160" s="35"/>
      <c r="AB160" s="35"/>
      <c r="AC160" s="35"/>
      <c r="AD160" s="35"/>
      <c r="AE160" s="35"/>
      <c r="AR160" s="214" t="s">
        <v>178</v>
      </c>
      <c r="AT160" s="214" t="s">
        <v>174</v>
      </c>
      <c r="AU160" s="214" t="s">
        <v>79</v>
      </c>
      <c r="AY160" s="14" t="s">
        <v>171</v>
      </c>
      <c r="BE160" s="215">
        <f>IF(N160="základní",J160,0)</f>
        <v>0</v>
      </c>
      <c r="BF160" s="215">
        <f>IF(N160="snížená",J160,0)</f>
        <v>0</v>
      </c>
      <c r="BG160" s="215">
        <f>IF(N160="zákl. přenesená",J160,0)</f>
        <v>0</v>
      </c>
      <c r="BH160" s="215">
        <f>IF(N160="sníž. přenesená",J160,0)</f>
        <v>0</v>
      </c>
      <c r="BI160" s="215">
        <f>IF(N160="nulová",J160,0)</f>
        <v>0</v>
      </c>
      <c r="BJ160" s="14" t="s">
        <v>77</v>
      </c>
      <c r="BK160" s="215">
        <f>ROUND(I160*H160,2)</f>
        <v>0</v>
      </c>
      <c r="BL160" s="14" t="s">
        <v>178</v>
      </c>
      <c r="BM160" s="214" t="s">
        <v>518</v>
      </c>
    </row>
    <row r="161" spans="1:65" s="2" customFormat="1" ht="14.4" customHeight="1">
      <c r="A161" s="35"/>
      <c r="B161" s="36"/>
      <c r="C161" s="202" t="s">
        <v>508</v>
      </c>
      <c r="D161" s="202" t="s">
        <v>174</v>
      </c>
      <c r="E161" s="203" t="s">
        <v>1809</v>
      </c>
      <c r="F161" s="204" t="s">
        <v>1810</v>
      </c>
      <c r="G161" s="205" t="s">
        <v>1735</v>
      </c>
      <c r="H161" s="206">
        <v>20</v>
      </c>
      <c r="I161" s="207"/>
      <c r="J161" s="208">
        <f>ROUND(I161*H161,2)</f>
        <v>0</v>
      </c>
      <c r="K161" s="209"/>
      <c r="L161" s="41"/>
      <c r="M161" s="210" t="s">
        <v>19</v>
      </c>
      <c r="N161" s="211"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178</v>
      </c>
      <c r="AT161" s="214" t="s">
        <v>174</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521</v>
      </c>
    </row>
    <row r="162" spans="1:65" s="2" customFormat="1" ht="14.4" customHeight="1">
      <c r="A162" s="35"/>
      <c r="B162" s="36"/>
      <c r="C162" s="202" t="s">
        <v>306</v>
      </c>
      <c r="D162" s="202" t="s">
        <v>174</v>
      </c>
      <c r="E162" s="203" t="s">
        <v>1811</v>
      </c>
      <c r="F162" s="204" t="s">
        <v>1812</v>
      </c>
      <c r="G162" s="205" t="s">
        <v>342</v>
      </c>
      <c r="H162" s="206">
        <v>20</v>
      </c>
      <c r="I162" s="207"/>
      <c r="J162" s="208">
        <f>ROUND(I162*H162,2)</f>
        <v>0</v>
      </c>
      <c r="K162" s="209"/>
      <c r="L162" s="41"/>
      <c r="M162" s="210" t="s">
        <v>19</v>
      </c>
      <c r="N162" s="211" t="s">
        <v>40</v>
      </c>
      <c r="O162" s="81"/>
      <c r="P162" s="212">
        <f>O162*H162</f>
        <v>0</v>
      </c>
      <c r="Q162" s="212">
        <v>0</v>
      </c>
      <c r="R162" s="212">
        <f>Q162*H162</f>
        <v>0</v>
      </c>
      <c r="S162" s="212">
        <v>0</v>
      </c>
      <c r="T162" s="213">
        <f>S162*H162</f>
        <v>0</v>
      </c>
      <c r="U162" s="35"/>
      <c r="V162" s="35"/>
      <c r="W162" s="35"/>
      <c r="X162" s="35"/>
      <c r="Y162" s="35"/>
      <c r="Z162" s="35"/>
      <c r="AA162" s="35"/>
      <c r="AB162" s="35"/>
      <c r="AC162" s="35"/>
      <c r="AD162" s="35"/>
      <c r="AE162" s="35"/>
      <c r="AR162" s="214" t="s">
        <v>178</v>
      </c>
      <c r="AT162" s="214" t="s">
        <v>174</v>
      </c>
      <c r="AU162" s="214" t="s">
        <v>79</v>
      </c>
      <c r="AY162" s="14" t="s">
        <v>171</v>
      </c>
      <c r="BE162" s="215">
        <f>IF(N162="základní",J162,0)</f>
        <v>0</v>
      </c>
      <c r="BF162" s="215">
        <f>IF(N162="snížená",J162,0)</f>
        <v>0</v>
      </c>
      <c r="BG162" s="215">
        <f>IF(N162="zákl. přenesená",J162,0)</f>
        <v>0</v>
      </c>
      <c r="BH162" s="215">
        <f>IF(N162="sníž. přenesená",J162,0)</f>
        <v>0</v>
      </c>
      <c r="BI162" s="215">
        <f>IF(N162="nulová",J162,0)</f>
        <v>0</v>
      </c>
      <c r="BJ162" s="14" t="s">
        <v>77</v>
      </c>
      <c r="BK162" s="215">
        <f>ROUND(I162*H162,2)</f>
        <v>0</v>
      </c>
      <c r="BL162" s="14" t="s">
        <v>178</v>
      </c>
      <c r="BM162" s="214" t="s">
        <v>525</v>
      </c>
    </row>
    <row r="163" spans="1:65" s="2" customFormat="1" ht="14.4" customHeight="1">
      <c r="A163" s="35"/>
      <c r="B163" s="36"/>
      <c r="C163" s="202" t="s">
        <v>515</v>
      </c>
      <c r="D163" s="202" t="s">
        <v>174</v>
      </c>
      <c r="E163" s="203" t="s">
        <v>1813</v>
      </c>
      <c r="F163" s="204" t="s">
        <v>1814</v>
      </c>
      <c r="G163" s="205" t="s">
        <v>342</v>
      </c>
      <c r="H163" s="206">
        <v>40</v>
      </c>
      <c r="I163" s="207"/>
      <c r="J163" s="208">
        <f>ROUND(I163*H163,2)</f>
        <v>0</v>
      </c>
      <c r="K163" s="209"/>
      <c r="L163" s="41"/>
      <c r="M163" s="210" t="s">
        <v>19</v>
      </c>
      <c r="N163" s="211" t="s">
        <v>40</v>
      </c>
      <c r="O163" s="81"/>
      <c r="P163" s="212">
        <f>O163*H163</f>
        <v>0</v>
      </c>
      <c r="Q163" s="212">
        <v>0</v>
      </c>
      <c r="R163" s="212">
        <f>Q163*H163</f>
        <v>0</v>
      </c>
      <c r="S163" s="212">
        <v>0</v>
      </c>
      <c r="T163" s="213">
        <f>S163*H163</f>
        <v>0</v>
      </c>
      <c r="U163" s="35"/>
      <c r="V163" s="35"/>
      <c r="W163" s="35"/>
      <c r="X163" s="35"/>
      <c r="Y163" s="35"/>
      <c r="Z163" s="35"/>
      <c r="AA163" s="35"/>
      <c r="AB163" s="35"/>
      <c r="AC163" s="35"/>
      <c r="AD163" s="35"/>
      <c r="AE163" s="35"/>
      <c r="AR163" s="214" t="s">
        <v>178</v>
      </c>
      <c r="AT163" s="214" t="s">
        <v>174</v>
      </c>
      <c r="AU163" s="214" t="s">
        <v>79</v>
      </c>
      <c r="AY163" s="14" t="s">
        <v>171</v>
      </c>
      <c r="BE163" s="215">
        <f>IF(N163="základní",J163,0)</f>
        <v>0</v>
      </c>
      <c r="BF163" s="215">
        <f>IF(N163="snížená",J163,0)</f>
        <v>0</v>
      </c>
      <c r="BG163" s="215">
        <f>IF(N163="zákl. přenesená",J163,0)</f>
        <v>0</v>
      </c>
      <c r="BH163" s="215">
        <f>IF(N163="sníž. přenesená",J163,0)</f>
        <v>0</v>
      </c>
      <c r="BI163" s="215">
        <f>IF(N163="nulová",J163,0)</f>
        <v>0</v>
      </c>
      <c r="BJ163" s="14" t="s">
        <v>77</v>
      </c>
      <c r="BK163" s="215">
        <f>ROUND(I163*H163,2)</f>
        <v>0</v>
      </c>
      <c r="BL163" s="14" t="s">
        <v>178</v>
      </c>
      <c r="BM163" s="214" t="s">
        <v>528</v>
      </c>
    </row>
    <row r="164" spans="1:63" s="12" customFormat="1" ht="22.8" customHeight="1">
      <c r="A164" s="12"/>
      <c r="B164" s="186"/>
      <c r="C164" s="187"/>
      <c r="D164" s="188" t="s">
        <v>68</v>
      </c>
      <c r="E164" s="200" t="s">
        <v>656</v>
      </c>
      <c r="F164" s="200" t="s">
        <v>1691</v>
      </c>
      <c r="G164" s="187"/>
      <c r="H164" s="187"/>
      <c r="I164" s="190"/>
      <c r="J164" s="201">
        <f>BK164</f>
        <v>0</v>
      </c>
      <c r="K164" s="187"/>
      <c r="L164" s="192"/>
      <c r="M164" s="193"/>
      <c r="N164" s="194"/>
      <c r="O164" s="194"/>
      <c r="P164" s="195">
        <f>SUM(P165:P169)</f>
        <v>0</v>
      </c>
      <c r="Q164" s="194"/>
      <c r="R164" s="195">
        <f>SUM(R165:R169)</f>
        <v>0</v>
      </c>
      <c r="S164" s="194"/>
      <c r="T164" s="196">
        <f>SUM(T165:T169)</f>
        <v>0</v>
      </c>
      <c r="U164" s="12"/>
      <c r="V164" s="12"/>
      <c r="W164" s="12"/>
      <c r="X164" s="12"/>
      <c r="Y164" s="12"/>
      <c r="Z164" s="12"/>
      <c r="AA164" s="12"/>
      <c r="AB164" s="12"/>
      <c r="AC164" s="12"/>
      <c r="AD164" s="12"/>
      <c r="AE164" s="12"/>
      <c r="AR164" s="197" t="s">
        <v>77</v>
      </c>
      <c r="AT164" s="198" t="s">
        <v>68</v>
      </c>
      <c r="AU164" s="198" t="s">
        <v>77</v>
      </c>
      <c r="AY164" s="197" t="s">
        <v>171</v>
      </c>
      <c r="BK164" s="199">
        <f>SUM(BK165:BK169)</f>
        <v>0</v>
      </c>
    </row>
    <row r="165" spans="1:65" s="2" customFormat="1" ht="14.4" customHeight="1">
      <c r="A165" s="35"/>
      <c r="B165" s="36"/>
      <c r="C165" s="202" t="s">
        <v>305</v>
      </c>
      <c r="D165" s="202" t="s">
        <v>174</v>
      </c>
      <c r="E165" s="203" t="s">
        <v>1815</v>
      </c>
      <c r="F165" s="204" t="s">
        <v>1685</v>
      </c>
      <c r="G165" s="205" t="s">
        <v>342</v>
      </c>
      <c r="H165" s="206">
        <v>30</v>
      </c>
      <c r="I165" s="207"/>
      <c r="J165" s="208">
        <f>ROUND(I165*H165,2)</f>
        <v>0</v>
      </c>
      <c r="K165" s="209"/>
      <c r="L165" s="41"/>
      <c r="M165" s="210" t="s">
        <v>19</v>
      </c>
      <c r="N165" s="211" t="s">
        <v>40</v>
      </c>
      <c r="O165" s="81"/>
      <c r="P165" s="212">
        <f>O165*H165</f>
        <v>0</v>
      </c>
      <c r="Q165" s="212">
        <v>0</v>
      </c>
      <c r="R165" s="212">
        <f>Q165*H165</f>
        <v>0</v>
      </c>
      <c r="S165" s="212">
        <v>0</v>
      </c>
      <c r="T165" s="213">
        <f>S165*H165</f>
        <v>0</v>
      </c>
      <c r="U165" s="35"/>
      <c r="V165" s="35"/>
      <c r="W165" s="35"/>
      <c r="X165" s="35"/>
      <c r="Y165" s="35"/>
      <c r="Z165" s="35"/>
      <c r="AA165" s="35"/>
      <c r="AB165" s="35"/>
      <c r="AC165" s="35"/>
      <c r="AD165" s="35"/>
      <c r="AE165" s="35"/>
      <c r="AR165" s="214" t="s">
        <v>178</v>
      </c>
      <c r="AT165" s="214" t="s">
        <v>174</v>
      </c>
      <c r="AU165" s="214" t="s">
        <v>79</v>
      </c>
      <c r="AY165" s="14" t="s">
        <v>171</v>
      </c>
      <c r="BE165" s="215">
        <f>IF(N165="základní",J165,0)</f>
        <v>0</v>
      </c>
      <c r="BF165" s="215">
        <f>IF(N165="snížená",J165,0)</f>
        <v>0</v>
      </c>
      <c r="BG165" s="215">
        <f>IF(N165="zákl. přenesená",J165,0)</f>
        <v>0</v>
      </c>
      <c r="BH165" s="215">
        <f>IF(N165="sníž. přenesená",J165,0)</f>
        <v>0</v>
      </c>
      <c r="BI165" s="215">
        <f>IF(N165="nulová",J165,0)</f>
        <v>0</v>
      </c>
      <c r="BJ165" s="14" t="s">
        <v>77</v>
      </c>
      <c r="BK165" s="215">
        <f>ROUND(I165*H165,2)</f>
        <v>0</v>
      </c>
      <c r="BL165" s="14" t="s">
        <v>178</v>
      </c>
      <c r="BM165" s="214" t="s">
        <v>532</v>
      </c>
    </row>
    <row r="166" spans="1:65" s="2" customFormat="1" ht="14.4" customHeight="1">
      <c r="A166" s="35"/>
      <c r="B166" s="36"/>
      <c r="C166" s="202" t="s">
        <v>522</v>
      </c>
      <c r="D166" s="202" t="s">
        <v>174</v>
      </c>
      <c r="E166" s="203" t="s">
        <v>1816</v>
      </c>
      <c r="F166" s="204" t="s">
        <v>1687</v>
      </c>
      <c r="G166" s="205" t="s">
        <v>342</v>
      </c>
      <c r="H166" s="206">
        <v>20</v>
      </c>
      <c r="I166" s="207"/>
      <c r="J166" s="208">
        <f>ROUND(I166*H166,2)</f>
        <v>0</v>
      </c>
      <c r="K166" s="209"/>
      <c r="L166" s="41"/>
      <c r="M166" s="210" t="s">
        <v>19</v>
      </c>
      <c r="N166" s="211" t="s">
        <v>40</v>
      </c>
      <c r="O166" s="81"/>
      <c r="P166" s="212">
        <f>O166*H166</f>
        <v>0</v>
      </c>
      <c r="Q166" s="212">
        <v>0</v>
      </c>
      <c r="R166" s="212">
        <f>Q166*H166</f>
        <v>0</v>
      </c>
      <c r="S166" s="212">
        <v>0</v>
      </c>
      <c r="T166" s="213">
        <f>S166*H166</f>
        <v>0</v>
      </c>
      <c r="U166" s="35"/>
      <c r="V166" s="35"/>
      <c r="W166" s="35"/>
      <c r="X166" s="35"/>
      <c r="Y166" s="35"/>
      <c r="Z166" s="35"/>
      <c r="AA166" s="35"/>
      <c r="AB166" s="35"/>
      <c r="AC166" s="35"/>
      <c r="AD166" s="35"/>
      <c r="AE166" s="35"/>
      <c r="AR166" s="214" t="s">
        <v>178</v>
      </c>
      <c r="AT166" s="214" t="s">
        <v>174</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178</v>
      </c>
      <c r="BM166" s="214" t="s">
        <v>535</v>
      </c>
    </row>
    <row r="167" spans="1:65" s="2" customFormat="1" ht="14.4" customHeight="1">
      <c r="A167" s="35"/>
      <c r="B167" s="36"/>
      <c r="C167" s="202" t="s">
        <v>314</v>
      </c>
      <c r="D167" s="202" t="s">
        <v>174</v>
      </c>
      <c r="E167" s="203" t="s">
        <v>1817</v>
      </c>
      <c r="F167" s="204" t="s">
        <v>1810</v>
      </c>
      <c r="G167" s="205" t="s">
        <v>1735</v>
      </c>
      <c r="H167" s="206">
        <v>20</v>
      </c>
      <c r="I167" s="207"/>
      <c r="J167" s="208">
        <f>ROUND(I167*H167,2)</f>
        <v>0</v>
      </c>
      <c r="K167" s="209"/>
      <c r="L167" s="41"/>
      <c r="M167" s="210" t="s">
        <v>19</v>
      </c>
      <c r="N167" s="211" t="s">
        <v>40</v>
      </c>
      <c r="O167" s="81"/>
      <c r="P167" s="212">
        <f>O167*H167</f>
        <v>0</v>
      </c>
      <c r="Q167" s="212">
        <v>0</v>
      </c>
      <c r="R167" s="212">
        <f>Q167*H167</f>
        <v>0</v>
      </c>
      <c r="S167" s="212">
        <v>0</v>
      </c>
      <c r="T167" s="213">
        <f>S167*H167</f>
        <v>0</v>
      </c>
      <c r="U167" s="35"/>
      <c r="V167" s="35"/>
      <c r="W167" s="35"/>
      <c r="X167" s="35"/>
      <c r="Y167" s="35"/>
      <c r="Z167" s="35"/>
      <c r="AA167" s="35"/>
      <c r="AB167" s="35"/>
      <c r="AC167" s="35"/>
      <c r="AD167" s="35"/>
      <c r="AE167" s="35"/>
      <c r="AR167" s="214" t="s">
        <v>178</v>
      </c>
      <c r="AT167" s="214" t="s">
        <v>174</v>
      </c>
      <c r="AU167" s="214" t="s">
        <v>79</v>
      </c>
      <c r="AY167" s="14" t="s">
        <v>171</v>
      </c>
      <c r="BE167" s="215">
        <f>IF(N167="základní",J167,0)</f>
        <v>0</v>
      </c>
      <c r="BF167" s="215">
        <f>IF(N167="snížená",J167,0)</f>
        <v>0</v>
      </c>
      <c r="BG167" s="215">
        <f>IF(N167="zákl. přenesená",J167,0)</f>
        <v>0</v>
      </c>
      <c r="BH167" s="215">
        <f>IF(N167="sníž. přenesená",J167,0)</f>
        <v>0</v>
      </c>
      <c r="BI167" s="215">
        <f>IF(N167="nulová",J167,0)</f>
        <v>0</v>
      </c>
      <c r="BJ167" s="14" t="s">
        <v>77</v>
      </c>
      <c r="BK167" s="215">
        <f>ROUND(I167*H167,2)</f>
        <v>0</v>
      </c>
      <c r="BL167" s="14" t="s">
        <v>178</v>
      </c>
      <c r="BM167" s="214" t="s">
        <v>382</v>
      </c>
    </row>
    <row r="168" spans="1:65" s="2" customFormat="1" ht="14.4" customHeight="1">
      <c r="A168" s="35"/>
      <c r="B168" s="36"/>
      <c r="C168" s="202" t="s">
        <v>529</v>
      </c>
      <c r="D168" s="202" t="s">
        <v>174</v>
      </c>
      <c r="E168" s="203" t="s">
        <v>1818</v>
      </c>
      <c r="F168" s="204" t="s">
        <v>1812</v>
      </c>
      <c r="G168" s="205" t="s">
        <v>342</v>
      </c>
      <c r="H168" s="206">
        <v>20</v>
      </c>
      <c r="I168" s="207"/>
      <c r="J168" s="208">
        <f>ROUND(I168*H168,2)</f>
        <v>0</v>
      </c>
      <c r="K168" s="209"/>
      <c r="L168" s="41"/>
      <c r="M168" s="210" t="s">
        <v>19</v>
      </c>
      <c r="N168" s="211" t="s">
        <v>40</v>
      </c>
      <c r="O168" s="81"/>
      <c r="P168" s="212">
        <f>O168*H168</f>
        <v>0</v>
      </c>
      <c r="Q168" s="212">
        <v>0</v>
      </c>
      <c r="R168" s="212">
        <f>Q168*H168</f>
        <v>0</v>
      </c>
      <c r="S168" s="212">
        <v>0</v>
      </c>
      <c r="T168" s="213">
        <f>S168*H168</f>
        <v>0</v>
      </c>
      <c r="U168" s="35"/>
      <c r="V168" s="35"/>
      <c r="W168" s="35"/>
      <c r="X168" s="35"/>
      <c r="Y168" s="35"/>
      <c r="Z168" s="35"/>
      <c r="AA168" s="35"/>
      <c r="AB168" s="35"/>
      <c r="AC168" s="35"/>
      <c r="AD168" s="35"/>
      <c r="AE168" s="35"/>
      <c r="AR168" s="214" t="s">
        <v>178</v>
      </c>
      <c r="AT168" s="214" t="s">
        <v>174</v>
      </c>
      <c r="AU168" s="214" t="s">
        <v>79</v>
      </c>
      <c r="AY168" s="14" t="s">
        <v>171</v>
      </c>
      <c r="BE168" s="215">
        <f>IF(N168="základní",J168,0)</f>
        <v>0</v>
      </c>
      <c r="BF168" s="215">
        <f>IF(N168="snížená",J168,0)</f>
        <v>0</v>
      </c>
      <c r="BG168" s="215">
        <f>IF(N168="zákl. přenesená",J168,0)</f>
        <v>0</v>
      </c>
      <c r="BH168" s="215">
        <f>IF(N168="sníž. přenesená",J168,0)</f>
        <v>0</v>
      </c>
      <c r="BI168" s="215">
        <f>IF(N168="nulová",J168,0)</f>
        <v>0</v>
      </c>
      <c r="BJ168" s="14" t="s">
        <v>77</v>
      </c>
      <c r="BK168" s="215">
        <f>ROUND(I168*H168,2)</f>
        <v>0</v>
      </c>
      <c r="BL168" s="14" t="s">
        <v>178</v>
      </c>
      <c r="BM168" s="214" t="s">
        <v>385</v>
      </c>
    </row>
    <row r="169" spans="1:65" s="2" customFormat="1" ht="14.4" customHeight="1">
      <c r="A169" s="35"/>
      <c r="B169" s="36"/>
      <c r="C169" s="202" t="s">
        <v>465</v>
      </c>
      <c r="D169" s="202" t="s">
        <v>174</v>
      </c>
      <c r="E169" s="203" t="s">
        <v>1819</v>
      </c>
      <c r="F169" s="204" t="s">
        <v>1814</v>
      </c>
      <c r="G169" s="205" t="s">
        <v>342</v>
      </c>
      <c r="H169" s="206">
        <v>40</v>
      </c>
      <c r="I169" s="207"/>
      <c r="J169" s="208">
        <f>ROUND(I169*H169,2)</f>
        <v>0</v>
      </c>
      <c r="K169" s="209"/>
      <c r="L169" s="41"/>
      <c r="M169" s="210" t="s">
        <v>19</v>
      </c>
      <c r="N169" s="211" t="s">
        <v>40</v>
      </c>
      <c r="O169" s="81"/>
      <c r="P169" s="212">
        <f>O169*H169</f>
        <v>0</v>
      </c>
      <c r="Q169" s="212">
        <v>0</v>
      </c>
      <c r="R169" s="212">
        <f>Q169*H169</f>
        <v>0</v>
      </c>
      <c r="S169" s="212">
        <v>0</v>
      </c>
      <c r="T169" s="213">
        <f>S169*H169</f>
        <v>0</v>
      </c>
      <c r="U169" s="35"/>
      <c r="V169" s="35"/>
      <c r="W169" s="35"/>
      <c r="X169" s="35"/>
      <c r="Y169" s="35"/>
      <c r="Z169" s="35"/>
      <c r="AA169" s="35"/>
      <c r="AB169" s="35"/>
      <c r="AC169" s="35"/>
      <c r="AD169" s="35"/>
      <c r="AE169" s="35"/>
      <c r="AR169" s="214" t="s">
        <v>178</v>
      </c>
      <c r="AT169" s="214" t="s">
        <v>174</v>
      </c>
      <c r="AU169" s="214" t="s">
        <v>79</v>
      </c>
      <c r="AY169" s="14" t="s">
        <v>171</v>
      </c>
      <c r="BE169" s="215">
        <f>IF(N169="základní",J169,0)</f>
        <v>0</v>
      </c>
      <c r="BF169" s="215">
        <f>IF(N169="snížená",J169,0)</f>
        <v>0</v>
      </c>
      <c r="BG169" s="215">
        <f>IF(N169="zákl. přenesená",J169,0)</f>
        <v>0</v>
      </c>
      <c r="BH169" s="215">
        <f>IF(N169="sníž. přenesená",J169,0)</f>
        <v>0</v>
      </c>
      <c r="BI169" s="215">
        <f>IF(N169="nulová",J169,0)</f>
        <v>0</v>
      </c>
      <c r="BJ169" s="14" t="s">
        <v>77</v>
      </c>
      <c r="BK169" s="215">
        <f>ROUND(I169*H169,2)</f>
        <v>0</v>
      </c>
      <c r="BL169" s="14" t="s">
        <v>178</v>
      </c>
      <c r="BM169" s="214" t="s">
        <v>388</v>
      </c>
    </row>
    <row r="170" spans="1:63" s="12" customFormat="1" ht="22.8" customHeight="1">
      <c r="A170" s="12"/>
      <c r="B170" s="186"/>
      <c r="C170" s="187"/>
      <c r="D170" s="188" t="s">
        <v>68</v>
      </c>
      <c r="E170" s="200" t="s">
        <v>1690</v>
      </c>
      <c r="F170" s="200" t="s">
        <v>1696</v>
      </c>
      <c r="G170" s="187"/>
      <c r="H170" s="187"/>
      <c r="I170" s="190"/>
      <c r="J170" s="201">
        <f>BK170</f>
        <v>0</v>
      </c>
      <c r="K170" s="187"/>
      <c r="L170" s="192"/>
      <c r="M170" s="193"/>
      <c r="N170" s="194"/>
      <c r="O170" s="194"/>
      <c r="P170" s="195">
        <f>P171</f>
        <v>0</v>
      </c>
      <c r="Q170" s="194"/>
      <c r="R170" s="195">
        <f>R171</f>
        <v>0</v>
      </c>
      <c r="S170" s="194"/>
      <c r="T170" s="196">
        <f>T171</f>
        <v>0</v>
      </c>
      <c r="U170" s="12"/>
      <c r="V170" s="12"/>
      <c r="W170" s="12"/>
      <c r="X170" s="12"/>
      <c r="Y170" s="12"/>
      <c r="Z170" s="12"/>
      <c r="AA170" s="12"/>
      <c r="AB170" s="12"/>
      <c r="AC170" s="12"/>
      <c r="AD170" s="12"/>
      <c r="AE170" s="12"/>
      <c r="AR170" s="197" t="s">
        <v>77</v>
      </c>
      <c r="AT170" s="198" t="s">
        <v>68</v>
      </c>
      <c r="AU170" s="198" t="s">
        <v>77</v>
      </c>
      <c r="AY170" s="197" t="s">
        <v>171</v>
      </c>
      <c r="BK170" s="199">
        <f>BK171</f>
        <v>0</v>
      </c>
    </row>
    <row r="171" spans="1:65" s="2" customFormat="1" ht="14.4" customHeight="1">
      <c r="A171" s="35"/>
      <c r="B171" s="36"/>
      <c r="C171" s="202" t="s">
        <v>536</v>
      </c>
      <c r="D171" s="202" t="s">
        <v>174</v>
      </c>
      <c r="E171" s="203" t="s">
        <v>1820</v>
      </c>
      <c r="F171" s="204" t="s">
        <v>1698</v>
      </c>
      <c r="G171" s="205" t="s">
        <v>1550</v>
      </c>
      <c r="H171" s="206">
        <v>1</v>
      </c>
      <c r="I171" s="207"/>
      <c r="J171" s="208">
        <f>ROUND(I171*H171,2)</f>
        <v>0</v>
      </c>
      <c r="K171" s="209"/>
      <c r="L171" s="41"/>
      <c r="M171" s="210" t="s">
        <v>19</v>
      </c>
      <c r="N171" s="211" t="s">
        <v>40</v>
      </c>
      <c r="O171" s="81"/>
      <c r="P171" s="212">
        <f>O171*H171</f>
        <v>0</v>
      </c>
      <c r="Q171" s="212">
        <v>0</v>
      </c>
      <c r="R171" s="212">
        <f>Q171*H171</f>
        <v>0</v>
      </c>
      <c r="S171" s="212">
        <v>0</v>
      </c>
      <c r="T171" s="213">
        <f>S171*H171</f>
        <v>0</v>
      </c>
      <c r="U171" s="35"/>
      <c r="V171" s="35"/>
      <c r="W171" s="35"/>
      <c r="X171" s="35"/>
      <c r="Y171" s="35"/>
      <c r="Z171" s="35"/>
      <c r="AA171" s="35"/>
      <c r="AB171" s="35"/>
      <c r="AC171" s="35"/>
      <c r="AD171" s="35"/>
      <c r="AE171" s="35"/>
      <c r="AR171" s="214" t="s">
        <v>178</v>
      </c>
      <c r="AT171" s="214" t="s">
        <v>174</v>
      </c>
      <c r="AU171" s="214" t="s">
        <v>79</v>
      </c>
      <c r="AY171" s="14" t="s">
        <v>171</v>
      </c>
      <c r="BE171" s="215">
        <f>IF(N171="základní",J171,0)</f>
        <v>0</v>
      </c>
      <c r="BF171" s="215">
        <f>IF(N171="snížená",J171,0)</f>
        <v>0</v>
      </c>
      <c r="BG171" s="215">
        <f>IF(N171="zákl. přenesená",J171,0)</f>
        <v>0</v>
      </c>
      <c r="BH171" s="215">
        <f>IF(N171="sníž. přenesená",J171,0)</f>
        <v>0</v>
      </c>
      <c r="BI171" s="215">
        <f>IF(N171="nulová",J171,0)</f>
        <v>0</v>
      </c>
      <c r="BJ171" s="14" t="s">
        <v>77</v>
      </c>
      <c r="BK171" s="215">
        <f>ROUND(I171*H171,2)</f>
        <v>0</v>
      </c>
      <c r="BL171" s="14" t="s">
        <v>178</v>
      </c>
      <c r="BM171" s="214" t="s">
        <v>539</v>
      </c>
    </row>
    <row r="172" spans="1:63" s="12" customFormat="1" ht="25.9" customHeight="1">
      <c r="A172" s="12"/>
      <c r="B172" s="186"/>
      <c r="C172" s="187"/>
      <c r="D172" s="188" t="s">
        <v>68</v>
      </c>
      <c r="E172" s="189" t="s">
        <v>315</v>
      </c>
      <c r="F172" s="189" t="s">
        <v>316</v>
      </c>
      <c r="G172" s="187"/>
      <c r="H172" s="187"/>
      <c r="I172" s="190"/>
      <c r="J172" s="191">
        <f>BK172</f>
        <v>0</v>
      </c>
      <c r="K172" s="187"/>
      <c r="L172" s="192"/>
      <c r="M172" s="193"/>
      <c r="N172" s="194"/>
      <c r="O172" s="194"/>
      <c r="P172" s="195">
        <f>P173+P175</f>
        <v>0</v>
      </c>
      <c r="Q172" s="194"/>
      <c r="R172" s="195">
        <f>R173+R175</f>
        <v>0</v>
      </c>
      <c r="S172" s="194"/>
      <c r="T172" s="196">
        <f>T173+T175</f>
        <v>0</v>
      </c>
      <c r="U172" s="12"/>
      <c r="V172" s="12"/>
      <c r="W172" s="12"/>
      <c r="X172" s="12"/>
      <c r="Y172" s="12"/>
      <c r="Z172" s="12"/>
      <c r="AA172" s="12"/>
      <c r="AB172" s="12"/>
      <c r="AC172" s="12"/>
      <c r="AD172" s="12"/>
      <c r="AE172" s="12"/>
      <c r="AR172" s="197" t="s">
        <v>189</v>
      </c>
      <c r="AT172" s="198" t="s">
        <v>68</v>
      </c>
      <c r="AU172" s="198" t="s">
        <v>69</v>
      </c>
      <c r="AY172" s="197" t="s">
        <v>171</v>
      </c>
      <c r="BK172" s="199">
        <f>BK173+BK175</f>
        <v>0</v>
      </c>
    </row>
    <row r="173" spans="1:63" s="12" customFormat="1" ht="22.8" customHeight="1">
      <c r="A173" s="12"/>
      <c r="B173" s="186"/>
      <c r="C173" s="187"/>
      <c r="D173" s="188" t="s">
        <v>68</v>
      </c>
      <c r="E173" s="200" t="s">
        <v>317</v>
      </c>
      <c r="F173" s="200" t="s">
        <v>318</v>
      </c>
      <c r="G173" s="187"/>
      <c r="H173" s="187"/>
      <c r="I173" s="190"/>
      <c r="J173" s="201">
        <f>BK173</f>
        <v>0</v>
      </c>
      <c r="K173" s="187"/>
      <c r="L173" s="192"/>
      <c r="M173" s="193"/>
      <c r="N173" s="194"/>
      <c r="O173" s="194"/>
      <c r="P173" s="195">
        <f>P174</f>
        <v>0</v>
      </c>
      <c r="Q173" s="194"/>
      <c r="R173" s="195">
        <f>R174</f>
        <v>0</v>
      </c>
      <c r="S173" s="194"/>
      <c r="T173" s="196">
        <f>T174</f>
        <v>0</v>
      </c>
      <c r="U173" s="12"/>
      <c r="V173" s="12"/>
      <c r="W173" s="12"/>
      <c r="X173" s="12"/>
      <c r="Y173" s="12"/>
      <c r="Z173" s="12"/>
      <c r="AA173" s="12"/>
      <c r="AB173" s="12"/>
      <c r="AC173" s="12"/>
      <c r="AD173" s="12"/>
      <c r="AE173" s="12"/>
      <c r="AR173" s="197" t="s">
        <v>189</v>
      </c>
      <c r="AT173" s="198" t="s">
        <v>68</v>
      </c>
      <c r="AU173" s="198" t="s">
        <v>77</v>
      </c>
      <c r="AY173" s="197" t="s">
        <v>171</v>
      </c>
      <c r="BK173" s="199">
        <f>BK174</f>
        <v>0</v>
      </c>
    </row>
    <row r="174" spans="1:65" s="2" customFormat="1" ht="14.4" customHeight="1">
      <c r="A174" s="35"/>
      <c r="B174" s="36"/>
      <c r="C174" s="202" t="s">
        <v>469</v>
      </c>
      <c r="D174" s="202" t="s">
        <v>174</v>
      </c>
      <c r="E174" s="203" t="s">
        <v>320</v>
      </c>
      <c r="F174" s="204" t="s">
        <v>318</v>
      </c>
      <c r="G174" s="205" t="s">
        <v>321</v>
      </c>
      <c r="H174" s="216"/>
      <c r="I174" s="207"/>
      <c r="J174" s="208">
        <f>ROUND(I174*H174,2)</f>
        <v>0</v>
      </c>
      <c r="K174" s="209"/>
      <c r="L174" s="41"/>
      <c r="M174" s="210" t="s">
        <v>19</v>
      </c>
      <c r="N174" s="211" t="s">
        <v>40</v>
      </c>
      <c r="O174" s="81"/>
      <c r="P174" s="212">
        <f>O174*H174</f>
        <v>0</v>
      </c>
      <c r="Q174" s="212">
        <v>0</v>
      </c>
      <c r="R174" s="212">
        <f>Q174*H174</f>
        <v>0</v>
      </c>
      <c r="S174" s="212">
        <v>0</v>
      </c>
      <c r="T174" s="213">
        <f>S174*H174</f>
        <v>0</v>
      </c>
      <c r="U174" s="35"/>
      <c r="V174" s="35"/>
      <c r="W174" s="35"/>
      <c r="X174" s="35"/>
      <c r="Y174" s="35"/>
      <c r="Z174" s="35"/>
      <c r="AA174" s="35"/>
      <c r="AB174" s="35"/>
      <c r="AC174" s="35"/>
      <c r="AD174" s="35"/>
      <c r="AE174" s="35"/>
      <c r="AR174" s="214" t="s">
        <v>322</v>
      </c>
      <c r="AT174" s="214" t="s">
        <v>174</v>
      </c>
      <c r="AU174" s="214" t="s">
        <v>79</v>
      </c>
      <c r="AY174" s="14" t="s">
        <v>171</v>
      </c>
      <c r="BE174" s="215">
        <f>IF(N174="základní",J174,0)</f>
        <v>0</v>
      </c>
      <c r="BF174" s="215">
        <f>IF(N174="snížená",J174,0)</f>
        <v>0</v>
      </c>
      <c r="BG174" s="215">
        <f>IF(N174="zákl. přenesená",J174,0)</f>
        <v>0</v>
      </c>
      <c r="BH174" s="215">
        <f>IF(N174="sníž. přenesená",J174,0)</f>
        <v>0</v>
      </c>
      <c r="BI174" s="215">
        <f>IF(N174="nulová",J174,0)</f>
        <v>0</v>
      </c>
      <c r="BJ174" s="14" t="s">
        <v>77</v>
      </c>
      <c r="BK174" s="215">
        <f>ROUND(I174*H174,2)</f>
        <v>0</v>
      </c>
      <c r="BL174" s="14" t="s">
        <v>322</v>
      </c>
      <c r="BM174" s="214" t="s">
        <v>1821</v>
      </c>
    </row>
    <row r="175" spans="1:63" s="12" customFormat="1" ht="22.8" customHeight="1">
      <c r="A175" s="12"/>
      <c r="B175" s="186"/>
      <c r="C175" s="187"/>
      <c r="D175" s="188" t="s">
        <v>68</v>
      </c>
      <c r="E175" s="200" t="s">
        <v>324</v>
      </c>
      <c r="F175" s="200" t="s">
        <v>325</v>
      </c>
      <c r="G175" s="187"/>
      <c r="H175" s="187"/>
      <c r="I175" s="190"/>
      <c r="J175" s="201">
        <f>BK175</f>
        <v>0</v>
      </c>
      <c r="K175" s="187"/>
      <c r="L175" s="192"/>
      <c r="M175" s="193"/>
      <c r="N175" s="194"/>
      <c r="O175" s="194"/>
      <c r="P175" s="195">
        <f>P176</f>
        <v>0</v>
      </c>
      <c r="Q175" s="194"/>
      <c r="R175" s="195">
        <f>R176</f>
        <v>0</v>
      </c>
      <c r="S175" s="194"/>
      <c r="T175" s="196">
        <f>T176</f>
        <v>0</v>
      </c>
      <c r="U175" s="12"/>
      <c r="V175" s="12"/>
      <c r="W175" s="12"/>
      <c r="X175" s="12"/>
      <c r="Y175" s="12"/>
      <c r="Z175" s="12"/>
      <c r="AA175" s="12"/>
      <c r="AB175" s="12"/>
      <c r="AC175" s="12"/>
      <c r="AD175" s="12"/>
      <c r="AE175" s="12"/>
      <c r="AR175" s="197" t="s">
        <v>189</v>
      </c>
      <c r="AT175" s="198" t="s">
        <v>68</v>
      </c>
      <c r="AU175" s="198" t="s">
        <v>77</v>
      </c>
      <c r="AY175" s="197" t="s">
        <v>171</v>
      </c>
      <c r="BK175" s="199">
        <f>BK176</f>
        <v>0</v>
      </c>
    </row>
    <row r="176" spans="1:65" s="2" customFormat="1" ht="14.4" customHeight="1">
      <c r="A176" s="35"/>
      <c r="B176" s="36"/>
      <c r="C176" s="202" t="s">
        <v>544</v>
      </c>
      <c r="D176" s="202" t="s">
        <v>174</v>
      </c>
      <c r="E176" s="203" t="s">
        <v>326</v>
      </c>
      <c r="F176" s="204" t="s">
        <v>325</v>
      </c>
      <c r="G176" s="205" t="s">
        <v>321</v>
      </c>
      <c r="H176" s="216"/>
      <c r="I176" s="207"/>
      <c r="J176" s="208">
        <f>ROUND(I176*H176,2)</f>
        <v>0</v>
      </c>
      <c r="K176" s="209"/>
      <c r="L176" s="41"/>
      <c r="M176" s="217" t="s">
        <v>19</v>
      </c>
      <c r="N176" s="218" t="s">
        <v>40</v>
      </c>
      <c r="O176" s="219"/>
      <c r="P176" s="220">
        <f>O176*H176</f>
        <v>0</v>
      </c>
      <c r="Q176" s="220">
        <v>0</v>
      </c>
      <c r="R176" s="220">
        <f>Q176*H176</f>
        <v>0</v>
      </c>
      <c r="S176" s="220">
        <v>0</v>
      </c>
      <c r="T176" s="221">
        <f>S176*H176</f>
        <v>0</v>
      </c>
      <c r="U176" s="35"/>
      <c r="V176" s="35"/>
      <c r="W176" s="35"/>
      <c r="X176" s="35"/>
      <c r="Y176" s="35"/>
      <c r="Z176" s="35"/>
      <c r="AA176" s="35"/>
      <c r="AB176" s="35"/>
      <c r="AC176" s="35"/>
      <c r="AD176" s="35"/>
      <c r="AE176" s="35"/>
      <c r="AR176" s="214" t="s">
        <v>322</v>
      </c>
      <c r="AT176" s="214" t="s">
        <v>174</v>
      </c>
      <c r="AU176" s="214" t="s">
        <v>79</v>
      </c>
      <c r="AY176" s="14" t="s">
        <v>171</v>
      </c>
      <c r="BE176" s="215">
        <f>IF(N176="základní",J176,0)</f>
        <v>0</v>
      </c>
      <c r="BF176" s="215">
        <f>IF(N176="snížená",J176,0)</f>
        <v>0</v>
      </c>
      <c r="BG176" s="215">
        <f>IF(N176="zákl. přenesená",J176,0)</f>
        <v>0</v>
      </c>
      <c r="BH176" s="215">
        <f>IF(N176="sníž. přenesená",J176,0)</f>
        <v>0</v>
      </c>
      <c r="BI176" s="215">
        <f>IF(N176="nulová",J176,0)</f>
        <v>0</v>
      </c>
      <c r="BJ176" s="14" t="s">
        <v>77</v>
      </c>
      <c r="BK176" s="215">
        <f>ROUND(I176*H176,2)</f>
        <v>0</v>
      </c>
      <c r="BL176" s="14" t="s">
        <v>322</v>
      </c>
      <c r="BM176" s="214" t="s">
        <v>1822</v>
      </c>
    </row>
    <row r="177" spans="1:31" s="2" customFormat="1" ht="6.95" customHeight="1">
      <c r="A177" s="35"/>
      <c r="B177" s="56"/>
      <c r="C177" s="57"/>
      <c r="D177" s="57"/>
      <c r="E177" s="57"/>
      <c r="F177" s="57"/>
      <c r="G177" s="57"/>
      <c r="H177" s="57"/>
      <c r="I177" s="57"/>
      <c r="J177" s="57"/>
      <c r="K177" s="57"/>
      <c r="L177" s="41"/>
      <c r="M177" s="35"/>
      <c r="O177" s="35"/>
      <c r="P177" s="35"/>
      <c r="Q177" s="35"/>
      <c r="R177" s="35"/>
      <c r="S177" s="35"/>
      <c r="T177" s="35"/>
      <c r="U177" s="35"/>
      <c r="V177" s="35"/>
      <c r="W177" s="35"/>
      <c r="X177" s="35"/>
      <c r="Y177" s="35"/>
      <c r="Z177" s="35"/>
      <c r="AA177" s="35"/>
      <c r="AB177" s="35"/>
      <c r="AC177" s="35"/>
      <c r="AD177" s="35"/>
      <c r="AE177" s="35"/>
    </row>
  </sheetData>
  <sheetProtection password="CC35" sheet="1" objects="1" scenarios="1" formatColumns="0" formatRows="0" autoFilter="0"/>
  <autoFilter ref="C91:K17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104</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1823</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ROUND(J89,2)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ROUND((SUM(BE89:BE129)),2)</f>
        <v>0</v>
      </c>
      <c r="G33" s="35"/>
      <c r="H33" s="35"/>
      <c r="I33" s="145">
        <v>0.21</v>
      </c>
      <c r="J33" s="144">
        <f>ROUND(((SUM(BE89:BE129))*I33),2)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ROUND((SUM(BF89:BF129)),2)</f>
        <v>0</v>
      </c>
      <c r="G34" s="35"/>
      <c r="H34" s="35"/>
      <c r="I34" s="145">
        <v>0.15</v>
      </c>
      <c r="J34" s="144">
        <f>ROUND(((SUM(BF89:BF129))*I34),2)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ROUND((SUM(BG89:BG129)),2)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ROUND((SUM(BH89:BH129)),2)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ROUND((SUM(BI89:BI129)),2)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SO.03.05 - VZDUCHOTECHNIKA</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J89</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1824</v>
      </c>
      <c r="E60" s="165"/>
      <c r="F60" s="165"/>
      <c r="G60" s="165"/>
      <c r="H60" s="165"/>
      <c r="I60" s="165"/>
      <c r="J60" s="166">
        <f>J90</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1825</v>
      </c>
      <c r="E61" s="165"/>
      <c r="F61" s="165"/>
      <c r="G61" s="165"/>
      <c r="H61" s="165"/>
      <c r="I61" s="165"/>
      <c r="J61" s="166">
        <f>J107</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1826</v>
      </c>
      <c r="E62" s="165"/>
      <c r="F62" s="165"/>
      <c r="G62" s="165"/>
      <c r="H62" s="165"/>
      <c r="I62" s="165"/>
      <c r="J62" s="166">
        <f>J110</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1827</v>
      </c>
      <c r="E63" s="165"/>
      <c r="F63" s="165"/>
      <c r="G63" s="165"/>
      <c r="H63" s="165"/>
      <c r="I63" s="165"/>
      <c r="J63" s="166">
        <f>J113</f>
        <v>0</v>
      </c>
      <c r="K63" s="163"/>
      <c r="L63" s="167"/>
      <c r="S63" s="9"/>
      <c r="T63" s="9"/>
      <c r="U63" s="9"/>
      <c r="V63" s="9"/>
      <c r="W63" s="9"/>
      <c r="X63" s="9"/>
      <c r="Y63" s="9"/>
      <c r="Z63" s="9"/>
      <c r="AA63" s="9"/>
      <c r="AB63" s="9"/>
      <c r="AC63" s="9"/>
      <c r="AD63" s="9"/>
      <c r="AE63" s="9"/>
    </row>
    <row r="64" spans="1:31" s="10" customFormat="1" ht="19.9" customHeight="1" hidden="1">
      <c r="A64" s="10"/>
      <c r="B64" s="168"/>
      <c r="C64" s="169"/>
      <c r="D64" s="170" t="s">
        <v>1828</v>
      </c>
      <c r="E64" s="171"/>
      <c r="F64" s="171"/>
      <c r="G64" s="171"/>
      <c r="H64" s="171"/>
      <c r="I64" s="171"/>
      <c r="J64" s="172">
        <f>J114</f>
        <v>0</v>
      </c>
      <c r="K64" s="169"/>
      <c r="L64" s="173"/>
      <c r="S64" s="10"/>
      <c r="T64" s="10"/>
      <c r="U64" s="10"/>
      <c r="V64" s="10"/>
      <c r="W64" s="10"/>
      <c r="X64" s="10"/>
      <c r="Y64" s="10"/>
      <c r="Z64" s="10"/>
      <c r="AA64" s="10"/>
      <c r="AB64" s="10"/>
      <c r="AC64" s="10"/>
      <c r="AD64" s="10"/>
      <c r="AE64" s="10"/>
    </row>
    <row r="65" spans="1:31" s="9" customFormat="1" ht="24.95" customHeight="1" hidden="1">
      <c r="A65" s="9"/>
      <c r="B65" s="162"/>
      <c r="C65" s="163"/>
      <c r="D65" s="164" t="s">
        <v>1829</v>
      </c>
      <c r="E65" s="165"/>
      <c r="F65" s="165"/>
      <c r="G65" s="165"/>
      <c r="H65" s="165"/>
      <c r="I65" s="165"/>
      <c r="J65" s="166">
        <f>J117</f>
        <v>0</v>
      </c>
      <c r="K65" s="163"/>
      <c r="L65" s="167"/>
      <c r="S65" s="9"/>
      <c r="T65" s="9"/>
      <c r="U65" s="9"/>
      <c r="V65" s="9"/>
      <c r="W65" s="9"/>
      <c r="X65" s="9"/>
      <c r="Y65" s="9"/>
      <c r="Z65" s="9"/>
      <c r="AA65" s="9"/>
      <c r="AB65" s="9"/>
      <c r="AC65" s="9"/>
      <c r="AD65" s="9"/>
      <c r="AE65" s="9"/>
    </row>
    <row r="66" spans="1:31" s="9" customFormat="1" ht="24.95" customHeight="1" hidden="1">
      <c r="A66" s="9"/>
      <c r="B66" s="162"/>
      <c r="C66" s="163"/>
      <c r="D66" s="164" t="s">
        <v>1830</v>
      </c>
      <c r="E66" s="165"/>
      <c r="F66" s="165"/>
      <c r="G66" s="165"/>
      <c r="H66" s="165"/>
      <c r="I66" s="165"/>
      <c r="J66" s="166">
        <f>J121</f>
        <v>0</v>
      </c>
      <c r="K66" s="163"/>
      <c r="L66" s="167"/>
      <c r="S66" s="9"/>
      <c r="T66" s="9"/>
      <c r="U66" s="9"/>
      <c r="V66" s="9"/>
      <c r="W66" s="9"/>
      <c r="X66" s="9"/>
      <c r="Y66" s="9"/>
      <c r="Z66" s="9"/>
      <c r="AA66" s="9"/>
      <c r="AB66" s="9"/>
      <c r="AC66" s="9"/>
      <c r="AD66" s="9"/>
      <c r="AE66" s="9"/>
    </row>
    <row r="67" spans="1:31" s="9" customFormat="1" ht="24.95" customHeight="1" hidden="1">
      <c r="A67" s="9"/>
      <c r="B67" s="162"/>
      <c r="C67" s="163"/>
      <c r="D67" s="164" t="s">
        <v>153</v>
      </c>
      <c r="E67" s="165"/>
      <c r="F67" s="165"/>
      <c r="G67" s="165"/>
      <c r="H67" s="165"/>
      <c r="I67" s="165"/>
      <c r="J67" s="166">
        <f>J125</f>
        <v>0</v>
      </c>
      <c r="K67" s="163"/>
      <c r="L67" s="167"/>
      <c r="S67" s="9"/>
      <c r="T67" s="9"/>
      <c r="U67" s="9"/>
      <c r="V67" s="9"/>
      <c r="W67" s="9"/>
      <c r="X67" s="9"/>
      <c r="Y67" s="9"/>
      <c r="Z67" s="9"/>
      <c r="AA67" s="9"/>
      <c r="AB67" s="9"/>
      <c r="AC67" s="9"/>
      <c r="AD67" s="9"/>
      <c r="AE67" s="9"/>
    </row>
    <row r="68" spans="1:31" s="10" customFormat="1" ht="19.9" customHeight="1" hidden="1">
      <c r="A68" s="10"/>
      <c r="B68" s="168"/>
      <c r="C68" s="169"/>
      <c r="D68" s="170" t="s">
        <v>154</v>
      </c>
      <c r="E68" s="171"/>
      <c r="F68" s="171"/>
      <c r="G68" s="171"/>
      <c r="H68" s="171"/>
      <c r="I68" s="171"/>
      <c r="J68" s="172">
        <f>J126</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155</v>
      </c>
      <c r="E69" s="171"/>
      <c r="F69" s="171"/>
      <c r="G69" s="171"/>
      <c r="H69" s="171"/>
      <c r="I69" s="171"/>
      <c r="J69" s="172">
        <f>J128</f>
        <v>0</v>
      </c>
      <c r="K69" s="169"/>
      <c r="L69" s="173"/>
      <c r="S69" s="10"/>
      <c r="T69" s="10"/>
      <c r="U69" s="10"/>
      <c r="V69" s="10"/>
      <c r="W69" s="10"/>
      <c r="X69" s="10"/>
      <c r="Y69" s="10"/>
      <c r="Z69" s="10"/>
      <c r="AA69" s="10"/>
      <c r="AB69" s="10"/>
      <c r="AC69" s="10"/>
      <c r="AD69" s="10"/>
      <c r="AE69" s="10"/>
    </row>
    <row r="70" spans="1:31" s="2" customFormat="1" ht="21.8" customHeight="1" hidden="1">
      <c r="A70" s="35"/>
      <c r="B70" s="36"/>
      <c r="C70" s="37"/>
      <c r="D70" s="37"/>
      <c r="E70" s="37"/>
      <c r="F70" s="37"/>
      <c r="G70" s="37"/>
      <c r="H70" s="37"/>
      <c r="I70" s="37"/>
      <c r="J70" s="37"/>
      <c r="K70" s="37"/>
      <c r="L70" s="131"/>
      <c r="S70" s="35"/>
      <c r="T70" s="35"/>
      <c r="U70" s="35"/>
      <c r="V70" s="35"/>
      <c r="W70" s="35"/>
      <c r="X70" s="35"/>
      <c r="Y70" s="35"/>
      <c r="Z70" s="35"/>
      <c r="AA70" s="35"/>
      <c r="AB70" s="35"/>
      <c r="AC70" s="35"/>
      <c r="AD70" s="35"/>
      <c r="AE70" s="35"/>
    </row>
    <row r="71" spans="1:31" s="2" customFormat="1" ht="6.95" customHeight="1" hidden="1">
      <c r="A71" s="35"/>
      <c r="B71" s="56"/>
      <c r="C71" s="57"/>
      <c r="D71" s="57"/>
      <c r="E71" s="57"/>
      <c r="F71" s="57"/>
      <c r="G71" s="57"/>
      <c r="H71" s="57"/>
      <c r="I71" s="57"/>
      <c r="J71" s="57"/>
      <c r="K71" s="57"/>
      <c r="L71" s="131"/>
      <c r="S71" s="35"/>
      <c r="T71" s="35"/>
      <c r="U71" s="35"/>
      <c r="V71" s="35"/>
      <c r="W71" s="35"/>
      <c r="X71" s="35"/>
      <c r="Y71" s="35"/>
      <c r="Z71" s="35"/>
      <c r="AA71" s="35"/>
      <c r="AB71" s="35"/>
      <c r="AC71" s="35"/>
      <c r="AD71" s="35"/>
      <c r="AE71" s="35"/>
    </row>
    <row r="72" ht="12" hidden="1"/>
    <row r="73" ht="12" hidden="1"/>
    <row r="74" ht="12" hidden="1"/>
    <row r="75" spans="1:31" s="2" customFormat="1" ht="6.95" customHeight="1">
      <c r="A75" s="35"/>
      <c r="B75" s="58"/>
      <c r="C75" s="59"/>
      <c r="D75" s="59"/>
      <c r="E75" s="59"/>
      <c r="F75" s="59"/>
      <c r="G75" s="59"/>
      <c r="H75" s="59"/>
      <c r="I75" s="59"/>
      <c r="J75" s="59"/>
      <c r="K75" s="59"/>
      <c r="L75" s="131"/>
      <c r="S75" s="35"/>
      <c r="T75" s="35"/>
      <c r="U75" s="35"/>
      <c r="V75" s="35"/>
      <c r="W75" s="35"/>
      <c r="X75" s="35"/>
      <c r="Y75" s="35"/>
      <c r="Z75" s="35"/>
      <c r="AA75" s="35"/>
      <c r="AB75" s="35"/>
      <c r="AC75" s="35"/>
      <c r="AD75" s="35"/>
      <c r="AE75" s="35"/>
    </row>
    <row r="76" spans="1:31" s="2" customFormat="1" ht="24.95" customHeight="1">
      <c r="A76" s="35"/>
      <c r="B76" s="36"/>
      <c r="C76" s="20" t="s">
        <v>156</v>
      </c>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2" customHeight="1">
      <c r="A78" s="35"/>
      <c r="B78" s="36"/>
      <c r="C78" s="29" t="s">
        <v>16</v>
      </c>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16.5" customHeight="1">
      <c r="A79" s="35"/>
      <c r="B79" s="36"/>
      <c r="C79" s="37"/>
      <c r="D79" s="37"/>
      <c r="E79" s="157" t="str">
        <f>E7</f>
        <v>ON Jíčín - Náhradní zdroj elektrické energie - nemocnice Jičín</v>
      </c>
      <c r="F79" s="29"/>
      <c r="G79" s="29"/>
      <c r="H79" s="29"/>
      <c r="I79" s="37"/>
      <c r="J79" s="37"/>
      <c r="K79" s="37"/>
      <c r="L79" s="131"/>
      <c r="S79" s="35"/>
      <c r="T79" s="35"/>
      <c r="U79" s="35"/>
      <c r="V79" s="35"/>
      <c r="W79" s="35"/>
      <c r="X79" s="35"/>
      <c r="Y79" s="35"/>
      <c r="Z79" s="35"/>
      <c r="AA79" s="35"/>
      <c r="AB79" s="35"/>
      <c r="AC79" s="35"/>
      <c r="AD79" s="35"/>
      <c r="AE79" s="35"/>
    </row>
    <row r="80" spans="1:31" s="2" customFormat="1" ht="12" customHeight="1">
      <c r="A80" s="35"/>
      <c r="B80" s="36"/>
      <c r="C80" s="29" t="s">
        <v>130</v>
      </c>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6.5" customHeight="1">
      <c r="A81" s="35"/>
      <c r="B81" s="36"/>
      <c r="C81" s="37"/>
      <c r="D81" s="37"/>
      <c r="E81" s="66" t="str">
        <f>E9</f>
        <v>SO.03.05 - VZDUCHOTECHNIKA</v>
      </c>
      <c r="F81" s="37"/>
      <c r="G81" s="37"/>
      <c r="H81" s="37"/>
      <c r="I81" s="37"/>
      <c r="J81" s="37"/>
      <c r="K81" s="37"/>
      <c r="L81" s="131"/>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31"/>
      <c r="S82" s="35"/>
      <c r="T82" s="35"/>
      <c r="U82" s="35"/>
      <c r="V82" s="35"/>
      <c r="W82" s="35"/>
      <c r="X82" s="35"/>
      <c r="Y82" s="35"/>
      <c r="Z82" s="35"/>
      <c r="AA82" s="35"/>
      <c r="AB82" s="35"/>
      <c r="AC82" s="35"/>
      <c r="AD82" s="35"/>
      <c r="AE82" s="35"/>
    </row>
    <row r="83" spans="1:31" s="2" customFormat="1" ht="12" customHeight="1">
      <c r="A83" s="35"/>
      <c r="B83" s="36"/>
      <c r="C83" s="29" t="s">
        <v>21</v>
      </c>
      <c r="D83" s="37"/>
      <c r="E83" s="37"/>
      <c r="F83" s="24" t="str">
        <f>F12</f>
        <v xml:space="preserve"> </v>
      </c>
      <c r="G83" s="37"/>
      <c r="H83" s="37"/>
      <c r="I83" s="29" t="s">
        <v>23</v>
      </c>
      <c r="J83" s="69" t="str">
        <f>IF(J12="","",J12)</f>
        <v>3. 9. 2021</v>
      </c>
      <c r="K83" s="37"/>
      <c r="L83" s="131"/>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31"/>
      <c r="S84" s="35"/>
      <c r="T84" s="35"/>
      <c r="U84" s="35"/>
      <c r="V84" s="35"/>
      <c r="W84" s="35"/>
      <c r="X84" s="35"/>
      <c r="Y84" s="35"/>
      <c r="Z84" s="35"/>
      <c r="AA84" s="35"/>
      <c r="AB84" s="35"/>
      <c r="AC84" s="35"/>
      <c r="AD84" s="35"/>
      <c r="AE84" s="35"/>
    </row>
    <row r="85" spans="1:31" s="2" customFormat="1" ht="15.15" customHeight="1">
      <c r="A85" s="35"/>
      <c r="B85" s="36"/>
      <c r="C85" s="29" t="s">
        <v>25</v>
      </c>
      <c r="D85" s="37"/>
      <c r="E85" s="37"/>
      <c r="F85" s="24" t="str">
        <f>E15</f>
        <v xml:space="preserve"> </v>
      </c>
      <c r="G85" s="37"/>
      <c r="H85" s="37"/>
      <c r="I85" s="29" t="s">
        <v>30</v>
      </c>
      <c r="J85" s="33" t="str">
        <f>E21</f>
        <v xml:space="preserve"> </v>
      </c>
      <c r="K85" s="37"/>
      <c r="L85" s="131"/>
      <c r="S85" s="35"/>
      <c r="T85" s="35"/>
      <c r="U85" s="35"/>
      <c r="V85" s="35"/>
      <c r="W85" s="35"/>
      <c r="X85" s="35"/>
      <c r="Y85" s="35"/>
      <c r="Z85" s="35"/>
      <c r="AA85" s="35"/>
      <c r="AB85" s="35"/>
      <c r="AC85" s="35"/>
      <c r="AD85" s="35"/>
      <c r="AE85" s="35"/>
    </row>
    <row r="86" spans="1:31" s="2" customFormat="1" ht="15.15" customHeight="1">
      <c r="A86" s="35"/>
      <c r="B86" s="36"/>
      <c r="C86" s="29" t="s">
        <v>28</v>
      </c>
      <c r="D86" s="37"/>
      <c r="E86" s="37"/>
      <c r="F86" s="24" t="str">
        <f>IF(E18="","",E18)</f>
        <v>Vyplň údaj</v>
      </c>
      <c r="G86" s="37"/>
      <c r="H86" s="37"/>
      <c r="I86" s="29" t="s">
        <v>32</v>
      </c>
      <c r="J86" s="33" t="str">
        <f>E24</f>
        <v xml:space="preserve"> </v>
      </c>
      <c r="K86" s="37"/>
      <c r="L86" s="131"/>
      <c r="S86" s="35"/>
      <c r="T86" s="35"/>
      <c r="U86" s="35"/>
      <c r="V86" s="35"/>
      <c r="W86" s="35"/>
      <c r="X86" s="35"/>
      <c r="Y86" s="35"/>
      <c r="Z86" s="35"/>
      <c r="AA86" s="35"/>
      <c r="AB86" s="35"/>
      <c r="AC86" s="35"/>
      <c r="AD86" s="35"/>
      <c r="AE86" s="35"/>
    </row>
    <row r="87" spans="1:31" s="2" customFormat="1" ht="10.3" customHeight="1">
      <c r="A87" s="35"/>
      <c r="B87" s="36"/>
      <c r="C87" s="37"/>
      <c r="D87" s="37"/>
      <c r="E87" s="37"/>
      <c r="F87" s="37"/>
      <c r="G87" s="37"/>
      <c r="H87" s="37"/>
      <c r="I87" s="37"/>
      <c r="J87" s="37"/>
      <c r="K87" s="37"/>
      <c r="L87" s="131"/>
      <c r="S87" s="35"/>
      <c r="T87" s="35"/>
      <c r="U87" s="35"/>
      <c r="V87" s="35"/>
      <c r="W87" s="35"/>
      <c r="X87" s="35"/>
      <c r="Y87" s="35"/>
      <c r="Z87" s="35"/>
      <c r="AA87" s="35"/>
      <c r="AB87" s="35"/>
      <c r="AC87" s="35"/>
      <c r="AD87" s="35"/>
      <c r="AE87" s="35"/>
    </row>
    <row r="88" spans="1:31" s="11" customFormat="1" ht="29.25" customHeight="1">
      <c r="A88" s="174"/>
      <c r="B88" s="175"/>
      <c r="C88" s="176" t="s">
        <v>157</v>
      </c>
      <c r="D88" s="177" t="s">
        <v>54</v>
      </c>
      <c r="E88" s="177" t="s">
        <v>50</v>
      </c>
      <c r="F88" s="177" t="s">
        <v>51</v>
      </c>
      <c r="G88" s="177" t="s">
        <v>158</v>
      </c>
      <c r="H88" s="177" t="s">
        <v>159</v>
      </c>
      <c r="I88" s="177" t="s">
        <v>160</v>
      </c>
      <c r="J88" s="178" t="s">
        <v>135</v>
      </c>
      <c r="K88" s="179" t="s">
        <v>161</v>
      </c>
      <c r="L88" s="180"/>
      <c r="M88" s="89" t="s">
        <v>19</v>
      </c>
      <c r="N88" s="90" t="s">
        <v>39</v>
      </c>
      <c r="O88" s="90" t="s">
        <v>162</v>
      </c>
      <c r="P88" s="90" t="s">
        <v>163</v>
      </c>
      <c r="Q88" s="90" t="s">
        <v>164</v>
      </c>
      <c r="R88" s="90" t="s">
        <v>165</v>
      </c>
      <c r="S88" s="90" t="s">
        <v>166</v>
      </c>
      <c r="T88" s="91" t="s">
        <v>167</v>
      </c>
      <c r="U88" s="174"/>
      <c r="V88" s="174"/>
      <c r="W88" s="174"/>
      <c r="X88" s="174"/>
      <c r="Y88" s="174"/>
      <c r="Z88" s="174"/>
      <c r="AA88" s="174"/>
      <c r="AB88" s="174"/>
      <c r="AC88" s="174"/>
      <c r="AD88" s="174"/>
      <c r="AE88" s="174"/>
    </row>
    <row r="89" spans="1:63" s="2" customFormat="1" ht="22.8" customHeight="1">
      <c r="A89" s="35"/>
      <c r="B89" s="36"/>
      <c r="C89" s="96" t="s">
        <v>168</v>
      </c>
      <c r="D89" s="37"/>
      <c r="E89" s="37"/>
      <c r="F89" s="37"/>
      <c r="G89" s="37"/>
      <c r="H89" s="37"/>
      <c r="I89" s="37"/>
      <c r="J89" s="181">
        <f>BK89</f>
        <v>0</v>
      </c>
      <c r="K89" s="37"/>
      <c r="L89" s="41"/>
      <c r="M89" s="92"/>
      <c r="N89" s="182"/>
      <c r="O89" s="93"/>
      <c r="P89" s="183">
        <f>P90+P107+P110+P113+P117+P121+P125</f>
        <v>0</v>
      </c>
      <c r="Q89" s="93"/>
      <c r="R89" s="183">
        <f>R90+R107+R110+R113+R117+R121+R125</f>
        <v>0</v>
      </c>
      <c r="S89" s="93"/>
      <c r="T89" s="184">
        <f>T90+T107+T110+T113+T117+T121+T125</f>
        <v>0</v>
      </c>
      <c r="U89" s="35"/>
      <c r="V89" s="35"/>
      <c r="W89" s="35"/>
      <c r="X89" s="35"/>
      <c r="Y89" s="35"/>
      <c r="Z89" s="35"/>
      <c r="AA89" s="35"/>
      <c r="AB89" s="35"/>
      <c r="AC89" s="35"/>
      <c r="AD89" s="35"/>
      <c r="AE89" s="35"/>
      <c r="AT89" s="14" t="s">
        <v>68</v>
      </c>
      <c r="AU89" s="14" t="s">
        <v>136</v>
      </c>
      <c r="BK89" s="185">
        <f>BK90+BK107+BK110+BK113+BK117+BK121+BK125</f>
        <v>0</v>
      </c>
    </row>
    <row r="90" spans="1:63" s="12" customFormat="1" ht="25.9" customHeight="1">
      <c r="A90" s="12"/>
      <c r="B90" s="186"/>
      <c r="C90" s="187"/>
      <c r="D90" s="188" t="s">
        <v>68</v>
      </c>
      <c r="E90" s="189" t="s">
        <v>552</v>
      </c>
      <c r="F90" s="189" t="s">
        <v>1831</v>
      </c>
      <c r="G90" s="187"/>
      <c r="H90" s="187"/>
      <c r="I90" s="190"/>
      <c r="J90" s="191">
        <f>BK90</f>
        <v>0</v>
      </c>
      <c r="K90" s="187"/>
      <c r="L90" s="192"/>
      <c r="M90" s="193"/>
      <c r="N90" s="194"/>
      <c r="O90" s="194"/>
      <c r="P90" s="195">
        <f>SUM(P91:P106)</f>
        <v>0</v>
      </c>
      <c r="Q90" s="194"/>
      <c r="R90" s="195">
        <f>SUM(R91:R106)</f>
        <v>0</v>
      </c>
      <c r="S90" s="194"/>
      <c r="T90" s="196">
        <f>SUM(T91:T106)</f>
        <v>0</v>
      </c>
      <c r="U90" s="12"/>
      <c r="V90" s="12"/>
      <c r="W90" s="12"/>
      <c r="X90" s="12"/>
      <c r="Y90" s="12"/>
      <c r="Z90" s="12"/>
      <c r="AA90" s="12"/>
      <c r="AB90" s="12"/>
      <c r="AC90" s="12"/>
      <c r="AD90" s="12"/>
      <c r="AE90" s="12"/>
      <c r="AR90" s="197" t="s">
        <v>77</v>
      </c>
      <c r="AT90" s="198" t="s">
        <v>68</v>
      </c>
      <c r="AU90" s="198" t="s">
        <v>69</v>
      </c>
      <c r="AY90" s="197" t="s">
        <v>171</v>
      </c>
      <c r="BK90" s="199">
        <f>SUM(BK91:BK106)</f>
        <v>0</v>
      </c>
    </row>
    <row r="91" spans="1:65" s="2" customFormat="1" ht="37.8" customHeight="1">
      <c r="A91" s="35"/>
      <c r="B91" s="36"/>
      <c r="C91" s="222" t="s">
        <v>77</v>
      </c>
      <c r="D91" s="222" t="s">
        <v>299</v>
      </c>
      <c r="E91" s="223" t="s">
        <v>1832</v>
      </c>
      <c r="F91" s="224" t="s">
        <v>1833</v>
      </c>
      <c r="G91" s="225" t="s">
        <v>356</v>
      </c>
      <c r="H91" s="226">
        <v>112</v>
      </c>
      <c r="I91" s="227"/>
      <c r="J91" s="228">
        <f>ROUND(I91*H91,2)</f>
        <v>0</v>
      </c>
      <c r="K91" s="229"/>
      <c r="L91" s="230"/>
      <c r="M91" s="231" t="s">
        <v>19</v>
      </c>
      <c r="N91" s="232"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188</v>
      </c>
      <c r="AT91" s="214" t="s">
        <v>299</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79</v>
      </c>
    </row>
    <row r="92" spans="1:65" s="2" customFormat="1" ht="37.8" customHeight="1">
      <c r="A92" s="35"/>
      <c r="B92" s="36"/>
      <c r="C92" s="222" t="s">
        <v>79</v>
      </c>
      <c r="D92" s="222" t="s">
        <v>299</v>
      </c>
      <c r="E92" s="223" t="s">
        <v>1834</v>
      </c>
      <c r="F92" s="224" t="s">
        <v>1835</v>
      </c>
      <c r="G92" s="225" t="s">
        <v>378</v>
      </c>
      <c r="H92" s="226">
        <v>6</v>
      </c>
      <c r="I92" s="227"/>
      <c r="J92" s="228">
        <f>ROUND(I92*H92,2)</f>
        <v>0</v>
      </c>
      <c r="K92" s="229"/>
      <c r="L92" s="230"/>
      <c r="M92" s="231" t="s">
        <v>19</v>
      </c>
      <c r="N92" s="232"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188</v>
      </c>
      <c r="AT92" s="214" t="s">
        <v>299</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178</v>
      </c>
    </row>
    <row r="93" spans="1:65" s="2" customFormat="1" ht="37.8" customHeight="1">
      <c r="A93" s="35"/>
      <c r="B93" s="36"/>
      <c r="C93" s="222" t="s">
        <v>181</v>
      </c>
      <c r="D93" s="222" t="s">
        <v>299</v>
      </c>
      <c r="E93" s="223" t="s">
        <v>1836</v>
      </c>
      <c r="F93" s="224" t="s">
        <v>1837</v>
      </c>
      <c r="G93" s="225" t="s">
        <v>378</v>
      </c>
      <c r="H93" s="226">
        <v>4</v>
      </c>
      <c r="I93" s="227"/>
      <c r="J93" s="228">
        <f>ROUND(I93*H93,2)</f>
        <v>0</v>
      </c>
      <c r="K93" s="229"/>
      <c r="L93" s="230"/>
      <c r="M93" s="231" t="s">
        <v>19</v>
      </c>
      <c r="N93" s="232"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188</v>
      </c>
      <c r="AT93" s="214" t="s">
        <v>299</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185</v>
      </c>
    </row>
    <row r="94" spans="1:65" s="2" customFormat="1" ht="49.05" customHeight="1">
      <c r="A94" s="35"/>
      <c r="B94" s="36"/>
      <c r="C94" s="222" t="s">
        <v>178</v>
      </c>
      <c r="D94" s="222" t="s">
        <v>299</v>
      </c>
      <c r="E94" s="223" t="s">
        <v>1838</v>
      </c>
      <c r="F94" s="224" t="s">
        <v>1839</v>
      </c>
      <c r="G94" s="225" t="s">
        <v>378</v>
      </c>
      <c r="H94" s="226">
        <v>4</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188</v>
      </c>
    </row>
    <row r="95" spans="1:65" s="2" customFormat="1" ht="37.8" customHeight="1">
      <c r="A95" s="35"/>
      <c r="B95" s="36"/>
      <c r="C95" s="222" t="s">
        <v>189</v>
      </c>
      <c r="D95" s="222" t="s">
        <v>299</v>
      </c>
      <c r="E95" s="223" t="s">
        <v>1840</v>
      </c>
      <c r="F95" s="224" t="s">
        <v>1841</v>
      </c>
      <c r="G95" s="225" t="s">
        <v>378</v>
      </c>
      <c r="H95" s="226">
        <v>30</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192</v>
      </c>
    </row>
    <row r="96" spans="1:65" s="2" customFormat="1" ht="37.8" customHeight="1">
      <c r="A96" s="35"/>
      <c r="B96" s="36"/>
      <c r="C96" s="222" t="s">
        <v>185</v>
      </c>
      <c r="D96" s="222" t="s">
        <v>299</v>
      </c>
      <c r="E96" s="223" t="s">
        <v>1842</v>
      </c>
      <c r="F96" s="224" t="s">
        <v>1843</v>
      </c>
      <c r="G96" s="225" t="s">
        <v>378</v>
      </c>
      <c r="H96" s="226">
        <v>2</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195</v>
      </c>
    </row>
    <row r="97" spans="1:65" s="2" customFormat="1" ht="14.4" customHeight="1">
      <c r="A97" s="35"/>
      <c r="B97" s="36"/>
      <c r="C97" s="202" t="s">
        <v>196</v>
      </c>
      <c r="D97" s="202" t="s">
        <v>174</v>
      </c>
      <c r="E97" s="203" t="s">
        <v>1844</v>
      </c>
      <c r="F97" s="204" t="s">
        <v>1845</v>
      </c>
      <c r="G97" s="205" t="s">
        <v>356</v>
      </c>
      <c r="H97" s="206">
        <v>112</v>
      </c>
      <c r="I97" s="207"/>
      <c r="J97" s="208">
        <f>ROUND(I97*H97,2)</f>
        <v>0</v>
      </c>
      <c r="K97" s="209"/>
      <c r="L97" s="41"/>
      <c r="M97" s="210" t="s">
        <v>19</v>
      </c>
      <c r="N97" s="211"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178</v>
      </c>
      <c r="AT97" s="214" t="s">
        <v>174</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199</v>
      </c>
    </row>
    <row r="98" spans="1:65" s="2" customFormat="1" ht="14.4" customHeight="1">
      <c r="A98" s="35"/>
      <c r="B98" s="36"/>
      <c r="C98" s="222" t="s">
        <v>188</v>
      </c>
      <c r="D98" s="222" t="s">
        <v>299</v>
      </c>
      <c r="E98" s="223" t="s">
        <v>1846</v>
      </c>
      <c r="F98" s="224" t="s">
        <v>1847</v>
      </c>
      <c r="G98" s="225" t="s">
        <v>19</v>
      </c>
      <c r="H98" s="226">
        <v>0</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202</v>
      </c>
    </row>
    <row r="99" spans="1:65" s="2" customFormat="1" ht="37.8" customHeight="1">
      <c r="A99" s="35"/>
      <c r="B99" s="36"/>
      <c r="C99" s="222" t="s">
        <v>172</v>
      </c>
      <c r="D99" s="222" t="s">
        <v>299</v>
      </c>
      <c r="E99" s="223" t="s">
        <v>1848</v>
      </c>
      <c r="F99" s="224" t="s">
        <v>1849</v>
      </c>
      <c r="G99" s="225" t="s">
        <v>356</v>
      </c>
      <c r="H99" s="226">
        <v>8</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206</v>
      </c>
    </row>
    <row r="100" spans="1:65" s="2" customFormat="1" ht="37.8" customHeight="1">
      <c r="A100" s="35"/>
      <c r="B100" s="36"/>
      <c r="C100" s="222" t="s">
        <v>192</v>
      </c>
      <c r="D100" s="222" t="s">
        <v>299</v>
      </c>
      <c r="E100" s="223" t="s">
        <v>1850</v>
      </c>
      <c r="F100" s="224" t="s">
        <v>1851</v>
      </c>
      <c r="G100" s="225" t="s">
        <v>378</v>
      </c>
      <c r="H100" s="226">
        <v>4</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209</v>
      </c>
    </row>
    <row r="101" spans="1:65" s="2" customFormat="1" ht="37.8" customHeight="1">
      <c r="A101" s="35"/>
      <c r="B101" s="36"/>
      <c r="C101" s="222" t="s">
        <v>210</v>
      </c>
      <c r="D101" s="222" t="s">
        <v>299</v>
      </c>
      <c r="E101" s="223" t="s">
        <v>1852</v>
      </c>
      <c r="F101" s="224" t="s">
        <v>1853</v>
      </c>
      <c r="G101" s="225" t="s">
        <v>378</v>
      </c>
      <c r="H101" s="226">
        <v>4</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213</v>
      </c>
    </row>
    <row r="102" spans="1:65" s="2" customFormat="1" ht="14.4" customHeight="1">
      <c r="A102" s="35"/>
      <c r="B102" s="36"/>
      <c r="C102" s="202" t="s">
        <v>195</v>
      </c>
      <c r="D102" s="202" t="s">
        <v>174</v>
      </c>
      <c r="E102" s="203" t="s">
        <v>1854</v>
      </c>
      <c r="F102" s="204" t="s">
        <v>1845</v>
      </c>
      <c r="G102" s="205" t="s">
        <v>356</v>
      </c>
      <c r="H102" s="206">
        <v>8</v>
      </c>
      <c r="I102" s="207"/>
      <c r="J102" s="208">
        <f>ROUND(I102*H102,2)</f>
        <v>0</v>
      </c>
      <c r="K102" s="209"/>
      <c r="L102" s="41"/>
      <c r="M102" s="210" t="s">
        <v>19</v>
      </c>
      <c r="N102" s="211"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178</v>
      </c>
      <c r="AT102" s="214" t="s">
        <v>174</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269</v>
      </c>
    </row>
    <row r="103" spans="1:65" s="2" customFormat="1" ht="24.15" customHeight="1">
      <c r="A103" s="35"/>
      <c r="B103" s="36"/>
      <c r="C103" s="222" t="s">
        <v>217</v>
      </c>
      <c r="D103" s="222" t="s">
        <v>299</v>
      </c>
      <c r="E103" s="223" t="s">
        <v>1855</v>
      </c>
      <c r="F103" s="224" t="s">
        <v>1856</v>
      </c>
      <c r="G103" s="225" t="s">
        <v>378</v>
      </c>
      <c r="H103" s="226">
        <v>6</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216</v>
      </c>
    </row>
    <row r="104" spans="1:65" s="2" customFormat="1" ht="14.4" customHeight="1">
      <c r="A104" s="35"/>
      <c r="B104" s="36"/>
      <c r="C104" s="202" t="s">
        <v>199</v>
      </c>
      <c r="D104" s="202" t="s">
        <v>174</v>
      </c>
      <c r="E104" s="203" t="s">
        <v>1857</v>
      </c>
      <c r="F104" s="204" t="s">
        <v>1858</v>
      </c>
      <c r="G104" s="205" t="s">
        <v>378</v>
      </c>
      <c r="H104" s="206">
        <v>6</v>
      </c>
      <c r="I104" s="207"/>
      <c r="J104" s="208">
        <f>ROUND(I104*H104,2)</f>
        <v>0</v>
      </c>
      <c r="K104" s="209"/>
      <c r="L104" s="41"/>
      <c r="M104" s="210" t="s">
        <v>19</v>
      </c>
      <c r="N104" s="211"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178</v>
      </c>
      <c r="AT104" s="214" t="s">
        <v>174</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220</v>
      </c>
    </row>
    <row r="105" spans="1:65" s="2" customFormat="1" ht="24.15" customHeight="1">
      <c r="A105" s="35"/>
      <c r="B105" s="36"/>
      <c r="C105" s="222" t="s">
        <v>8</v>
      </c>
      <c r="D105" s="222" t="s">
        <v>299</v>
      </c>
      <c r="E105" s="223" t="s">
        <v>1859</v>
      </c>
      <c r="F105" s="224" t="s">
        <v>1860</v>
      </c>
      <c r="G105" s="225" t="s">
        <v>378</v>
      </c>
      <c r="H105" s="226">
        <v>58</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223</v>
      </c>
    </row>
    <row r="106" spans="1:65" s="2" customFormat="1" ht="24.15" customHeight="1">
      <c r="A106" s="35"/>
      <c r="B106" s="36"/>
      <c r="C106" s="202" t="s">
        <v>202</v>
      </c>
      <c r="D106" s="202" t="s">
        <v>174</v>
      </c>
      <c r="E106" s="203" t="s">
        <v>1861</v>
      </c>
      <c r="F106" s="204" t="s">
        <v>1862</v>
      </c>
      <c r="G106" s="205" t="s">
        <v>378</v>
      </c>
      <c r="H106" s="206">
        <v>58</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227</v>
      </c>
    </row>
    <row r="107" spans="1:63" s="12" customFormat="1" ht="25.9" customHeight="1">
      <c r="A107" s="12"/>
      <c r="B107" s="186"/>
      <c r="C107" s="187"/>
      <c r="D107" s="188" t="s">
        <v>68</v>
      </c>
      <c r="E107" s="189" t="s">
        <v>628</v>
      </c>
      <c r="F107" s="189" t="s">
        <v>1863</v>
      </c>
      <c r="G107" s="187"/>
      <c r="H107" s="187"/>
      <c r="I107" s="190"/>
      <c r="J107" s="191">
        <f>BK107</f>
        <v>0</v>
      </c>
      <c r="K107" s="187"/>
      <c r="L107" s="192"/>
      <c r="M107" s="193"/>
      <c r="N107" s="194"/>
      <c r="O107" s="194"/>
      <c r="P107" s="195">
        <f>SUM(P108:P109)</f>
        <v>0</v>
      </c>
      <c r="Q107" s="194"/>
      <c r="R107" s="195">
        <f>SUM(R108:R109)</f>
        <v>0</v>
      </c>
      <c r="S107" s="194"/>
      <c r="T107" s="196">
        <f>SUM(T108:T109)</f>
        <v>0</v>
      </c>
      <c r="U107" s="12"/>
      <c r="V107" s="12"/>
      <c r="W107" s="12"/>
      <c r="X107" s="12"/>
      <c r="Y107" s="12"/>
      <c r="Z107" s="12"/>
      <c r="AA107" s="12"/>
      <c r="AB107" s="12"/>
      <c r="AC107" s="12"/>
      <c r="AD107" s="12"/>
      <c r="AE107" s="12"/>
      <c r="AR107" s="197" t="s">
        <v>77</v>
      </c>
      <c r="AT107" s="198" t="s">
        <v>68</v>
      </c>
      <c r="AU107" s="198" t="s">
        <v>69</v>
      </c>
      <c r="AY107" s="197" t="s">
        <v>171</v>
      </c>
      <c r="BK107" s="199">
        <f>SUM(BK108:BK109)</f>
        <v>0</v>
      </c>
    </row>
    <row r="108" spans="1:65" s="2" customFormat="1" ht="49.05" customHeight="1">
      <c r="A108" s="35"/>
      <c r="B108" s="36"/>
      <c r="C108" s="222" t="s">
        <v>235</v>
      </c>
      <c r="D108" s="222" t="s">
        <v>299</v>
      </c>
      <c r="E108" s="223" t="s">
        <v>1864</v>
      </c>
      <c r="F108" s="224" t="s">
        <v>1865</v>
      </c>
      <c r="G108" s="225" t="s">
        <v>378</v>
      </c>
      <c r="H108" s="226">
        <v>2</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230</v>
      </c>
    </row>
    <row r="109" spans="1:65" s="2" customFormat="1" ht="14.4" customHeight="1">
      <c r="A109" s="35"/>
      <c r="B109" s="36"/>
      <c r="C109" s="202" t="s">
        <v>206</v>
      </c>
      <c r="D109" s="202" t="s">
        <v>174</v>
      </c>
      <c r="E109" s="203" t="s">
        <v>1866</v>
      </c>
      <c r="F109" s="204" t="s">
        <v>1867</v>
      </c>
      <c r="G109" s="205" t="s">
        <v>342</v>
      </c>
      <c r="H109" s="206">
        <v>3</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238</v>
      </c>
    </row>
    <row r="110" spans="1:63" s="12" customFormat="1" ht="25.9" customHeight="1">
      <c r="A110" s="12"/>
      <c r="B110" s="186"/>
      <c r="C110" s="187"/>
      <c r="D110" s="188" t="s">
        <v>68</v>
      </c>
      <c r="E110" s="189" t="s">
        <v>656</v>
      </c>
      <c r="F110" s="189" t="s">
        <v>1868</v>
      </c>
      <c r="G110" s="187"/>
      <c r="H110" s="187"/>
      <c r="I110" s="190"/>
      <c r="J110" s="191">
        <f>BK110</f>
        <v>0</v>
      </c>
      <c r="K110" s="187"/>
      <c r="L110" s="192"/>
      <c r="M110" s="193"/>
      <c r="N110" s="194"/>
      <c r="O110" s="194"/>
      <c r="P110" s="195">
        <f>SUM(P111:P112)</f>
        <v>0</v>
      </c>
      <c r="Q110" s="194"/>
      <c r="R110" s="195">
        <f>SUM(R111:R112)</f>
        <v>0</v>
      </c>
      <c r="S110" s="194"/>
      <c r="T110" s="196">
        <f>SUM(T111:T112)</f>
        <v>0</v>
      </c>
      <c r="U110" s="12"/>
      <c r="V110" s="12"/>
      <c r="W110" s="12"/>
      <c r="X110" s="12"/>
      <c r="Y110" s="12"/>
      <c r="Z110" s="12"/>
      <c r="AA110" s="12"/>
      <c r="AB110" s="12"/>
      <c r="AC110" s="12"/>
      <c r="AD110" s="12"/>
      <c r="AE110" s="12"/>
      <c r="AR110" s="197" t="s">
        <v>77</v>
      </c>
      <c r="AT110" s="198" t="s">
        <v>68</v>
      </c>
      <c r="AU110" s="198" t="s">
        <v>69</v>
      </c>
      <c r="AY110" s="197" t="s">
        <v>171</v>
      </c>
      <c r="BK110" s="199">
        <f>SUM(BK111:BK112)</f>
        <v>0</v>
      </c>
    </row>
    <row r="111" spans="1:65" s="2" customFormat="1" ht="24.15" customHeight="1">
      <c r="A111" s="35"/>
      <c r="B111" s="36"/>
      <c r="C111" s="222" t="s">
        <v>244</v>
      </c>
      <c r="D111" s="222" t="s">
        <v>299</v>
      </c>
      <c r="E111" s="223" t="s">
        <v>1869</v>
      </c>
      <c r="F111" s="224" t="s">
        <v>1870</v>
      </c>
      <c r="G111" s="225" t="s">
        <v>378</v>
      </c>
      <c r="H111" s="226">
        <v>15</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241</v>
      </c>
    </row>
    <row r="112" spans="1:65" s="2" customFormat="1" ht="14.4" customHeight="1">
      <c r="A112" s="35"/>
      <c r="B112" s="36"/>
      <c r="C112" s="202" t="s">
        <v>209</v>
      </c>
      <c r="D112" s="202" t="s">
        <v>174</v>
      </c>
      <c r="E112" s="203" t="s">
        <v>1871</v>
      </c>
      <c r="F112" s="204" t="s">
        <v>1872</v>
      </c>
      <c r="G112" s="205" t="s">
        <v>378</v>
      </c>
      <c r="H112" s="206">
        <v>15</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247</v>
      </c>
    </row>
    <row r="113" spans="1:63" s="12" customFormat="1" ht="25.9" customHeight="1">
      <c r="A113" s="12"/>
      <c r="B113" s="186"/>
      <c r="C113" s="187"/>
      <c r="D113" s="188" t="s">
        <v>68</v>
      </c>
      <c r="E113" s="189" t="s">
        <v>1648</v>
      </c>
      <c r="F113" s="189" t="s">
        <v>627</v>
      </c>
      <c r="G113" s="187"/>
      <c r="H113" s="187"/>
      <c r="I113" s="190"/>
      <c r="J113" s="191">
        <f>BK113</f>
        <v>0</v>
      </c>
      <c r="K113" s="187"/>
      <c r="L113" s="192"/>
      <c r="M113" s="193"/>
      <c r="N113" s="194"/>
      <c r="O113" s="194"/>
      <c r="P113" s="195">
        <f>P114</f>
        <v>0</v>
      </c>
      <c r="Q113" s="194"/>
      <c r="R113" s="195">
        <f>R114</f>
        <v>0</v>
      </c>
      <c r="S113" s="194"/>
      <c r="T113" s="196">
        <f>T114</f>
        <v>0</v>
      </c>
      <c r="U113" s="12"/>
      <c r="V113" s="12"/>
      <c r="W113" s="12"/>
      <c r="X113" s="12"/>
      <c r="Y113" s="12"/>
      <c r="Z113" s="12"/>
      <c r="AA113" s="12"/>
      <c r="AB113" s="12"/>
      <c r="AC113" s="12"/>
      <c r="AD113" s="12"/>
      <c r="AE113" s="12"/>
      <c r="AR113" s="197" t="s">
        <v>77</v>
      </c>
      <c r="AT113" s="198" t="s">
        <v>68</v>
      </c>
      <c r="AU113" s="198" t="s">
        <v>69</v>
      </c>
      <c r="AY113" s="197" t="s">
        <v>171</v>
      </c>
      <c r="BK113" s="199">
        <f>BK114</f>
        <v>0</v>
      </c>
    </row>
    <row r="114" spans="1:63" s="12" customFormat="1" ht="22.8" customHeight="1">
      <c r="A114" s="12"/>
      <c r="B114" s="186"/>
      <c r="C114" s="187"/>
      <c r="D114" s="188" t="s">
        <v>68</v>
      </c>
      <c r="E114" s="200" t="s">
        <v>1669</v>
      </c>
      <c r="F114" s="200" t="s">
        <v>1873</v>
      </c>
      <c r="G114" s="187"/>
      <c r="H114" s="187"/>
      <c r="I114" s="190"/>
      <c r="J114" s="201">
        <f>BK114</f>
        <v>0</v>
      </c>
      <c r="K114" s="187"/>
      <c r="L114" s="192"/>
      <c r="M114" s="193"/>
      <c r="N114" s="194"/>
      <c r="O114" s="194"/>
      <c r="P114" s="195">
        <f>SUM(P115:P116)</f>
        <v>0</v>
      </c>
      <c r="Q114" s="194"/>
      <c r="R114" s="195">
        <f>SUM(R115:R116)</f>
        <v>0</v>
      </c>
      <c r="S114" s="194"/>
      <c r="T114" s="196">
        <f>SUM(T115:T116)</f>
        <v>0</v>
      </c>
      <c r="U114" s="12"/>
      <c r="V114" s="12"/>
      <c r="W114" s="12"/>
      <c r="X114" s="12"/>
      <c r="Y114" s="12"/>
      <c r="Z114" s="12"/>
      <c r="AA114" s="12"/>
      <c r="AB114" s="12"/>
      <c r="AC114" s="12"/>
      <c r="AD114" s="12"/>
      <c r="AE114" s="12"/>
      <c r="AR114" s="197" t="s">
        <v>77</v>
      </c>
      <c r="AT114" s="198" t="s">
        <v>68</v>
      </c>
      <c r="AU114" s="198" t="s">
        <v>77</v>
      </c>
      <c r="AY114" s="197" t="s">
        <v>171</v>
      </c>
      <c r="BK114" s="199">
        <f>SUM(BK115:BK116)</f>
        <v>0</v>
      </c>
    </row>
    <row r="115" spans="1:65" s="2" customFormat="1" ht="24.15" customHeight="1">
      <c r="A115" s="35"/>
      <c r="B115" s="36"/>
      <c r="C115" s="222" t="s">
        <v>7</v>
      </c>
      <c r="D115" s="222" t="s">
        <v>299</v>
      </c>
      <c r="E115" s="223" t="s">
        <v>1874</v>
      </c>
      <c r="F115" s="224" t="s">
        <v>1875</v>
      </c>
      <c r="G115" s="225" t="s">
        <v>1735</v>
      </c>
      <c r="H115" s="226">
        <v>1</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252</v>
      </c>
    </row>
    <row r="116" spans="1:65" s="2" customFormat="1" ht="14.4" customHeight="1">
      <c r="A116" s="35"/>
      <c r="B116" s="36"/>
      <c r="C116" s="202" t="s">
        <v>213</v>
      </c>
      <c r="D116" s="202" t="s">
        <v>174</v>
      </c>
      <c r="E116" s="203" t="s">
        <v>1876</v>
      </c>
      <c r="F116" s="204" t="s">
        <v>1877</v>
      </c>
      <c r="G116" s="205" t="s">
        <v>1735</v>
      </c>
      <c r="H116" s="206">
        <v>1</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255</v>
      </c>
    </row>
    <row r="117" spans="1:63" s="12" customFormat="1" ht="25.9" customHeight="1">
      <c r="A117" s="12"/>
      <c r="B117" s="186"/>
      <c r="C117" s="187"/>
      <c r="D117" s="188" t="s">
        <v>68</v>
      </c>
      <c r="E117" s="189" t="s">
        <v>1682</v>
      </c>
      <c r="F117" s="189" t="s">
        <v>1878</v>
      </c>
      <c r="G117" s="187"/>
      <c r="H117" s="187"/>
      <c r="I117" s="190"/>
      <c r="J117" s="191">
        <f>BK117</f>
        <v>0</v>
      </c>
      <c r="K117" s="187"/>
      <c r="L117" s="192"/>
      <c r="M117" s="193"/>
      <c r="N117" s="194"/>
      <c r="O117" s="194"/>
      <c r="P117" s="195">
        <f>SUM(P118:P120)</f>
        <v>0</v>
      </c>
      <c r="Q117" s="194"/>
      <c r="R117" s="195">
        <f>SUM(R118:R120)</f>
        <v>0</v>
      </c>
      <c r="S117" s="194"/>
      <c r="T117" s="196">
        <f>SUM(T118:T120)</f>
        <v>0</v>
      </c>
      <c r="U117" s="12"/>
      <c r="V117" s="12"/>
      <c r="W117" s="12"/>
      <c r="X117" s="12"/>
      <c r="Y117" s="12"/>
      <c r="Z117" s="12"/>
      <c r="AA117" s="12"/>
      <c r="AB117" s="12"/>
      <c r="AC117" s="12"/>
      <c r="AD117" s="12"/>
      <c r="AE117" s="12"/>
      <c r="AR117" s="197" t="s">
        <v>77</v>
      </c>
      <c r="AT117" s="198" t="s">
        <v>68</v>
      </c>
      <c r="AU117" s="198" t="s">
        <v>69</v>
      </c>
      <c r="AY117" s="197" t="s">
        <v>171</v>
      </c>
      <c r="BK117" s="199">
        <f>SUM(BK118:BK120)</f>
        <v>0</v>
      </c>
    </row>
    <row r="118" spans="1:65" s="2" customFormat="1" ht="14.4" customHeight="1">
      <c r="A118" s="35"/>
      <c r="B118" s="36"/>
      <c r="C118" s="202" t="s">
        <v>263</v>
      </c>
      <c r="D118" s="202" t="s">
        <v>174</v>
      </c>
      <c r="E118" s="203" t="s">
        <v>1879</v>
      </c>
      <c r="F118" s="204" t="s">
        <v>1880</v>
      </c>
      <c r="G118" s="205" t="s">
        <v>378</v>
      </c>
      <c r="H118" s="206">
        <v>4</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260</v>
      </c>
    </row>
    <row r="119" spans="1:65" s="2" customFormat="1" ht="24.15" customHeight="1">
      <c r="A119" s="35"/>
      <c r="B119" s="36"/>
      <c r="C119" s="202" t="s">
        <v>269</v>
      </c>
      <c r="D119" s="202" t="s">
        <v>174</v>
      </c>
      <c r="E119" s="203" t="s">
        <v>1881</v>
      </c>
      <c r="F119" s="204" t="s">
        <v>1882</v>
      </c>
      <c r="G119" s="205" t="s">
        <v>378</v>
      </c>
      <c r="H119" s="206">
        <v>4</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266</v>
      </c>
    </row>
    <row r="120" spans="1:65" s="2" customFormat="1" ht="24.15" customHeight="1">
      <c r="A120" s="35"/>
      <c r="B120" s="36"/>
      <c r="C120" s="202" t="s">
        <v>275</v>
      </c>
      <c r="D120" s="202" t="s">
        <v>174</v>
      </c>
      <c r="E120" s="203" t="s">
        <v>1883</v>
      </c>
      <c r="F120" s="204" t="s">
        <v>1884</v>
      </c>
      <c r="G120" s="205" t="s">
        <v>378</v>
      </c>
      <c r="H120" s="206">
        <v>4</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272</v>
      </c>
    </row>
    <row r="121" spans="1:63" s="12" customFormat="1" ht="25.9" customHeight="1">
      <c r="A121" s="12"/>
      <c r="B121" s="186"/>
      <c r="C121" s="187"/>
      <c r="D121" s="188" t="s">
        <v>68</v>
      </c>
      <c r="E121" s="189" t="s">
        <v>1690</v>
      </c>
      <c r="F121" s="189" t="s">
        <v>1683</v>
      </c>
      <c r="G121" s="187"/>
      <c r="H121" s="187"/>
      <c r="I121" s="190"/>
      <c r="J121" s="191">
        <f>BK121</f>
        <v>0</v>
      </c>
      <c r="K121" s="187"/>
      <c r="L121" s="192"/>
      <c r="M121" s="193"/>
      <c r="N121" s="194"/>
      <c r="O121" s="194"/>
      <c r="P121" s="195">
        <f>SUM(P122:P124)</f>
        <v>0</v>
      </c>
      <c r="Q121" s="194"/>
      <c r="R121" s="195">
        <f>SUM(R122:R124)</f>
        <v>0</v>
      </c>
      <c r="S121" s="194"/>
      <c r="T121" s="196">
        <f>SUM(T122:T124)</f>
        <v>0</v>
      </c>
      <c r="U121" s="12"/>
      <c r="V121" s="12"/>
      <c r="W121" s="12"/>
      <c r="X121" s="12"/>
      <c r="Y121" s="12"/>
      <c r="Z121" s="12"/>
      <c r="AA121" s="12"/>
      <c r="AB121" s="12"/>
      <c r="AC121" s="12"/>
      <c r="AD121" s="12"/>
      <c r="AE121" s="12"/>
      <c r="AR121" s="197" t="s">
        <v>77</v>
      </c>
      <c r="AT121" s="198" t="s">
        <v>68</v>
      </c>
      <c r="AU121" s="198" t="s">
        <v>69</v>
      </c>
      <c r="AY121" s="197" t="s">
        <v>171</v>
      </c>
      <c r="BK121" s="199">
        <f>SUM(BK122:BK124)</f>
        <v>0</v>
      </c>
    </row>
    <row r="122" spans="1:65" s="2" customFormat="1" ht="14.4" customHeight="1">
      <c r="A122" s="35"/>
      <c r="B122" s="36"/>
      <c r="C122" s="202" t="s">
        <v>216</v>
      </c>
      <c r="D122" s="202" t="s">
        <v>174</v>
      </c>
      <c r="E122" s="203" t="s">
        <v>1885</v>
      </c>
      <c r="F122" s="204" t="s">
        <v>1886</v>
      </c>
      <c r="G122" s="205" t="s">
        <v>342</v>
      </c>
      <c r="H122" s="206">
        <v>4</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278</v>
      </c>
    </row>
    <row r="123" spans="1:65" s="2" customFormat="1" ht="14.4" customHeight="1">
      <c r="A123" s="35"/>
      <c r="B123" s="36"/>
      <c r="C123" s="202" t="s">
        <v>286</v>
      </c>
      <c r="D123" s="202" t="s">
        <v>174</v>
      </c>
      <c r="E123" s="203" t="s">
        <v>1887</v>
      </c>
      <c r="F123" s="204" t="s">
        <v>1888</v>
      </c>
      <c r="G123" s="205" t="s">
        <v>342</v>
      </c>
      <c r="H123" s="206">
        <v>2</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283</v>
      </c>
    </row>
    <row r="124" spans="1:65" s="2" customFormat="1" ht="14.4" customHeight="1">
      <c r="A124" s="35"/>
      <c r="B124" s="36"/>
      <c r="C124" s="202" t="s">
        <v>220</v>
      </c>
      <c r="D124" s="202" t="s">
        <v>174</v>
      </c>
      <c r="E124" s="203" t="s">
        <v>1889</v>
      </c>
      <c r="F124" s="204" t="s">
        <v>1890</v>
      </c>
      <c r="G124" s="205" t="s">
        <v>342</v>
      </c>
      <c r="H124" s="206">
        <v>2</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289</v>
      </c>
    </row>
    <row r="125" spans="1:63" s="12" customFormat="1" ht="25.9" customHeight="1">
      <c r="A125" s="12"/>
      <c r="B125" s="186"/>
      <c r="C125" s="187"/>
      <c r="D125" s="188" t="s">
        <v>68</v>
      </c>
      <c r="E125" s="189" t="s">
        <v>315</v>
      </c>
      <c r="F125" s="189" t="s">
        <v>316</v>
      </c>
      <c r="G125" s="187"/>
      <c r="H125" s="187"/>
      <c r="I125" s="190"/>
      <c r="J125" s="191">
        <f>BK125</f>
        <v>0</v>
      </c>
      <c r="K125" s="187"/>
      <c r="L125" s="192"/>
      <c r="M125" s="193"/>
      <c r="N125" s="194"/>
      <c r="O125" s="194"/>
      <c r="P125" s="195">
        <f>P126+P128</f>
        <v>0</v>
      </c>
      <c r="Q125" s="194"/>
      <c r="R125" s="195">
        <f>R126+R128</f>
        <v>0</v>
      </c>
      <c r="S125" s="194"/>
      <c r="T125" s="196">
        <f>T126+T128</f>
        <v>0</v>
      </c>
      <c r="U125" s="12"/>
      <c r="V125" s="12"/>
      <c r="W125" s="12"/>
      <c r="X125" s="12"/>
      <c r="Y125" s="12"/>
      <c r="Z125" s="12"/>
      <c r="AA125" s="12"/>
      <c r="AB125" s="12"/>
      <c r="AC125" s="12"/>
      <c r="AD125" s="12"/>
      <c r="AE125" s="12"/>
      <c r="AR125" s="197" t="s">
        <v>189</v>
      </c>
      <c r="AT125" s="198" t="s">
        <v>68</v>
      </c>
      <c r="AU125" s="198" t="s">
        <v>69</v>
      </c>
      <c r="AY125" s="197" t="s">
        <v>171</v>
      </c>
      <c r="BK125" s="199">
        <f>BK126+BK128</f>
        <v>0</v>
      </c>
    </row>
    <row r="126" spans="1:63" s="12" customFormat="1" ht="22.8" customHeight="1">
      <c r="A126" s="12"/>
      <c r="B126" s="186"/>
      <c r="C126" s="187"/>
      <c r="D126" s="188" t="s">
        <v>68</v>
      </c>
      <c r="E126" s="200" t="s">
        <v>317</v>
      </c>
      <c r="F126" s="200" t="s">
        <v>318</v>
      </c>
      <c r="G126" s="187"/>
      <c r="H126" s="187"/>
      <c r="I126" s="190"/>
      <c r="J126" s="201">
        <f>BK126</f>
        <v>0</v>
      </c>
      <c r="K126" s="187"/>
      <c r="L126" s="192"/>
      <c r="M126" s="193"/>
      <c r="N126" s="194"/>
      <c r="O126" s="194"/>
      <c r="P126" s="195">
        <f>P127</f>
        <v>0</v>
      </c>
      <c r="Q126" s="194"/>
      <c r="R126" s="195">
        <f>R127</f>
        <v>0</v>
      </c>
      <c r="S126" s="194"/>
      <c r="T126" s="196">
        <f>T127</f>
        <v>0</v>
      </c>
      <c r="U126" s="12"/>
      <c r="V126" s="12"/>
      <c r="W126" s="12"/>
      <c r="X126" s="12"/>
      <c r="Y126" s="12"/>
      <c r="Z126" s="12"/>
      <c r="AA126" s="12"/>
      <c r="AB126" s="12"/>
      <c r="AC126" s="12"/>
      <c r="AD126" s="12"/>
      <c r="AE126" s="12"/>
      <c r="AR126" s="197" t="s">
        <v>189</v>
      </c>
      <c r="AT126" s="198" t="s">
        <v>68</v>
      </c>
      <c r="AU126" s="198" t="s">
        <v>77</v>
      </c>
      <c r="AY126" s="197" t="s">
        <v>171</v>
      </c>
      <c r="BK126" s="199">
        <f>BK127</f>
        <v>0</v>
      </c>
    </row>
    <row r="127" spans="1:65" s="2" customFormat="1" ht="14.4" customHeight="1">
      <c r="A127" s="35"/>
      <c r="B127" s="36"/>
      <c r="C127" s="202" t="s">
        <v>295</v>
      </c>
      <c r="D127" s="202" t="s">
        <v>174</v>
      </c>
      <c r="E127" s="203" t="s">
        <v>320</v>
      </c>
      <c r="F127" s="204" t="s">
        <v>318</v>
      </c>
      <c r="G127" s="205" t="s">
        <v>321</v>
      </c>
      <c r="H127" s="216"/>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322</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322</v>
      </c>
      <c r="BM127" s="214" t="s">
        <v>1891</v>
      </c>
    </row>
    <row r="128" spans="1:63" s="12" customFormat="1" ht="22.8" customHeight="1">
      <c r="A128" s="12"/>
      <c r="B128" s="186"/>
      <c r="C128" s="187"/>
      <c r="D128" s="188" t="s">
        <v>68</v>
      </c>
      <c r="E128" s="200" t="s">
        <v>324</v>
      </c>
      <c r="F128" s="200" t="s">
        <v>325</v>
      </c>
      <c r="G128" s="187"/>
      <c r="H128" s="187"/>
      <c r="I128" s="190"/>
      <c r="J128" s="201">
        <f>BK128</f>
        <v>0</v>
      </c>
      <c r="K128" s="187"/>
      <c r="L128" s="192"/>
      <c r="M128" s="193"/>
      <c r="N128" s="194"/>
      <c r="O128" s="194"/>
      <c r="P128" s="195">
        <f>P129</f>
        <v>0</v>
      </c>
      <c r="Q128" s="194"/>
      <c r="R128" s="195">
        <f>R129</f>
        <v>0</v>
      </c>
      <c r="S128" s="194"/>
      <c r="T128" s="196">
        <f>T129</f>
        <v>0</v>
      </c>
      <c r="U128" s="12"/>
      <c r="V128" s="12"/>
      <c r="W128" s="12"/>
      <c r="X128" s="12"/>
      <c r="Y128" s="12"/>
      <c r="Z128" s="12"/>
      <c r="AA128" s="12"/>
      <c r="AB128" s="12"/>
      <c r="AC128" s="12"/>
      <c r="AD128" s="12"/>
      <c r="AE128" s="12"/>
      <c r="AR128" s="197" t="s">
        <v>189</v>
      </c>
      <c r="AT128" s="198" t="s">
        <v>68</v>
      </c>
      <c r="AU128" s="198" t="s">
        <v>77</v>
      </c>
      <c r="AY128" s="197" t="s">
        <v>171</v>
      </c>
      <c r="BK128" s="199">
        <f>BK129</f>
        <v>0</v>
      </c>
    </row>
    <row r="129" spans="1:65" s="2" customFormat="1" ht="14.4" customHeight="1">
      <c r="A129" s="35"/>
      <c r="B129" s="36"/>
      <c r="C129" s="202" t="s">
        <v>223</v>
      </c>
      <c r="D129" s="202" t="s">
        <v>174</v>
      </c>
      <c r="E129" s="203" t="s">
        <v>326</v>
      </c>
      <c r="F129" s="204" t="s">
        <v>325</v>
      </c>
      <c r="G129" s="205" t="s">
        <v>321</v>
      </c>
      <c r="H129" s="216"/>
      <c r="I129" s="207"/>
      <c r="J129" s="208">
        <f>ROUND(I129*H129,2)</f>
        <v>0</v>
      </c>
      <c r="K129" s="209"/>
      <c r="L129" s="41"/>
      <c r="M129" s="217" t="s">
        <v>19</v>
      </c>
      <c r="N129" s="218" t="s">
        <v>40</v>
      </c>
      <c r="O129" s="219"/>
      <c r="P129" s="220">
        <f>O129*H129</f>
        <v>0</v>
      </c>
      <c r="Q129" s="220">
        <v>0</v>
      </c>
      <c r="R129" s="220">
        <f>Q129*H129</f>
        <v>0</v>
      </c>
      <c r="S129" s="220">
        <v>0</v>
      </c>
      <c r="T129" s="221">
        <f>S129*H129</f>
        <v>0</v>
      </c>
      <c r="U129" s="35"/>
      <c r="V129" s="35"/>
      <c r="W129" s="35"/>
      <c r="X129" s="35"/>
      <c r="Y129" s="35"/>
      <c r="Z129" s="35"/>
      <c r="AA129" s="35"/>
      <c r="AB129" s="35"/>
      <c r="AC129" s="35"/>
      <c r="AD129" s="35"/>
      <c r="AE129" s="35"/>
      <c r="AR129" s="214" t="s">
        <v>322</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322</v>
      </c>
      <c r="BM129" s="214" t="s">
        <v>1892</v>
      </c>
    </row>
    <row r="130" spans="1:31" s="2" customFormat="1" ht="6.95" customHeight="1">
      <c r="A130" s="35"/>
      <c r="B130" s="56"/>
      <c r="C130" s="57"/>
      <c r="D130" s="57"/>
      <c r="E130" s="57"/>
      <c r="F130" s="57"/>
      <c r="G130" s="57"/>
      <c r="H130" s="57"/>
      <c r="I130" s="57"/>
      <c r="J130" s="57"/>
      <c r="K130" s="57"/>
      <c r="L130" s="41"/>
      <c r="M130" s="35"/>
      <c r="O130" s="35"/>
      <c r="P130" s="35"/>
      <c r="Q130" s="35"/>
      <c r="R130" s="35"/>
      <c r="S130" s="35"/>
      <c r="T130" s="35"/>
      <c r="U130" s="35"/>
      <c r="V130" s="35"/>
      <c r="W130" s="35"/>
      <c r="X130" s="35"/>
      <c r="Y130" s="35"/>
      <c r="Z130" s="35"/>
      <c r="AA130" s="35"/>
      <c r="AB130" s="35"/>
      <c r="AC130" s="35"/>
      <c r="AD130" s="35"/>
      <c r="AE130" s="35"/>
    </row>
  </sheetData>
  <sheetProtection password="CC35" sheet="1" objects="1" scenarios="1" formatColumns="0" formatRows="0" autoFilter="0"/>
  <autoFilter ref="C88:K129"/>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107</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1893</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ROUND(J92,2)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ROUND((SUM(BE92:BE171)),2)</f>
        <v>0</v>
      </c>
      <c r="G33" s="35"/>
      <c r="H33" s="35"/>
      <c r="I33" s="145">
        <v>0.21</v>
      </c>
      <c r="J33" s="144">
        <f>ROUND(((SUM(BE92:BE171))*I33),2)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ROUND((SUM(BF92:BF171)),2)</f>
        <v>0</v>
      </c>
      <c r="G34" s="35"/>
      <c r="H34" s="35"/>
      <c r="I34" s="145">
        <v>0.15</v>
      </c>
      <c r="J34" s="144">
        <f>ROUND(((SUM(BF92:BF171))*I34),2)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ROUND((SUM(BG92:BG171)),2)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ROUND((SUM(BH92:BH171)),2)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ROUND((SUM(BI92:BI171)),2)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SO.03.06 - ELEKTRICKÁ POŽÁRNÍ SIGNALIZACE (EPS)</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J92</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1894</v>
      </c>
      <c r="E60" s="165"/>
      <c r="F60" s="165"/>
      <c r="G60" s="165"/>
      <c r="H60" s="165"/>
      <c r="I60" s="165"/>
      <c r="J60" s="166">
        <f>J93</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1895</v>
      </c>
      <c r="E61" s="171"/>
      <c r="F61" s="171"/>
      <c r="G61" s="171"/>
      <c r="H61" s="171"/>
      <c r="I61" s="171"/>
      <c r="J61" s="172">
        <f>J94</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1896</v>
      </c>
      <c r="E62" s="171"/>
      <c r="F62" s="171"/>
      <c r="G62" s="171"/>
      <c r="H62" s="171"/>
      <c r="I62" s="171"/>
      <c r="J62" s="172">
        <f>J111</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1897</v>
      </c>
      <c r="E63" s="171"/>
      <c r="F63" s="171"/>
      <c r="G63" s="171"/>
      <c r="H63" s="171"/>
      <c r="I63" s="171"/>
      <c r="J63" s="172">
        <f>J115</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1898</v>
      </c>
      <c r="E64" s="171"/>
      <c r="F64" s="171"/>
      <c r="G64" s="171"/>
      <c r="H64" s="171"/>
      <c r="I64" s="171"/>
      <c r="J64" s="172">
        <f>J123</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1899</v>
      </c>
      <c r="E65" s="171"/>
      <c r="F65" s="171"/>
      <c r="G65" s="171"/>
      <c r="H65" s="171"/>
      <c r="I65" s="171"/>
      <c r="J65" s="172">
        <f>J130</f>
        <v>0</v>
      </c>
      <c r="K65" s="169"/>
      <c r="L65" s="173"/>
      <c r="S65" s="10"/>
      <c r="T65" s="10"/>
      <c r="U65" s="10"/>
      <c r="V65" s="10"/>
      <c r="W65" s="10"/>
      <c r="X65" s="10"/>
      <c r="Y65" s="10"/>
      <c r="Z65" s="10"/>
      <c r="AA65" s="10"/>
      <c r="AB65" s="10"/>
      <c r="AC65" s="10"/>
      <c r="AD65" s="10"/>
      <c r="AE65" s="10"/>
    </row>
    <row r="66" spans="1:31" s="9" customFormat="1" ht="24.95" customHeight="1" hidden="1">
      <c r="A66" s="9"/>
      <c r="B66" s="162"/>
      <c r="C66" s="163"/>
      <c r="D66" s="164" t="s">
        <v>1900</v>
      </c>
      <c r="E66" s="165"/>
      <c r="F66" s="165"/>
      <c r="G66" s="165"/>
      <c r="H66" s="165"/>
      <c r="I66" s="165"/>
      <c r="J66" s="166">
        <f>J146</f>
        <v>0</v>
      </c>
      <c r="K66" s="163"/>
      <c r="L66" s="167"/>
      <c r="S66" s="9"/>
      <c r="T66" s="9"/>
      <c r="U66" s="9"/>
      <c r="V66" s="9"/>
      <c r="W66" s="9"/>
      <c r="X66" s="9"/>
      <c r="Y66" s="9"/>
      <c r="Z66" s="9"/>
      <c r="AA66" s="9"/>
      <c r="AB66" s="9"/>
      <c r="AC66" s="9"/>
      <c r="AD66" s="9"/>
      <c r="AE66" s="9"/>
    </row>
    <row r="67" spans="1:31" s="10" customFormat="1" ht="19.9" customHeight="1" hidden="1">
      <c r="A67" s="10"/>
      <c r="B67" s="168"/>
      <c r="C67" s="169"/>
      <c r="D67" s="170" t="s">
        <v>1901</v>
      </c>
      <c r="E67" s="171"/>
      <c r="F67" s="171"/>
      <c r="G67" s="171"/>
      <c r="H67" s="171"/>
      <c r="I67" s="171"/>
      <c r="J67" s="172">
        <f>J147</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1902</v>
      </c>
      <c r="E68" s="171"/>
      <c r="F68" s="171"/>
      <c r="G68" s="171"/>
      <c r="H68" s="171"/>
      <c r="I68" s="171"/>
      <c r="J68" s="172">
        <f>J157</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1903</v>
      </c>
      <c r="E69" s="171"/>
      <c r="F69" s="171"/>
      <c r="G69" s="171"/>
      <c r="H69" s="171"/>
      <c r="I69" s="171"/>
      <c r="J69" s="172">
        <f>J163</f>
        <v>0</v>
      </c>
      <c r="K69" s="169"/>
      <c r="L69" s="173"/>
      <c r="S69" s="10"/>
      <c r="T69" s="10"/>
      <c r="U69" s="10"/>
      <c r="V69" s="10"/>
      <c r="W69" s="10"/>
      <c r="X69" s="10"/>
      <c r="Y69" s="10"/>
      <c r="Z69" s="10"/>
      <c r="AA69" s="10"/>
      <c r="AB69" s="10"/>
      <c r="AC69" s="10"/>
      <c r="AD69" s="10"/>
      <c r="AE69" s="10"/>
    </row>
    <row r="70" spans="1:31" s="9" customFormat="1" ht="24.95" customHeight="1" hidden="1">
      <c r="A70" s="9"/>
      <c r="B70" s="162"/>
      <c r="C70" s="163"/>
      <c r="D70" s="164" t="s">
        <v>153</v>
      </c>
      <c r="E70" s="165"/>
      <c r="F70" s="165"/>
      <c r="G70" s="165"/>
      <c r="H70" s="165"/>
      <c r="I70" s="165"/>
      <c r="J70" s="166">
        <f>J167</f>
        <v>0</v>
      </c>
      <c r="K70" s="163"/>
      <c r="L70" s="167"/>
      <c r="S70" s="9"/>
      <c r="T70" s="9"/>
      <c r="U70" s="9"/>
      <c r="V70" s="9"/>
      <c r="W70" s="9"/>
      <c r="X70" s="9"/>
      <c r="Y70" s="9"/>
      <c r="Z70" s="9"/>
      <c r="AA70" s="9"/>
      <c r="AB70" s="9"/>
      <c r="AC70" s="9"/>
      <c r="AD70" s="9"/>
      <c r="AE70" s="9"/>
    </row>
    <row r="71" spans="1:31" s="10" customFormat="1" ht="19.9" customHeight="1" hidden="1">
      <c r="A71" s="10"/>
      <c r="B71" s="168"/>
      <c r="C71" s="169"/>
      <c r="D71" s="170" t="s">
        <v>154</v>
      </c>
      <c r="E71" s="171"/>
      <c r="F71" s="171"/>
      <c r="G71" s="171"/>
      <c r="H71" s="171"/>
      <c r="I71" s="171"/>
      <c r="J71" s="172">
        <f>J168</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155</v>
      </c>
      <c r="E72" s="171"/>
      <c r="F72" s="171"/>
      <c r="G72" s="171"/>
      <c r="H72" s="171"/>
      <c r="I72" s="171"/>
      <c r="J72" s="172">
        <f>J170</f>
        <v>0</v>
      </c>
      <c r="K72" s="169"/>
      <c r="L72" s="173"/>
      <c r="S72" s="10"/>
      <c r="T72" s="10"/>
      <c r="U72" s="10"/>
      <c r="V72" s="10"/>
      <c r="W72" s="10"/>
      <c r="X72" s="10"/>
      <c r="Y72" s="10"/>
      <c r="Z72" s="10"/>
      <c r="AA72" s="10"/>
      <c r="AB72" s="10"/>
      <c r="AC72" s="10"/>
      <c r="AD72" s="10"/>
      <c r="AE72" s="10"/>
    </row>
    <row r="73" spans="1:31" s="2" customFormat="1" ht="21.8" customHeight="1" hidden="1">
      <c r="A73" s="35"/>
      <c r="B73" s="36"/>
      <c r="C73" s="37"/>
      <c r="D73" s="37"/>
      <c r="E73" s="37"/>
      <c r="F73" s="37"/>
      <c r="G73" s="37"/>
      <c r="H73" s="37"/>
      <c r="I73" s="37"/>
      <c r="J73" s="37"/>
      <c r="K73" s="37"/>
      <c r="L73" s="131"/>
      <c r="S73" s="35"/>
      <c r="T73" s="35"/>
      <c r="U73" s="35"/>
      <c r="V73" s="35"/>
      <c r="W73" s="35"/>
      <c r="X73" s="35"/>
      <c r="Y73" s="35"/>
      <c r="Z73" s="35"/>
      <c r="AA73" s="35"/>
      <c r="AB73" s="35"/>
      <c r="AC73" s="35"/>
      <c r="AD73" s="35"/>
      <c r="AE73" s="35"/>
    </row>
    <row r="74" spans="1:31" s="2" customFormat="1" ht="6.95" customHeight="1" hidden="1">
      <c r="A74" s="35"/>
      <c r="B74" s="56"/>
      <c r="C74" s="57"/>
      <c r="D74" s="57"/>
      <c r="E74" s="57"/>
      <c r="F74" s="57"/>
      <c r="G74" s="57"/>
      <c r="H74" s="57"/>
      <c r="I74" s="57"/>
      <c r="J74" s="57"/>
      <c r="K74" s="57"/>
      <c r="L74" s="131"/>
      <c r="S74" s="35"/>
      <c r="T74" s="35"/>
      <c r="U74" s="35"/>
      <c r="V74" s="35"/>
      <c r="W74" s="35"/>
      <c r="X74" s="35"/>
      <c r="Y74" s="35"/>
      <c r="Z74" s="35"/>
      <c r="AA74" s="35"/>
      <c r="AB74" s="35"/>
      <c r="AC74" s="35"/>
      <c r="AD74" s="35"/>
      <c r="AE74" s="35"/>
    </row>
    <row r="75" ht="12" hidden="1"/>
    <row r="76" ht="12" hidden="1"/>
    <row r="77" ht="12" hidden="1"/>
    <row r="78" spans="1:31" s="2" customFormat="1" ht="6.95" customHeight="1">
      <c r="A78" s="35"/>
      <c r="B78" s="58"/>
      <c r="C78" s="59"/>
      <c r="D78" s="59"/>
      <c r="E78" s="59"/>
      <c r="F78" s="59"/>
      <c r="G78" s="59"/>
      <c r="H78" s="59"/>
      <c r="I78" s="59"/>
      <c r="J78" s="59"/>
      <c r="K78" s="59"/>
      <c r="L78" s="131"/>
      <c r="S78" s="35"/>
      <c r="T78" s="35"/>
      <c r="U78" s="35"/>
      <c r="V78" s="35"/>
      <c r="W78" s="35"/>
      <c r="X78" s="35"/>
      <c r="Y78" s="35"/>
      <c r="Z78" s="35"/>
      <c r="AA78" s="35"/>
      <c r="AB78" s="35"/>
      <c r="AC78" s="35"/>
      <c r="AD78" s="35"/>
      <c r="AE78" s="35"/>
    </row>
    <row r="79" spans="1:31" s="2" customFormat="1" ht="24.95" customHeight="1">
      <c r="A79" s="35"/>
      <c r="B79" s="36"/>
      <c r="C79" s="20" t="s">
        <v>156</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2" customHeight="1">
      <c r="A81" s="35"/>
      <c r="B81" s="36"/>
      <c r="C81" s="29" t="s">
        <v>16</v>
      </c>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6.5" customHeight="1">
      <c r="A82" s="35"/>
      <c r="B82" s="36"/>
      <c r="C82" s="37"/>
      <c r="D82" s="37"/>
      <c r="E82" s="157" t="str">
        <f>E7</f>
        <v>ON Jíčín - Náhradní zdroj elektrické energie - nemocnice Jičín</v>
      </c>
      <c r="F82" s="29"/>
      <c r="G82" s="29"/>
      <c r="H82" s="29"/>
      <c r="I82" s="37"/>
      <c r="J82" s="37"/>
      <c r="K82" s="37"/>
      <c r="L82" s="131"/>
      <c r="S82" s="35"/>
      <c r="T82" s="35"/>
      <c r="U82" s="35"/>
      <c r="V82" s="35"/>
      <c r="W82" s="35"/>
      <c r="X82" s="35"/>
      <c r="Y82" s="35"/>
      <c r="Z82" s="35"/>
      <c r="AA82" s="35"/>
      <c r="AB82" s="35"/>
      <c r="AC82" s="35"/>
      <c r="AD82" s="35"/>
      <c r="AE82" s="35"/>
    </row>
    <row r="83" spans="1:31" s="2" customFormat="1" ht="12" customHeight="1">
      <c r="A83" s="35"/>
      <c r="B83" s="36"/>
      <c r="C83" s="29" t="s">
        <v>130</v>
      </c>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6.5" customHeight="1">
      <c r="A84" s="35"/>
      <c r="B84" s="36"/>
      <c r="C84" s="37"/>
      <c r="D84" s="37"/>
      <c r="E84" s="66" t="str">
        <f>E9</f>
        <v>SO.03.06 - ELEKTRICKÁ POŽÁRNÍ SIGNALIZACE (EPS)</v>
      </c>
      <c r="F84" s="37"/>
      <c r="G84" s="37"/>
      <c r="H84" s="37"/>
      <c r="I84" s="37"/>
      <c r="J84" s="37"/>
      <c r="K84" s="37"/>
      <c r="L84" s="131"/>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31"/>
      <c r="S85" s="35"/>
      <c r="T85" s="35"/>
      <c r="U85" s="35"/>
      <c r="V85" s="35"/>
      <c r="W85" s="35"/>
      <c r="X85" s="35"/>
      <c r="Y85" s="35"/>
      <c r="Z85" s="35"/>
      <c r="AA85" s="35"/>
      <c r="AB85" s="35"/>
      <c r="AC85" s="35"/>
      <c r="AD85" s="35"/>
      <c r="AE85" s="35"/>
    </row>
    <row r="86" spans="1:31" s="2" customFormat="1" ht="12" customHeight="1">
      <c r="A86" s="35"/>
      <c r="B86" s="36"/>
      <c r="C86" s="29" t="s">
        <v>21</v>
      </c>
      <c r="D86" s="37"/>
      <c r="E86" s="37"/>
      <c r="F86" s="24" t="str">
        <f>F12</f>
        <v xml:space="preserve"> </v>
      </c>
      <c r="G86" s="37"/>
      <c r="H86" s="37"/>
      <c r="I86" s="29" t="s">
        <v>23</v>
      </c>
      <c r="J86" s="69" t="str">
        <f>IF(J12="","",J12)</f>
        <v>3. 9. 2021</v>
      </c>
      <c r="K86" s="37"/>
      <c r="L86" s="131"/>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37"/>
      <c r="J87" s="37"/>
      <c r="K87" s="37"/>
      <c r="L87" s="131"/>
      <c r="S87" s="35"/>
      <c r="T87" s="35"/>
      <c r="U87" s="35"/>
      <c r="V87" s="35"/>
      <c r="W87" s="35"/>
      <c r="X87" s="35"/>
      <c r="Y87" s="35"/>
      <c r="Z87" s="35"/>
      <c r="AA87" s="35"/>
      <c r="AB87" s="35"/>
      <c r="AC87" s="35"/>
      <c r="AD87" s="35"/>
      <c r="AE87" s="35"/>
    </row>
    <row r="88" spans="1:31" s="2" customFormat="1" ht="15.15" customHeight="1">
      <c r="A88" s="35"/>
      <c r="B88" s="36"/>
      <c r="C88" s="29" t="s">
        <v>25</v>
      </c>
      <c r="D88" s="37"/>
      <c r="E88" s="37"/>
      <c r="F88" s="24" t="str">
        <f>E15</f>
        <v xml:space="preserve"> </v>
      </c>
      <c r="G88" s="37"/>
      <c r="H88" s="37"/>
      <c r="I88" s="29" t="s">
        <v>30</v>
      </c>
      <c r="J88" s="33" t="str">
        <f>E21</f>
        <v xml:space="preserve"> </v>
      </c>
      <c r="K88" s="37"/>
      <c r="L88" s="131"/>
      <c r="S88" s="35"/>
      <c r="T88" s="35"/>
      <c r="U88" s="35"/>
      <c r="V88" s="35"/>
      <c r="W88" s="35"/>
      <c r="X88" s="35"/>
      <c r="Y88" s="35"/>
      <c r="Z88" s="35"/>
      <c r="AA88" s="35"/>
      <c r="AB88" s="35"/>
      <c r="AC88" s="35"/>
      <c r="AD88" s="35"/>
      <c r="AE88" s="35"/>
    </row>
    <row r="89" spans="1:31" s="2" customFormat="1" ht="15.15" customHeight="1">
      <c r="A89" s="35"/>
      <c r="B89" s="36"/>
      <c r="C89" s="29" t="s">
        <v>28</v>
      </c>
      <c r="D89" s="37"/>
      <c r="E89" s="37"/>
      <c r="F89" s="24" t="str">
        <f>IF(E18="","",E18)</f>
        <v>Vyplň údaj</v>
      </c>
      <c r="G89" s="37"/>
      <c r="H89" s="37"/>
      <c r="I89" s="29" t="s">
        <v>32</v>
      </c>
      <c r="J89" s="33" t="str">
        <f>E24</f>
        <v xml:space="preserve"> </v>
      </c>
      <c r="K89" s="37"/>
      <c r="L89" s="131"/>
      <c r="S89" s="35"/>
      <c r="T89" s="35"/>
      <c r="U89" s="35"/>
      <c r="V89" s="35"/>
      <c r="W89" s="35"/>
      <c r="X89" s="35"/>
      <c r="Y89" s="35"/>
      <c r="Z89" s="35"/>
      <c r="AA89" s="35"/>
      <c r="AB89" s="35"/>
      <c r="AC89" s="35"/>
      <c r="AD89" s="35"/>
      <c r="AE89" s="35"/>
    </row>
    <row r="90" spans="1:31" s="2" customFormat="1" ht="10.3" customHeight="1">
      <c r="A90" s="35"/>
      <c r="B90" s="36"/>
      <c r="C90" s="37"/>
      <c r="D90" s="37"/>
      <c r="E90" s="37"/>
      <c r="F90" s="37"/>
      <c r="G90" s="37"/>
      <c r="H90" s="37"/>
      <c r="I90" s="37"/>
      <c r="J90" s="37"/>
      <c r="K90" s="37"/>
      <c r="L90" s="131"/>
      <c r="S90" s="35"/>
      <c r="T90" s="35"/>
      <c r="U90" s="35"/>
      <c r="V90" s="35"/>
      <c r="W90" s="35"/>
      <c r="X90" s="35"/>
      <c r="Y90" s="35"/>
      <c r="Z90" s="35"/>
      <c r="AA90" s="35"/>
      <c r="AB90" s="35"/>
      <c r="AC90" s="35"/>
      <c r="AD90" s="35"/>
      <c r="AE90" s="35"/>
    </row>
    <row r="91" spans="1:31" s="11" customFormat="1" ht="29.25" customHeight="1">
      <c r="A91" s="174"/>
      <c r="B91" s="175"/>
      <c r="C91" s="176" t="s">
        <v>157</v>
      </c>
      <c r="D91" s="177" t="s">
        <v>54</v>
      </c>
      <c r="E91" s="177" t="s">
        <v>50</v>
      </c>
      <c r="F91" s="177" t="s">
        <v>51</v>
      </c>
      <c r="G91" s="177" t="s">
        <v>158</v>
      </c>
      <c r="H91" s="177" t="s">
        <v>159</v>
      </c>
      <c r="I91" s="177" t="s">
        <v>160</v>
      </c>
      <c r="J91" s="178" t="s">
        <v>135</v>
      </c>
      <c r="K91" s="179" t="s">
        <v>161</v>
      </c>
      <c r="L91" s="180"/>
      <c r="M91" s="89" t="s">
        <v>19</v>
      </c>
      <c r="N91" s="90" t="s">
        <v>39</v>
      </c>
      <c r="O91" s="90" t="s">
        <v>162</v>
      </c>
      <c r="P91" s="90" t="s">
        <v>163</v>
      </c>
      <c r="Q91" s="90" t="s">
        <v>164</v>
      </c>
      <c r="R91" s="90" t="s">
        <v>165</v>
      </c>
      <c r="S91" s="90" t="s">
        <v>166</v>
      </c>
      <c r="T91" s="91" t="s">
        <v>167</v>
      </c>
      <c r="U91" s="174"/>
      <c r="V91" s="174"/>
      <c r="W91" s="174"/>
      <c r="X91" s="174"/>
      <c r="Y91" s="174"/>
      <c r="Z91" s="174"/>
      <c r="AA91" s="174"/>
      <c r="AB91" s="174"/>
      <c r="AC91" s="174"/>
      <c r="AD91" s="174"/>
      <c r="AE91" s="174"/>
    </row>
    <row r="92" spans="1:63" s="2" customFormat="1" ht="22.8" customHeight="1">
      <c r="A92" s="35"/>
      <c r="B92" s="36"/>
      <c r="C92" s="96" t="s">
        <v>168</v>
      </c>
      <c r="D92" s="37"/>
      <c r="E92" s="37"/>
      <c r="F92" s="37"/>
      <c r="G92" s="37"/>
      <c r="H92" s="37"/>
      <c r="I92" s="37"/>
      <c r="J92" s="181">
        <f>BK92</f>
        <v>0</v>
      </c>
      <c r="K92" s="37"/>
      <c r="L92" s="41"/>
      <c r="M92" s="92"/>
      <c r="N92" s="182"/>
      <c r="O92" s="93"/>
      <c r="P92" s="183">
        <f>P93+P146+P167</f>
        <v>0</v>
      </c>
      <c r="Q92" s="93"/>
      <c r="R92" s="183">
        <f>R93+R146+R167</f>
        <v>0</v>
      </c>
      <c r="S92" s="93"/>
      <c r="T92" s="184">
        <f>T93+T146+T167</f>
        <v>0</v>
      </c>
      <c r="U92" s="35"/>
      <c r="V92" s="35"/>
      <c r="W92" s="35"/>
      <c r="X92" s="35"/>
      <c r="Y92" s="35"/>
      <c r="Z92" s="35"/>
      <c r="AA92" s="35"/>
      <c r="AB92" s="35"/>
      <c r="AC92" s="35"/>
      <c r="AD92" s="35"/>
      <c r="AE92" s="35"/>
      <c r="AT92" s="14" t="s">
        <v>68</v>
      </c>
      <c r="AU92" s="14" t="s">
        <v>136</v>
      </c>
      <c r="BK92" s="185">
        <f>BK93+BK146+BK167</f>
        <v>0</v>
      </c>
    </row>
    <row r="93" spans="1:63" s="12" customFormat="1" ht="25.9" customHeight="1">
      <c r="A93" s="12"/>
      <c r="B93" s="186"/>
      <c r="C93" s="187"/>
      <c r="D93" s="188" t="s">
        <v>68</v>
      </c>
      <c r="E93" s="189" t="s">
        <v>1904</v>
      </c>
      <c r="F93" s="189" t="s">
        <v>1905</v>
      </c>
      <c r="G93" s="187"/>
      <c r="H93" s="187"/>
      <c r="I93" s="190"/>
      <c r="J93" s="191">
        <f>BK93</f>
        <v>0</v>
      </c>
      <c r="K93" s="187"/>
      <c r="L93" s="192"/>
      <c r="M93" s="193"/>
      <c r="N93" s="194"/>
      <c r="O93" s="194"/>
      <c r="P93" s="195">
        <f>P94+P111+P115+P123+P130</f>
        <v>0</v>
      </c>
      <c r="Q93" s="194"/>
      <c r="R93" s="195">
        <f>R94+R111+R115+R123+R130</f>
        <v>0</v>
      </c>
      <c r="S93" s="194"/>
      <c r="T93" s="196">
        <f>T94+T111+T115+T123+T130</f>
        <v>0</v>
      </c>
      <c r="U93" s="12"/>
      <c r="V93" s="12"/>
      <c r="W93" s="12"/>
      <c r="X93" s="12"/>
      <c r="Y93" s="12"/>
      <c r="Z93" s="12"/>
      <c r="AA93" s="12"/>
      <c r="AB93" s="12"/>
      <c r="AC93" s="12"/>
      <c r="AD93" s="12"/>
      <c r="AE93" s="12"/>
      <c r="AR93" s="197" t="s">
        <v>79</v>
      </c>
      <c r="AT93" s="198" t="s">
        <v>68</v>
      </c>
      <c r="AU93" s="198" t="s">
        <v>69</v>
      </c>
      <c r="AY93" s="197" t="s">
        <v>171</v>
      </c>
      <c r="BK93" s="199">
        <f>BK94+BK111+BK115+BK123+BK130</f>
        <v>0</v>
      </c>
    </row>
    <row r="94" spans="1:63" s="12" customFormat="1" ht="22.8" customHeight="1">
      <c r="A94" s="12"/>
      <c r="B94" s="186"/>
      <c r="C94" s="187"/>
      <c r="D94" s="188" t="s">
        <v>68</v>
      </c>
      <c r="E94" s="200" t="s">
        <v>1906</v>
      </c>
      <c r="F94" s="200" t="s">
        <v>1907</v>
      </c>
      <c r="G94" s="187"/>
      <c r="H94" s="187"/>
      <c r="I94" s="190"/>
      <c r="J94" s="201">
        <f>BK94</f>
        <v>0</v>
      </c>
      <c r="K94" s="187"/>
      <c r="L94" s="192"/>
      <c r="M94" s="193"/>
      <c r="N94" s="194"/>
      <c r="O94" s="194"/>
      <c r="P94" s="195">
        <f>SUM(P95:P110)</f>
        <v>0</v>
      </c>
      <c r="Q94" s="194"/>
      <c r="R94" s="195">
        <f>SUM(R95:R110)</f>
        <v>0</v>
      </c>
      <c r="S94" s="194"/>
      <c r="T94" s="196">
        <f>SUM(T95:T110)</f>
        <v>0</v>
      </c>
      <c r="U94" s="12"/>
      <c r="V94" s="12"/>
      <c r="W94" s="12"/>
      <c r="X94" s="12"/>
      <c r="Y94" s="12"/>
      <c r="Z94" s="12"/>
      <c r="AA94" s="12"/>
      <c r="AB94" s="12"/>
      <c r="AC94" s="12"/>
      <c r="AD94" s="12"/>
      <c r="AE94" s="12"/>
      <c r="AR94" s="197" t="s">
        <v>79</v>
      </c>
      <c r="AT94" s="198" t="s">
        <v>68</v>
      </c>
      <c r="AU94" s="198" t="s">
        <v>77</v>
      </c>
      <c r="AY94" s="197" t="s">
        <v>171</v>
      </c>
      <c r="BK94" s="199">
        <f>SUM(BK95:BK110)</f>
        <v>0</v>
      </c>
    </row>
    <row r="95" spans="1:65" s="2" customFormat="1" ht="24.15" customHeight="1">
      <c r="A95" s="35"/>
      <c r="B95" s="36"/>
      <c r="C95" s="222" t="s">
        <v>77</v>
      </c>
      <c r="D95" s="222" t="s">
        <v>299</v>
      </c>
      <c r="E95" s="223" t="s">
        <v>1908</v>
      </c>
      <c r="F95" s="224" t="s">
        <v>1909</v>
      </c>
      <c r="G95" s="225" t="s">
        <v>378</v>
      </c>
      <c r="H95" s="226">
        <v>7</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79</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79</v>
      </c>
    </row>
    <row r="96" spans="1:65" s="2" customFormat="1" ht="14.4" customHeight="1">
      <c r="A96" s="35"/>
      <c r="B96" s="36"/>
      <c r="C96" s="222" t="s">
        <v>79</v>
      </c>
      <c r="D96" s="222" t="s">
        <v>299</v>
      </c>
      <c r="E96" s="223" t="s">
        <v>1910</v>
      </c>
      <c r="F96" s="224" t="s">
        <v>1911</v>
      </c>
      <c r="G96" s="225" t="s">
        <v>378</v>
      </c>
      <c r="H96" s="226">
        <v>7</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79</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178</v>
      </c>
    </row>
    <row r="97" spans="1:65" s="2" customFormat="1" ht="14.4" customHeight="1">
      <c r="A97" s="35"/>
      <c r="B97" s="36"/>
      <c r="C97" s="222" t="s">
        <v>181</v>
      </c>
      <c r="D97" s="222" t="s">
        <v>299</v>
      </c>
      <c r="E97" s="223" t="s">
        <v>1912</v>
      </c>
      <c r="F97" s="224" t="s">
        <v>1913</v>
      </c>
      <c r="G97" s="225" t="s">
        <v>378</v>
      </c>
      <c r="H97" s="226">
        <v>7</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79</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185</v>
      </c>
    </row>
    <row r="98" spans="1:65" s="2" customFormat="1" ht="14.4" customHeight="1">
      <c r="A98" s="35"/>
      <c r="B98" s="36"/>
      <c r="C98" s="222" t="s">
        <v>178</v>
      </c>
      <c r="D98" s="222" t="s">
        <v>299</v>
      </c>
      <c r="E98" s="223" t="s">
        <v>1914</v>
      </c>
      <c r="F98" s="224" t="s">
        <v>1915</v>
      </c>
      <c r="G98" s="225" t="s">
        <v>378</v>
      </c>
      <c r="H98" s="226">
        <v>7</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79</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188</v>
      </c>
    </row>
    <row r="99" spans="1:65" s="2" customFormat="1" ht="14.4" customHeight="1">
      <c r="A99" s="35"/>
      <c r="B99" s="36"/>
      <c r="C99" s="202" t="s">
        <v>189</v>
      </c>
      <c r="D99" s="202" t="s">
        <v>174</v>
      </c>
      <c r="E99" s="203" t="s">
        <v>1916</v>
      </c>
      <c r="F99" s="204" t="s">
        <v>1917</v>
      </c>
      <c r="G99" s="205" t="s">
        <v>378</v>
      </c>
      <c r="H99" s="206">
        <v>7</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178</v>
      </c>
      <c r="AT99" s="214" t="s">
        <v>174</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192</v>
      </c>
    </row>
    <row r="100" spans="1:65" s="2" customFormat="1" ht="14.4" customHeight="1">
      <c r="A100" s="35"/>
      <c r="B100" s="36"/>
      <c r="C100" s="222" t="s">
        <v>185</v>
      </c>
      <c r="D100" s="222" t="s">
        <v>299</v>
      </c>
      <c r="E100" s="223" t="s">
        <v>1918</v>
      </c>
      <c r="F100" s="224" t="s">
        <v>1919</v>
      </c>
      <c r="G100" s="225" t="s">
        <v>378</v>
      </c>
      <c r="H100" s="226">
        <v>2</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195</v>
      </c>
    </row>
    <row r="101" spans="1:65" s="2" customFormat="1" ht="14.4" customHeight="1">
      <c r="A101" s="35"/>
      <c r="B101" s="36"/>
      <c r="C101" s="202" t="s">
        <v>196</v>
      </c>
      <c r="D101" s="202" t="s">
        <v>174</v>
      </c>
      <c r="E101" s="203" t="s">
        <v>1920</v>
      </c>
      <c r="F101" s="204" t="s">
        <v>1917</v>
      </c>
      <c r="G101" s="205" t="s">
        <v>378</v>
      </c>
      <c r="H101" s="206">
        <v>7</v>
      </c>
      <c r="I101" s="207"/>
      <c r="J101" s="208">
        <f>ROUND(I101*H101,2)</f>
        <v>0</v>
      </c>
      <c r="K101" s="209"/>
      <c r="L101" s="41"/>
      <c r="M101" s="210" t="s">
        <v>19</v>
      </c>
      <c r="N101" s="211"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178</v>
      </c>
      <c r="AT101" s="214" t="s">
        <v>174</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199</v>
      </c>
    </row>
    <row r="102" spans="1:65" s="2" customFormat="1" ht="24.15" customHeight="1">
      <c r="A102" s="35"/>
      <c r="B102" s="36"/>
      <c r="C102" s="222" t="s">
        <v>188</v>
      </c>
      <c r="D102" s="222" t="s">
        <v>299</v>
      </c>
      <c r="E102" s="223" t="s">
        <v>1921</v>
      </c>
      <c r="F102" s="224" t="s">
        <v>1922</v>
      </c>
      <c r="G102" s="225" t="s">
        <v>378</v>
      </c>
      <c r="H102" s="226">
        <v>1</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202</v>
      </c>
    </row>
    <row r="103" spans="1:65" s="2" customFormat="1" ht="14.4" customHeight="1">
      <c r="A103" s="35"/>
      <c r="B103" s="36"/>
      <c r="C103" s="202" t="s">
        <v>172</v>
      </c>
      <c r="D103" s="202" t="s">
        <v>174</v>
      </c>
      <c r="E103" s="203" t="s">
        <v>1923</v>
      </c>
      <c r="F103" s="204" t="s">
        <v>1924</v>
      </c>
      <c r="G103" s="205" t="s">
        <v>378</v>
      </c>
      <c r="H103" s="206">
        <v>1</v>
      </c>
      <c r="I103" s="207"/>
      <c r="J103" s="208">
        <f>ROUND(I103*H103,2)</f>
        <v>0</v>
      </c>
      <c r="K103" s="209"/>
      <c r="L103" s="41"/>
      <c r="M103" s="210" t="s">
        <v>19</v>
      </c>
      <c r="N103" s="211"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178</v>
      </c>
      <c r="AT103" s="214" t="s">
        <v>174</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206</v>
      </c>
    </row>
    <row r="104" spans="1:65" s="2" customFormat="1" ht="24.15" customHeight="1">
      <c r="A104" s="35"/>
      <c r="B104" s="36"/>
      <c r="C104" s="222" t="s">
        <v>192</v>
      </c>
      <c r="D104" s="222" t="s">
        <v>299</v>
      </c>
      <c r="E104" s="223" t="s">
        <v>1925</v>
      </c>
      <c r="F104" s="224" t="s">
        <v>1926</v>
      </c>
      <c r="G104" s="225" t="s">
        <v>378</v>
      </c>
      <c r="H104" s="226">
        <v>1</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209</v>
      </c>
    </row>
    <row r="105" spans="1:65" s="2" customFormat="1" ht="14.4" customHeight="1">
      <c r="A105" s="35"/>
      <c r="B105" s="36"/>
      <c r="C105" s="202" t="s">
        <v>210</v>
      </c>
      <c r="D105" s="202" t="s">
        <v>174</v>
      </c>
      <c r="E105" s="203" t="s">
        <v>1927</v>
      </c>
      <c r="F105" s="204" t="s">
        <v>1928</v>
      </c>
      <c r="G105" s="205" t="s">
        <v>378</v>
      </c>
      <c r="H105" s="206">
        <v>1</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178</v>
      </c>
      <c r="AT105" s="214" t="s">
        <v>174</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213</v>
      </c>
    </row>
    <row r="106" spans="1:65" s="2" customFormat="1" ht="24.15" customHeight="1">
      <c r="A106" s="35"/>
      <c r="B106" s="36"/>
      <c r="C106" s="222" t="s">
        <v>195</v>
      </c>
      <c r="D106" s="222" t="s">
        <v>299</v>
      </c>
      <c r="E106" s="223" t="s">
        <v>1929</v>
      </c>
      <c r="F106" s="224" t="s">
        <v>1930</v>
      </c>
      <c r="G106" s="225" t="s">
        <v>378</v>
      </c>
      <c r="H106" s="226">
        <v>1</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269</v>
      </c>
    </row>
    <row r="107" spans="1:65" s="2" customFormat="1" ht="14.4" customHeight="1">
      <c r="A107" s="35"/>
      <c r="B107" s="36"/>
      <c r="C107" s="222" t="s">
        <v>217</v>
      </c>
      <c r="D107" s="222" t="s">
        <v>299</v>
      </c>
      <c r="E107" s="223" t="s">
        <v>1931</v>
      </c>
      <c r="F107" s="224" t="s">
        <v>1932</v>
      </c>
      <c r="G107" s="225" t="s">
        <v>378</v>
      </c>
      <c r="H107" s="226">
        <v>1</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216</v>
      </c>
    </row>
    <row r="108" spans="1:65" s="2" customFormat="1" ht="14.4" customHeight="1">
      <c r="A108" s="35"/>
      <c r="B108" s="36"/>
      <c r="C108" s="202" t="s">
        <v>199</v>
      </c>
      <c r="D108" s="202" t="s">
        <v>174</v>
      </c>
      <c r="E108" s="203" t="s">
        <v>1933</v>
      </c>
      <c r="F108" s="204" t="s">
        <v>1934</v>
      </c>
      <c r="G108" s="205" t="s">
        <v>378</v>
      </c>
      <c r="H108" s="206">
        <v>1</v>
      </c>
      <c r="I108" s="207"/>
      <c r="J108" s="208">
        <f>ROUND(I108*H108,2)</f>
        <v>0</v>
      </c>
      <c r="K108" s="209"/>
      <c r="L108" s="41"/>
      <c r="M108" s="210" t="s">
        <v>19</v>
      </c>
      <c r="N108" s="211"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220</v>
      </c>
    </row>
    <row r="109" spans="1:65" s="2" customFormat="1" ht="37.8" customHeight="1">
      <c r="A109" s="35"/>
      <c r="B109" s="36"/>
      <c r="C109" s="222" t="s">
        <v>8</v>
      </c>
      <c r="D109" s="222" t="s">
        <v>299</v>
      </c>
      <c r="E109" s="223" t="s">
        <v>1935</v>
      </c>
      <c r="F109" s="224" t="s">
        <v>1936</v>
      </c>
      <c r="G109" s="225" t="s">
        <v>378</v>
      </c>
      <c r="H109" s="226">
        <v>1</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223</v>
      </c>
    </row>
    <row r="110" spans="1:65" s="2" customFormat="1" ht="14.4" customHeight="1">
      <c r="A110" s="35"/>
      <c r="B110" s="36"/>
      <c r="C110" s="202" t="s">
        <v>202</v>
      </c>
      <c r="D110" s="202" t="s">
        <v>174</v>
      </c>
      <c r="E110" s="203" t="s">
        <v>1937</v>
      </c>
      <c r="F110" s="204" t="s">
        <v>1938</v>
      </c>
      <c r="G110" s="205" t="s">
        <v>378</v>
      </c>
      <c r="H110" s="206">
        <v>1</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227</v>
      </c>
    </row>
    <row r="111" spans="1:63" s="12" customFormat="1" ht="22.8" customHeight="1">
      <c r="A111" s="12"/>
      <c r="B111" s="186"/>
      <c r="C111" s="187"/>
      <c r="D111" s="188" t="s">
        <v>68</v>
      </c>
      <c r="E111" s="200" t="s">
        <v>552</v>
      </c>
      <c r="F111" s="200" t="s">
        <v>1939</v>
      </c>
      <c r="G111" s="187"/>
      <c r="H111" s="187"/>
      <c r="I111" s="190"/>
      <c r="J111" s="201">
        <f>BK111</f>
        <v>0</v>
      </c>
      <c r="K111" s="187"/>
      <c r="L111" s="192"/>
      <c r="M111" s="193"/>
      <c r="N111" s="194"/>
      <c r="O111" s="194"/>
      <c r="P111" s="195">
        <f>SUM(P112:P114)</f>
        <v>0</v>
      </c>
      <c r="Q111" s="194"/>
      <c r="R111" s="195">
        <f>SUM(R112:R114)</f>
        <v>0</v>
      </c>
      <c r="S111" s="194"/>
      <c r="T111" s="196">
        <f>SUM(T112:T114)</f>
        <v>0</v>
      </c>
      <c r="U111" s="12"/>
      <c r="V111" s="12"/>
      <c r="W111" s="12"/>
      <c r="X111" s="12"/>
      <c r="Y111" s="12"/>
      <c r="Z111" s="12"/>
      <c r="AA111" s="12"/>
      <c r="AB111" s="12"/>
      <c r="AC111" s="12"/>
      <c r="AD111" s="12"/>
      <c r="AE111" s="12"/>
      <c r="AR111" s="197" t="s">
        <v>77</v>
      </c>
      <c r="AT111" s="198" t="s">
        <v>68</v>
      </c>
      <c r="AU111" s="198" t="s">
        <v>77</v>
      </c>
      <c r="AY111" s="197" t="s">
        <v>171</v>
      </c>
      <c r="BK111" s="199">
        <f>SUM(BK112:BK114)</f>
        <v>0</v>
      </c>
    </row>
    <row r="112" spans="1:65" s="2" customFormat="1" ht="24.15" customHeight="1">
      <c r="A112" s="35"/>
      <c r="B112" s="36"/>
      <c r="C112" s="222" t="s">
        <v>235</v>
      </c>
      <c r="D112" s="222" t="s">
        <v>299</v>
      </c>
      <c r="E112" s="223" t="s">
        <v>1940</v>
      </c>
      <c r="F112" s="224" t="s">
        <v>1941</v>
      </c>
      <c r="G112" s="225" t="s">
        <v>378</v>
      </c>
      <c r="H112" s="226">
        <v>1</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230</v>
      </c>
    </row>
    <row r="113" spans="1:65" s="2" customFormat="1" ht="24.15" customHeight="1">
      <c r="A113" s="35"/>
      <c r="B113" s="36"/>
      <c r="C113" s="222" t="s">
        <v>206</v>
      </c>
      <c r="D113" s="222" t="s">
        <v>299</v>
      </c>
      <c r="E113" s="223" t="s">
        <v>1942</v>
      </c>
      <c r="F113" s="224" t="s">
        <v>1943</v>
      </c>
      <c r="G113" s="225" t="s">
        <v>378</v>
      </c>
      <c r="H113" s="226">
        <v>1</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238</v>
      </c>
    </row>
    <row r="114" spans="1:65" s="2" customFormat="1" ht="14.4" customHeight="1">
      <c r="A114" s="35"/>
      <c r="B114" s="36"/>
      <c r="C114" s="202" t="s">
        <v>244</v>
      </c>
      <c r="D114" s="202" t="s">
        <v>174</v>
      </c>
      <c r="E114" s="203" t="s">
        <v>1944</v>
      </c>
      <c r="F114" s="204" t="s">
        <v>1945</v>
      </c>
      <c r="G114" s="205" t="s">
        <v>378</v>
      </c>
      <c r="H114" s="206">
        <v>1</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241</v>
      </c>
    </row>
    <row r="115" spans="1:63" s="12" customFormat="1" ht="22.8" customHeight="1">
      <c r="A115" s="12"/>
      <c r="B115" s="186"/>
      <c r="C115" s="187"/>
      <c r="D115" s="188" t="s">
        <v>68</v>
      </c>
      <c r="E115" s="200" t="s">
        <v>628</v>
      </c>
      <c r="F115" s="200" t="s">
        <v>1946</v>
      </c>
      <c r="G115" s="187"/>
      <c r="H115" s="187"/>
      <c r="I115" s="190"/>
      <c r="J115" s="201">
        <f>BK115</f>
        <v>0</v>
      </c>
      <c r="K115" s="187"/>
      <c r="L115" s="192"/>
      <c r="M115" s="193"/>
      <c r="N115" s="194"/>
      <c r="O115" s="194"/>
      <c r="P115" s="195">
        <f>SUM(P116:P122)</f>
        <v>0</v>
      </c>
      <c r="Q115" s="194"/>
      <c r="R115" s="195">
        <f>SUM(R116:R122)</f>
        <v>0</v>
      </c>
      <c r="S115" s="194"/>
      <c r="T115" s="196">
        <f>SUM(T116:T122)</f>
        <v>0</v>
      </c>
      <c r="U115" s="12"/>
      <c r="V115" s="12"/>
      <c r="W115" s="12"/>
      <c r="X115" s="12"/>
      <c r="Y115" s="12"/>
      <c r="Z115" s="12"/>
      <c r="AA115" s="12"/>
      <c r="AB115" s="12"/>
      <c r="AC115" s="12"/>
      <c r="AD115" s="12"/>
      <c r="AE115" s="12"/>
      <c r="AR115" s="197" t="s">
        <v>77</v>
      </c>
      <c r="AT115" s="198" t="s">
        <v>68</v>
      </c>
      <c r="AU115" s="198" t="s">
        <v>77</v>
      </c>
      <c r="AY115" s="197" t="s">
        <v>171</v>
      </c>
      <c r="BK115" s="199">
        <f>SUM(BK116:BK122)</f>
        <v>0</v>
      </c>
    </row>
    <row r="116" spans="1:65" s="2" customFormat="1" ht="24.15" customHeight="1">
      <c r="A116" s="35"/>
      <c r="B116" s="36"/>
      <c r="C116" s="222" t="s">
        <v>209</v>
      </c>
      <c r="D116" s="222" t="s">
        <v>299</v>
      </c>
      <c r="E116" s="223" t="s">
        <v>1947</v>
      </c>
      <c r="F116" s="224" t="s">
        <v>1948</v>
      </c>
      <c r="G116" s="225" t="s">
        <v>356</v>
      </c>
      <c r="H116" s="226">
        <v>630</v>
      </c>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247</v>
      </c>
    </row>
    <row r="117" spans="1:65" s="2" customFormat="1" ht="24.15" customHeight="1">
      <c r="A117" s="35"/>
      <c r="B117" s="36"/>
      <c r="C117" s="222" t="s">
        <v>7</v>
      </c>
      <c r="D117" s="222" t="s">
        <v>299</v>
      </c>
      <c r="E117" s="223" t="s">
        <v>1949</v>
      </c>
      <c r="F117" s="224" t="s">
        <v>1950</v>
      </c>
      <c r="G117" s="225" t="s">
        <v>356</v>
      </c>
      <c r="H117" s="226">
        <v>360</v>
      </c>
      <c r="I117" s="227"/>
      <c r="J117" s="228">
        <f>ROUND(I117*H117,2)</f>
        <v>0</v>
      </c>
      <c r="K117" s="229"/>
      <c r="L117" s="230"/>
      <c r="M117" s="231" t="s">
        <v>19</v>
      </c>
      <c r="N117" s="232"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188</v>
      </c>
      <c r="AT117" s="214" t="s">
        <v>299</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252</v>
      </c>
    </row>
    <row r="118" spans="1:65" s="2" customFormat="1" ht="24.15" customHeight="1">
      <c r="A118" s="35"/>
      <c r="B118" s="36"/>
      <c r="C118" s="202" t="s">
        <v>213</v>
      </c>
      <c r="D118" s="202" t="s">
        <v>174</v>
      </c>
      <c r="E118" s="203" t="s">
        <v>1951</v>
      </c>
      <c r="F118" s="204" t="s">
        <v>1952</v>
      </c>
      <c r="G118" s="205" t="s">
        <v>356</v>
      </c>
      <c r="H118" s="206">
        <v>990</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255</v>
      </c>
    </row>
    <row r="119" spans="1:65" s="2" customFormat="1" ht="24.15" customHeight="1">
      <c r="A119" s="35"/>
      <c r="B119" s="36"/>
      <c r="C119" s="222" t="s">
        <v>263</v>
      </c>
      <c r="D119" s="222" t="s">
        <v>299</v>
      </c>
      <c r="E119" s="223" t="s">
        <v>1953</v>
      </c>
      <c r="F119" s="224" t="s">
        <v>1954</v>
      </c>
      <c r="G119" s="225" t="s">
        <v>356</v>
      </c>
      <c r="H119" s="226">
        <v>205</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260</v>
      </c>
    </row>
    <row r="120" spans="1:65" s="2" customFormat="1" ht="14.4" customHeight="1">
      <c r="A120" s="35"/>
      <c r="B120" s="36"/>
      <c r="C120" s="202" t="s">
        <v>269</v>
      </c>
      <c r="D120" s="202" t="s">
        <v>174</v>
      </c>
      <c r="E120" s="203" t="s">
        <v>1955</v>
      </c>
      <c r="F120" s="204" t="s">
        <v>1956</v>
      </c>
      <c r="G120" s="205" t="s">
        <v>356</v>
      </c>
      <c r="H120" s="206">
        <v>205</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266</v>
      </c>
    </row>
    <row r="121" spans="1:65" s="2" customFormat="1" ht="37.8" customHeight="1">
      <c r="A121" s="35"/>
      <c r="B121" s="36"/>
      <c r="C121" s="222" t="s">
        <v>275</v>
      </c>
      <c r="D121" s="222" t="s">
        <v>299</v>
      </c>
      <c r="E121" s="223" t="s">
        <v>1957</v>
      </c>
      <c r="F121" s="224" t="s">
        <v>1958</v>
      </c>
      <c r="G121" s="225" t="s">
        <v>356</v>
      </c>
      <c r="H121" s="226">
        <v>150</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272</v>
      </c>
    </row>
    <row r="122" spans="1:65" s="2" customFormat="1" ht="14.4" customHeight="1">
      <c r="A122" s="35"/>
      <c r="B122" s="36"/>
      <c r="C122" s="202" t="s">
        <v>216</v>
      </c>
      <c r="D122" s="202" t="s">
        <v>174</v>
      </c>
      <c r="E122" s="203" t="s">
        <v>1959</v>
      </c>
      <c r="F122" s="204" t="s">
        <v>1960</v>
      </c>
      <c r="G122" s="205" t="s">
        <v>356</v>
      </c>
      <c r="H122" s="206">
        <v>150</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278</v>
      </c>
    </row>
    <row r="123" spans="1:63" s="12" customFormat="1" ht="22.8" customHeight="1">
      <c r="A123" s="12"/>
      <c r="B123" s="186"/>
      <c r="C123" s="187"/>
      <c r="D123" s="188" t="s">
        <v>68</v>
      </c>
      <c r="E123" s="200" t="s">
        <v>656</v>
      </c>
      <c r="F123" s="200" t="s">
        <v>1961</v>
      </c>
      <c r="G123" s="187"/>
      <c r="H123" s="187"/>
      <c r="I123" s="190"/>
      <c r="J123" s="201">
        <f>BK123</f>
        <v>0</v>
      </c>
      <c r="K123" s="187"/>
      <c r="L123" s="192"/>
      <c r="M123" s="193"/>
      <c r="N123" s="194"/>
      <c r="O123" s="194"/>
      <c r="P123" s="195">
        <f>SUM(P124:P129)</f>
        <v>0</v>
      </c>
      <c r="Q123" s="194"/>
      <c r="R123" s="195">
        <f>SUM(R124:R129)</f>
        <v>0</v>
      </c>
      <c r="S123" s="194"/>
      <c r="T123" s="196">
        <f>SUM(T124:T129)</f>
        <v>0</v>
      </c>
      <c r="U123" s="12"/>
      <c r="V123" s="12"/>
      <c r="W123" s="12"/>
      <c r="X123" s="12"/>
      <c r="Y123" s="12"/>
      <c r="Z123" s="12"/>
      <c r="AA123" s="12"/>
      <c r="AB123" s="12"/>
      <c r="AC123" s="12"/>
      <c r="AD123" s="12"/>
      <c r="AE123" s="12"/>
      <c r="AR123" s="197" t="s">
        <v>77</v>
      </c>
      <c r="AT123" s="198" t="s">
        <v>68</v>
      </c>
      <c r="AU123" s="198" t="s">
        <v>77</v>
      </c>
      <c r="AY123" s="197" t="s">
        <v>171</v>
      </c>
      <c r="BK123" s="199">
        <f>SUM(BK124:BK129)</f>
        <v>0</v>
      </c>
    </row>
    <row r="124" spans="1:65" s="2" customFormat="1" ht="14.4" customHeight="1">
      <c r="A124" s="35"/>
      <c r="B124" s="36"/>
      <c r="C124" s="202" t="s">
        <v>286</v>
      </c>
      <c r="D124" s="202" t="s">
        <v>174</v>
      </c>
      <c r="E124" s="203" t="s">
        <v>1962</v>
      </c>
      <c r="F124" s="204" t="s">
        <v>1963</v>
      </c>
      <c r="G124" s="205" t="s">
        <v>356</v>
      </c>
      <c r="H124" s="206">
        <v>430</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283</v>
      </c>
    </row>
    <row r="125" spans="1:65" s="2" customFormat="1" ht="14.4" customHeight="1">
      <c r="A125" s="35"/>
      <c r="B125" s="36"/>
      <c r="C125" s="202" t="s">
        <v>220</v>
      </c>
      <c r="D125" s="202" t="s">
        <v>174</v>
      </c>
      <c r="E125" s="203" t="s">
        <v>1964</v>
      </c>
      <c r="F125" s="204" t="s">
        <v>1965</v>
      </c>
      <c r="G125" s="205" t="s">
        <v>1735</v>
      </c>
      <c r="H125" s="206">
        <v>11</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289</v>
      </c>
    </row>
    <row r="126" spans="1:65" s="2" customFormat="1" ht="14.4" customHeight="1">
      <c r="A126" s="35"/>
      <c r="B126" s="36"/>
      <c r="C126" s="202" t="s">
        <v>295</v>
      </c>
      <c r="D126" s="202" t="s">
        <v>174</v>
      </c>
      <c r="E126" s="203" t="s">
        <v>1966</v>
      </c>
      <c r="F126" s="204" t="s">
        <v>1967</v>
      </c>
      <c r="G126" s="205" t="s">
        <v>226</v>
      </c>
      <c r="H126" s="206">
        <v>1</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292</v>
      </c>
    </row>
    <row r="127" spans="1:65" s="2" customFormat="1" ht="14.4" customHeight="1">
      <c r="A127" s="35"/>
      <c r="B127" s="36"/>
      <c r="C127" s="202" t="s">
        <v>223</v>
      </c>
      <c r="D127" s="202" t="s">
        <v>174</v>
      </c>
      <c r="E127" s="203" t="s">
        <v>1968</v>
      </c>
      <c r="F127" s="204" t="s">
        <v>1969</v>
      </c>
      <c r="G127" s="205" t="s">
        <v>226</v>
      </c>
      <c r="H127" s="206">
        <v>1</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298</v>
      </c>
    </row>
    <row r="128" spans="1:65" s="2" customFormat="1" ht="24.15" customHeight="1">
      <c r="A128" s="35"/>
      <c r="B128" s="36"/>
      <c r="C128" s="202" t="s">
        <v>307</v>
      </c>
      <c r="D128" s="202" t="s">
        <v>174</v>
      </c>
      <c r="E128" s="203" t="s">
        <v>1970</v>
      </c>
      <c r="F128" s="204" t="s">
        <v>1971</v>
      </c>
      <c r="G128" s="205" t="s">
        <v>342</v>
      </c>
      <c r="H128" s="206">
        <v>12</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306</v>
      </c>
    </row>
    <row r="129" spans="1:65" s="2" customFormat="1" ht="14.4" customHeight="1">
      <c r="A129" s="35"/>
      <c r="B129" s="36"/>
      <c r="C129" s="202" t="s">
        <v>227</v>
      </c>
      <c r="D129" s="202" t="s">
        <v>174</v>
      </c>
      <c r="E129" s="203" t="s">
        <v>1972</v>
      </c>
      <c r="F129" s="204" t="s">
        <v>1973</v>
      </c>
      <c r="G129" s="205" t="s">
        <v>1735</v>
      </c>
      <c r="H129" s="206">
        <v>1</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178</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305</v>
      </c>
    </row>
    <row r="130" spans="1:63" s="12" customFormat="1" ht="22.8" customHeight="1">
      <c r="A130" s="12"/>
      <c r="B130" s="186"/>
      <c r="C130" s="187"/>
      <c r="D130" s="188" t="s">
        <v>68</v>
      </c>
      <c r="E130" s="200" t="s">
        <v>1648</v>
      </c>
      <c r="F130" s="200" t="s">
        <v>1974</v>
      </c>
      <c r="G130" s="187"/>
      <c r="H130" s="187"/>
      <c r="I130" s="190"/>
      <c r="J130" s="201">
        <f>BK130</f>
        <v>0</v>
      </c>
      <c r="K130" s="187"/>
      <c r="L130" s="192"/>
      <c r="M130" s="193"/>
      <c r="N130" s="194"/>
      <c r="O130" s="194"/>
      <c r="P130" s="195">
        <f>SUM(P131:P145)</f>
        <v>0</v>
      </c>
      <c r="Q130" s="194"/>
      <c r="R130" s="195">
        <f>SUM(R131:R145)</f>
        <v>0</v>
      </c>
      <c r="S130" s="194"/>
      <c r="T130" s="196">
        <f>SUM(T131:T145)</f>
        <v>0</v>
      </c>
      <c r="U130" s="12"/>
      <c r="V130" s="12"/>
      <c r="W130" s="12"/>
      <c r="X130" s="12"/>
      <c r="Y130" s="12"/>
      <c r="Z130" s="12"/>
      <c r="AA130" s="12"/>
      <c r="AB130" s="12"/>
      <c r="AC130" s="12"/>
      <c r="AD130" s="12"/>
      <c r="AE130" s="12"/>
      <c r="AR130" s="197" t="s">
        <v>77</v>
      </c>
      <c r="AT130" s="198" t="s">
        <v>68</v>
      </c>
      <c r="AU130" s="198" t="s">
        <v>77</v>
      </c>
      <c r="AY130" s="197" t="s">
        <v>171</v>
      </c>
      <c r="BK130" s="199">
        <f>SUM(BK131:BK145)</f>
        <v>0</v>
      </c>
    </row>
    <row r="131" spans="1:65" s="2" customFormat="1" ht="37.8" customHeight="1">
      <c r="A131" s="35"/>
      <c r="B131" s="36"/>
      <c r="C131" s="222" t="s">
        <v>319</v>
      </c>
      <c r="D131" s="222" t="s">
        <v>299</v>
      </c>
      <c r="E131" s="223" t="s">
        <v>1975</v>
      </c>
      <c r="F131" s="224" t="s">
        <v>1976</v>
      </c>
      <c r="G131" s="225" t="s">
        <v>378</v>
      </c>
      <c r="H131" s="226">
        <v>1</v>
      </c>
      <c r="I131" s="227"/>
      <c r="J131" s="228">
        <f>ROUND(I131*H131,2)</f>
        <v>0</v>
      </c>
      <c r="K131" s="229"/>
      <c r="L131" s="230"/>
      <c r="M131" s="231" t="s">
        <v>19</v>
      </c>
      <c r="N131" s="232"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188</v>
      </c>
      <c r="AT131" s="214" t="s">
        <v>299</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314</v>
      </c>
    </row>
    <row r="132" spans="1:65" s="2" customFormat="1" ht="14.4" customHeight="1">
      <c r="A132" s="35"/>
      <c r="B132" s="36"/>
      <c r="C132" s="222" t="s">
        <v>230</v>
      </c>
      <c r="D132" s="222" t="s">
        <v>299</v>
      </c>
      <c r="E132" s="223" t="s">
        <v>1977</v>
      </c>
      <c r="F132" s="224" t="s">
        <v>1978</v>
      </c>
      <c r="G132" s="225" t="s">
        <v>378</v>
      </c>
      <c r="H132" s="226">
        <v>1</v>
      </c>
      <c r="I132" s="227"/>
      <c r="J132" s="228">
        <f>ROUND(I132*H132,2)</f>
        <v>0</v>
      </c>
      <c r="K132" s="229"/>
      <c r="L132" s="230"/>
      <c r="M132" s="231" t="s">
        <v>19</v>
      </c>
      <c r="N132" s="232"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188</v>
      </c>
      <c r="AT132" s="214" t="s">
        <v>299</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465</v>
      </c>
    </row>
    <row r="133" spans="1:65" s="2" customFormat="1" ht="14.4" customHeight="1">
      <c r="A133" s="35"/>
      <c r="B133" s="36"/>
      <c r="C133" s="222" t="s">
        <v>425</v>
      </c>
      <c r="D133" s="222" t="s">
        <v>299</v>
      </c>
      <c r="E133" s="223" t="s">
        <v>1979</v>
      </c>
      <c r="F133" s="224" t="s">
        <v>1980</v>
      </c>
      <c r="G133" s="225" t="s">
        <v>378</v>
      </c>
      <c r="H133" s="226">
        <v>1</v>
      </c>
      <c r="I133" s="227"/>
      <c r="J133" s="228">
        <f>ROUND(I133*H133,2)</f>
        <v>0</v>
      </c>
      <c r="K133" s="229"/>
      <c r="L133" s="230"/>
      <c r="M133" s="231" t="s">
        <v>19</v>
      </c>
      <c r="N133" s="232"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188</v>
      </c>
      <c r="AT133" s="214" t="s">
        <v>299</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469</v>
      </c>
    </row>
    <row r="134" spans="1:65" s="2" customFormat="1" ht="24.15" customHeight="1">
      <c r="A134" s="35"/>
      <c r="B134" s="36"/>
      <c r="C134" s="222" t="s">
        <v>238</v>
      </c>
      <c r="D134" s="222" t="s">
        <v>299</v>
      </c>
      <c r="E134" s="223" t="s">
        <v>1981</v>
      </c>
      <c r="F134" s="224" t="s">
        <v>1982</v>
      </c>
      <c r="G134" s="225" t="s">
        <v>378</v>
      </c>
      <c r="H134" s="226">
        <v>1</v>
      </c>
      <c r="I134" s="227"/>
      <c r="J134" s="228">
        <f>ROUND(I134*H134,2)</f>
        <v>0</v>
      </c>
      <c r="K134" s="229"/>
      <c r="L134" s="230"/>
      <c r="M134" s="231" t="s">
        <v>19</v>
      </c>
      <c r="N134" s="232"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188</v>
      </c>
      <c r="AT134" s="214" t="s">
        <v>299</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473</v>
      </c>
    </row>
    <row r="135" spans="1:65" s="2" customFormat="1" ht="24.15" customHeight="1">
      <c r="A135" s="35"/>
      <c r="B135" s="36"/>
      <c r="C135" s="222" t="s">
        <v>430</v>
      </c>
      <c r="D135" s="222" t="s">
        <v>299</v>
      </c>
      <c r="E135" s="223" t="s">
        <v>1983</v>
      </c>
      <c r="F135" s="224" t="s">
        <v>1984</v>
      </c>
      <c r="G135" s="225" t="s">
        <v>378</v>
      </c>
      <c r="H135" s="226">
        <v>8</v>
      </c>
      <c r="I135" s="227"/>
      <c r="J135" s="228">
        <f>ROUND(I135*H135,2)</f>
        <v>0</v>
      </c>
      <c r="K135" s="229"/>
      <c r="L135" s="230"/>
      <c r="M135" s="231" t="s">
        <v>19</v>
      </c>
      <c r="N135" s="232"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188</v>
      </c>
      <c r="AT135" s="214" t="s">
        <v>299</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349</v>
      </c>
    </row>
    <row r="136" spans="1:65" s="2" customFormat="1" ht="24.15" customHeight="1">
      <c r="A136" s="35"/>
      <c r="B136" s="36"/>
      <c r="C136" s="222" t="s">
        <v>241</v>
      </c>
      <c r="D136" s="222" t="s">
        <v>299</v>
      </c>
      <c r="E136" s="223" t="s">
        <v>1985</v>
      </c>
      <c r="F136" s="224" t="s">
        <v>1986</v>
      </c>
      <c r="G136" s="225" t="s">
        <v>378</v>
      </c>
      <c r="H136" s="226">
        <v>1</v>
      </c>
      <c r="I136" s="227"/>
      <c r="J136" s="228">
        <f>ROUND(I136*H136,2)</f>
        <v>0</v>
      </c>
      <c r="K136" s="229"/>
      <c r="L136" s="230"/>
      <c r="M136" s="231" t="s">
        <v>19</v>
      </c>
      <c r="N136" s="232" t="s">
        <v>40</v>
      </c>
      <c r="O136" s="81"/>
      <c r="P136" s="212">
        <f>O136*H136</f>
        <v>0</v>
      </c>
      <c r="Q136" s="212">
        <v>0</v>
      </c>
      <c r="R136" s="212">
        <f>Q136*H136</f>
        <v>0</v>
      </c>
      <c r="S136" s="212">
        <v>0</v>
      </c>
      <c r="T136" s="213">
        <f>S136*H136</f>
        <v>0</v>
      </c>
      <c r="U136" s="35"/>
      <c r="V136" s="35"/>
      <c r="W136" s="35"/>
      <c r="X136" s="35"/>
      <c r="Y136" s="35"/>
      <c r="Z136" s="35"/>
      <c r="AA136" s="35"/>
      <c r="AB136" s="35"/>
      <c r="AC136" s="35"/>
      <c r="AD136" s="35"/>
      <c r="AE136" s="35"/>
      <c r="AR136" s="214" t="s">
        <v>188</v>
      </c>
      <c r="AT136" s="214" t="s">
        <v>299</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477</v>
      </c>
    </row>
    <row r="137" spans="1:65" s="2" customFormat="1" ht="14.4" customHeight="1">
      <c r="A137" s="35"/>
      <c r="B137" s="36"/>
      <c r="C137" s="222" t="s">
        <v>435</v>
      </c>
      <c r="D137" s="222" t="s">
        <v>299</v>
      </c>
      <c r="E137" s="223" t="s">
        <v>1987</v>
      </c>
      <c r="F137" s="224" t="s">
        <v>1988</v>
      </c>
      <c r="G137" s="225" t="s">
        <v>378</v>
      </c>
      <c r="H137" s="226">
        <v>4</v>
      </c>
      <c r="I137" s="227"/>
      <c r="J137" s="228">
        <f>ROUND(I137*H137,2)</f>
        <v>0</v>
      </c>
      <c r="K137" s="229"/>
      <c r="L137" s="230"/>
      <c r="M137" s="231" t="s">
        <v>19</v>
      </c>
      <c r="N137" s="232"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188</v>
      </c>
      <c r="AT137" s="214" t="s">
        <v>299</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353</v>
      </c>
    </row>
    <row r="138" spans="1:65" s="2" customFormat="1" ht="24.15" customHeight="1">
      <c r="A138" s="35"/>
      <c r="B138" s="36"/>
      <c r="C138" s="222" t="s">
        <v>247</v>
      </c>
      <c r="D138" s="222" t="s">
        <v>299</v>
      </c>
      <c r="E138" s="223" t="s">
        <v>1989</v>
      </c>
      <c r="F138" s="224" t="s">
        <v>1990</v>
      </c>
      <c r="G138" s="225" t="s">
        <v>378</v>
      </c>
      <c r="H138" s="226">
        <v>1</v>
      </c>
      <c r="I138" s="227"/>
      <c r="J138" s="228">
        <f>ROUND(I138*H138,2)</f>
        <v>0</v>
      </c>
      <c r="K138" s="229"/>
      <c r="L138" s="230"/>
      <c r="M138" s="231" t="s">
        <v>19</v>
      </c>
      <c r="N138" s="232"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188</v>
      </c>
      <c r="AT138" s="214" t="s">
        <v>299</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481</v>
      </c>
    </row>
    <row r="139" spans="1:65" s="2" customFormat="1" ht="24.15" customHeight="1">
      <c r="A139" s="35"/>
      <c r="B139" s="36"/>
      <c r="C139" s="222" t="s">
        <v>441</v>
      </c>
      <c r="D139" s="222" t="s">
        <v>299</v>
      </c>
      <c r="E139" s="223" t="s">
        <v>1991</v>
      </c>
      <c r="F139" s="224" t="s">
        <v>1992</v>
      </c>
      <c r="G139" s="225" t="s">
        <v>378</v>
      </c>
      <c r="H139" s="226">
        <v>1</v>
      </c>
      <c r="I139" s="227"/>
      <c r="J139" s="228">
        <f>ROUND(I139*H139,2)</f>
        <v>0</v>
      </c>
      <c r="K139" s="229"/>
      <c r="L139" s="230"/>
      <c r="M139" s="231" t="s">
        <v>19</v>
      </c>
      <c r="N139" s="232" t="s">
        <v>40</v>
      </c>
      <c r="O139" s="81"/>
      <c r="P139" s="212">
        <f>O139*H139</f>
        <v>0</v>
      </c>
      <c r="Q139" s="212">
        <v>0</v>
      </c>
      <c r="R139" s="212">
        <f>Q139*H139</f>
        <v>0</v>
      </c>
      <c r="S139" s="212">
        <v>0</v>
      </c>
      <c r="T139" s="213">
        <f>S139*H139</f>
        <v>0</v>
      </c>
      <c r="U139" s="35"/>
      <c r="V139" s="35"/>
      <c r="W139" s="35"/>
      <c r="X139" s="35"/>
      <c r="Y139" s="35"/>
      <c r="Z139" s="35"/>
      <c r="AA139" s="35"/>
      <c r="AB139" s="35"/>
      <c r="AC139" s="35"/>
      <c r="AD139" s="35"/>
      <c r="AE139" s="35"/>
      <c r="AR139" s="214" t="s">
        <v>188</v>
      </c>
      <c r="AT139" s="214" t="s">
        <v>299</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178</v>
      </c>
      <c r="BM139" s="214" t="s">
        <v>484</v>
      </c>
    </row>
    <row r="140" spans="1:65" s="2" customFormat="1" ht="24.15" customHeight="1">
      <c r="A140" s="35"/>
      <c r="B140" s="36"/>
      <c r="C140" s="222" t="s">
        <v>252</v>
      </c>
      <c r="D140" s="222" t="s">
        <v>299</v>
      </c>
      <c r="E140" s="223" t="s">
        <v>1993</v>
      </c>
      <c r="F140" s="224" t="s">
        <v>1994</v>
      </c>
      <c r="G140" s="225" t="s">
        <v>378</v>
      </c>
      <c r="H140" s="226">
        <v>1</v>
      </c>
      <c r="I140" s="227"/>
      <c r="J140" s="228">
        <f>ROUND(I140*H140,2)</f>
        <v>0</v>
      </c>
      <c r="K140" s="229"/>
      <c r="L140" s="230"/>
      <c r="M140" s="231" t="s">
        <v>19</v>
      </c>
      <c r="N140" s="232"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188</v>
      </c>
      <c r="AT140" s="214" t="s">
        <v>299</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488</v>
      </c>
    </row>
    <row r="141" spans="1:65" s="2" customFormat="1" ht="24.15" customHeight="1">
      <c r="A141" s="35"/>
      <c r="B141" s="36"/>
      <c r="C141" s="222" t="s">
        <v>446</v>
      </c>
      <c r="D141" s="222" t="s">
        <v>299</v>
      </c>
      <c r="E141" s="223" t="s">
        <v>1995</v>
      </c>
      <c r="F141" s="224" t="s">
        <v>1996</v>
      </c>
      <c r="G141" s="225" t="s">
        <v>378</v>
      </c>
      <c r="H141" s="226">
        <v>1</v>
      </c>
      <c r="I141" s="227"/>
      <c r="J141" s="228">
        <f>ROUND(I141*H141,2)</f>
        <v>0</v>
      </c>
      <c r="K141" s="229"/>
      <c r="L141" s="230"/>
      <c r="M141" s="231" t="s">
        <v>19</v>
      </c>
      <c r="N141" s="232"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188</v>
      </c>
      <c r="AT141" s="214" t="s">
        <v>299</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357</v>
      </c>
    </row>
    <row r="142" spans="1:65" s="2" customFormat="1" ht="14.4" customHeight="1">
      <c r="A142" s="35"/>
      <c r="B142" s="36"/>
      <c r="C142" s="222" t="s">
        <v>255</v>
      </c>
      <c r="D142" s="222" t="s">
        <v>299</v>
      </c>
      <c r="E142" s="223" t="s">
        <v>1997</v>
      </c>
      <c r="F142" s="224" t="s">
        <v>1998</v>
      </c>
      <c r="G142" s="225" t="s">
        <v>378</v>
      </c>
      <c r="H142" s="226">
        <v>1</v>
      </c>
      <c r="I142" s="227"/>
      <c r="J142" s="228">
        <f>ROUND(I142*H142,2)</f>
        <v>0</v>
      </c>
      <c r="K142" s="229"/>
      <c r="L142" s="230"/>
      <c r="M142" s="231" t="s">
        <v>19</v>
      </c>
      <c r="N142" s="232" t="s">
        <v>40</v>
      </c>
      <c r="O142" s="81"/>
      <c r="P142" s="212">
        <f>O142*H142</f>
        <v>0</v>
      </c>
      <c r="Q142" s="212">
        <v>0</v>
      </c>
      <c r="R142" s="212">
        <f>Q142*H142</f>
        <v>0</v>
      </c>
      <c r="S142" s="212">
        <v>0</v>
      </c>
      <c r="T142" s="213">
        <f>S142*H142</f>
        <v>0</v>
      </c>
      <c r="U142" s="35"/>
      <c r="V142" s="35"/>
      <c r="W142" s="35"/>
      <c r="X142" s="35"/>
      <c r="Y142" s="35"/>
      <c r="Z142" s="35"/>
      <c r="AA142" s="35"/>
      <c r="AB142" s="35"/>
      <c r="AC142" s="35"/>
      <c r="AD142" s="35"/>
      <c r="AE142" s="35"/>
      <c r="AR142" s="214" t="s">
        <v>188</v>
      </c>
      <c r="AT142" s="214" t="s">
        <v>299</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178</v>
      </c>
      <c r="BM142" s="214" t="s">
        <v>360</v>
      </c>
    </row>
    <row r="143" spans="1:65" s="2" customFormat="1" ht="14.4" customHeight="1">
      <c r="A143" s="35"/>
      <c r="B143" s="36"/>
      <c r="C143" s="202" t="s">
        <v>451</v>
      </c>
      <c r="D143" s="202" t="s">
        <v>174</v>
      </c>
      <c r="E143" s="203" t="s">
        <v>1999</v>
      </c>
      <c r="F143" s="204" t="s">
        <v>2000</v>
      </c>
      <c r="G143" s="205" t="s">
        <v>378</v>
      </c>
      <c r="H143" s="206">
        <v>1</v>
      </c>
      <c r="I143" s="207"/>
      <c r="J143" s="208">
        <f>ROUND(I143*H143,2)</f>
        <v>0</v>
      </c>
      <c r="K143" s="209"/>
      <c r="L143" s="41"/>
      <c r="M143" s="210" t="s">
        <v>19</v>
      </c>
      <c r="N143" s="211"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178</v>
      </c>
      <c r="AT143" s="214" t="s">
        <v>174</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361</v>
      </c>
    </row>
    <row r="144" spans="1:65" s="2" customFormat="1" ht="14.4" customHeight="1">
      <c r="A144" s="35"/>
      <c r="B144" s="36"/>
      <c r="C144" s="222" t="s">
        <v>260</v>
      </c>
      <c r="D144" s="222" t="s">
        <v>299</v>
      </c>
      <c r="E144" s="223" t="s">
        <v>2001</v>
      </c>
      <c r="F144" s="224" t="s">
        <v>2002</v>
      </c>
      <c r="G144" s="225" t="s">
        <v>378</v>
      </c>
      <c r="H144" s="226">
        <v>8</v>
      </c>
      <c r="I144" s="227"/>
      <c r="J144" s="228">
        <f>ROUND(I144*H144,2)</f>
        <v>0</v>
      </c>
      <c r="K144" s="229"/>
      <c r="L144" s="230"/>
      <c r="M144" s="231" t="s">
        <v>19</v>
      </c>
      <c r="N144" s="232"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188</v>
      </c>
      <c r="AT144" s="214" t="s">
        <v>299</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362</v>
      </c>
    </row>
    <row r="145" spans="1:65" s="2" customFormat="1" ht="24.15" customHeight="1">
      <c r="A145" s="35"/>
      <c r="B145" s="36"/>
      <c r="C145" s="202" t="s">
        <v>457</v>
      </c>
      <c r="D145" s="202" t="s">
        <v>174</v>
      </c>
      <c r="E145" s="203" t="s">
        <v>2003</v>
      </c>
      <c r="F145" s="204" t="s">
        <v>2004</v>
      </c>
      <c r="G145" s="205" t="s">
        <v>378</v>
      </c>
      <c r="H145" s="206">
        <v>1</v>
      </c>
      <c r="I145" s="207"/>
      <c r="J145" s="208">
        <f>ROUND(I145*H145,2)</f>
        <v>0</v>
      </c>
      <c r="K145" s="209"/>
      <c r="L145" s="41"/>
      <c r="M145" s="210" t="s">
        <v>19</v>
      </c>
      <c r="N145" s="211" t="s">
        <v>40</v>
      </c>
      <c r="O145" s="81"/>
      <c r="P145" s="212">
        <f>O145*H145</f>
        <v>0</v>
      </c>
      <c r="Q145" s="212">
        <v>0</v>
      </c>
      <c r="R145" s="212">
        <f>Q145*H145</f>
        <v>0</v>
      </c>
      <c r="S145" s="212">
        <v>0</v>
      </c>
      <c r="T145" s="213">
        <f>S145*H145</f>
        <v>0</v>
      </c>
      <c r="U145" s="35"/>
      <c r="V145" s="35"/>
      <c r="W145" s="35"/>
      <c r="X145" s="35"/>
      <c r="Y145" s="35"/>
      <c r="Z145" s="35"/>
      <c r="AA145" s="35"/>
      <c r="AB145" s="35"/>
      <c r="AC145" s="35"/>
      <c r="AD145" s="35"/>
      <c r="AE145" s="35"/>
      <c r="AR145" s="214" t="s">
        <v>178</v>
      </c>
      <c r="AT145" s="214" t="s">
        <v>174</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489</v>
      </c>
    </row>
    <row r="146" spans="1:63" s="12" customFormat="1" ht="25.9" customHeight="1">
      <c r="A146" s="12"/>
      <c r="B146" s="186"/>
      <c r="C146" s="187"/>
      <c r="D146" s="188" t="s">
        <v>68</v>
      </c>
      <c r="E146" s="189" t="s">
        <v>2005</v>
      </c>
      <c r="F146" s="189" t="s">
        <v>2006</v>
      </c>
      <c r="G146" s="187"/>
      <c r="H146" s="187"/>
      <c r="I146" s="190"/>
      <c r="J146" s="191">
        <f>BK146</f>
        <v>0</v>
      </c>
      <c r="K146" s="187"/>
      <c r="L146" s="192"/>
      <c r="M146" s="193"/>
      <c r="N146" s="194"/>
      <c r="O146" s="194"/>
      <c r="P146" s="195">
        <f>P147+P157+P163</f>
        <v>0</v>
      </c>
      <c r="Q146" s="194"/>
      <c r="R146" s="195">
        <f>R147+R157+R163</f>
        <v>0</v>
      </c>
      <c r="S146" s="194"/>
      <c r="T146" s="196">
        <f>T147+T157+T163</f>
        <v>0</v>
      </c>
      <c r="U146" s="12"/>
      <c r="V146" s="12"/>
      <c r="W146" s="12"/>
      <c r="X146" s="12"/>
      <c r="Y146" s="12"/>
      <c r="Z146" s="12"/>
      <c r="AA146" s="12"/>
      <c r="AB146" s="12"/>
      <c r="AC146" s="12"/>
      <c r="AD146" s="12"/>
      <c r="AE146" s="12"/>
      <c r="AR146" s="197" t="s">
        <v>79</v>
      </c>
      <c r="AT146" s="198" t="s">
        <v>68</v>
      </c>
      <c r="AU146" s="198" t="s">
        <v>69</v>
      </c>
      <c r="AY146" s="197" t="s">
        <v>171</v>
      </c>
      <c r="BK146" s="199">
        <f>BK147+BK157+BK163</f>
        <v>0</v>
      </c>
    </row>
    <row r="147" spans="1:63" s="12" customFormat="1" ht="22.8" customHeight="1">
      <c r="A147" s="12"/>
      <c r="B147" s="186"/>
      <c r="C147" s="187"/>
      <c r="D147" s="188" t="s">
        <v>68</v>
      </c>
      <c r="E147" s="200" t="s">
        <v>1669</v>
      </c>
      <c r="F147" s="200" t="s">
        <v>2007</v>
      </c>
      <c r="G147" s="187"/>
      <c r="H147" s="187"/>
      <c r="I147" s="190"/>
      <c r="J147" s="201">
        <f>BK147</f>
        <v>0</v>
      </c>
      <c r="K147" s="187"/>
      <c r="L147" s="192"/>
      <c r="M147" s="193"/>
      <c r="N147" s="194"/>
      <c r="O147" s="194"/>
      <c r="P147" s="195">
        <f>SUM(P148:P156)</f>
        <v>0</v>
      </c>
      <c r="Q147" s="194"/>
      <c r="R147" s="195">
        <f>SUM(R148:R156)</f>
        <v>0</v>
      </c>
      <c r="S147" s="194"/>
      <c r="T147" s="196">
        <f>SUM(T148:T156)</f>
        <v>0</v>
      </c>
      <c r="U147" s="12"/>
      <c r="V147" s="12"/>
      <c r="W147" s="12"/>
      <c r="X147" s="12"/>
      <c r="Y147" s="12"/>
      <c r="Z147" s="12"/>
      <c r="AA147" s="12"/>
      <c r="AB147" s="12"/>
      <c r="AC147" s="12"/>
      <c r="AD147" s="12"/>
      <c r="AE147" s="12"/>
      <c r="AR147" s="197" t="s">
        <v>77</v>
      </c>
      <c r="AT147" s="198" t="s">
        <v>68</v>
      </c>
      <c r="AU147" s="198" t="s">
        <v>77</v>
      </c>
      <c r="AY147" s="197" t="s">
        <v>171</v>
      </c>
      <c r="BK147" s="199">
        <f>SUM(BK148:BK156)</f>
        <v>0</v>
      </c>
    </row>
    <row r="148" spans="1:65" s="2" customFormat="1" ht="24.15" customHeight="1">
      <c r="A148" s="35"/>
      <c r="B148" s="36"/>
      <c r="C148" s="222" t="s">
        <v>266</v>
      </c>
      <c r="D148" s="222" t="s">
        <v>299</v>
      </c>
      <c r="E148" s="223" t="s">
        <v>2008</v>
      </c>
      <c r="F148" s="224" t="s">
        <v>1982</v>
      </c>
      <c r="G148" s="225" t="s">
        <v>378</v>
      </c>
      <c r="H148" s="226">
        <v>1</v>
      </c>
      <c r="I148" s="227"/>
      <c r="J148" s="228">
        <f>ROUND(I148*H148,2)</f>
        <v>0</v>
      </c>
      <c r="K148" s="229"/>
      <c r="L148" s="230"/>
      <c r="M148" s="231" t="s">
        <v>19</v>
      </c>
      <c r="N148" s="232" t="s">
        <v>40</v>
      </c>
      <c r="O148" s="81"/>
      <c r="P148" s="212">
        <f>O148*H148</f>
        <v>0</v>
      </c>
      <c r="Q148" s="212">
        <v>0</v>
      </c>
      <c r="R148" s="212">
        <f>Q148*H148</f>
        <v>0</v>
      </c>
      <c r="S148" s="212">
        <v>0</v>
      </c>
      <c r="T148" s="213">
        <f>S148*H148</f>
        <v>0</v>
      </c>
      <c r="U148" s="35"/>
      <c r="V148" s="35"/>
      <c r="W148" s="35"/>
      <c r="X148" s="35"/>
      <c r="Y148" s="35"/>
      <c r="Z148" s="35"/>
      <c r="AA148" s="35"/>
      <c r="AB148" s="35"/>
      <c r="AC148" s="35"/>
      <c r="AD148" s="35"/>
      <c r="AE148" s="35"/>
      <c r="AR148" s="214" t="s">
        <v>188</v>
      </c>
      <c r="AT148" s="214" t="s">
        <v>299</v>
      </c>
      <c r="AU148" s="214" t="s">
        <v>79</v>
      </c>
      <c r="AY148" s="14" t="s">
        <v>171</v>
      </c>
      <c r="BE148" s="215">
        <f>IF(N148="základní",J148,0)</f>
        <v>0</v>
      </c>
      <c r="BF148" s="215">
        <f>IF(N148="snížená",J148,0)</f>
        <v>0</v>
      </c>
      <c r="BG148" s="215">
        <f>IF(N148="zákl. přenesená",J148,0)</f>
        <v>0</v>
      </c>
      <c r="BH148" s="215">
        <f>IF(N148="sníž. přenesená",J148,0)</f>
        <v>0</v>
      </c>
      <c r="BI148" s="215">
        <f>IF(N148="nulová",J148,0)</f>
        <v>0</v>
      </c>
      <c r="BJ148" s="14" t="s">
        <v>77</v>
      </c>
      <c r="BK148" s="215">
        <f>ROUND(I148*H148,2)</f>
        <v>0</v>
      </c>
      <c r="BL148" s="14" t="s">
        <v>178</v>
      </c>
      <c r="BM148" s="214" t="s">
        <v>365</v>
      </c>
    </row>
    <row r="149" spans="1:65" s="2" customFormat="1" ht="24.15" customHeight="1">
      <c r="A149" s="35"/>
      <c r="B149" s="36"/>
      <c r="C149" s="222" t="s">
        <v>462</v>
      </c>
      <c r="D149" s="222" t="s">
        <v>299</v>
      </c>
      <c r="E149" s="223" t="s">
        <v>2009</v>
      </c>
      <c r="F149" s="224" t="s">
        <v>1984</v>
      </c>
      <c r="G149" s="225" t="s">
        <v>378</v>
      </c>
      <c r="H149" s="226">
        <v>8</v>
      </c>
      <c r="I149" s="227"/>
      <c r="J149" s="228">
        <f>ROUND(I149*H149,2)</f>
        <v>0</v>
      </c>
      <c r="K149" s="229"/>
      <c r="L149" s="230"/>
      <c r="M149" s="231" t="s">
        <v>19</v>
      </c>
      <c r="N149" s="232" t="s">
        <v>40</v>
      </c>
      <c r="O149" s="81"/>
      <c r="P149" s="212">
        <f>O149*H149</f>
        <v>0</v>
      </c>
      <c r="Q149" s="212">
        <v>0</v>
      </c>
      <c r="R149" s="212">
        <f>Q149*H149</f>
        <v>0</v>
      </c>
      <c r="S149" s="212">
        <v>0</v>
      </c>
      <c r="T149" s="213">
        <f>S149*H149</f>
        <v>0</v>
      </c>
      <c r="U149" s="35"/>
      <c r="V149" s="35"/>
      <c r="W149" s="35"/>
      <c r="X149" s="35"/>
      <c r="Y149" s="35"/>
      <c r="Z149" s="35"/>
      <c r="AA149" s="35"/>
      <c r="AB149" s="35"/>
      <c r="AC149" s="35"/>
      <c r="AD149" s="35"/>
      <c r="AE149" s="35"/>
      <c r="AR149" s="214" t="s">
        <v>188</v>
      </c>
      <c r="AT149" s="214" t="s">
        <v>299</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366</v>
      </c>
    </row>
    <row r="150" spans="1:65" s="2" customFormat="1" ht="14.4" customHeight="1">
      <c r="A150" s="35"/>
      <c r="B150" s="36"/>
      <c r="C150" s="222" t="s">
        <v>272</v>
      </c>
      <c r="D150" s="222" t="s">
        <v>299</v>
      </c>
      <c r="E150" s="223" t="s">
        <v>2010</v>
      </c>
      <c r="F150" s="224" t="s">
        <v>1988</v>
      </c>
      <c r="G150" s="225" t="s">
        <v>378</v>
      </c>
      <c r="H150" s="226">
        <v>4</v>
      </c>
      <c r="I150" s="227"/>
      <c r="J150" s="228">
        <f>ROUND(I150*H150,2)</f>
        <v>0</v>
      </c>
      <c r="K150" s="229"/>
      <c r="L150" s="230"/>
      <c r="M150" s="231" t="s">
        <v>19</v>
      </c>
      <c r="N150" s="232" t="s">
        <v>40</v>
      </c>
      <c r="O150" s="81"/>
      <c r="P150" s="212">
        <f>O150*H150</f>
        <v>0</v>
      </c>
      <c r="Q150" s="212">
        <v>0</v>
      </c>
      <c r="R150" s="212">
        <f>Q150*H150</f>
        <v>0</v>
      </c>
      <c r="S150" s="212">
        <v>0</v>
      </c>
      <c r="T150" s="213">
        <f>S150*H150</f>
        <v>0</v>
      </c>
      <c r="U150" s="35"/>
      <c r="V150" s="35"/>
      <c r="W150" s="35"/>
      <c r="X150" s="35"/>
      <c r="Y150" s="35"/>
      <c r="Z150" s="35"/>
      <c r="AA150" s="35"/>
      <c r="AB150" s="35"/>
      <c r="AC150" s="35"/>
      <c r="AD150" s="35"/>
      <c r="AE150" s="35"/>
      <c r="AR150" s="214" t="s">
        <v>188</v>
      </c>
      <c r="AT150" s="214" t="s">
        <v>299</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178</v>
      </c>
      <c r="BM150" s="214" t="s">
        <v>369</v>
      </c>
    </row>
    <row r="151" spans="1:65" s="2" customFormat="1" ht="24.15" customHeight="1">
      <c r="A151" s="35"/>
      <c r="B151" s="36"/>
      <c r="C151" s="222" t="s">
        <v>470</v>
      </c>
      <c r="D151" s="222" t="s">
        <v>299</v>
      </c>
      <c r="E151" s="223" t="s">
        <v>2011</v>
      </c>
      <c r="F151" s="224" t="s">
        <v>1990</v>
      </c>
      <c r="G151" s="225" t="s">
        <v>378</v>
      </c>
      <c r="H151" s="226">
        <v>1</v>
      </c>
      <c r="I151" s="227"/>
      <c r="J151" s="228">
        <f>ROUND(I151*H151,2)</f>
        <v>0</v>
      </c>
      <c r="K151" s="229"/>
      <c r="L151" s="230"/>
      <c r="M151" s="231" t="s">
        <v>19</v>
      </c>
      <c r="N151" s="232"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188</v>
      </c>
      <c r="AT151" s="214" t="s">
        <v>299</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372</v>
      </c>
    </row>
    <row r="152" spans="1:65" s="2" customFormat="1" ht="24.15" customHeight="1">
      <c r="A152" s="35"/>
      <c r="B152" s="36"/>
      <c r="C152" s="222" t="s">
        <v>278</v>
      </c>
      <c r="D152" s="222" t="s">
        <v>299</v>
      </c>
      <c r="E152" s="223" t="s">
        <v>2012</v>
      </c>
      <c r="F152" s="224" t="s">
        <v>1992</v>
      </c>
      <c r="G152" s="225" t="s">
        <v>378</v>
      </c>
      <c r="H152" s="226">
        <v>1</v>
      </c>
      <c r="I152" s="227"/>
      <c r="J152" s="228">
        <f>ROUND(I152*H152,2)</f>
        <v>0</v>
      </c>
      <c r="K152" s="229"/>
      <c r="L152" s="230"/>
      <c r="M152" s="231" t="s">
        <v>19</v>
      </c>
      <c r="N152" s="232" t="s">
        <v>40</v>
      </c>
      <c r="O152" s="81"/>
      <c r="P152" s="212">
        <f>O152*H152</f>
        <v>0</v>
      </c>
      <c r="Q152" s="212">
        <v>0</v>
      </c>
      <c r="R152" s="212">
        <f>Q152*H152</f>
        <v>0</v>
      </c>
      <c r="S152" s="212">
        <v>0</v>
      </c>
      <c r="T152" s="213">
        <f>S152*H152</f>
        <v>0</v>
      </c>
      <c r="U152" s="35"/>
      <c r="V152" s="35"/>
      <c r="W152" s="35"/>
      <c r="X152" s="35"/>
      <c r="Y152" s="35"/>
      <c r="Z152" s="35"/>
      <c r="AA152" s="35"/>
      <c r="AB152" s="35"/>
      <c r="AC152" s="35"/>
      <c r="AD152" s="35"/>
      <c r="AE152" s="35"/>
      <c r="AR152" s="214" t="s">
        <v>188</v>
      </c>
      <c r="AT152" s="214" t="s">
        <v>299</v>
      </c>
      <c r="AU152" s="214" t="s">
        <v>79</v>
      </c>
      <c r="AY152" s="14" t="s">
        <v>171</v>
      </c>
      <c r="BE152" s="215">
        <f>IF(N152="základní",J152,0)</f>
        <v>0</v>
      </c>
      <c r="BF152" s="215">
        <f>IF(N152="snížená",J152,0)</f>
        <v>0</v>
      </c>
      <c r="BG152" s="215">
        <f>IF(N152="zákl. přenesená",J152,0)</f>
        <v>0</v>
      </c>
      <c r="BH152" s="215">
        <f>IF(N152="sníž. přenesená",J152,0)</f>
        <v>0</v>
      </c>
      <c r="BI152" s="215">
        <f>IF(N152="nulová",J152,0)</f>
        <v>0</v>
      </c>
      <c r="BJ152" s="14" t="s">
        <v>77</v>
      </c>
      <c r="BK152" s="215">
        <f>ROUND(I152*H152,2)</f>
        <v>0</v>
      </c>
      <c r="BL152" s="14" t="s">
        <v>178</v>
      </c>
      <c r="BM152" s="214" t="s">
        <v>375</v>
      </c>
    </row>
    <row r="153" spans="1:65" s="2" customFormat="1" ht="14.4" customHeight="1">
      <c r="A153" s="35"/>
      <c r="B153" s="36"/>
      <c r="C153" s="222" t="s">
        <v>478</v>
      </c>
      <c r="D153" s="222" t="s">
        <v>299</v>
      </c>
      <c r="E153" s="223" t="s">
        <v>2013</v>
      </c>
      <c r="F153" s="224" t="s">
        <v>1998</v>
      </c>
      <c r="G153" s="225" t="s">
        <v>378</v>
      </c>
      <c r="H153" s="226">
        <v>1</v>
      </c>
      <c r="I153" s="227"/>
      <c r="J153" s="228">
        <f>ROUND(I153*H153,2)</f>
        <v>0</v>
      </c>
      <c r="K153" s="229"/>
      <c r="L153" s="230"/>
      <c r="M153" s="231" t="s">
        <v>19</v>
      </c>
      <c r="N153" s="232" t="s">
        <v>40</v>
      </c>
      <c r="O153" s="81"/>
      <c r="P153" s="212">
        <f>O153*H153</f>
        <v>0</v>
      </c>
      <c r="Q153" s="212">
        <v>0</v>
      </c>
      <c r="R153" s="212">
        <f>Q153*H153</f>
        <v>0</v>
      </c>
      <c r="S153" s="212">
        <v>0</v>
      </c>
      <c r="T153" s="213">
        <f>S153*H153</f>
        <v>0</v>
      </c>
      <c r="U153" s="35"/>
      <c r="V153" s="35"/>
      <c r="W153" s="35"/>
      <c r="X153" s="35"/>
      <c r="Y153" s="35"/>
      <c r="Z153" s="35"/>
      <c r="AA153" s="35"/>
      <c r="AB153" s="35"/>
      <c r="AC153" s="35"/>
      <c r="AD153" s="35"/>
      <c r="AE153" s="35"/>
      <c r="AR153" s="214" t="s">
        <v>188</v>
      </c>
      <c r="AT153" s="214" t="s">
        <v>299</v>
      </c>
      <c r="AU153" s="214" t="s">
        <v>79</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379</v>
      </c>
    </row>
    <row r="154" spans="1:65" s="2" customFormat="1" ht="24.15" customHeight="1">
      <c r="A154" s="35"/>
      <c r="B154" s="36"/>
      <c r="C154" s="202" t="s">
        <v>283</v>
      </c>
      <c r="D154" s="202" t="s">
        <v>174</v>
      </c>
      <c r="E154" s="203" t="s">
        <v>2014</v>
      </c>
      <c r="F154" s="204" t="s">
        <v>2015</v>
      </c>
      <c r="G154" s="205" t="s">
        <v>378</v>
      </c>
      <c r="H154" s="206">
        <v>1</v>
      </c>
      <c r="I154" s="207"/>
      <c r="J154" s="208">
        <f>ROUND(I154*H154,2)</f>
        <v>0</v>
      </c>
      <c r="K154" s="209"/>
      <c r="L154" s="41"/>
      <c r="M154" s="210" t="s">
        <v>19</v>
      </c>
      <c r="N154" s="211" t="s">
        <v>40</v>
      </c>
      <c r="O154" s="81"/>
      <c r="P154" s="212">
        <f>O154*H154</f>
        <v>0</v>
      </c>
      <c r="Q154" s="212">
        <v>0</v>
      </c>
      <c r="R154" s="212">
        <f>Q154*H154</f>
        <v>0</v>
      </c>
      <c r="S154" s="212">
        <v>0</v>
      </c>
      <c r="T154" s="213">
        <f>S154*H154</f>
        <v>0</v>
      </c>
      <c r="U154" s="35"/>
      <c r="V154" s="35"/>
      <c r="W154" s="35"/>
      <c r="X154" s="35"/>
      <c r="Y154" s="35"/>
      <c r="Z154" s="35"/>
      <c r="AA154" s="35"/>
      <c r="AB154" s="35"/>
      <c r="AC154" s="35"/>
      <c r="AD154" s="35"/>
      <c r="AE154" s="35"/>
      <c r="AR154" s="214" t="s">
        <v>178</v>
      </c>
      <c r="AT154" s="214" t="s">
        <v>174</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495</v>
      </c>
    </row>
    <row r="155" spans="1:65" s="2" customFormat="1" ht="14.4" customHeight="1">
      <c r="A155" s="35"/>
      <c r="B155" s="36"/>
      <c r="C155" s="222" t="s">
        <v>485</v>
      </c>
      <c r="D155" s="222" t="s">
        <v>299</v>
      </c>
      <c r="E155" s="223" t="s">
        <v>2016</v>
      </c>
      <c r="F155" s="224" t="s">
        <v>2002</v>
      </c>
      <c r="G155" s="225" t="s">
        <v>378</v>
      </c>
      <c r="H155" s="226">
        <v>8</v>
      </c>
      <c r="I155" s="227"/>
      <c r="J155" s="228">
        <f>ROUND(I155*H155,2)</f>
        <v>0</v>
      </c>
      <c r="K155" s="229"/>
      <c r="L155" s="230"/>
      <c r="M155" s="231" t="s">
        <v>19</v>
      </c>
      <c r="N155" s="232" t="s">
        <v>40</v>
      </c>
      <c r="O155" s="81"/>
      <c r="P155" s="212">
        <f>O155*H155</f>
        <v>0</v>
      </c>
      <c r="Q155" s="212">
        <v>0</v>
      </c>
      <c r="R155" s="212">
        <f>Q155*H155</f>
        <v>0</v>
      </c>
      <c r="S155" s="212">
        <v>0</v>
      </c>
      <c r="T155" s="213">
        <f>S155*H155</f>
        <v>0</v>
      </c>
      <c r="U155" s="35"/>
      <c r="V155" s="35"/>
      <c r="W155" s="35"/>
      <c r="X155" s="35"/>
      <c r="Y155" s="35"/>
      <c r="Z155" s="35"/>
      <c r="AA155" s="35"/>
      <c r="AB155" s="35"/>
      <c r="AC155" s="35"/>
      <c r="AD155" s="35"/>
      <c r="AE155" s="35"/>
      <c r="AR155" s="214" t="s">
        <v>188</v>
      </c>
      <c r="AT155" s="214" t="s">
        <v>299</v>
      </c>
      <c r="AU155" s="214" t="s">
        <v>79</v>
      </c>
      <c r="AY155" s="14" t="s">
        <v>171</v>
      </c>
      <c r="BE155" s="215">
        <f>IF(N155="základní",J155,0)</f>
        <v>0</v>
      </c>
      <c r="BF155" s="215">
        <f>IF(N155="snížená",J155,0)</f>
        <v>0</v>
      </c>
      <c r="BG155" s="215">
        <f>IF(N155="zákl. přenesená",J155,0)</f>
        <v>0</v>
      </c>
      <c r="BH155" s="215">
        <f>IF(N155="sníž. přenesená",J155,0)</f>
        <v>0</v>
      </c>
      <c r="BI155" s="215">
        <f>IF(N155="nulová",J155,0)</f>
        <v>0</v>
      </c>
      <c r="BJ155" s="14" t="s">
        <v>77</v>
      </c>
      <c r="BK155" s="215">
        <f>ROUND(I155*H155,2)</f>
        <v>0</v>
      </c>
      <c r="BL155" s="14" t="s">
        <v>178</v>
      </c>
      <c r="BM155" s="214" t="s">
        <v>500</v>
      </c>
    </row>
    <row r="156" spans="1:65" s="2" customFormat="1" ht="24.15" customHeight="1">
      <c r="A156" s="35"/>
      <c r="B156" s="36"/>
      <c r="C156" s="202" t="s">
        <v>289</v>
      </c>
      <c r="D156" s="202" t="s">
        <v>174</v>
      </c>
      <c r="E156" s="203" t="s">
        <v>2017</v>
      </c>
      <c r="F156" s="204" t="s">
        <v>2004</v>
      </c>
      <c r="G156" s="205" t="s">
        <v>378</v>
      </c>
      <c r="H156" s="206">
        <v>1</v>
      </c>
      <c r="I156" s="207"/>
      <c r="J156" s="208">
        <f>ROUND(I156*H156,2)</f>
        <v>0</v>
      </c>
      <c r="K156" s="209"/>
      <c r="L156" s="41"/>
      <c r="M156" s="210" t="s">
        <v>19</v>
      </c>
      <c r="N156" s="211" t="s">
        <v>40</v>
      </c>
      <c r="O156" s="81"/>
      <c r="P156" s="212">
        <f>O156*H156</f>
        <v>0</v>
      </c>
      <c r="Q156" s="212">
        <v>0</v>
      </c>
      <c r="R156" s="212">
        <f>Q156*H156</f>
        <v>0</v>
      </c>
      <c r="S156" s="212">
        <v>0</v>
      </c>
      <c r="T156" s="213">
        <f>S156*H156</f>
        <v>0</v>
      </c>
      <c r="U156" s="35"/>
      <c r="V156" s="35"/>
      <c r="W156" s="35"/>
      <c r="X156" s="35"/>
      <c r="Y156" s="35"/>
      <c r="Z156" s="35"/>
      <c r="AA156" s="35"/>
      <c r="AB156" s="35"/>
      <c r="AC156" s="35"/>
      <c r="AD156" s="35"/>
      <c r="AE156" s="35"/>
      <c r="AR156" s="214" t="s">
        <v>178</v>
      </c>
      <c r="AT156" s="214" t="s">
        <v>174</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504</v>
      </c>
    </row>
    <row r="157" spans="1:63" s="12" customFormat="1" ht="22.8" customHeight="1">
      <c r="A157" s="12"/>
      <c r="B157" s="186"/>
      <c r="C157" s="187"/>
      <c r="D157" s="188" t="s">
        <v>68</v>
      </c>
      <c r="E157" s="200" t="s">
        <v>1682</v>
      </c>
      <c r="F157" s="200" t="s">
        <v>2018</v>
      </c>
      <c r="G157" s="187"/>
      <c r="H157" s="187"/>
      <c r="I157" s="190"/>
      <c r="J157" s="201">
        <f>BK157</f>
        <v>0</v>
      </c>
      <c r="K157" s="187"/>
      <c r="L157" s="192"/>
      <c r="M157" s="193"/>
      <c r="N157" s="194"/>
      <c r="O157" s="194"/>
      <c r="P157" s="195">
        <f>SUM(P158:P162)</f>
        <v>0</v>
      </c>
      <c r="Q157" s="194"/>
      <c r="R157" s="195">
        <f>SUM(R158:R162)</f>
        <v>0</v>
      </c>
      <c r="S157" s="194"/>
      <c r="T157" s="196">
        <f>SUM(T158:T162)</f>
        <v>0</v>
      </c>
      <c r="U157" s="12"/>
      <c r="V157" s="12"/>
      <c r="W157" s="12"/>
      <c r="X157" s="12"/>
      <c r="Y157" s="12"/>
      <c r="Z157" s="12"/>
      <c r="AA157" s="12"/>
      <c r="AB157" s="12"/>
      <c r="AC157" s="12"/>
      <c r="AD157" s="12"/>
      <c r="AE157" s="12"/>
      <c r="AR157" s="197" t="s">
        <v>77</v>
      </c>
      <c r="AT157" s="198" t="s">
        <v>68</v>
      </c>
      <c r="AU157" s="198" t="s">
        <v>77</v>
      </c>
      <c r="AY157" s="197" t="s">
        <v>171</v>
      </c>
      <c r="BK157" s="199">
        <f>SUM(BK158:BK162)</f>
        <v>0</v>
      </c>
    </row>
    <row r="158" spans="1:65" s="2" customFormat="1" ht="14.4" customHeight="1">
      <c r="A158" s="35"/>
      <c r="B158" s="36"/>
      <c r="C158" s="222" t="s">
        <v>492</v>
      </c>
      <c r="D158" s="222" t="s">
        <v>299</v>
      </c>
      <c r="E158" s="223" t="s">
        <v>2019</v>
      </c>
      <c r="F158" s="224" t="s">
        <v>2020</v>
      </c>
      <c r="G158" s="225" t="s">
        <v>356</v>
      </c>
      <c r="H158" s="226">
        <v>270</v>
      </c>
      <c r="I158" s="227"/>
      <c r="J158" s="228">
        <f>ROUND(I158*H158,2)</f>
        <v>0</v>
      </c>
      <c r="K158" s="229"/>
      <c r="L158" s="230"/>
      <c r="M158" s="231" t="s">
        <v>19</v>
      </c>
      <c r="N158" s="232" t="s">
        <v>40</v>
      </c>
      <c r="O158" s="81"/>
      <c r="P158" s="212">
        <f>O158*H158</f>
        <v>0</v>
      </c>
      <c r="Q158" s="212">
        <v>0</v>
      </c>
      <c r="R158" s="212">
        <f>Q158*H158</f>
        <v>0</v>
      </c>
      <c r="S158" s="212">
        <v>0</v>
      </c>
      <c r="T158" s="213">
        <f>S158*H158</f>
        <v>0</v>
      </c>
      <c r="U158" s="35"/>
      <c r="V158" s="35"/>
      <c r="W158" s="35"/>
      <c r="X158" s="35"/>
      <c r="Y158" s="35"/>
      <c r="Z158" s="35"/>
      <c r="AA158" s="35"/>
      <c r="AB158" s="35"/>
      <c r="AC158" s="35"/>
      <c r="AD158" s="35"/>
      <c r="AE158" s="35"/>
      <c r="AR158" s="214" t="s">
        <v>188</v>
      </c>
      <c r="AT158" s="214" t="s">
        <v>299</v>
      </c>
      <c r="AU158" s="214" t="s">
        <v>79</v>
      </c>
      <c r="AY158" s="14" t="s">
        <v>171</v>
      </c>
      <c r="BE158" s="215">
        <f>IF(N158="základní",J158,0)</f>
        <v>0</v>
      </c>
      <c r="BF158" s="215">
        <f>IF(N158="snížená",J158,0)</f>
        <v>0</v>
      </c>
      <c r="BG158" s="215">
        <f>IF(N158="zákl. přenesená",J158,0)</f>
        <v>0</v>
      </c>
      <c r="BH158" s="215">
        <f>IF(N158="sníž. přenesená",J158,0)</f>
        <v>0</v>
      </c>
      <c r="BI158" s="215">
        <f>IF(N158="nulová",J158,0)</f>
        <v>0</v>
      </c>
      <c r="BJ158" s="14" t="s">
        <v>77</v>
      </c>
      <c r="BK158" s="215">
        <f>ROUND(I158*H158,2)</f>
        <v>0</v>
      </c>
      <c r="BL158" s="14" t="s">
        <v>178</v>
      </c>
      <c r="BM158" s="214" t="s">
        <v>507</v>
      </c>
    </row>
    <row r="159" spans="1:65" s="2" customFormat="1" ht="24.15" customHeight="1">
      <c r="A159" s="35"/>
      <c r="B159" s="36"/>
      <c r="C159" s="222" t="s">
        <v>292</v>
      </c>
      <c r="D159" s="222" t="s">
        <v>299</v>
      </c>
      <c r="E159" s="223" t="s">
        <v>2021</v>
      </c>
      <c r="F159" s="224" t="s">
        <v>2022</v>
      </c>
      <c r="G159" s="225" t="s">
        <v>356</v>
      </c>
      <c r="H159" s="226">
        <v>165</v>
      </c>
      <c r="I159" s="227"/>
      <c r="J159" s="228">
        <f>ROUND(I159*H159,2)</f>
        <v>0</v>
      </c>
      <c r="K159" s="229"/>
      <c r="L159" s="230"/>
      <c r="M159" s="231" t="s">
        <v>19</v>
      </c>
      <c r="N159" s="232" t="s">
        <v>40</v>
      </c>
      <c r="O159" s="81"/>
      <c r="P159" s="212">
        <f>O159*H159</f>
        <v>0</v>
      </c>
      <c r="Q159" s="212">
        <v>0</v>
      </c>
      <c r="R159" s="212">
        <f>Q159*H159</f>
        <v>0</v>
      </c>
      <c r="S159" s="212">
        <v>0</v>
      </c>
      <c r="T159" s="213">
        <f>S159*H159</f>
        <v>0</v>
      </c>
      <c r="U159" s="35"/>
      <c r="V159" s="35"/>
      <c r="W159" s="35"/>
      <c r="X159" s="35"/>
      <c r="Y159" s="35"/>
      <c r="Z159" s="35"/>
      <c r="AA159" s="35"/>
      <c r="AB159" s="35"/>
      <c r="AC159" s="35"/>
      <c r="AD159" s="35"/>
      <c r="AE159" s="35"/>
      <c r="AR159" s="214" t="s">
        <v>188</v>
      </c>
      <c r="AT159" s="214" t="s">
        <v>299</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511</v>
      </c>
    </row>
    <row r="160" spans="1:65" s="2" customFormat="1" ht="24.15" customHeight="1">
      <c r="A160" s="35"/>
      <c r="B160" s="36"/>
      <c r="C160" s="202" t="s">
        <v>501</v>
      </c>
      <c r="D160" s="202" t="s">
        <v>174</v>
      </c>
      <c r="E160" s="203" t="s">
        <v>2023</v>
      </c>
      <c r="F160" s="204" t="s">
        <v>2024</v>
      </c>
      <c r="G160" s="205" t="s">
        <v>356</v>
      </c>
      <c r="H160" s="206">
        <v>165</v>
      </c>
      <c r="I160" s="207"/>
      <c r="J160" s="208">
        <f>ROUND(I160*H160,2)</f>
        <v>0</v>
      </c>
      <c r="K160" s="209"/>
      <c r="L160" s="41"/>
      <c r="M160" s="210" t="s">
        <v>19</v>
      </c>
      <c r="N160" s="211" t="s">
        <v>40</v>
      </c>
      <c r="O160" s="81"/>
      <c r="P160" s="212">
        <f>O160*H160</f>
        <v>0</v>
      </c>
      <c r="Q160" s="212">
        <v>0</v>
      </c>
      <c r="R160" s="212">
        <f>Q160*H160</f>
        <v>0</v>
      </c>
      <c r="S160" s="212">
        <v>0</v>
      </c>
      <c r="T160" s="213">
        <f>S160*H160</f>
        <v>0</v>
      </c>
      <c r="U160" s="35"/>
      <c r="V160" s="35"/>
      <c r="W160" s="35"/>
      <c r="X160" s="35"/>
      <c r="Y160" s="35"/>
      <c r="Z160" s="35"/>
      <c r="AA160" s="35"/>
      <c r="AB160" s="35"/>
      <c r="AC160" s="35"/>
      <c r="AD160" s="35"/>
      <c r="AE160" s="35"/>
      <c r="AR160" s="214" t="s">
        <v>178</v>
      </c>
      <c r="AT160" s="214" t="s">
        <v>174</v>
      </c>
      <c r="AU160" s="214" t="s">
        <v>79</v>
      </c>
      <c r="AY160" s="14" t="s">
        <v>171</v>
      </c>
      <c r="BE160" s="215">
        <f>IF(N160="základní",J160,0)</f>
        <v>0</v>
      </c>
      <c r="BF160" s="215">
        <f>IF(N160="snížená",J160,0)</f>
        <v>0</v>
      </c>
      <c r="BG160" s="215">
        <f>IF(N160="zákl. přenesená",J160,0)</f>
        <v>0</v>
      </c>
      <c r="BH160" s="215">
        <f>IF(N160="sníž. přenesená",J160,0)</f>
        <v>0</v>
      </c>
      <c r="BI160" s="215">
        <f>IF(N160="nulová",J160,0)</f>
        <v>0</v>
      </c>
      <c r="BJ160" s="14" t="s">
        <v>77</v>
      </c>
      <c r="BK160" s="215">
        <f>ROUND(I160*H160,2)</f>
        <v>0</v>
      </c>
      <c r="BL160" s="14" t="s">
        <v>178</v>
      </c>
      <c r="BM160" s="214" t="s">
        <v>514</v>
      </c>
    </row>
    <row r="161" spans="1:65" s="2" customFormat="1" ht="14.4" customHeight="1">
      <c r="A161" s="35"/>
      <c r="B161" s="36"/>
      <c r="C161" s="202" t="s">
        <v>298</v>
      </c>
      <c r="D161" s="202" t="s">
        <v>174</v>
      </c>
      <c r="E161" s="203" t="s">
        <v>2025</v>
      </c>
      <c r="F161" s="204" t="s">
        <v>2026</v>
      </c>
      <c r="G161" s="205" t="s">
        <v>356</v>
      </c>
      <c r="H161" s="206">
        <v>270</v>
      </c>
      <c r="I161" s="207"/>
      <c r="J161" s="208">
        <f>ROUND(I161*H161,2)</f>
        <v>0</v>
      </c>
      <c r="K161" s="209"/>
      <c r="L161" s="41"/>
      <c r="M161" s="210" t="s">
        <v>19</v>
      </c>
      <c r="N161" s="211"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178</v>
      </c>
      <c r="AT161" s="214" t="s">
        <v>174</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518</v>
      </c>
    </row>
    <row r="162" spans="1:65" s="2" customFormat="1" ht="14.4" customHeight="1">
      <c r="A162" s="35"/>
      <c r="B162" s="36"/>
      <c r="C162" s="202" t="s">
        <v>508</v>
      </c>
      <c r="D162" s="202" t="s">
        <v>174</v>
      </c>
      <c r="E162" s="203" t="s">
        <v>2027</v>
      </c>
      <c r="F162" s="204" t="s">
        <v>2028</v>
      </c>
      <c r="G162" s="205" t="s">
        <v>356</v>
      </c>
      <c r="H162" s="206">
        <v>270</v>
      </c>
      <c r="I162" s="207"/>
      <c r="J162" s="208">
        <f>ROUND(I162*H162,2)</f>
        <v>0</v>
      </c>
      <c r="K162" s="209"/>
      <c r="L162" s="41"/>
      <c r="M162" s="210" t="s">
        <v>19</v>
      </c>
      <c r="N162" s="211" t="s">
        <v>40</v>
      </c>
      <c r="O162" s="81"/>
      <c r="P162" s="212">
        <f>O162*H162</f>
        <v>0</v>
      </c>
      <c r="Q162" s="212">
        <v>0</v>
      </c>
      <c r="R162" s="212">
        <f>Q162*H162</f>
        <v>0</v>
      </c>
      <c r="S162" s="212">
        <v>0</v>
      </c>
      <c r="T162" s="213">
        <f>S162*H162</f>
        <v>0</v>
      </c>
      <c r="U162" s="35"/>
      <c r="V162" s="35"/>
      <c r="W162" s="35"/>
      <c r="X162" s="35"/>
      <c r="Y162" s="35"/>
      <c r="Z162" s="35"/>
      <c r="AA162" s="35"/>
      <c r="AB162" s="35"/>
      <c r="AC162" s="35"/>
      <c r="AD162" s="35"/>
      <c r="AE162" s="35"/>
      <c r="AR162" s="214" t="s">
        <v>178</v>
      </c>
      <c r="AT162" s="214" t="s">
        <v>174</v>
      </c>
      <c r="AU162" s="214" t="s">
        <v>79</v>
      </c>
      <c r="AY162" s="14" t="s">
        <v>171</v>
      </c>
      <c r="BE162" s="215">
        <f>IF(N162="základní",J162,0)</f>
        <v>0</v>
      </c>
      <c r="BF162" s="215">
        <f>IF(N162="snížená",J162,0)</f>
        <v>0</v>
      </c>
      <c r="BG162" s="215">
        <f>IF(N162="zákl. přenesená",J162,0)</f>
        <v>0</v>
      </c>
      <c r="BH162" s="215">
        <f>IF(N162="sníž. přenesená",J162,0)</f>
        <v>0</v>
      </c>
      <c r="BI162" s="215">
        <f>IF(N162="nulová",J162,0)</f>
        <v>0</v>
      </c>
      <c r="BJ162" s="14" t="s">
        <v>77</v>
      </c>
      <c r="BK162" s="215">
        <f>ROUND(I162*H162,2)</f>
        <v>0</v>
      </c>
      <c r="BL162" s="14" t="s">
        <v>178</v>
      </c>
      <c r="BM162" s="214" t="s">
        <v>521</v>
      </c>
    </row>
    <row r="163" spans="1:63" s="12" customFormat="1" ht="22.8" customHeight="1">
      <c r="A163" s="12"/>
      <c r="B163" s="186"/>
      <c r="C163" s="187"/>
      <c r="D163" s="188" t="s">
        <v>68</v>
      </c>
      <c r="E163" s="200" t="s">
        <v>1690</v>
      </c>
      <c r="F163" s="200" t="s">
        <v>2029</v>
      </c>
      <c r="G163" s="187"/>
      <c r="H163" s="187"/>
      <c r="I163" s="190"/>
      <c r="J163" s="201">
        <f>BK163</f>
        <v>0</v>
      </c>
      <c r="K163" s="187"/>
      <c r="L163" s="192"/>
      <c r="M163" s="193"/>
      <c r="N163" s="194"/>
      <c r="O163" s="194"/>
      <c r="P163" s="195">
        <f>SUM(P164:P166)</f>
        <v>0</v>
      </c>
      <c r="Q163" s="194"/>
      <c r="R163" s="195">
        <f>SUM(R164:R166)</f>
        <v>0</v>
      </c>
      <c r="S163" s="194"/>
      <c r="T163" s="196">
        <f>SUM(T164:T166)</f>
        <v>0</v>
      </c>
      <c r="U163" s="12"/>
      <c r="V163" s="12"/>
      <c r="W163" s="12"/>
      <c r="X163" s="12"/>
      <c r="Y163" s="12"/>
      <c r="Z163" s="12"/>
      <c r="AA163" s="12"/>
      <c r="AB163" s="12"/>
      <c r="AC163" s="12"/>
      <c r="AD163" s="12"/>
      <c r="AE163" s="12"/>
      <c r="AR163" s="197" t="s">
        <v>77</v>
      </c>
      <c r="AT163" s="198" t="s">
        <v>68</v>
      </c>
      <c r="AU163" s="198" t="s">
        <v>77</v>
      </c>
      <c r="AY163" s="197" t="s">
        <v>171</v>
      </c>
      <c r="BK163" s="199">
        <f>SUM(BK164:BK166)</f>
        <v>0</v>
      </c>
    </row>
    <row r="164" spans="1:65" s="2" customFormat="1" ht="37.8" customHeight="1">
      <c r="A164" s="35"/>
      <c r="B164" s="36"/>
      <c r="C164" s="222" t="s">
        <v>306</v>
      </c>
      <c r="D164" s="222" t="s">
        <v>299</v>
      </c>
      <c r="E164" s="223" t="s">
        <v>2030</v>
      </c>
      <c r="F164" s="224" t="s">
        <v>2031</v>
      </c>
      <c r="G164" s="225" t="s">
        <v>378</v>
      </c>
      <c r="H164" s="226">
        <v>6</v>
      </c>
      <c r="I164" s="227"/>
      <c r="J164" s="228">
        <f>ROUND(I164*H164,2)</f>
        <v>0</v>
      </c>
      <c r="K164" s="229"/>
      <c r="L164" s="230"/>
      <c r="M164" s="231" t="s">
        <v>19</v>
      </c>
      <c r="N164" s="232" t="s">
        <v>40</v>
      </c>
      <c r="O164" s="81"/>
      <c r="P164" s="212">
        <f>O164*H164</f>
        <v>0</v>
      </c>
      <c r="Q164" s="212">
        <v>0</v>
      </c>
      <c r="R164" s="212">
        <f>Q164*H164</f>
        <v>0</v>
      </c>
      <c r="S164" s="212">
        <v>0</v>
      </c>
      <c r="T164" s="213">
        <f>S164*H164</f>
        <v>0</v>
      </c>
      <c r="U164" s="35"/>
      <c r="V164" s="35"/>
      <c r="W164" s="35"/>
      <c r="X164" s="35"/>
      <c r="Y164" s="35"/>
      <c r="Z164" s="35"/>
      <c r="AA164" s="35"/>
      <c r="AB164" s="35"/>
      <c r="AC164" s="35"/>
      <c r="AD164" s="35"/>
      <c r="AE164" s="35"/>
      <c r="AR164" s="214" t="s">
        <v>188</v>
      </c>
      <c r="AT164" s="214" t="s">
        <v>299</v>
      </c>
      <c r="AU164" s="214" t="s">
        <v>79</v>
      </c>
      <c r="AY164" s="14" t="s">
        <v>171</v>
      </c>
      <c r="BE164" s="215">
        <f>IF(N164="základní",J164,0)</f>
        <v>0</v>
      </c>
      <c r="BF164" s="215">
        <f>IF(N164="snížená",J164,0)</f>
        <v>0</v>
      </c>
      <c r="BG164" s="215">
        <f>IF(N164="zákl. přenesená",J164,0)</f>
        <v>0</v>
      </c>
      <c r="BH164" s="215">
        <f>IF(N164="sníž. přenesená",J164,0)</f>
        <v>0</v>
      </c>
      <c r="BI164" s="215">
        <f>IF(N164="nulová",J164,0)</f>
        <v>0</v>
      </c>
      <c r="BJ164" s="14" t="s">
        <v>77</v>
      </c>
      <c r="BK164" s="215">
        <f>ROUND(I164*H164,2)</f>
        <v>0</v>
      </c>
      <c r="BL164" s="14" t="s">
        <v>178</v>
      </c>
      <c r="BM164" s="214" t="s">
        <v>525</v>
      </c>
    </row>
    <row r="165" spans="1:65" s="2" customFormat="1" ht="14.4" customHeight="1">
      <c r="A165" s="35"/>
      <c r="B165" s="36"/>
      <c r="C165" s="202" t="s">
        <v>515</v>
      </c>
      <c r="D165" s="202" t="s">
        <v>174</v>
      </c>
      <c r="E165" s="203" t="s">
        <v>2032</v>
      </c>
      <c r="F165" s="204" t="s">
        <v>2033</v>
      </c>
      <c r="G165" s="205" t="s">
        <v>378</v>
      </c>
      <c r="H165" s="206">
        <v>6</v>
      </c>
      <c r="I165" s="207"/>
      <c r="J165" s="208">
        <f>ROUND(I165*H165,2)</f>
        <v>0</v>
      </c>
      <c r="K165" s="209"/>
      <c r="L165" s="41"/>
      <c r="M165" s="210" t="s">
        <v>19</v>
      </c>
      <c r="N165" s="211" t="s">
        <v>40</v>
      </c>
      <c r="O165" s="81"/>
      <c r="P165" s="212">
        <f>O165*H165</f>
        <v>0</v>
      </c>
      <c r="Q165" s="212">
        <v>0</v>
      </c>
      <c r="R165" s="212">
        <f>Q165*H165</f>
        <v>0</v>
      </c>
      <c r="S165" s="212">
        <v>0</v>
      </c>
      <c r="T165" s="213">
        <f>S165*H165</f>
        <v>0</v>
      </c>
      <c r="U165" s="35"/>
      <c r="V165" s="35"/>
      <c r="W165" s="35"/>
      <c r="X165" s="35"/>
      <c r="Y165" s="35"/>
      <c r="Z165" s="35"/>
      <c r="AA165" s="35"/>
      <c r="AB165" s="35"/>
      <c r="AC165" s="35"/>
      <c r="AD165" s="35"/>
      <c r="AE165" s="35"/>
      <c r="AR165" s="214" t="s">
        <v>178</v>
      </c>
      <c r="AT165" s="214" t="s">
        <v>174</v>
      </c>
      <c r="AU165" s="214" t="s">
        <v>79</v>
      </c>
      <c r="AY165" s="14" t="s">
        <v>171</v>
      </c>
      <c r="BE165" s="215">
        <f>IF(N165="základní",J165,0)</f>
        <v>0</v>
      </c>
      <c r="BF165" s="215">
        <f>IF(N165="snížená",J165,0)</f>
        <v>0</v>
      </c>
      <c r="BG165" s="215">
        <f>IF(N165="zákl. přenesená",J165,0)</f>
        <v>0</v>
      </c>
      <c r="BH165" s="215">
        <f>IF(N165="sníž. přenesená",J165,0)</f>
        <v>0</v>
      </c>
      <c r="BI165" s="215">
        <f>IF(N165="nulová",J165,0)</f>
        <v>0</v>
      </c>
      <c r="BJ165" s="14" t="s">
        <v>77</v>
      </c>
      <c r="BK165" s="215">
        <f>ROUND(I165*H165,2)</f>
        <v>0</v>
      </c>
      <c r="BL165" s="14" t="s">
        <v>178</v>
      </c>
      <c r="BM165" s="214" t="s">
        <v>528</v>
      </c>
    </row>
    <row r="166" spans="1:65" s="2" customFormat="1" ht="14.4" customHeight="1">
      <c r="A166" s="35"/>
      <c r="B166" s="36"/>
      <c r="C166" s="202" t="s">
        <v>305</v>
      </c>
      <c r="D166" s="202" t="s">
        <v>174</v>
      </c>
      <c r="E166" s="203" t="s">
        <v>2034</v>
      </c>
      <c r="F166" s="204" t="s">
        <v>2035</v>
      </c>
      <c r="G166" s="205" t="s">
        <v>378</v>
      </c>
      <c r="H166" s="206">
        <v>6</v>
      </c>
      <c r="I166" s="207"/>
      <c r="J166" s="208">
        <f>ROUND(I166*H166,2)</f>
        <v>0</v>
      </c>
      <c r="K166" s="209"/>
      <c r="L166" s="41"/>
      <c r="M166" s="210" t="s">
        <v>19</v>
      </c>
      <c r="N166" s="211" t="s">
        <v>40</v>
      </c>
      <c r="O166" s="81"/>
      <c r="P166" s="212">
        <f>O166*H166</f>
        <v>0</v>
      </c>
      <c r="Q166" s="212">
        <v>0</v>
      </c>
      <c r="R166" s="212">
        <f>Q166*H166</f>
        <v>0</v>
      </c>
      <c r="S166" s="212">
        <v>0</v>
      </c>
      <c r="T166" s="213">
        <f>S166*H166</f>
        <v>0</v>
      </c>
      <c r="U166" s="35"/>
      <c r="V166" s="35"/>
      <c r="W166" s="35"/>
      <c r="X166" s="35"/>
      <c r="Y166" s="35"/>
      <c r="Z166" s="35"/>
      <c r="AA166" s="35"/>
      <c r="AB166" s="35"/>
      <c r="AC166" s="35"/>
      <c r="AD166" s="35"/>
      <c r="AE166" s="35"/>
      <c r="AR166" s="214" t="s">
        <v>178</v>
      </c>
      <c r="AT166" s="214" t="s">
        <v>174</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178</v>
      </c>
      <c r="BM166" s="214" t="s">
        <v>532</v>
      </c>
    </row>
    <row r="167" spans="1:63" s="12" customFormat="1" ht="25.9" customHeight="1">
      <c r="A167" s="12"/>
      <c r="B167" s="186"/>
      <c r="C167" s="187"/>
      <c r="D167" s="188" t="s">
        <v>68</v>
      </c>
      <c r="E167" s="189" t="s">
        <v>315</v>
      </c>
      <c r="F167" s="189" t="s">
        <v>316</v>
      </c>
      <c r="G167" s="187"/>
      <c r="H167" s="187"/>
      <c r="I167" s="190"/>
      <c r="J167" s="191">
        <f>BK167</f>
        <v>0</v>
      </c>
      <c r="K167" s="187"/>
      <c r="L167" s="192"/>
      <c r="M167" s="193"/>
      <c r="N167" s="194"/>
      <c r="O167" s="194"/>
      <c r="P167" s="195">
        <f>P168+P170</f>
        <v>0</v>
      </c>
      <c r="Q167" s="194"/>
      <c r="R167" s="195">
        <f>R168+R170</f>
        <v>0</v>
      </c>
      <c r="S167" s="194"/>
      <c r="T167" s="196">
        <f>T168+T170</f>
        <v>0</v>
      </c>
      <c r="U167" s="12"/>
      <c r="V167" s="12"/>
      <c r="W167" s="12"/>
      <c r="X167" s="12"/>
      <c r="Y167" s="12"/>
      <c r="Z167" s="12"/>
      <c r="AA167" s="12"/>
      <c r="AB167" s="12"/>
      <c r="AC167" s="12"/>
      <c r="AD167" s="12"/>
      <c r="AE167" s="12"/>
      <c r="AR167" s="197" t="s">
        <v>189</v>
      </c>
      <c r="AT167" s="198" t="s">
        <v>68</v>
      </c>
      <c r="AU167" s="198" t="s">
        <v>69</v>
      </c>
      <c r="AY167" s="197" t="s">
        <v>171</v>
      </c>
      <c r="BK167" s="199">
        <f>BK168+BK170</f>
        <v>0</v>
      </c>
    </row>
    <row r="168" spans="1:63" s="12" customFormat="1" ht="22.8" customHeight="1">
      <c r="A168" s="12"/>
      <c r="B168" s="186"/>
      <c r="C168" s="187"/>
      <c r="D168" s="188" t="s">
        <v>68</v>
      </c>
      <c r="E168" s="200" t="s">
        <v>317</v>
      </c>
      <c r="F168" s="200" t="s">
        <v>318</v>
      </c>
      <c r="G168" s="187"/>
      <c r="H168" s="187"/>
      <c r="I168" s="190"/>
      <c r="J168" s="201">
        <f>BK168</f>
        <v>0</v>
      </c>
      <c r="K168" s="187"/>
      <c r="L168" s="192"/>
      <c r="M168" s="193"/>
      <c r="N168" s="194"/>
      <c r="O168" s="194"/>
      <c r="P168" s="195">
        <f>P169</f>
        <v>0</v>
      </c>
      <c r="Q168" s="194"/>
      <c r="R168" s="195">
        <f>R169</f>
        <v>0</v>
      </c>
      <c r="S168" s="194"/>
      <c r="T168" s="196">
        <f>T169</f>
        <v>0</v>
      </c>
      <c r="U168" s="12"/>
      <c r="V168" s="12"/>
      <c r="W168" s="12"/>
      <c r="X168" s="12"/>
      <c r="Y168" s="12"/>
      <c r="Z168" s="12"/>
      <c r="AA168" s="12"/>
      <c r="AB168" s="12"/>
      <c r="AC168" s="12"/>
      <c r="AD168" s="12"/>
      <c r="AE168" s="12"/>
      <c r="AR168" s="197" t="s">
        <v>189</v>
      </c>
      <c r="AT168" s="198" t="s">
        <v>68</v>
      </c>
      <c r="AU168" s="198" t="s">
        <v>77</v>
      </c>
      <c r="AY168" s="197" t="s">
        <v>171</v>
      </c>
      <c r="BK168" s="199">
        <f>BK169</f>
        <v>0</v>
      </c>
    </row>
    <row r="169" spans="1:65" s="2" customFormat="1" ht="14.4" customHeight="1">
      <c r="A169" s="35"/>
      <c r="B169" s="36"/>
      <c r="C169" s="202" t="s">
        <v>522</v>
      </c>
      <c r="D169" s="202" t="s">
        <v>174</v>
      </c>
      <c r="E169" s="203" t="s">
        <v>320</v>
      </c>
      <c r="F169" s="204" t="s">
        <v>318</v>
      </c>
      <c r="G169" s="205" t="s">
        <v>321</v>
      </c>
      <c r="H169" s="216"/>
      <c r="I169" s="207"/>
      <c r="J169" s="208">
        <f>ROUND(I169*H169,2)</f>
        <v>0</v>
      </c>
      <c r="K169" s="209"/>
      <c r="L169" s="41"/>
      <c r="M169" s="210" t="s">
        <v>19</v>
      </c>
      <c r="N169" s="211" t="s">
        <v>40</v>
      </c>
      <c r="O169" s="81"/>
      <c r="P169" s="212">
        <f>O169*H169</f>
        <v>0</v>
      </c>
      <c r="Q169" s="212">
        <v>0</v>
      </c>
      <c r="R169" s="212">
        <f>Q169*H169</f>
        <v>0</v>
      </c>
      <c r="S169" s="212">
        <v>0</v>
      </c>
      <c r="T169" s="213">
        <f>S169*H169</f>
        <v>0</v>
      </c>
      <c r="U169" s="35"/>
      <c r="V169" s="35"/>
      <c r="W169" s="35"/>
      <c r="X169" s="35"/>
      <c r="Y169" s="35"/>
      <c r="Z169" s="35"/>
      <c r="AA169" s="35"/>
      <c r="AB169" s="35"/>
      <c r="AC169" s="35"/>
      <c r="AD169" s="35"/>
      <c r="AE169" s="35"/>
      <c r="AR169" s="214" t="s">
        <v>322</v>
      </c>
      <c r="AT169" s="214" t="s">
        <v>174</v>
      </c>
      <c r="AU169" s="214" t="s">
        <v>79</v>
      </c>
      <c r="AY169" s="14" t="s">
        <v>171</v>
      </c>
      <c r="BE169" s="215">
        <f>IF(N169="základní",J169,0)</f>
        <v>0</v>
      </c>
      <c r="BF169" s="215">
        <f>IF(N169="snížená",J169,0)</f>
        <v>0</v>
      </c>
      <c r="BG169" s="215">
        <f>IF(N169="zákl. přenesená",J169,0)</f>
        <v>0</v>
      </c>
      <c r="BH169" s="215">
        <f>IF(N169="sníž. přenesená",J169,0)</f>
        <v>0</v>
      </c>
      <c r="BI169" s="215">
        <f>IF(N169="nulová",J169,0)</f>
        <v>0</v>
      </c>
      <c r="BJ169" s="14" t="s">
        <v>77</v>
      </c>
      <c r="BK169" s="215">
        <f>ROUND(I169*H169,2)</f>
        <v>0</v>
      </c>
      <c r="BL169" s="14" t="s">
        <v>322</v>
      </c>
      <c r="BM169" s="214" t="s">
        <v>2036</v>
      </c>
    </row>
    <row r="170" spans="1:63" s="12" customFormat="1" ht="22.8" customHeight="1">
      <c r="A170" s="12"/>
      <c r="B170" s="186"/>
      <c r="C170" s="187"/>
      <c r="D170" s="188" t="s">
        <v>68</v>
      </c>
      <c r="E170" s="200" t="s">
        <v>324</v>
      </c>
      <c r="F170" s="200" t="s">
        <v>325</v>
      </c>
      <c r="G170" s="187"/>
      <c r="H170" s="187"/>
      <c r="I170" s="190"/>
      <c r="J170" s="201">
        <f>BK170</f>
        <v>0</v>
      </c>
      <c r="K170" s="187"/>
      <c r="L170" s="192"/>
      <c r="M170" s="193"/>
      <c r="N170" s="194"/>
      <c r="O170" s="194"/>
      <c r="P170" s="195">
        <f>P171</f>
        <v>0</v>
      </c>
      <c r="Q170" s="194"/>
      <c r="R170" s="195">
        <f>R171</f>
        <v>0</v>
      </c>
      <c r="S170" s="194"/>
      <c r="T170" s="196">
        <f>T171</f>
        <v>0</v>
      </c>
      <c r="U170" s="12"/>
      <c r="V170" s="12"/>
      <c r="W170" s="12"/>
      <c r="X170" s="12"/>
      <c r="Y170" s="12"/>
      <c r="Z170" s="12"/>
      <c r="AA170" s="12"/>
      <c r="AB170" s="12"/>
      <c r="AC170" s="12"/>
      <c r="AD170" s="12"/>
      <c r="AE170" s="12"/>
      <c r="AR170" s="197" t="s">
        <v>189</v>
      </c>
      <c r="AT170" s="198" t="s">
        <v>68</v>
      </c>
      <c r="AU170" s="198" t="s">
        <v>77</v>
      </c>
      <c r="AY170" s="197" t="s">
        <v>171</v>
      </c>
      <c r="BK170" s="199">
        <f>BK171</f>
        <v>0</v>
      </c>
    </row>
    <row r="171" spans="1:65" s="2" customFormat="1" ht="14.4" customHeight="1">
      <c r="A171" s="35"/>
      <c r="B171" s="36"/>
      <c r="C171" s="202" t="s">
        <v>314</v>
      </c>
      <c r="D171" s="202" t="s">
        <v>174</v>
      </c>
      <c r="E171" s="203" t="s">
        <v>326</v>
      </c>
      <c r="F171" s="204" t="s">
        <v>325</v>
      </c>
      <c r="G171" s="205" t="s">
        <v>321</v>
      </c>
      <c r="H171" s="216"/>
      <c r="I171" s="207"/>
      <c r="J171" s="208">
        <f>ROUND(I171*H171,2)</f>
        <v>0</v>
      </c>
      <c r="K171" s="209"/>
      <c r="L171" s="41"/>
      <c r="M171" s="217" t="s">
        <v>19</v>
      </c>
      <c r="N171" s="218" t="s">
        <v>40</v>
      </c>
      <c r="O171" s="219"/>
      <c r="P171" s="220">
        <f>O171*H171</f>
        <v>0</v>
      </c>
      <c r="Q171" s="220">
        <v>0</v>
      </c>
      <c r="R171" s="220">
        <f>Q171*H171</f>
        <v>0</v>
      </c>
      <c r="S171" s="220">
        <v>0</v>
      </c>
      <c r="T171" s="221">
        <f>S171*H171</f>
        <v>0</v>
      </c>
      <c r="U171" s="35"/>
      <c r="V171" s="35"/>
      <c r="W171" s="35"/>
      <c r="X171" s="35"/>
      <c r="Y171" s="35"/>
      <c r="Z171" s="35"/>
      <c r="AA171" s="35"/>
      <c r="AB171" s="35"/>
      <c r="AC171" s="35"/>
      <c r="AD171" s="35"/>
      <c r="AE171" s="35"/>
      <c r="AR171" s="214" t="s">
        <v>322</v>
      </c>
      <c r="AT171" s="214" t="s">
        <v>174</v>
      </c>
      <c r="AU171" s="214" t="s">
        <v>79</v>
      </c>
      <c r="AY171" s="14" t="s">
        <v>171</v>
      </c>
      <c r="BE171" s="215">
        <f>IF(N171="základní",J171,0)</f>
        <v>0</v>
      </c>
      <c r="BF171" s="215">
        <f>IF(N171="snížená",J171,0)</f>
        <v>0</v>
      </c>
      <c r="BG171" s="215">
        <f>IF(N171="zákl. přenesená",J171,0)</f>
        <v>0</v>
      </c>
      <c r="BH171" s="215">
        <f>IF(N171="sníž. přenesená",J171,0)</f>
        <v>0</v>
      </c>
      <c r="BI171" s="215">
        <f>IF(N171="nulová",J171,0)</f>
        <v>0</v>
      </c>
      <c r="BJ171" s="14" t="s">
        <v>77</v>
      </c>
      <c r="BK171" s="215">
        <f>ROUND(I171*H171,2)</f>
        <v>0</v>
      </c>
      <c r="BL171" s="14" t="s">
        <v>322</v>
      </c>
      <c r="BM171" s="214" t="s">
        <v>2037</v>
      </c>
    </row>
    <row r="172" spans="1:31" s="2" customFormat="1" ht="6.95" customHeight="1">
      <c r="A172" s="35"/>
      <c r="B172" s="56"/>
      <c r="C172" s="57"/>
      <c r="D172" s="57"/>
      <c r="E172" s="57"/>
      <c r="F172" s="57"/>
      <c r="G172" s="57"/>
      <c r="H172" s="57"/>
      <c r="I172" s="57"/>
      <c r="J172" s="57"/>
      <c r="K172" s="57"/>
      <c r="L172" s="41"/>
      <c r="M172" s="35"/>
      <c r="O172" s="35"/>
      <c r="P172" s="35"/>
      <c r="Q172" s="35"/>
      <c r="R172" s="35"/>
      <c r="S172" s="35"/>
      <c r="T172" s="35"/>
      <c r="U172" s="35"/>
      <c r="V172" s="35"/>
      <c r="W172" s="35"/>
      <c r="X172" s="35"/>
      <c r="Y172" s="35"/>
      <c r="Z172" s="35"/>
      <c r="AA172" s="35"/>
      <c r="AB172" s="35"/>
      <c r="AC172" s="35"/>
      <c r="AD172" s="35"/>
      <c r="AE172" s="35"/>
    </row>
  </sheetData>
  <sheetProtection password="CC35" sheet="1" objects="1" scenarios="1" formatColumns="0" formatRows="0" autoFilter="0"/>
  <autoFilter ref="C91:K17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110</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30" customHeight="1">
      <c r="A9" s="35"/>
      <c r="B9" s="41"/>
      <c r="C9" s="35"/>
      <c r="D9" s="35"/>
      <c r="E9" s="132" t="s">
        <v>2038</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ROUND(J86,2)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ROUND((SUM(BE86:BE134)),2)</f>
        <v>0</v>
      </c>
      <c r="G33" s="35"/>
      <c r="H33" s="35"/>
      <c r="I33" s="145">
        <v>0.21</v>
      </c>
      <c r="J33" s="144">
        <f>ROUND(((SUM(BE86:BE134))*I33),2)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ROUND((SUM(BF86:BF134)),2)</f>
        <v>0</v>
      </c>
      <c r="G34" s="35"/>
      <c r="H34" s="35"/>
      <c r="I34" s="145">
        <v>0.15</v>
      </c>
      <c r="J34" s="144">
        <f>ROUND(((SUM(BF86:BF134))*I34),2)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ROUND((SUM(BG86:BG134)),2)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ROUND((SUM(BH86:BH134)),2)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ROUND((SUM(BI86:BI134)),2)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30" customHeight="1" hidden="1">
      <c r="A50" s="35"/>
      <c r="B50" s="36"/>
      <c r="C50" s="37"/>
      <c r="D50" s="37"/>
      <c r="E50" s="66" t="str">
        <f>E9</f>
        <v>SO.04.01 - VENKOVNÍ KABELOVÉ ROZVODY VČETNĚ ŠACHET</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J86</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547</v>
      </c>
      <c r="E60" s="165"/>
      <c r="F60" s="165"/>
      <c r="G60" s="165"/>
      <c r="H60" s="165"/>
      <c r="I60" s="165"/>
      <c r="J60" s="166">
        <f>J87</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548</v>
      </c>
      <c r="E61" s="165"/>
      <c r="F61" s="165"/>
      <c r="G61" s="165"/>
      <c r="H61" s="165"/>
      <c r="I61" s="165"/>
      <c r="J61" s="166">
        <f>J117</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153</v>
      </c>
      <c r="E62" s="165"/>
      <c r="F62" s="165"/>
      <c r="G62" s="165"/>
      <c r="H62" s="165"/>
      <c r="I62" s="165"/>
      <c r="J62" s="166">
        <f>J126</f>
        <v>0</v>
      </c>
      <c r="K62" s="163"/>
      <c r="L62" s="167"/>
      <c r="S62" s="9"/>
      <c r="T62" s="9"/>
      <c r="U62" s="9"/>
      <c r="V62" s="9"/>
      <c r="W62" s="9"/>
      <c r="X62" s="9"/>
      <c r="Y62" s="9"/>
      <c r="Z62" s="9"/>
      <c r="AA62" s="9"/>
      <c r="AB62" s="9"/>
      <c r="AC62" s="9"/>
      <c r="AD62" s="9"/>
      <c r="AE62" s="9"/>
    </row>
    <row r="63" spans="1:31" s="10" customFormat="1" ht="19.9" customHeight="1" hidden="1">
      <c r="A63" s="10"/>
      <c r="B63" s="168"/>
      <c r="C63" s="169"/>
      <c r="D63" s="170" t="s">
        <v>550</v>
      </c>
      <c r="E63" s="171"/>
      <c r="F63" s="171"/>
      <c r="G63" s="171"/>
      <c r="H63" s="171"/>
      <c r="I63" s="171"/>
      <c r="J63" s="172">
        <f>J127</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154</v>
      </c>
      <c r="E64" s="171"/>
      <c r="F64" s="171"/>
      <c r="G64" s="171"/>
      <c r="H64" s="171"/>
      <c r="I64" s="171"/>
      <c r="J64" s="172">
        <f>J129</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155</v>
      </c>
      <c r="E65" s="171"/>
      <c r="F65" s="171"/>
      <c r="G65" s="171"/>
      <c r="H65" s="171"/>
      <c r="I65" s="171"/>
      <c r="J65" s="172">
        <f>J131</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551</v>
      </c>
      <c r="E66" s="171"/>
      <c r="F66" s="171"/>
      <c r="G66" s="171"/>
      <c r="H66" s="171"/>
      <c r="I66" s="171"/>
      <c r="J66" s="172">
        <f>J133</f>
        <v>0</v>
      </c>
      <c r="K66" s="169"/>
      <c r="L66" s="173"/>
      <c r="S66" s="10"/>
      <c r="T66" s="10"/>
      <c r="U66" s="10"/>
      <c r="V66" s="10"/>
      <c r="W66" s="10"/>
      <c r="X66" s="10"/>
      <c r="Y66" s="10"/>
      <c r="Z66" s="10"/>
      <c r="AA66" s="10"/>
      <c r="AB66" s="10"/>
      <c r="AC66" s="10"/>
      <c r="AD66" s="10"/>
      <c r="AE66" s="10"/>
    </row>
    <row r="67" spans="1:31" s="2" customFormat="1" ht="21.8" customHeight="1" hidden="1">
      <c r="A67" s="35"/>
      <c r="B67" s="36"/>
      <c r="C67" s="37"/>
      <c r="D67" s="37"/>
      <c r="E67" s="37"/>
      <c r="F67" s="37"/>
      <c r="G67" s="37"/>
      <c r="H67" s="37"/>
      <c r="I67" s="37"/>
      <c r="J67" s="37"/>
      <c r="K67" s="37"/>
      <c r="L67" s="131"/>
      <c r="S67" s="35"/>
      <c r="T67" s="35"/>
      <c r="U67" s="35"/>
      <c r="V67" s="35"/>
      <c r="W67" s="35"/>
      <c r="X67" s="35"/>
      <c r="Y67" s="35"/>
      <c r="Z67" s="35"/>
      <c r="AA67" s="35"/>
      <c r="AB67" s="35"/>
      <c r="AC67" s="35"/>
      <c r="AD67" s="35"/>
      <c r="AE67" s="35"/>
    </row>
    <row r="68" spans="1:31" s="2" customFormat="1" ht="6.95" customHeight="1" hidden="1">
      <c r="A68" s="35"/>
      <c r="B68" s="56"/>
      <c r="C68" s="57"/>
      <c r="D68" s="57"/>
      <c r="E68" s="57"/>
      <c r="F68" s="57"/>
      <c r="G68" s="57"/>
      <c r="H68" s="57"/>
      <c r="I68" s="57"/>
      <c r="J68" s="57"/>
      <c r="K68" s="57"/>
      <c r="L68" s="131"/>
      <c r="S68" s="35"/>
      <c r="T68" s="35"/>
      <c r="U68" s="35"/>
      <c r="V68" s="35"/>
      <c r="W68" s="35"/>
      <c r="X68" s="35"/>
      <c r="Y68" s="35"/>
      <c r="Z68" s="35"/>
      <c r="AA68" s="35"/>
      <c r="AB68" s="35"/>
      <c r="AC68" s="35"/>
      <c r="AD68" s="35"/>
      <c r="AE68" s="35"/>
    </row>
    <row r="69" ht="12" hidden="1"/>
    <row r="70" ht="12" hidden="1"/>
    <row r="71" ht="12" hidden="1"/>
    <row r="72" spans="1:31" s="2" customFormat="1" ht="6.95" customHeight="1">
      <c r="A72" s="35"/>
      <c r="B72" s="58"/>
      <c r="C72" s="59"/>
      <c r="D72" s="59"/>
      <c r="E72" s="59"/>
      <c r="F72" s="59"/>
      <c r="G72" s="59"/>
      <c r="H72" s="59"/>
      <c r="I72" s="59"/>
      <c r="J72" s="59"/>
      <c r="K72" s="59"/>
      <c r="L72" s="131"/>
      <c r="S72" s="35"/>
      <c r="T72" s="35"/>
      <c r="U72" s="35"/>
      <c r="V72" s="35"/>
      <c r="W72" s="35"/>
      <c r="X72" s="35"/>
      <c r="Y72" s="35"/>
      <c r="Z72" s="35"/>
      <c r="AA72" s="35"/>
      <c r="AB72" s="35"/>
      <c r="AC72" s="35"/>
      <c r="AD72" s="35"/>
      <c r="AE72" s="35"/>
    </row>
    <row r="73" spans="1:31" s="2" customFormat="1" ht="24.95" customHeight="1">
      <c r="A73" s="35"/>
      <c r="B73" s="36"/>
      <c r="C73" s="20" t="s">
        <v>156</v>
      </c>
      <c r="D73" s="37"/>
      <c r="E73" s="37"/>
      <c r="F73" s="37"/>
      <c r="G73" s="37"/>
      <c r="H73" s="37"/>
      <c r="I73" s="37"/>
      <c r="J73" s="37"/>
      <c r="K73" s="37"/>
      <c r="L73" s="131"/>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31"/>
      <c r="S74" s="35"/>
      <c r="T74" s="35"/>
      <c r="U74" s="35"/>
      <c r="V74" s="35"/>
      <c r="W74" s="35"/>
      <c r="X74" s="35"/>
      <c r="Y74" s="35"/>
      <c r="Z74" s="35"/>
      <c r="AA74" s="35"/>
      <c r="AB74" s="35"/>
      <c r="AC74" s="35"/>
      <c r="AD74" s="35"/>
      <c r="AE74" s="35"/>
    </row>
    <row r="75" spans="1:31" s="2" customFormat="1" ht="12" customHeight="1">
      <c r="A75" s="35"/>
      <c r="B75" s="36"/>
      <c r="C75" s="29" t="s">
        <v>16</v>
      </c>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16.5" customHeight="1">
      <c r="A76" s="35"/>
      <c r="B76" s="36"/>
      <c r="C76" s="37"/>
      <c r="D76" s="37"/>
      <c r="E76" s="157" t="str">
        <f>E7</f>
        <v>ON Jíčín - Náhradní zdroj elektrické energie - nemocnice Jičín</v>
      </c>
      <c r="F76" s="29"/>
      <c r="G76" s="29"/>
      <c r="H76" s="29"/>
      <c r="I76" s="37"/>
      <c r="J76" s="37"/>
      <c r="K76" s="37"/>
      <c r="L76" s="131"/>
      <c r="S76" s="35"/>
      <c r="T76" s="35"/>
      <c r="U76" s="35"/>
      <c r="V76" s="35"/>
      <c r="W76" s="35"/>
      <c r="X76" s="35"/>
      <c r="Y76" s="35"/>
      <c r="Z76" s="35"/>
      <c r="AA76" s="35"/>
      <c r="AB76" s="35"/>
      <c r="AC76" s="35"/>
      <c r="AD76" s="35"/>
      <c r="AE76" s="35"/>
    </row>
    <row r="77" spans="1:31" s="2" customFormat="1" ht="12" customHeight="1">
      <c r="A77" s="35"/>
      <c r="B77" s="36"/>
      <c r="C77" s="29" t="s">
        <v>130</v>
      </c>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30" customHeight="1">
      <c r="A78" s="35"/>
      <c r="B78" s="36"/>
      <c r="C78" s="37"/>
      <c r="D78" s="37"/>
      <c r="E78" s="66" t="str">
        <f>E9</f>
        <v>SO.04.01 - VENKOVNÍ KABELOVÉ ROZVODY VČETNĚ ŠACHET</v>
      </c>
      <c r="F78" s="37"/>
      <c r="G78" s="37"/>
      <c r="H78" s="37"/>
      <c r="I78" s="37"/>
      <c r="J78" s="37"/>
      <c r="K78" s="37"/>
      <c r="L78" s="131"/>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2" customHeight="1">
      <c r="A80" s="35"/>
      <c r="B80" s="36"/>
      <c r="C80" s="29" t="s">
        <v>21</v>
      </c>
      <c r="D80" s="37"/>
      <c r="E80" s="37"/>
      <c r="F80" s="24" t="str">
        <f>F12</f>
        <v xml:space="preserve"> </v>
      </c>
      <c r="G80" s="37"/>
      <c r="H80" s="37"/>
      <c r="I80" s="29" t="s">
        <v>23</v>
      </c>
      <c r="J80" s="69" t="str">
        <f>IF(J12="","",J12)</f>
        <v>3. 9. 2021</v>
      </c>
      <c r="K80" s="37"/>
      <c r="L80" s="131"/>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5.15" customHeight="1">
      <c r="A82" s="35"/>
      <c r="B82" s="36"/>
      <c r="C82" s="29" t="s">
        <v>25</v>
      </c>
      <c r="D82" s="37"/>
      <c r="E82" s="37"/>
      <c r="F82" s="24" t="str">
        <f>E15</f>
        <v xml:space="preserve"> </v>
      </c>
      <c r="G82" s="37"/>
      <c r="H82" s="37"/>
      <c r="I82" s="29" t="s">
        <v>30</v>
      </c>
      <c r="J82" s="33" t="str">
        <f>E21</f>
        <v xml:space="preserve"> </v>
      </c>
      <c r="K82" s="37"/>
      <c r="L82" s="131"/>
      <c r="S82" s="35"/>
      <c r="T82" s="35"/>
      <c r="U82" s="35"/>
      <c r="V82" s="35"/>
      <c r="W82" s="35"/>
      <c r="X82" s="35"/>
      <c r="Y82" s="35"/>
      <c r="Z82" s="35"/>
      <c r="AA82" s="35"/>
      <c r="AB82" s="35"/>
      <c r="AC82" s="35"/>
      <c r="AD82" s="35"/>
      <c r="AE82" s="35"/>
    </row>
    <row r="83" spans="1:31" s="2" customFormat="1" ht="15.15" customHeight="1">
      <c r="A83" s="35"/>
      <c r="B83" s="36"/>
      <c r="C83" s="29" t="s">
        <v>28</v>
      </c>
      <c r="D83" s="37"/>
      <c r="E83" s="37"/>
      <c r="F83" s="24" t="str">
        <f>IF(E18="","",E18)</f>
        <v>Vyplň údaj</v>
      </c>
      <c r="G83" s="37"/>
      <c r="H83" s="37"/>
      <c r="I83" s="29" t="s">
        <v>32</v>
      </c>
      <c r="J83" s="33" t="str">
        <f>E24</f>
        <v xml:space="preserve"> </v>
      </c>
      <c r="K83" s="37"/>
      <c r="L83" s="131"/>
      <c r="S83" s="35"/>
      <c r="T83" s="35"/>
      <c r="U83" s="35"/>
      <c r="V83" s="35"/>
      <c r="W83" s="35"/>
      <c r="X83" s="35"/>
      <c r="Y83" s="35"/>
      <c r="Z83" s="35"/>
      <c r="AA83" s="35"/>
      <c r="AB83" s="35"/>
      <c r="AC83" s="35"/>
      <c r="AD83" s="35"/>
      <c r="AE83" s="35"/>
    </row>
    <row r="84" spans="1:31" s="2" customFormat="1" ht="10.3" customHeight="1">
      <c r="A84" s="35"/>
      <c r="B84" s="36"/>
      <c r="C84" s="37"/>
      <c r="D84" s="37"/>
      <c r="E84" s="37"/>
      <c r="F84" s="37"/>
      <c r="G84" s="37"/>
      <c r="H84" s="37"/>
      <c r="I84" s="37"/>
      <c r="J84" s="37"/>
      <c r="K84" s="37"/>
      <c r="L84" s="131"/>
      <c r="S84" s="35"/>
      <c r="T84" s="35"/>
      <c r="U84" s="35"/>
      <c r="V84" s="35"/>
      <c r="W84" s="35"/>
      <c r="X84" s="35"/>
      <c r="Y84" s="35"/>
      <c r="Z84" s="35"/>
      <c r="AA84" s="35"/>
      <c r="AB84" s="35"/>
      <c r="AC84" s="35"/>
      <c r="AD84" s="35"/>
      <c r="AE84" s="35"/>
    </row>
    <row r="85" spans="1:31" s="11" customFormat="1" ht="29.25" customHeight="1">
      <c r="A85" s="174"/>
      <c r="B85" s="175"/>
      <c r="C85" s="176" t="s">
        <v>157</v>
      </c>
      <c r="D85" s="177" t="s">
        <v>54</v>
      </c>
      <c r="E85" s="177" t="s">
        <v>50</v>
      </c>
      <c r="F85" s="177" t="s">
        <v>51</v>
      </c>
      <c r="G85" s="177" t="s">
        <v>158</v>
      </c>
      <c r="H85" s="177" t="s">
        <v>159</v>
      </c>
      <c r="I85" s="177" t="s">
        <v>160</v>
      </c>
      <c r="J85" s="178" t="s">
        <v>135</v>
      </c>
      <c r="K85" s="179" t="s">
        <v>161</v>
      </c>
      <c r="L85" s="180"/>
      <c r="M85" s="89" t="s">
        <v>19</v>
      </c>
      <c r="N85" s="90" t="s">
        <v>39</v>
      </c>
      <c r="O85" s="90" t="s">
        <v>162</v>
      </c>
      <c r="P85" s="90" t="s">
        <v>163</v>
      </c>
      <c r="Q85" s="90" t="s">
        <v>164</v>
      </c>
      <c r="R85" s="90" t="s">
        <v>165</v>
      </c>
      <c r="S85" s="90" t="s">
        <v>166</v>
      </c>
      <c r="T85" s="91" t="s">
        <v>167</v>
      </c>
      <c r="U85" s="174"/>
      <c r="V85" s="174"/>
      <c r="W85" s="174"/>
      <c r="X85" s="174"/>
      <c r="Y85" s="174"/>
      <c r="Z85" s="174"/>
      <c r="AA85" s="174"/>
      <c r="AB85" s="174"/>
      <c r="AC85" s="174"/>
      <c r="AD85" s="174"/>
      <c r="AE85" s="174"/>
    </row>
    <row r="86" spans="1:63" s="2" customFormat="1" ht="22.8" customHeight="1">
      <c r="A86" s="35"/>
      <c r="B86" s="36"/>
      <c r="C86" s="96" t="s">
        <v>168</v>
      </c>
      <c r="D86" s="37"/>
      <c r="E86" s="37"/>
      <c r="F86" s="37"/>
      <c r="G86" s="37"/>
      <c r="H86" s="37"/>
      <c r="I86" s="37"/>
      <c r="J86" s="181">
        <f>BK86</f>
        <v>0</v>
      </c>
      <c r="K86" s="37"/>
      <c r="L86" s="41"/>
      <c r="M86" s="92"/>
      <c r="N86" s="182"/>
      <c r="O86" s="93"/>
      <c r="P86" s="183">
        <f>P87+P117+P126</f>
        <v>0</v>
      </c>
      <c r="Q86" s="93"/>
      <c r="R86" s="183">
        <f>R87+R117+R126</f>
        <v>0</v>
      </c>
      <c r="S86" s="93"/>
      <c r="T86" s="184">
        <f>T87+T117+T126</f>
        <v>0</v>
      </c>
      <c r="U86" s="35"/>
      <c r="V86" s="35"/>
      <c r="W86" s="35"/>
      <c r="X86" s="35"/>
      <c r="Y86" s="35"/>
      <c r="Z86" s="35"/>
      <c r="AA86" s="35"/>
      <c r="AB86" s="35"/>
      <c r="AC86" s="35"/>
      <c r="AD86" s="35"/>
      <c r="AE86" s="35"/>
      <c r="AT86" s="14" t="s">
        <v>68</v>
      </c>
      <c r="AU86" s="14" t="s">
        <v>136</v>
      </c>
      <c r="BK86" s="185">
        <f>BK87+BK117+BK126</f>
        <v>0</v>
      </c>
    </row>
    <row r="87" spans="1:63" s="12" customFormat="1" ht="25.9" customHeight="1">
      <c r="A87" s="12"/>
      <c r="B87" s="186"/>
      <c r="C87" s="187"/>
      <c r="D87" s="188" t="s">
        <v>68</v>
      </c>
      <c r="E87" s="189" t="s">
        <v>552</v>
      </c>
      <c r="F87" s="189" t="s">
        <v>553</v>
      </c>
      <c r="G87" s="187"/>
      <c r="H87" s="187"/>
      <c r="I87" s="190"/>
      <c r="J87" s="191">
        <f>BK87</f>
        <v>0</v>
      </c>
      <c r="K87" s="187"/>
      <c r="L87" s="192"/>
      <c r="M87" s="193"/>
      <c r="N87" s="194"/>
      <c r="O87" s="194"/>
      <c r="P87" s="195">
        <f>SUM(P88:P116)</f>
        <v>0</v>
      </c>
      <c r="Q87" s="194"/>
      <c r="R87" s="195">
        <f>SUM(R88:R116)</f>
        <v>0</v>
      </c>
      <c r="S87" s="194"/>
      <c r="T87" s="196">
        <f>SUM(T88:T116)</f>
        <v>0</v>
      </c>
      <c r="U87" s="12"/>
      <c r="V87" s="12"/>
      <c r="W87" s="12"/>
      <c r="X87" s="12"/>
      <c r="Y87" s="12"/>
      <c r="Z87" s="12"/>
      <c r="AA87" s="12"/>
      <c r="AB87" s="12"/>
      <c r="AC87" s="12"/>
      <c r="AD87" s="12"/>
      <c r="AE87" s="12"/>
      <c r="AR87" s="197" t="s">
        <v>77</v>
      </c>
      <c r="AT87" s="198" t="s">
        <v>68</v>
      </c>
      <c r="AU87" s="198" t="s">
        <v>69</v>
      </c>
      <c r="AY87" s="197" t="s">
        <v>171</v>
      </c>
      <c r="BK87" s="199">
        <f>SUM(BK88:BK116)</f>
        <v>0</v>
      </c>
    </row>
    <row r="88" spans="1:65" s="2" customFormat="1" ht="14.4" customHeight="1">
      <c r="A88" s="35"/>
      <c r="B88" s="36"/>
      <c r="C88" s="222" t="s">
        <v>77</v>
      </c>
      <c r="D88" s="222" t="s">
        <v>299</v>
      </c>
      <c r="E88" s="223" t="s">
        <v>2039</v>
      </c>
      <c r="F88" s="224" t="s">
        <v>2040</v>
      </c>
      <c r="G88" s="225" t="s">
        <v>356</v>
      </c>
      <c r="H88" s="226">
        <v>280</v>
      </c>
      <c r="I88" s="227"/>
      <c r="J88" s="228">
        <f>ROUND(I88*H88,2)</f>
        <v>0</v>
      </c>
      <c r="K88" s="229"/>
      <c r="L88" s="230"/>
      <c r="M88" s="231" t="s">
        <v>19</v>
      </c>
      <c r="N88" s="232" t="s">
        <v>40</v>
      </c>
      <c r="O88" s="81"/>
      <c r="P88" s="212">
        <f>O88*H88</f>
        <v>0</v>
      </c>
      <c r="Q88" s="212">
        <v>0</v>
      </c>
      <c r="R88" s="212">
        <f>Q88*H88</f>
        <v>0</v>
      </c>
      <c r="S88" s="212">
        <v>0</v>
      </c>
      <c r="T88" s="213">
        <f>S88*H88</f>
        <v>0</v>
      </c>
      <c r="U88" s="35"/>
      <c r="V88" s="35"/>
      <c r="W88" s="35"/>
      <c r="X88" s="35"/>
      <c r="Y88" s="35"/>
      <c r="Z88" s="35"/>
      <c r="AA88" s="35"/>
      <c r="AB88" s="35"/>
      <c r="AC88" s="35"/>
      <c r="AD88" s="35"/>
      <c r="AE88" s="35"/>
      <c r="AR88" s="214" t="s">
        <v>188</v>
      </c>
      <c r="AT88" s="214" t="s">
        <v>299</v>
      </c>
      <c r="AU88" s="214" t="s">
        <v>77</v>
      </c>
      <c r="AY88" s="14" t="s">
        <v>171</v>
      </c>
      <c r="BE88" s="215">
        <f>IF(N88="základní",J88,0)</f>
        <v>0</v>
      </c>
      <c r="BF88" s="215">
        <f>IF(N88="snížená",J88,0)</f>
        <v>0</v>
      </c>
      <c r="BG88" s="215">
        <f>IF(N88="zákl. přenesená",J88,0)</f>
        <v>0</v>
      </c>
      <c r="BH88" s="215">
        <f>IF(N88="sníž. přenesená",J88,0)</f>
        <v>0</v>
      </c>
      <c r="BI88" s="215">
        <f>IF(N88="nulová",J88,0)</f>
        <v>0</v>
      </c>
      <c r="BJ88" s="14" t="s">
        <v>77</v>
      </c>
      <c r="BK88" s="215">
        <f>ROUND(I88*H88,2)</f>
        <v>0</v>
      </c>
      <c r="BL88" s="14" t="s">
        <v>178</v>
      </c>
      <c r="BM88" s="214" t="s">
        <v>79</v>
      </c>
    </row>
    <row r="89" spans="1:65" s="2" customFormat="1" ht="14.4" customHeight="1">
      <c r="A89" s="35"/>
      <c r="B89" s="36"/>
      <c r="C89" s="222" t="s">
        <v>79</v>
      </c>
      <c r="D89" s="222" t="s">
        <v>299</v>
      </c>
      <c r="E89" s="223" t="s">
        <v>2041</v>
      </c>
      <c r="F89" s="224" t="s">
        <v>2042</v>
      </c>
      <c r="G89" s="225" t="s">
        <v>356</v>
      </c>
      <c r="H89" s="226">
        <v>270</v>
      </c>
      <c r="I89" s="227"/>
      <c r="J89" s="228">
        <f>ROUND(I89*H89,2)</f>
        <v>0</v>
      </c>
      <c r="K89" s="229"/>
      <c r="L89" s="230"/>
      <c r="M89" s="231" t="s">
        <v>19</v>
      </c>
      <c r="N89" s="232" t="s">
        <v>40</v>
      </c>
      <c r="O89" s="81"/>
      <c r="P89" s="212">
        <f>O89*H89</f>
        <v>0</v>
      </c>
      <c r="Q89" s="212">
        <v>0</v>
      </c>
      <c r="R89" s="212">
        <f>Q89*H89</f>
        <v>0</v>
      </c>
      <c r="S89" s="212">
        <v>0</v>
      </c>
      <c r="T89" s="213">
        <f>S89*H89</f>
        <v>0</v>
      </c>
      <c r="U89" s="35"/>
      <c r="V89" s="35"/>
      <c r="W89" s="35"/>
      <c r="X89" s="35"/>
      <c r="Y89" s="35"/>
      <c r="Z89" s="35"/>
      <c r="AA89" s="35"/>
      <c r="AB89" s="35"/>
      <c r="AC89" s="35"/>
      <c r="AD89" s="35"/>
      <c r="AE89" s="35"/>
      <c r="AR89" s="214" t="s">
        <v>188</v>
      </c>
      <c r="AT89" s="214" t="s">
        <v>299</v>
      </c>
      <c r="AU89" s="214" t="s">
        <v>77</v>
      </c>
      <c r="AY89" s="14" t="s">
        <v>171</v>
      </c>
      <c r="BE89" s="215">
        <f>IF(N89="základní",J89,0)</f>
        <v>0</v>
      </c>
      <c r="BF89" s="215">
        <f>IF(N89="snížená",J89,0)</f>
        <v>0</v>
      </c>
      <c r="BG89" s="215">
        <f>IF(N89="zákl. přenesená",J89,0)</f>
        <v>0</v>
      </c>
      <c r="BH89" s="215">
        <f>IF(N89="sníž. přenesená",J89,0)</f>
        <v>0</v>
      </c>
      <c r="BI89" s="215">
        <f>IF(N89="nulová",J89,0)</f>
        <v>0</v>
      </c>
      <c r="BJ89" s="14" t="s">
        <v>77</v>
      </c>
      <c r="BK89" s="215">
        <f>ROUND(I89*H89,2)</f>
        <v>0</v>
      </c>
      <c r="BL89" s="14" t="s">
        <v>178</v>
      </c>
      <c r="BM89" s="214" t="s">
        <v>178</v>
      </c>
    </row>
    <row r="90" spans="1:65" s="2" customFormat="1" ht="14.4" customHeight="1">
      <c r="A90" s="35"/>
      <c r="B90" s="36"/>
      <c r="C90" s="222" t="s">
        <v>181</v>
      </c>
      <c r="D90" s="222" t="s">
        <v>299</v>
      </c>
      <c r="E90" s="223" t="s">
        <v>2043</v>
      </c>
      <c r="F90" s="224" t="s">
        <v>2044</v>
      </c>
      <c r="G90" s="225" t="s">
        <v>356</v>
      </c>
      <c r="H90" s="226">
        <v>420</v>
      </c>
      <c r="I90" s="227"/>
      <c r="J90" s="228">
        <f>ROUND(I90*H90,2)</f>
        <v>0</v>
      </c>
      <c r="K90" s="229"/>
      <c r="L90" s="230"/>
      <c r="M90" s="231" t="s">
        <v>19</v>
      </c>
      <c r="N90" s="232"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188</v>
      </c>
      <c r="AT90" s="214" t="s">
        <v>299</v>
      </c>
      <c r="AU90" s="214" t="s">
        <v>77</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185</v>
      </c>
    </row>
    <row r="91" spans="1:65" s="2" customFormat="1" ht="14.4" customHeight="1">
      <c r="A91" s="35"/>
      <c r="B91" s="36"/>
      <c r="C91" s="222" t="s">
        <v>178</v>
      </c>
      <c r="D91" s="222" t="s">
        <v>299</v>
      </c>
      <c r="E91" s="223" t="s">
        <v>2045</v>
      </c>
      <c r="F91" s="224" t="s">
        <v>2046</v>
      </c>
      <c r="G91" s="225" t="s">
        <v>356</v>
      </c>
      <c r="H91" s="226">
        <v>250</v>
      </c>
      <c r="I91" s="227"/>
      <c r="J91" s="228">
        <f>ROUND(I91*H91,2)</f>
        <v>0</v>
      </c>
      <c r="K91" s="229"/>
      <c r="L91" s="230"/>
      <c r="M91" s="231" t="s">
        <v>19</v>
      </c>
      <c r="N91" s="232"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188</v>
      </c>
      <c r="AT91" s="214" t="s">
        <v>299</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188</v>
      </c>
    </row>
    <row r="92" spans="1:65" s="2" customFormat="1" ht="14.4" customHeight="1">
      <c r="A92" s="35"/>
      <c r="B92" s="36"/>
      <c r="C92" s="222" t="s">
        <v>189</v>
      </c>
      <c r="D92" s="222" t="s">
        <v>299</v>
      </c>
      <c r="E92" s="223" t="s">
        <v>2047</v>
      </c>
      <c r="F92" s="224" t="s">
        <v>2048</v>
      </c>
      <c r="G92" s="225" t="s">
        <v>356</v>
      </c>
      <c r="H92" s="226">
        <v>220</v>
      </c>
      <c r="I92" s="227"/>
      <c r="J92" s="228">
        <f>ROUND(I92*H92,2)</f>
        <v>0</v>
      </c>
      <c r="K92" s="229"/>
      <c r="L92" s="230"/>
      <c r="M92" s="231" t="s">
        <v>19</v>
      </c>
      <c r="N92" s="232"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188</v>
      </c>
      <c r="AT92" s="214" t="s">
        <v>299</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192</v>
      </c>
    </row>
    <row r="93" spans="1:65" s="2" customFormat="1" ht="14.4" customHeight="1">
      <c r="A93" s="35"/>
      <c r="B93" s="36"/>
      <c r="C93" s="222" t="s">
        <v>185</v>
      </c>
      <c r="D93" s="222" t="s">
        <v>299</v>
      </c>
      <c r="E93" s="223" t="s">
        <v>2049</v>
      </c>
      <c r="F93" s="224" t="s">
        <v>2050</v>
      </c>
      <c r="G93" s="225" t="s">
        <v>356</v>
      </c>
      <c r="H93" s="226">
        <v>180</v>
      </c>
      <c r="I93" s="227"/>
      <c r="J93" s="228">
        <f>ROUND(I93*H93,2)</f>
        <v>0</v>
      </c>
      <c r="K93" s="229"/>
      <c r="L93" s="230"/>
      <c r="M93" s="231" t="s">
        <v>19</v>
      </c>
      <c r="N93" s="232"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188</v>
      </c>
      <c r="AT93" s="214" t="s">
        <v>299</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195</v>
      </c>
    </row>
    <row r="94" spans="1:65" s="2" customFormat="1" ht="14.4" customHeight="1">
      <c r="A94" s="35"/>
      <c r="B94" s="36"/>
      <c r="C94" s="222" t="s">
        <v>196</v>
      </c>
      <c r="D94" s="222" t="s">
        <v>299</v>
      </c>
      <c r="E94" s="223" t="s">
        <v>2051</v>
      </c>
      <c r="F94" s="224" t="s">
        <v>2052</v>
      </c>
      <c r="G94" s="225" t="s">
        <v>356</v>
      </c>
      <c r="H94" s="226">
        <v>320</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199</v>
      </c>
    </row>
    <row r="95" spans="1:65" s="2" customFormat="1" ht="14.4" customHeight="1">
      <c r="A95" s="35"/>
      <c r="B95" s="36"/>
      <c r="C95" s="222" t="s">
        <v>188</v>
      </c>
      <c r="D95" s="222" t="s">
        <v>299</v>
      </c>
      <c r="E95" s="223" t="s">
        <v>2053</v>
      </c>
      <c r="F95" s="224" t="s">
        <v>2054</v>
      </c>
      <c r="G95" s="225" t="s">
        <v>356</v>
      </c>
      <c r="H95" s="226">
        <v>1200</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202</v>
      </c>
    </row>
    <row r="96" spans="1:65" s="2" customFormat="1" ht="14.4" customHeight="1">
      <c r="A96" s="35"/>
      <c r="B96" s="36"/>
      <c r="C96" s="222" t="s">
        <v>172</v>
      </c>
      <c r="D96" s="222" t="s">
        <v>299</v>
      </c>
      <c r="E96" s="223" t="s">
        <v>1505</v>
      </c>
      <c r="F96" s="224" t="s">
        <v>1506</v>
      </c>
      <c r="G96" s="225" t="s">
        <v>378</v>
      </c>
      <c r="H96" s="226">
        <v>48</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206</v>
      </c>
    </row>
    <row r="97" spans="1:65" s="2" customFormat="1" ht="14.4" customHeight="1">
      <c r="A97" s="35"/>
      <c r="B97" s="36"/>
      <c r="C97" s="222" t="s">
        <v>192</v>
      </c>
      <c r="D97" s="222" t="s">
        <v>299</v>
      </c>
      <c r="E97" s="223" t="s">
        <v>2055</v>
      </c>
      <c r="F97" s="224" t="s">
        <v>2056</v>
      </c>
      <c r="G97" s="225" t="s">
        <v>356</v>
      </c>
      <c r="H97" s="226">
        <v>120</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209</v>
      </c>
    </row>
    <row r="98" spans="1:65" s="2" customFormat="1" ht="14.4" customHeight="1">
      <c r="A98" s="35"/>
      <c r="B98" s="36"/>
      <c r="C98" s="222" t="s">
        <v>210</v>
      </c>
      <c r="D98" s="222" t="s">
        <v>299</v>
      </c>
      <c r="E98" s="223" t="s">
        <v>2057</v>
      </c>
      <c r="F98" s="224" t="s">
        <v>2058</v>
      </c>
      <c r="G98" s="225" t="s">
        <v>356</v>
      </c>
      <c r="H98" s="226">
        <v>130</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213</v>
      </c>
    </row>
    <row r="99" spans="1:65" s="2" customFormat="1" ht="14.4" customHeight="1">
      <c r="A99" s="35"/>
      <c r="B99" s="36"/>
      <c r="C99" s="222" t="s">
        <v>195</v>
      </c>
      <c r="D99" s="222" t="s">
        <v>299</v>
      </c>
      <c r="E99" s="223" t="s">
        <v>2059</v>
      </c>
      <c r="F99" s="224" t="s">
        <v>2060</v>
      </c>
      <c r="G99" s="225" t="s">
        <v>356</v>
      </c>
      <c r="H99" s="226">
        <v>190</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269</v>
      </c>
    </row>
    <row r="100" spans="1:65" s="2" customFormat="1" ht="14.4" customHeight="1">
      <c r="A100" s="35"/>
      <c r="B100" s="36"/>
      <c r="C100" s="222" t="s">
        <v>217</v>
      </c>
      <c r="D100" s="222" t="s">
        <v>299</v>
      </c>
      <c r="E100" s="223" t="s">
        <v>2061</v>
      </c>
      <c r="F100" s="224" t="s">
        <v>2062</v>
      </c>
      <c r="G100" s="225" t="s">
        <v>356</v>
      </c>
      <c r="H100" s="226">
        <v>500</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216</v>
      </c>
    </row>
    <row r="101" spans="1:65" s="2" customFormat="1" ht="14.4" customHeight="1">
      <c r="A101" s="35"/>
      <c r="B101" s="36"/>
      <c r="C101" s="222" t="s">
        <v>199</v>
      </c>
      <c r="D101" s="222" t="s">
        <v>299</v>
      </c>
      <c r="E101" s="223" t="s">
        <v>2063</v>
      </c>
      <c r="F101" s="224" t="s">
        <v>2064</v>
      </c>
      <c r="G101" s="225" t="s">
        <v>356</v>
      </c>
      <c r="H101" s="226">
        <v>250</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220</v>
      </c>
    </row>
    <row r="102" spans="1:65" s="2" customFormat="1" ht="14.4" customHeight="1">
      <c r="A102" s="35"/>
      <c r="B102" s="36"/>
      <c r="C102" s="222" t="s">
        <v>8</v>
      </c>
      <c r="D102" s="222" t="s">
        <v>299</v>
      </c>
      <c r="E102" s="223" t="s">
        <v>2065</v>
      </c>
      <c r="F102" s="224" t="s">
        <v>2066</v>
      </c>
      <c r="G102" s="225" t="s">
        <v>356</v>
      </c>
      <c r="H102" s="226">
        <v>970</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223</v>
      </c>
    </row>
    <row r="103" spans="1:65" s="2" customFormat="1" ht="14.4" customHeight="1">
      <c r="A103" s="35"/>
      <c r="B103" s="36"/>
      <c r="C103" s="222" t="s">
        <v>202</v>
      </c>
      <c r="D103" s="222" t="s">
        <v>299</v>
      </c>
      <c r="E103" s="223" t="s">
        <v>2067</v>
      </c>
      <c r="F103" s="224" t="s">
        <v>2068</v>
      </c>
      <c r="G103" s="225" t="s">
        <v>356</v>
      </c>
      <c r="H103" s="226">
        <v>150</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227</v>
      </c>
    </row>
    <row r="104" spans="1:65" s="2" customFormat="1" ht="14.4" customHeight="1">
      <c r="A104" s="35"/>
      <c r="B104" s="36"/>
      <c r="C104" s="222" t="s">
        <v>235</v>
      </c>
      <c r="D104" s="222" t="s">
        <v>299</v>
      </c>
      <c r="E104" s="223" t="s">
        <v>2069</v>
      </c>
      <c r="F104" s="224" t="s">
        <v>2070</v>
      </c>
      <c r="G104" s="225" t="s">
        <v>356</v>
      </c>
      <c r="H104" s="226">
        <v>250</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230</v>
      </c>
    </row>
    <row r="105" spans="1:65" s="2" customFormat="1" ht="14.4" customHeight="1">
      <c r="A105" s="35"/>
      <c r="B105" s="36"/>
      <c r="C105" s="222" t="s">
        <v>206</v>
      </c>
      <c r="D105" s="222" t="s">
        <v>299</v>
      </c>
      <c r="E105" s="223" t="s">
        <v>2071</v>
      </c>
      <c r="F105" s="224" t="s">
        <v>2072</v>
      </c>
      <c r="G105" s="225" t="s">
        <v>356</v>
      </c>
      <c r="H105" s="226">
        <v>220</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238</v>
      </c>
    </row>
    <row r="106" spans="1:65" s="2" customFormat="1" ht="14.4" customHeight="1">
      <c r="A106" s="35"/>
      <c r="B106" s="36"/>
      <c r="C106" s="222" t="s">
        <v>244</v>
      </c>
      <c r="D106" s="222" t="s">
        <v>299</v>
      </c>
      <c r="E106" s="223" t="s">
        <v>2073</v>
      </c>
      <c r="F106" s="224" t="s">
        <v>2074</v>
      </c>
      <c r="G106" s="225" t="s">
        <v>356</v>
      </c>
      <c r="H106" s="226">
        <v>650</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241</v>
      </c>
    </row>
    <row r="107" spans="1:65" s="2" customFormat="1" ht="14.4" customHeight="1">
      <c r="A107" s="35"/>
      <c r="B107" s="36"/>
      <c r="C107" s="222" t="s">
        <v>209</v>
      </c>
      <c r="D107" s="222" t="s">
        <v>299</v>
      </c>
      <c r="E107" s="223" t="s">
        <v>2075</v>
      </c>
      <c r="F107" s="224" t="s">
        <v>2076</v>
      </c>
      <c r="G107" s="225" t="s">
        <v>356</v>
      </c>
      <c r="H107" s="226">
        <v>570</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77</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247</v>
      </c>
    </row>
    <row r="108" spans="1:65" s="2" customFormat="1" ht="14.4" customHeight="1">
      <c r="A108" s="35"/>
      <c r="B108" s="36"/>
      <c r="C108" s="222" t="s">
        <v>7</v>
      </c>
      <c r="D108" s="222" t="s">
        <v>299</v>
      </c>
      <c r="E108" s="223" t="s">
        <v>2077</v>
      </c>
      <c r="F108" s="224" t="s">
        <v>2078</v>
      </c>
      <c r="G108" s="225" t="s">
        <v>356</v>
      </c>
      <c r="H108" s="226">
        <v>1220</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252</v>
      </c>
    </row>
    <row r="109" spans="1:65" s="2" customFormat="1" ht="14.4" customHeight="1">
      <c r="A109" s="35"/>
      <c r="B109" s="36"/>
      <c r="C109" s="222" t="s">
        <v>213</v>
      </c>
      <c r="D109" s="222" t="s">
        <v>299</v>
      </c>
      <c r="E109" s="223" t="s">
        <v>2079</v>
      </c>
      <c r="F109" s="224" t="s">
        <v>2080</v>
      </c>
      <c r="G109" s="225" t="s">
        <v>378</v>
      </c>
      <c r="H109" s="226">
        <v>2</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255</v>
      </c>
    </row>
    <row r="110" spans="1:65" s="2" customFormat="1" ht="14.4" customHeight="1">
      <c r="A110" s="35"/>
      <c r="B110" s="36"/>
      <c r="C110" s="222" t="s">
        <v>263</v>
      </c>
      <c r="D110" s="222" t="s">
        <v>299</v>
      </c>
      <c r="E110" s="223" t="s">
        <v>2081</v>
      </c>
      <c r="F110" s="224" t="s">
        <v>2082</v>
      </c>
      <c r="G110" s="225" t="s">
        <v>378</v>
      </c>
      <c r="H110" s="226">
        <v>2</v>
      </c>
      <c r="I110" s="227"/>
      <c r="J110" s="228">
        <f>ROUND(I110*H110,2)</f>
        <v>0</v>
      </c>
      <c r="K110" s="229"/>
      <c r="L110" s="230"/>
      <c r="M110" s="231" t="s">
        <v>19</v>
      </c>
      <c r="N110" s="232"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188</v>
      </c>
      <c r="AT110" s="214" t="s">
        <v>299</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260</v>
      </c>
    </row>
    <row r="111" spans="1:65" s="2" customFormat="1" ht="14.4" customHeight="1">
      <c r="A111" s="35"/>
      <c r="B111" s="36"/>
      <c r="C111" s="222" t="s">
        <v>269</v>
      </c>
      <c r="D111" s="222" t="s">
        <v>299</v>
      </c>
      <c r="E111" s="223" t="s">
        <v>2083</v>
      </c>
      <c r="F111" s="224" t="s">
        <v>2084</v>
      </c>
      <c r="G111" s="225" t="s">
        <v>378</v>
      </c>
      <c r="H111" s="226">
        <v>1</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266</v>
      </c>
    </row>
    <row r="112" spans="1:65" s="2" customFormat="1" ht="14.4" customHeight="1">
      <c r="A112" s="35"/>
      <c r="B112" s="36"/>
      <c r="C112" s="222" t="s">
        <v>275</v>
      </c>
      <c r="D112" s="222" t="s">
        <v>299</v>
      </c>
      <c r="E112" s="223" t="s">
        <v>2085</v>
      </c>
      <c r="F112" s="224" t="s">
        <v>2086</v>
      </c>
      <c r="G112" s="225" t="s">
        <v>378</v>
      </c>
      <c r="H112" s="226">
        <v>2</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272</v>
      </c>
    </row>
    <row r="113" spans="1:65" s="2" customFormat="1" ht="14.4" customHeight="1">
      <c r="A113" s="35"/>
      <c r="B113" s="36"/>
      <c r="C113" s="222" t="s">
        <v>216</v>
      </c>
      <c r="D113" s="222" t="s">
        <v>299</v>
      </c>
      <c r="E113" s="223" t="s">
        <v>568</v>
      </c>
      <c r="F113" s="224" t="s">
        <v>569</v>
      </c>
      <c r="G113" s="225" t="s">
        <v>356</v>
      </c>
      <c r="H113" s="226">
        <v>530</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278</v>
      </c>
    </row>
    <row r="114" spans="1:65" s="2" customFormat="1" ht="14.4" customHeight="1">
      <c r="A114" s="35"/>
      <c r="B114" s="36"/>
      <c r="C114" s="222" t="s">
        <v>286</v>
      </c>
      <c r="D114" s="222" t="s">
        <v>299</v>
      </c>
      <c r="E114" s="223" t="s">
        <v>2087</v>
      </c>
      <c r="F114" s="224" t="s">
        <v>2088</v>
      </c>
      <c r="G114" s="225" t="s">
        <v>356</v>
      </c>
      <c r="H114" s="226">
        <v>80</v>
      </c>
      <c r="I114" s="227"/>
      <c r="J114" s="228">
        <f>ROUND(I114*H114,2)</f>
        <v>0</v>
      </c>
      <c r="K114" s="229"/>
      <c r="L114" s="230"/>
      <c r="M114" s="231" t="s">
        <v>19</v>
      </c>
      <c r="N114" s="232"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188</v>
      </c>
      <c r="AT114" s="214" t="s">
        <v>299</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283</v>
      </c>
    </row>
    <row r="115" spans="1:65" s="2" customFormat="1" ht="14.4" customHeight="1">
      <c r="A115" s="35"/>
      <c r="B115" s="36"/>
      <c r="C115" s="222" t="s">
        <v>220</v>
      </c>
      <c r="D115" s="222" t="s">
        <v>299</v>
      </c>
      <c r="E115" s="223" t="s">
        <v>2089</v>
      </c>
      <c r="F115" s="224" t="s">
        <v>2090</v>
      </c>
      <c r="G115" s="225" t="s">
        <v>356</v>
      </c>
      <c r="H115" s="226">
        <v>200</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289</v>
      </c>
    </row>
    <row r="116" spans="1:65" s="2" customFormat="1" ht="14.4" customHeight="1">
      <c r="A116" s="35"/>
      <c r="B116" s="36"/>
      <c r="C116" s="222" t="s">
        <v>295</v>
      </c>
      <c r="D116" s="222" t="s">
        <v>299</v>
      </c>
      <c r="E116" s="223" t="s">
        <v>2091</v>
      </c>
      <c r="F116" s="224" t="s">
        <v>627</v>
      </c>
      <c r="G116" s="225" t="s">
        <v>321</v>
      </c>
      <c r="H116" s="233"/>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292</v>
      </c>
    </row>
    <row r="117" spans="1:63" s="12" customFormat="1" ht="25.9" customHeight="1">
      <c r="A117" s="12"/>
      <c r="B117" s="186"/>
      <c r="C117" s="187"/>
      <c r="D117" s="188" t="s">
        <v>68</v>
      </c>
      <c r="E117" s="189" t="s">
        <v>628</v>
      </c>
      <c r="F117" s="189" t="s">
        <v>629</v>
      </c>
      <c r="G117" s="187"/>
      <c r="H117" s="187"/>
      <c r="I117" s="190"/>
      <c r="J117" s="191">
        <f>BK117</f>
        <v>0</v>
      </c>
      <c r="K117" s="187"/>
      <c r="L117" s="192"/>
      <c r="M117" s="193"/>
      <c r="N117" s="194"/>
      <c r="O117" s="194"/>
      <c r="P117" s="195">
        <f>SUM(P118:P125)</f>
        <v>0</v>
      </c>
      <c r="Q117" s="194"/>
      <c r="R117" s="195">
        <f>SUM(R118:R125)</f>
        <v>0</v>
      </c>
      <c r="S117" s="194"/>
      <c r="T117" s="196">
        <f>SUM(T118:T125)</f>
        <v>0</v>
      </c>
      <c r="U117" s="12"/>
      <c r="V117" s="12"/>
      <c r="W117" s="12"/>
      <c r="X117" s="12"/>
      <c r="Y117" s="12"/>
      <c r="Z117" s="12"/>
      <c r="AA117" s="12"/>
      <c r="AB117" s="12"/>
      <c r="AC117" s="12"/>
      <c r="AD117" s="12"/>
      <c r="AE117" s="12"/>
      <c r="AR117" s="197" t="s">
        <v>77</v>
      </c>
      <c r="AT117" s="198" t="s">
        <v>68</v>
      </c>
      <c r="AU117" s="198" t="s">
        <v>69</v>
      </c>
      <c r="AY117" s="197" t="s">
        <v>171</v>
      </c>
      <c r="BK117" s="199">
        <f>SUM(BK118:BK125)</f>
        <v>0</v>
      </c>
    </row>
    <row r="118" spans="1:65" s="2" customFormat="1" ht="24.15" customHeight="1">
      <c r="A118" s="35"/>
      <c r="B118" s="36"/>
      <c r="C118" s="202" t="s">
        <v>223</v>
      </c>
      <c r="D118" s="202" t="s">
        <v>174</v>
      </c>
      <c r="E118" s="203" t="s">
        <v>2092</v>
      </c>
      <c r="F118" s="204" t="s">
        <v>2093</v>
      </c>
      <c r="G118" s="205" t="s">
        <v>356</v>
      </c>
      <c r="H118" s="206">
        <v>150</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306</v>
      </c>
    </row>
    <row r="119" spans="1:65" s="2" customFormat="1" ht="24.15" customHeight="1">
      <c r="A119" s="35"/>
      <c r="B119" s="36"/>
      <c r="C119" s="202" t="s">
        <v>307</v>
      </c>
      <c r="D119" s="202" t="s">
        <v>174</v>
      </c>
      <c r="E119" s="203" t="s">
        <v>2094</v>
      </c>
      <c r="F119" s="204" t="s">
        <v>2095</v>
      </c>
      <c r="G119" s="205" t="s">
        <v>356</v>
      </c>
      <c r="H119" s="206">
        <v>500</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305</v>
      </c>
    </row>
    <row r="120" spans="1:65" s="2" customFormat="1" ht="14.4" customHeight="1">
      <c r="A120" s="35"/>
      <c r="B120" s="36"/>
      <c r="C120" s="202" t="s">
        <v>227</v>
      </c>
      <c r="D120" s="202" t="s">
        <v>174</v>
      </c>
      <c r="E120" s="203" t="s">
        <v>634</v>
      </c>
      <c r="F120" s="204" t="s">
        <v>635</v>
      </c>
      <c r="G120" s="205" t="s">
        <v>653</v>
      </c>
      <c r="H120" s="206">
        <v>5520</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314</v>
      </c>
    </row>
    <row r="121" spans="1:65" s="2" customFormat="1" ht="14.4" customHeight="1">
      <c r="A121" s="35"/>
      <c r="B121" s="36"/>
      <c r="C121" s="202" t="s">
        <v>319</v>
      </c>
      <c r="D121" s="202" t="s">
        <v>174</v>
      </c>
      <c r="E121" s="203" t="s">
        <v>636</v>
      </c>
      <c r="F121" s="204" t="s">
        <v>637</v>
      </c>
      <c r="G121" s="205" t="s">
        <v>653</v>
      </c>
      <c r="H121" s="206">
        <v>3140</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465</v>
      </c>
    </row>
    <row r="122" spans="1:65" s="2" customFormat="1" ht="14.4" customHeight="1">
      <c r="A122" s="35"/>
      <c r="B122" s="36"/>
      <c r="C122" s="202" t="s">
        <v>230</v>
      </c>
      <c r="D122" s="202" t="s">
        <v>174</v>
      </c>
      <c r="E122" s="203" t="s">
        <v>2096</v>
      </c>
      <c r="F122" s="204" t="s">
        <v>2097</v>
      </c>
      <c r="G122" s="205" t="s">
        <v>356</v>
      </c>
      <c r="H122" s="206">
        <v>530</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469</v>
      </c>
    </row>
    <row r="123" spans="1:65" s="2" customFormat="1" ht="14.4" customHeight="1">
      <c r="A123" s="35"/>
      <c r="B123" s="36"/>
      <c r="C123" s="202" t="s">
        <v>425</v>
      </c>
      <c r="D123" s="202" t="s">
        <v>174</v>
      </c>
      <c r="E123" s="203" t="s">
        <v>2098</v>
      </c>
      <c r="F123" s="204" t="s">
        <v>2099</v>
      </c>
      <c r="G123" s="205" t="s">
        <v>378</v>
      </c>
      <c r="H123" s="206">
        <v>4</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473</v>
      </c>
    </row>
    <row r="124" spans="1:65" s="2" customFormat="1" ht="14.4" customHeight="1">
      <c r="A124" s="35"/>
      <c r="B124" s="36"/>
      <c r="C124" s="202" t="s">
        <v>238</v>
      </c>
      <c r="D124" s="202" t="s">
        <v>174</v>
      </c>
      <c r="E124" s="203" t="s">
        <v>2100</v>
      </c>
      <c r="F124" s="204" t="s">
        <v>2101</v>
      </c>
      <c r="G124" s="205" t="s">
        <v>378</v>
      </c>
      <c r="H124" s="206">
        <v>2</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349</v>
      </c>
    </row>
    <row r="125" spans="1:65" s="2" customFormat="1" ht="14.4" customHeight="1">
      <c r="A125" s="35"/>
      <c r="B125" s="36"/>
      <c r="C125" s="202" t="s">
        <v>430</v>
      </c>
      <c r="D125" s="202" t="s">
        <v>174</v>
      </c>
      <c r="E125" s="203" t="s">
        <v>2102</v>
      </c>
      <c r="F125" s="204" t="s">
        <v>642</v>
      </c>
      <c r="G125" s="205" t="s">
        <v>378</v>
      </c>
      <c r="H125" s="206">
        <v>48</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77</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477</v>
      </c>
    </row>
    <row r="126" spans="1:63" s="12" customFormat="1" ht="25.9" customHeight="1">
      <c r="A126" s="12"/>
      <c r="B126" s="186"/>
      <c r="C126" s="187"/>
      <c r="D126" s="188" t="s">
        <v>68</v>
      </c>
      <c r="E126" s="189" t="s">
        <v>315</v>
      </c>
      <c r="F126" s="189" t="s">
        <v>316</v>
      </c>
      <c r="G126" s="187"/>
      <c r="H126" s="187"/>
      <c r="I126" s="190"/>
      <c r="J126" s="191">
        <f>BK126</f>
        <v>0</v>
      </c>
      <c r="K126" s="187"/>
      <c r="L126" s="192"/>
      <c r="M126" s="193"/>
      <c r="N126" s="194"/>
      <c r="O126" s="194"/>
      <c r="P126" s="195">
        <f>P127+P129+P131+P133</f>
        <v>0</v>
      </c>
      <c r="Q126" s="194"/>
      <c r="R126" s="195">
        <f>R127+R129+R131+R133</f>
        <v>0</v>
      </c>
      <c r="S126" s="194"/>
      <c r="T126" s="196">
        <f>T127+T129+T131+T133</f>
        <v>0</v>
      </c>
      <c r="U126" s="12"/>
      <c r="V126" s="12"/>
      <c r="W126" s="12"/>
      <c r="X126" s="12"/>
      <c r="Y126" s="12"/>
      <c r="Z126" s="12"/>
      <c r="AA126" s="12"/>
      <c r="AB126" s="12"/>
      <c r="AC126" s="12"/>
      <c r="AD126" s="12"/>
      <c r="AE126" s="12"/>
      <c r="AR126" s="197" t="s">
        <v>189</v>
      </c>
      <c r="AT126" s="198" t="s">
        <v>68</v>
      </c>
      <c r="AU126" s="198" t="s">
        <v>69</v>
      </c>
      <c r="AY126" s="197" t="s">
        <v>171</v>
      </c>
      <c r="BK126" s="199">
        <f>BK127+BK129+BK131+BK133</f>
        <v>0</v>
      </c>
    </row>
    <row r="127" spans="1:63" s="12" customFormat="1" ht="22.8" customHeight="1">
      <c r="A127" s="12"/>
      <c r="B127" s="186"/>
      <c r="C127" s="187"/>
      <c r="D127" s="188" t="s">
        <v>68</v>
      </c>
      <c r="E127" s="200" t="s">
        <v>661</v>
      </c>
      <c r="F127" s="200" t="s">
        <v>662</v>
      </c>
      <c r="G127" s="187"/>
      <c r="H127" s="187"/>
      <c r="I127" s="190"/>
      <c r="J127" s="201">
        <f>BK127</f>
        <v>0</v>
      </c>
      <c r="K127" s="187"/>
      <c r="L127" s="192"/>
      <c r="M127" s="193"/>
      <c r="N127" s="194"/>
      <c r="O127" s="194"/>
      <c r="P127" s="195">
        <f>P128</f>
        <v>0</v>
      </c>
      <c r="Q127" s="194"/>
      <c r="R127" s="195">
        <f>R128</f>
        <v>0</v>
      </c>
      <c r="S127" s="194"/>
      <c r="T127" s="196">
        <f>T128</f>
        <v>0</v>
      </c>
      <c r="U127" s="12"/>
      <c r="V127" s="12"/>
      <c r="W127" s="12"/>
      <c r="X127" s="12"/>
      <c r="Y127" s="12"/>
      <c r="Z127" s="12"/>
      <c r="AA127" s="12"/>
      <c r="AB127" s="12"/>
      <c r="AC127" s="12"/>
      <c r="AD127" s="12"/>
      <c r="AE127" s="12"/>
      <c r="AR127" s="197" t="s">
        <v>189</v>
      </c>
      <c r="AT127" s="198" t="s">
        <v>68</v>
      </c>
      <c r="AU127" s="198" t="s">
        <v>77</v>
      </c>
      <c r="AY127" s="197" t="s">
        <v>171</v>
      </c>
      <c r="BK127" s="199">
        <f>BK128</f>
        <v>0</v>
      </c>
    </row>
    <row r="128" spans="1:65" s="2" customFormat="1" ht="14.4" customHeight="1">
      <c r="A128" s="35"/>
      <c r="B128" s="36"/>
      <c r="C128" s="202" t="s">
        <v>241</v>
      </c>
      <c r="D128" s="202" t="s">
        <v>174</v>
      </c>
      <c r="E128" s="203" t="s">
        <v>663</v>
      </c>
      <c r="F128" s="204" t="s">
        <v>664</v>
      </c>
      <c r="G128" s="205" t="s">
        <v>321</v>
      </c>
      <c r="H128" s="216"/>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322</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322</v>
      </c>
      <c r="BM128" s="214" t="s">
        <v>2103</v>
      </c>
    </row>
    <row r="129" spans="1:63" s="12" customFormat="1" ht="22.8" customHeight="1">
      <c r="A129" s="12"/>
      <c r="B129" s="186"/>
      <c r="C129" s="187"/>
      <c r="D129" s="188" t="s">
        <v>68</v>
      </c>
      <c r="E129" s="200" t="s">
        <v>317</v>
      </c>
      <c r="F129" s="200" t="s">
        <v>318</v>
      </c>
      <c r="G129" s="187"/>
      <c r="H129" s="187"/>
      <c r="I129" s="190"/>
      <c r="J129" s="201">
        <f>BK129</f>
        <v>0</v>
      </c>
      <c r="K129" s="187"/>
      <c r="L129" s="192"/>
      <c r="M129" s="193"/>
      <c r="N129" s="194"/>
      <c r="O129" s="194"/>
      <c r="P129" s="195">
        <f>P130</f>
        <v>0</v>
      </c>
      <c r="Q129" s="194"/>
      <c r="R129" s="195">
        <f>R130</f>
        <v>0</v>
      </c>
      <c r="S129" s="194"/>
      <c r="T129" s="196">
        <f>T130</f>
        <v>0</v>
      </c>
      <c r="U129" s="12"/>
      <c r="V129" s="12"/>
      <c r="W129" s="12"/>
      <c r="X129" s="12"/>
      <c r="Y129" s="12"/>
      <c r="Z129" s="12"/>
      <c r="AA129" s="12"/>
      <c r="AB129" s="12"/>
      <c r="AC129" s="12"/>
      <c r="AD129" s="12"/>
      <c r="AE129" s="12"/>
      <c r="AR129" s="197" t="s">
        <v>189</v>
      </c>
      <c r="AT129" s="198" t="s">
        <v>68</v>
      </c>
      <c r="AU129" s="198" t="s">
        <v>77</v>
      </c>
      <c r="AY129" s="197" t="s">
        <v>171</v>
      </c>
      <c r="BK129" s="199">
        <f>BK130</f>
        <v>0</v>
      </c>
    </row>
    <row r="130" spans="1:65" s="2" customFormat="1" ht="14.4" customHeight="1">
      <c r="A130" s="35"/>
      <c r="B130" s="36"/>
      <c r="C130" s="202" t="s">
        <v>435</v>
      </c>
      <c r="D130" s="202" t="s">
        <v>174</v>
      </c>
      <c r="E130" s="203" t="s">
        <v>320</v>
      </c>
      <c r="F130" s="204" t="s">
        <v>318</v>
      </c>
      <c r="G130" s="205" t="s">
        <v>321</v>
      </c>
      <c r="H130" s="216"/>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322</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322</v>
      </c>
      <c r="BM130" s="214" t="s">
        <v>2104</v>
      </c>
    </row>
    <row r="131" spans="1:63" s="12" customFormat="1" ht="22.8" customHeight="1">
      <c r="A131" s="12"/>
      <c r="B131" s="186"/>
      <c r="C131" s="187"/>
      <c r="D131" s="188" t="s">
        <v>68</v>
      </c>
      <c r="E131" s="200" t="s">
        <v>324</v>
      </c>
      <c r="F131" s="200" t="s">
        <v>325</v>
      </c>
      <c r="G131" s="187"/>
      <c r="H131" s="187"/>
      <c r="I131" s="190"/>
      <c r="J131" s="201">
        <f>BK131</f>
        <v>0</v>
      </c>
      <c r="K131" s="187"/>
      <c r="L131" s="192"/>
      <c r="M131" s="193"/>
      <c r="N131" s="194"/>
      <c r="O131" s="194"/>
      <c r="P131" s="195">
        <f>P132</f>
        <v>0</v>
      </c>
      <c r="Q131" s="194"/>
      <c r="R131" s="195">
        <f>R132</f>
        <v>0</v>
      </c>
      <c r="S131" s="194"/>
      <c r="T131" s="196">
        <f>T132</f>
        <v>0</v>
      </c>
      <c r="U131" s="12"/>
      <c r="V131" s="12"/>
      <c r="W131" s="12"/>
      <c r="X131" s="12"/>
      <c r="Y131" s="12"/>
      <c r="Z131" s="12"/>
      <c r="AA131" s="12"/>
      <c r="AB131" s="12"/>
      <c r="AC131" s="12"/>
      <c r="AD131" s="12"/>
      <c r="AE131" s="12"/>
      <c r="AR131" s="197" t="s">
        <v>189</v>
      </c>
      <c r="AT131" s="198" t="s">
        <v>68</v>
      </c>
      <c r="AU131" s="198" t="s">
        <v>77</v>
      </c>
      <c r="AY131" s="197" t="s">
        <v>171</v>
      </c>
      <c r="BK131" s="199">
        <f>BK132</f>
        <v>0</v>
      </c>
    </row>
    <row r="132" spans="1:65" s="2" customFormat="1" ht="14.4" customHeight="1">
      <c r="A132" s="35"/>
      <c r="B132" s="36"/>
      <c r="C132" s="202" t="s">
        <v>247</v>
      </c>
      <c r="D132" s="202" t="s">
        <v>174</v>
      </c>
      <c r="E132" s="203" t="s">
        <v>326</v>
      </c>
      <c r="F132" s="204" t="s">
        <v>325</v>
      </c>
      <c r="G132" s="205" t="s">
        <v>321</v>
      </c>
      <c r="H132" s="216"/>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322</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322</v>
      </c>
      <c r="BM132" s="214" t="s">
        <v>2105</v>
      </c>
    </row>
    <row r="133" spans="1:63" s="12" customFormat="1" ht="22.8" customHeight="1">
      <c r="A133" s="12"/>
      <c r="B133" s="186"/>
      <c r="C133" s="187"/>
      <c r="D133" s="188" t="s">
        <v>68</v>
      </c>
      <c r="E133" s="200" t="s">
        <v>668</v>
      </c>
      <c r="F133" s="200" t="s">
        <v>669</v>
      </c>
      <c r="G133" s="187"/>
      <c r="H133" s="187"/>
      <c r="I133" s="190"/>
      <c r="J133" s="201">
        <f>BK133</f>
        <v>0</v>
      </c>
      <c r="K133" s="187"/>
      <c r="L133" s="192"/>
      <c r="M133" s="193"/>
      <c r="N133" s="194"/>
      <c r="O133" s="194"/>
      <c r="P133" s="195">
        <f>P134</f>
        <v>0</v>
      </c>
      <c r="Q133" s="194"/>
      <c r="R133" s="195">
        <f>R134</f>
        <v>0</v>
      </c>
      <c r="S133" s="194"/>
      <c r="T133" s="196">
        <f>T134</f>
        <v>0</v>
      </c>
      <c r="U133" s="12"/>
      <c r="V133" s="12"/>
      <c r="W133" s="12"/>
      <c r="X133" s="12"/>
      <c r="Y133" s="12"/>
      <c r="Z133" s="12"/>
      <c r="AA133" s="12"/>
      <c r="AB133" s="12"/>
      <c r="AC133" s="12"/>
      <c r="AD133" s="12"/>
      <c r="AE133" s="12"/>
      <c r="AR133" s="197" t="s">
        <v>189</v>
      </c>
      <c r="AT133" s="198" t="s">
        <v>68</v>
      </c>
      <c r="AU133" s="198" t="s">
        <v>77</v>
      </c>
      <c r="AY133" s="197" t="s">
        <v>171</v>
      </c>
      <c r="BK133" s="199">
        <f>BK134</f>
        <v>0</v>
      </c>
    </row>
    <row r="134" spans="1:65" s="2" customFormat="1" ht="14.4" customHeight="1">
      <c r="A134" s="35"/>
      <c r="B134" s="36"/>
      <c r="C134" s="202" t="s">
        <v>441</v>
      </c>
      <c r="D134" s="202" t="s">
        <v>174</v>
      </c>
      <c r="E134" s="203" t="s">
        <v>670</v>
      </c>
      <c r="F134" s="204" t="s">
        <v>671</v>
      </c>
      <c r="G134" s="205" t="s">
        <v>321</v>
      </c>
      <c r="H134" s="216"/>
      <c r="I134" s="207"/>
      <c r="J134" s="208">
        <f>ROUND(I134*H134,2)</f>
        <v>0</v>
      </c>
      <c r="K134" s="209"/>
      <c r="L134" s="41"/>
      <c r="M134" s="217" t="s">
        <v>19</v>
      </c>
      <c r="N134" s="218" t="s">
        <v>40</v>
      </c>
      <c r="O134" s="219"/>
      <c r="P134" s="220">
        <f>O134*H134</f>
        <v>0</v>
      </c>
      <c r="Q134" s="220">
        <v>0</v>
      </c>
      <c r="R134" s="220">
        <f>Q134*H134</f>
        <v>0</v>
      </c>
      <c r="S134" s="220">
        <v>0</v>
      </c>
      <c r="T134" s="221">
        <f>S134*H134</f>
        <v>0</v>
      </c>
      <c r="U134" s="35"/>
      <c r="V134" s="35"/>
      <c r="W134" s="35"/>
      <c r="X134" s="35"/>
      <c r="Y134" s="35"/>
      <c r="Z134" s="35"/>
      <c r="AA134" s="35"/>
      <c r="AB134" s="35"/>
      <c r="AC134" s="35"/>
      <c r="AD134" s="35"/>
      <c r="AE134" s="35"/>
      <c r="AR134" s="214" t="s">
        <v>322</v>
      </c>
      <c r="AT134" s="214" t="s">
        <v>174</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322</v>
      </c>
      <c r="BM134" s="214" t="s">
        <v>2106</v>
      </c>
    </row>
    <row r="135" spans="1:31" s="2" customFormat="1" ht="6.95" customHeight="1">
      <c r="A135" s="35"/>
      <c r="B135" s="56"/>
      <c r="C135" s="57"/>
      <c r="D135" s="57"/>
      <c r="E135" s="57"/>
      <c r="F135" s="57"/>
      <c r="G135" s="57"/>
      <c r="H135" s="57"/>
      <c r="I135" s="57"/>
      <c r="J135" s="57"/>
      <c r="K135" s="57"/>
      <c r="L135" s="41"/>
      <c r="M135" s="35"/>
      <c r="O135" s="35"/>
      <c r="P135" s="35"/>
      <c r="Q135" s="35"/>
      <c r="R135" s="35"/>
      <c r="S135" s="35"/>
      <c r="T135" s="35"/>
      <c r="U135" s="35"/>
      <c r="V135" s="35"/>
      <c r="W135" s="35"/>
      <c r="X135" s="35"/>
      <c r="Y135" s="35"/>
      <c r="Z135" s="35"/>
      <c r="AA135" s="35"/>
      <c r="AB135" s="35"/>
      <c r="AC135" s="35"/>
      <c r="AD135" s="35"/>
      <c r="AE135" s="35"/>
    </row>
  </sheetData>
  <sheetProtection password="CC35" sheet="1" objects="1" scenarios="1" formatColumns="0" formatRows="0" autoFilter="0"/>
  <autoFilter ref="C85:K13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113</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2107</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ROUND(J91,2)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ROUND((SUM(BE91:BE142)),2)</f>
        <v>0</v>
      </c>
      <c r="G33" s="35"/>
      <c r="H33" s="35"/>
      <c r="I33" s="145">
        <v>0.21</v>
      </c>
      <c r="J33" s="144">
        <f>ROUND(((SUM(BE91:BE142))*I33),2)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ROUND((SUM(BF91:BF142)),2)</f>
        <v>0</v>
      </c>
      <c r="G34" s="35"/>
      <c r="H34" s="35"/>
      <c r="I34" s="145">
        <v>0.15</v>
      </c>
      <c r="J34" s="144">
        <f>ROUND(((SUM(BF91:BF142))*I34),2)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ROUND((SUM(BG91:BG142)),2)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ROUND((SUM(BH91:BH142)),2)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ROUND((SUM(BI91:BI142)),2)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SO.04.02 - PŘELOŽKA KANALIZACE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J91</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137</v>
      </c>
      <c r="E60" s="165"/>
      <c r="F60" s="165"/>
      <c r="G60" s="165"/>
      <c r="H60" s="165"/>
      <c r="I60" s="165"/>
      <c r="J60" s="166">
        <f>J92</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329</v>
      </c>
      <c r="E61" s="171"/>
      <c r="F61" s="171"/>
      <c r="G61" s="171"/>
      <c r="H61" s="171"/>
      <c r="I61" s="171"/>
      <c r="J61" s="172">
        <f>J93</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332</v>
      </c>
      <c r="E62" s="171"/>
      <c r="F62" s="171"/>
      <c r="G62" s="171"/>
      <c r="H62" s="171"/>
      <c r="I62" s="171"/>
      <c r="J62" s="172">
        <f>J102</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2108</v>
      </c>
      <c r="E63" s="171"/>
      <c r="F63" s="171"/>
      <c r="G63" s="171"/>
      <c r="H63" s="171"/>
      <c r="I63" s="171"/>
      <c r="J63" s="172">
        <f>J106</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138</v>
      </c>
      <c r="E64" s="171"/>
      <c r="F64" s="171"/>
      <c r="G64" s="171"/>
      <c r="H64" s="171"/>
      <c r="I64" s="171"/>
      <c r="J64" s="172">
        <f>J121</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335</v>
      </c>
      <c r="E65" s="171"/>
      <c r="F65" s="171"/>
      <c r="G65" s="171"/>
      <c r="H65" s="171"/>
      <c r="I65" s="171"/>
      <c r="J65" s="172">
        <f>J127</f>
        <v>0</v>
      </c>
      <c r="K65" s="169"/>
      <c r="L65" s="173"/>
      <c r="S65" s="10"/>
      <c r="T65" s="10"/>
      <c r="U65" s="10"/>
      <c r="V65" s="10"/>
      <c r="W65" s="10"/>
      <c r="X65" s="10"/>
      <c r="Y65" s="10"/>
      <c r="Z65" s="10"/>
      <c r="AA65" s="10"/>
      <c r="AB65" s="10"/>
      <c r="AC65" s="10"/>
      <c r="AD65" s="10"/>
      <c r="AE65" s="10"/>
    </row>
    <row r="66" spans="1:31" s="9" customFormat="1" ht="24.95" customHeight="1" hidden="1">
      <c r="A66" s="9"/>
      <c r="B66" s="162"/>
      <c r="C66" s="163"/>
      <c r="D66" s="164" t="s">
        <v>150</v>
      </c>
      <c r="E66" s="165"/>
      <c r="F66" s="165"/>
      <c r="G66" s="165"/>
      <c r="H66" s="165"/>
      <c r="I66" s="165"/>
      <c r="J66" s="166">
        <f>J130</f>
        <v>0</v>
      </c>
      <c r="K66" s="163"/>
      <c r="L66" s="167"/>
      <c r="S66" s="9"/>
      <c r="T66" s="9"/>
      <c r="U66" s="9"/>
      <c r="V66" s="9"/>
      <c r="W66" s="9"/>
      <c r="X66" s="9"/>
      <c r="Y66" s="9"/>
      <c r="Z66" s="9"/>
      <c r="AA66" s="9"/>
      <c r="AB66" s="9"/>
      <c r="AC66" s="9"/>
      <c r="AD66" s="9"/>
      <c r="AE66" s="9"/>
    </row>
    <row r="67" spans="1:31" s="10" customFormat="1" ht="19.9" customHeight="1" hidden="1">
      <c r="A67" s="10"/>
      <c r="B67" s="168"/>
      <c r="C67" s="169"/>
      <c r="D67" s="170" t="s">
        <v>2109</v>
      </c>
      <c r="E67" s="171"/>
      <c r="F67" s="171"/>
      <c r="G67" s="171"/>
      <c r="H67" s="171"/>
      <c r="I67" s="171"/>
      <c r="J67" s="172">
        <f>J131</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2110</v>
      </c>
      <c r="E68" s="171"/>
      <c r="F68" s="171"/>
      <c r="G68" s="171"/>
      <c r="H68" s="171"/>
      <c r="I68" s="171"/>
      <c r="J68" s="172">
        <f>J136</f>
        <v>0</v>
      </c>
      <c r="K68" s="169"/>
      <c r="L68" s="173"/>
      <c r="S68" s="10"/>
      <c r="T68" s="10"/>
      <c r="U68" s="10"/>
      <c r="V68" s="10"/>
      <c r="W68" s="10"/>
      <c r="X68" s="10"/>
      <c r="Y68" s="10"/>
      <c r="Z68" s="10"/>
      <c r="AA68" s="10"/>
      <c r="AB68" s="10"/>
      <c r="AC68" s="10"/>
      <c r="AD68" s="10"/>
      <c r="AE68" s="10"/>
    </row>
    <row r="69" spans="1:31" s="9" customFormat="1" ht="24.95" customHeight="1" hidden="1">
      <c r="A69" s="9"/>
      <c r="B69" s="162"/>
      <c r="C69" s="163"/>
      <c r="D69" s="164" t="s">
        <v>153</v>
      </c>
      <c r="E69" s="165"/>
      <c r="F69" s="165"/>
      <c r="G69" s="165"/>
      <c r="H69" s="165"/>
      <c r="I69" s="165"/>
      <c r="J69" s="166">
        <f>J138</f>
        <v>0</v>
      </c>
      <c r="K69" s="163"/>
      <c r="L69" s="167"/>
      <c r="S69" s="9"/>
      <c r="T69" s="9"/>
      <c r="U69" s="9"/>
      <c r="V69" s="9"/>
      <c r="W69" s="9"/>
      <c r="X69" s="9"/>
      <c r="Y69" s="9"/>
      <c r="Z69" s="9"/>
      <c r="AA69" s="9"/>
      <c r="AB69" s="9"/>
      <c r="AC69" s="9"/>
      <c r="AD69" s="9"/>
      <c r="AE69" s="9"/>
    </row>
    <row r="70" spans="1:31" s="10" customFormat="1" ht="19.9" customHeight="1" hidden="1">
      <c r="A70" s="10"/>
      <c r="B70" s="168"/>
      <c r="C70" s="169"/>
      <c r="D70" s="170" t="s">
        <v>154</v>
      </c>
      <c r="E70" s="171"/>
      <c r="F70" s="171"/>
      <c r="G70" s="171"/>
      <c r="H70" s="171"/>
      <c r="I70" s="171"/>
      <c r="J70" s="172">
        <f>J139</f>
        <v>0</v>
      </c>
      <c r="K70" s="169"/>
      <c r="L70" s="173"/>
      <c r="S70" s="10"/>
      <c r="T70" s="10"/>
      <c r="U70" s="10"/>
      <c r="V70" s="10"/>
      <c r="W70" s="10"/>
      <c r="X70" s="10"/>
      <c r="Y70" s="10"/>
      <c r="Z70" s="10"/>
      <c r="AA70" s="10"/>
      <c r="AB70" s="10"/>
      <c r="AC70" s="10"/>
      <c r="AD70" s="10"/>
      <c r="AE70" s="10"/>
    </row>
    <row r="71" spans="1:31" s="10" customFormat="1" ht="19.9" customHeight="1" hidden="1">
      <c r="A71" s="10"/>
      <c r="B71" s="168"/>
      <c r="C71" s="169"/>
      <c r="D71" s="170" t="s">
        <v>155</v>
      </c>
      <c r="E71" s="171"/>
      <c r="F71" s="171"/>
      <c r="G71" s="171"/>
      <c r="H71" s="171"/>
      <c r="I71" s="171"/>
      <c r="J71" s="172">
        <f>J141</f>
        <v>0</v>
      </c>
      <c r="K71" s="169"/>
      <c r="L71" s="173"/>
      <c r="S71" s="10"/>
      <c r="T71" s="10"/>
      <c r="U71" s="10"/>
      <c r="V71" s="10"/>
      <c r="W71" s="10"/>
      <c r="X71" s="10"/>
      <c r="Y71" s="10"/>
      <c r="Z71" s="10"/>
      <c r="AA71" s="10"/>
      <c r="AB71" s="10"/>
      <c r="AC71" s="10"/>
      <c r="AD71" s="10"/>
      <c r="AE71" s="10"/>
    </row>
    <row r="72" spans="1:31" s="2" customFormat="1" ht="21.8" customHeight="1" hidden="1">
      <c r="A72" s="35"/>
      <c r="B72" s="36"/>
      <c r="C72" s="37"/>
      <c r="D72" s="37"/>
      <c r="E72" s="37"/>
      <c r="F72" s="37"/>
      <c r="G72" s="37"/>
      <c r="H72" s="37"/>
      <c r="I72" s="37"/>
      <c r="J72" s="37"/>
      <c r="K72" s="37"/>
      <c r="L72" s="131"/>
      <c r="S72" s="35"/>
      <c r="T72" s="35"/>
      <c r="U72" s="35"/>
      <c r="V72" s="35"/>
      <c r="W72" s="35"/>
      <c r="X72" s="35"/>
      <c r="Y72" s="35"/>
      <c r="Z72" s="35"/>
      <c r="AA72" s="35"/>
      <c r="AB72" s="35"/>
      <c r="AC72" s="35"/>
      <c r="AD72" s="35"/>
      <c r="AE72" s="35"/>
    </row>
    <row r="73" spans="1:31" s="2" customFormat="1" ht="6.95" customHeight="1" hidden="1">
      <c r="A73" s="35"/>
      <c r="B73" s="56"/>
      <c r="C73" s="57"/>
      <c r="D73" s="57"/>
      <c r="E73" s="57"/>
      <c r="F73" s="57"/>
      <c r="G73" s="57"/>
      <c r="H73" s="57"/>
      <c r="I73" s="57"/>
      <c r="J73" s="57"/>
      <c r="K73" s="57"/>
      <c r="L73" s="131"/>
      <c r="S73" s="35"/>
      <c r="T73" s="35"/>
      <c r="U73" s="35"/>
      <c r="V73" s="35"/>
      <c r="W73" s="35"/>
      <c r="X73" s="35"/>
      <c r="Y73" s="35"/>
      <c r="Z73" s="35"/>
      <c r="AA73" s="35"/>
      <c r="AB73" s="35"/>
      <c r="AC73" s="35"/>
      <c r="AD73" s="35"/>
      <c r="AE73" s="35"/>
    </row>
    <row r="74" ht="12" hidden="1"/>
    <row r="75" ht="12" hidden="1"/>
    <row r="76" ht="12" hidden="1"/>
    <row r="77" spans="1:31" s="2" customFormat="1" ht="6.95" customHeight="1">
      <c r="A77" s="35"/>
      <c r="B77" s="58"/>
      <c r="C77" s="59"/>
      <c r="D77" s="59"/>
      <c r="E77" s="59"/>
      <c r="F77" s="59"/>
      <c r="G77" s="59"/>
      <c r="H77" s="59"/>
      <c r="I77" s="59"/>
      <c r="J77" s="59"/>
      <c r="K77" s="59"/>
      <c r="L77" s="131"/>
      <c r="S77" s="35"/>
      <c r="T77" s="35"/>
      <c r="U77" s="35"/>
      <c r="V77" s="35"/>
      <c r="W77" s="35"/>
      <c r="X77" s="35"/>
      <c r="Y77" s="35"/>
      <c r="Z77" s="35"/>
      <c r="AA77" s="35"/>
      <c r="AB77" s="35"/>
      <c r="AC77" s="35"/>
      <c r="AD77" s="35"/>
      <c r="AE77" s="35"/>
    </row>
    <row r="78" spans="1:31" s="2" customFormat="1" ht="24.95" customHeight="1">
      <c r="A78" s="35"/>
      <c r="B78" s="36"/>
      <c r="C78" s="20" t="s">
        <v>156</v>
      </c>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2" customHeight="1">
      <c r="A80" s="35"/>
      <c r="B80" s="36"/>
      <c r="C80" s="29" t="s">
        <v>16</v>
      </c>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6.5" customHeight="1">
      <c r="A81" s="35"/>
      <c r="B81" s="36"/>
      <c r="C81" s="37"/>
      <c r="D81" s="37"/>
      <c r="E81" s="157" t="str">
        <f>E7</f>
        <v>ON Jíčín - Náhradní zdroj elektrické energie - nemocnice Jičín</v>
      </c>
      <c r="F81" s="29"/>
      <c r="G81" s="29"/>
      <c r="H81" s="29"/>
      <c r="I81" s="37"/>
      <c r="J81" s="37"/>
      <c r="K81" s="37"/>
      <c r="L81" s="131"/>
      <c r="S81" s="35"/>
      <c r="T81" s="35"/>
      <c r="U81" s="35"/>
      <c r="V81" s="35"/>
      <c r="W81" s="35"/>
      <c r="X81" s="35"/>
      <c r="Y81" s="35"/>
      <c r="Z81" s="35"/>
      <c r="AA81" s="35"/>
      <c r="AB81" s="35"/>
      <c r="AC81" s="35"/>
      <c r="AD81" s="35"/>
      <c r="AE81" s="35"/>
    </row>
    <row r="82" spans="1:31" s="2" customFormat="1" ht="12" customHeight="1">
      <c r="A82" s="35"/>
      <c r="B82" s="36"/>
      <c r="C82" s="29" t="s">
        <v>130</v>
      </c>
      <c r="D82" s="37"/>
      <c r="E82" s="37"/>
      <c r="F82" s="37"/>
      <c r="G82" s="37"/>
      <c r="H82" s="37"/>
      <c r="I82" s="37"/>
      <c r="J82" s="37"/>
      <c r="K82" s="37"/>
      <c r="L82" s="131"/>
      <c r="S82" s="35"/>
      <c r="T82" s="35"/>
      <c r="U82" s="35"/>
      <c r="V82" s="35"/>
      <c r="W82" s="35"/>
      <c r="X82" s="35"/>
      <c r="Y82" s="35"/>
      <c r="Z82" s="35"/>
      <c r="AA82" s="35"/>
      <c r="AB82" s="35"/>
      <c r="AC82" s="35"/>
      <c r="AD82" s="35"/>
      <c r="AE82" s="35"/>
    </row>
    <row r="83" spans="1:31" s="2" customFormat="1" ht="16.5" customHeight="1">
      <c r="A83" s="35"/>
      <c r="B83" s="36"/>
      <c r="C83" s="37"/>
      <c r="D83" s="37"/>
      <c r="E83" s="66" t="str">
        <f>E9</f>
        <v>SO.04.02 - PŘELOŽKA KANALIZACE</v>
      </c>
      <c r="F83" s="37"/>
      <c r="G83" s="37"/>
      <c r="H83" s="37"/>
      <c r="I83" s="37"/>
      <c r="J83" s="37"/>
      <c r="K83" s="37"/>
      <c r="L83" s="131"/>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31"/>
      <c r="S84" s="35"/>
      <c r="T84" s="35"/>
      <c r="U84" s="35"/>
      <c r="V84" s="35"/>
      <c r="W84" s="35"/>
      <c r="X84" s="35"/>
      <c r="Y84" s="35"/>
      <c r="Z84" s="35"/>
      <c r="AA84" s="35"/>
      <c r="AB84" s="35"/>
      <c r="AC84" s="35"/>
      <c r="AD84" s="35"/>
      <c r="AE84" s="35"/>
    </row>
    <row r="85" spans="1:31" s="2" customFormat="1" ht="12" customHeight="1">
      <c r="A85" s="35"/>
      <c r="B85" s="36"/>
      <c r="C85" s="29" t="s">
        <v>21</v>
      </c>
      <c r="D85" s="37"/>
      <c r="E85" s="37"/>
      <c r="F85" s="24" t="str">
        <f>F12</f>
        <v xml:space="preserve"> </v>
      </c>
      <c r="G85" s="37"/>
      <c r="H85" s="37"/>
      <c r="I85" s="29" t="s">
        <v>23</v>
      </c>
      <c r="J85" s="69" t="str">
        <f>IF(J12="","",J12)</f>
        <v>3. 9. 2021</v>
      </c>
      <c r="K85" s="37"/>
      <c r="L85" s="131"/>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15.15" customHeight="1">
      <c r="A87" s="35"/>
      <c r="B87" s="36"/>
      <c r="C87" s="29" t="s">
        <v>25</v>
      </c>
      <c r="D87" s="37"/>
      <c r="E87" s="37"/>
      <c r="F87" s="24" t="str">
        <f>E15</f>
        <v xml:space="preserve"> </v>
      </c>
      <c r="G87" s="37"/>
      <c r="H87" s="37"/>
      <c r="I87" s="29" t="s">
        <v>30</v>
      </c>
      <c r="J87" s="33" t="str">
        <f>E21</f>
        <v xml:space="preserve"> </v>
      </c>
      <c r="K87" s="37"/>
      <c r="L87" s="131"/>
      <c r="S87" s="35"/>
      <c r="T87" s="35"/>
      <c r="U87" s="35"/>
      <c r="V87" s="35"/>
      <c r="W87" s="35"/>
      <c r="X87" s="35"/>
      <c r="Y87" s="35"/>
      <c r="Z87" s="35"/>
      <c r="AA87" s="35"/>
      <c r="AB87" s="35"/>
      <c r="AC87" s="35"/>
      <c r="AD87" s="35"/>
      <c r="AE87" s="35"/>
    </row>
    <row r="88" spans="1:31" s="2" customFormat="1" ht="15.15" customHeight="1">
      <c r="A88" s="35"/>
      <c r="B88" s="36"/>
      <c r="C88" s="29" t="s">
        <v>28</v>
      </c>
      <c r="D88" s="37"/>
      <c r="E88" s="37"/>
      <c r="F88" s="24" t="str">
        <f>IF(E18="","",E18)</f>
        <v>Vyplň údaj</v>
      </c>
      <c r="G88" s="37"/>
      <c r="H88" s="37"/>
      <c r="I88" s="29" t="s">
        <v>32</v>
      </c>
      <c r="J88" s="33" t="str">
        <f>E24</f>
        <v xml:space="preserve"> </v>
      </c>
      <c r="K88" s="37"/>
      <c r="L88" s="131"/>
      <c r="S88" s="35"/>
      <c r="T88" s="35"/>
      <c r="U88" s="35"/>
      <c r="V88" s="35"/>
      <c r="W88" s="35"/>
      <c r="X88" s="35"/>
      <c r="Y88" s="35"/>
      <c r="Z88" s="35"/>
      <c r="AA88" s="35"/>
      <c r="AB88" s="35"/>
      <c r="AC88" s="35"/>
      <c r="AD88" s="35"/>
      <c r="AE88" s="35"/>
    </row>
    <row r="89" spans="1:31" s="2" customFormat="1" ht="10.3" customHeight="1">
      <c r="A89" s="35"/>
      <c r="B89" s="36"/>
      <c r="C89" s="37"/>
      <c r="D89" s="37"/>
      <c r="E89" s="37"/>
      <c r="F89" s="37"/>
      <c r="G89" s="37"/>
      <c r="H89" s="37"/>
      <c r="I89" s="37"/>
      <c r="J89" s="37"/>
      <c r="K89" s="37"/>
      <c r="L89" s="131"/>
      <c r="S89" s="35"/>
      <c r="T89" s="35"/>
      <c r="U89" s="35"/>
      <c r="V89" s="35"/>
      <c r="W89" s="35"/>
      <c r="X89" s="35"/>
      <c r="Y89" s="35"/>
      <c r="Z89" s="35"/>
      <c r="AA89" s="35"/>
      <c r="AB89" s="35"/>
      <c r="AC89" s="35"/>
      <c r="AD89" s="35"/>
      <c r="AE89" s="35"/>
    </row>
    <row r="90" spans="1:31" s="11" customFormat="1" ht="29.25" customHeight="1">
      <c r="A90" s="174"/>
      <c r="B90" s="175"/>
      <c r="C90" s="176" t="s">
        <v>157</v>
      </c>
      <c r="D90" s="177" t="s">
        <v>54</v>
      </c>
      <c r="E90" s="177" t="s">
        <v>50</v>
      </c>
      <c r="F90" s="177" t="s">
        <v>51</v>
      </c>
      <c r="G90" s="177" t="s">
        <v>158</v>
      </c>
      <c r="H90" s="177" t="s">
        <v>159</v>
      </c>
      <c r="I90" s="177" t="s">
        <v>160</v>
      </c>
      <c r="J90" s="178" t="s">
        <v>135</v>
      </c>
      <c r="K90" s="179" t="s">
        <v>161</v>
      </c>
      <c r="L90" s="180"/>
      <c r="M90" s="89" t="s">
        <v>19</v>
      </c>
      <c r="N90" s="90" t="s">
        <v>39</v>
      </c>
      <c r="O90" s="90" t="s">
        <v>162</v>
      </c>
      <c r="P90" s="90" t="s">
        <v>163</v>
      </c>
      <c r="Q90" s="90" t="s">
        <v>164</v>
      </c>
      <c r="R90" s="90" t="s">
        <v>165</v>
      </c>
      <c r="S90" s="90" t="s">
        <v>166</v>
      </c>
      <c r="T90" s="91" t="s">
        <v>167</v>
      </c>
      <c r="U90" s="174"/>
      <c r="V90" s="174"/>
      <c r="W90" s="174"/>
      <c r="X90" s="174"/>
      <c r="Y90" s="174"/>
      <c r="Z90" s="174"/>
      <c r="AA90" s="174"/>
      <c r="AB90" s="174"/>
      <c r="AC90" s="174"/>
      <c r="AD90" s="174"/>
      <c r="AE90" s="174"/>
    </row>
    <row r="91" spans="1:63" s="2" customFormat="1" ht="22.8" customHeight="1">
      <c r="A91" s="35"/>
      <c r="B91" s="36"/>
      <c r="C91" s="96" t="s">
        <v>168</v>
      </c>
      <c r="D91" s="37"/>
      <c r="E91" s="37"/>
      <c r="F91" s="37"/>
      <c r="G91" s="37"/>
      <c r="H91" s="37"/>
      <c r="I91" s="37"/>
      <c r="J91" s="181">
        <f>BK91</f>
        <v>0</v>
      </c>
      <c r="K91" s="37"/>
      <c r="L91" s="41"/>
      <c r="M91" s="92"/>
      <c r="N91" s="182"/>
      <c r="O91" s="93"/>
      <c r="P91" s="183">
        <f>P92+P130+P138</f>
        <v>0</v>
      </c>
      <c r="Q91" s="93"/>
      <c r="R91" s="183">
        <f>R92+R130+R138</f>
        <v>58.664339520599995</v>
      </c>
      <c r="S91" s="93"/>
      <c r="T91" s="184">
        <f>T92+T130+T138</f>
        <v>5.8999999999999995</v>
      </c>
      <c r="U91" s="35"/>
      <c r="V91" s="35"/>
      <c r="W91" s="35"/>
      <c r="X91" s="35"/>
      <c r="Y91" s="35"/>
      <c r="Z91" s="35"/>
      <c r="AA91" s="35"/>
      <c r="AB91" s="35"/>
      <c r="AC91" s="35"/>
      <c r="AD91" s="35"/>
      <c r="AE91" s="35"/>
      <c r="AT91" s="14" t="s">
        <v>68</v>
      </c>
      <c r="AU91" s="14" t="s">
        <v>136</v>
      </c>
      <c r="BK91" s="185">
        <f>BK92+BK130+BK138</f>
        <v>0</v>
      </c>
    </row>
    <row r="92" spans="1:63" s="12" customFormat="1" ht="25.9" customHeight="1">
      <c r="A92" s="12"/>
      <c r="B92" s="186"/>
      <c r="C92" s="187"/>
      <c r="D92" s="188" t="s">
        <v>68</v>
      </c>
      <c r="E92" s="189" t="s">
        <v>169</v>
      </c>
      <c r="F92" s="189" t="s">
        <v>170</v>
      </c>
      <c r="G92" s="187"/>
      <c r="H92" s="187"/>
      <c r="I92" s="190"/>
      <c r="J92" s="191">
        <f>BK92</f>
        <v>0</v>
      </c>
      <c r="K92" s="187"/>
      <c r="L92" s="192"/>
      <c r="M92" s="193"/>
      <c r="N92" s="194"/>
      <c r="O92" s="194"/>
      <c r="P92" s="195">
        <f>P93+P102+P106+P121+P127</f>
        <v>0</v>
      </c>
      <c r="Q92" s="194"/>
      <c r="R92" s="195">
        <f>R93+R102+R106+R121+R127</f>
        <v>58.4519230046</v>
      </c>
      <c r="S92" s="194"/>
      <c r="T92" s="196">
        <f>T93+T102+T106+T121+T127</f>
        <v>5.8999999999999995</v>
      </c>
      <c r="U92" s="12"/>
      <c r="V92" s="12"/>
      <c r="W92" s="12"/>
      <c r="X92" s="12"/>
      <c r="Y92" s="12"/>
      <c r="Z92" s="12"/>
      <c r="AA92" s="12"/>
      <c r="AB92" s="12"/>
      <c r="AC92" s="12"/>
      <c r="AD92" s="12"/>
      <c r="AE92" s="12"/>
      <c r="AR92" s="197" t="s">
        <v>77</v>
      </c>
      <c r="AT92" s="198" t="s">
        <v>68</v>
      </c>
      <c r="AU92" s="198" t="s">
        <v>69</v>
      </c>
      <c r="AY92" s="197" t="s">
        <v>171</v>
      </c>
      <c r="BK92" s="199">
        <f>BK93+BK102+BK106+BK121+BK127</f>
        <v>0</v>
      </c>
    </row>
    <row r="93" spans="1:63" s="12" customFormat="1" ht="22.8" customHeight="1">
      <c r="A93" s="12"/>
      <c r="B93" s="186"/>
      <c r="C93" s="187"/>
      <c r="D93" s="188" t="s">
        <v>68</v>
      </c>
      <c r="E93" s="200" t="s">
        <v>77</v>
      </c>
      <c r="F93" s="200" t="s">
        <v>339</v>
      </c>
      <c r="G93" s="187"/>
      <c r="H93" s="187"/>
      <c r="I93" s="190"/>
      <c r="J93" s="201">
        <f>BK93</f>
        <v>0</v>
      </c>
      <c r="K93" s="187"/>
      <c r="L93" s="192"/>
      <c r="M93" s="193"/>
      <c r="N93" s="194"/>
      <c r="O93" s="194"/>
      <c r="P93" s="195">
        <f>SUM(P94:P101)</f>
        <v>0</v>
      </c>
      <c r="Q93" s="194"/>
      <c r="R93" s="195">
        <f>SUM(R94:R101)</f>
        <v>26.4799066122</v>
      </c>
      <c r="S93" s="194"/>
      <c r="T93" s="196">
        <f>SUM(T94:T101)</f>
        <v>0</v>
      </c>
      <c r="U93" s="12"/>
      <c r="V93" s="12"/>
      <c r="W93" s="12"/>
      <c r="X93" s="12"/>
      <c r="Y93" s="12"/>
      <c r="Z93" s="12"/>
      <c r="AA93" s="12"/>
      <c r="AB93" s="12"/>
      <c r="AC93" s="12"/>
      <c r="AD93" s="12"/>
      <c r="AE93" s="12"/>
      <c r="AR93" s="197" t="s">
        <v>77</v>
      </c>
      <c r="AT93" s="198" t="s">
        <v>68</v>
      </c>
      <c r="AU93" s="198" t="s">
        <v>77</v>
      </c>
      <c r="AY93" s="197" t="s">
        <v>171</v>
      </c>
      <c r="BK93" s="199">
        <f>SUM(BK94:BK101)</f>
        <v>0</v>
      </c>
    </row>
    <row r="94" spans="1:65" s="2" customFormat="1" ht="24.15" customHeight="1">
      <c r="A94" s="35"/>
      <c r="B94" s="36"/>
      <c r="C94" s="202" t="s">
        <v>77</v>
      </c>
      <c r="D94" s="202" t="s">
        <v>174</v>
      </c>
      <c r="E94" s="203" t="s">
        <v>2111</v>
      </c>
      <c r="F94" s="204" t="s">
        <v>2112</v>
      </c>
      <c r="G94" s="205" t="s">
        <v>342</v>
      </c>
      <c r="H94" s="206">
        <v>720</v>
      </c>
      <c r="I94" s="207"/>
      <c r="J94" s="208">
        <f>ROUND(I94*H94,2)</f>
        <v>0</v>
      </c>
      <c r="K94" s="209"/>
      <c r="L94" s="41"/>
      <c r="M94" s="210" t="s">
        <v>19</v>
      </c>
      <c r="N94" s="211" t="s">
        <v>40</v>
      </c>
      <c r="O94" s="81"/>
      <c r="P94" s="212">
        <f>O94*H94</f>
        <v>0</v>
      </c>
      <c r="Q94" s="212">
        <v>4.07925E-05</v>
      </c>
      <c r="R94" s="212">
        <f>Q94*H94</f>
        <v>0.0293706</v>
      </c>
      <c r="S94" s="212">
        <v>0</v>
      </c>
      <c r="T94" s="213">
        <f>S94*H94</f>
        <v>0</v>
      </c>
      <c r="U94" s="35"/>
      <c r="V94" s="35"/>
      <c r="W94" s="35"/>
      <c r="X94" s="35"/>
      <c r="Y94" s="35"/>
      <c r="Z94" s="35"/>
      <c r="AA94" s="35"/>
      <c r="AB94" s="35"/>
      <c r="AC94" s="35"/>
      <c r="AD94" s="35"/>
      <c r="AE94" s="35"/>
      <c r="AR94" s="214" t="s">
        <v>178</v>
      </c>
      <c r="AT94" s="214" t="s">
        <v>174</v>
      </c>
      <c r="AU94" s="214" t="s">
        <v>79</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79</v>
      </c>
    </row>
    <row r="95" spans="1:65" s="2" customFormat="1" ht="49.05" customHeight="1">
      <c r="A95" s="35"/>
      <c r="B95" s="36"/>
      <c r="C95" s="202" t="s">
        <v>79</v>
      </c>
      <c r="D95" s="202" t="s">
        <v>174</v>
      </c>
      <c r="E95" s="203" t="s">
        <v>2113</v>
      </c>
      <c r="F95" s="204" t="s">
        <v>2114</v>
      </c>
      <c r="G95" s="205" t="s">
        <v>177</v>
      </c>
      <c r="H95" s="206">
        <v>64.585</v>
      </c>
      <c r="I95" s="207"/>
      <c r="J95" s="208">
        <f>ROUND(I95*H95,2)</f>
        <v>0</v>
      </c>
      <c r="K95" s="209"/>
      <c r="L95" s="41"/>
      <c r="M95" s="210" t="s">
        <v>19</v>
      </c>
      <c r="N95" s="211"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178</v>
      </c>
      <c r="AT95" s="214" t="s">
        <v>174</v>
      </c>
      <c r="AU95" s="214" t="s">
        <v>79</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178</v>
      </c>
    </row>
    <row r="96" spans="1:65" s="2" customFormat="1" ht="24.15" customHeight="1">
      <c r="A96" s="35"/>
      <c r="B96" s="36"/>
      <c r="C96" s="202" t="s">
        <v>181</v>
      </c>
      <c r="D96" s="202" t="s">
        <v>174</v>
      </c>
      <c r="E96" s="203" t="s">
        <v>2115</v>
      </c>
      <c r="F96" s="204" t="s">
        <v>2116</v>
      </c>
      <c r="G96" s="205" t="s">
        <v>177</v>
      </c>
      <c r="H96" s="206">
        <v>64.585</v>
      </c>
      <c r="I96" s="207"/>
      <c r="J96" s="208">
        <f>ROUND(I96*H96,2)</f>
        <v>0</v>
      </c>
      <c r="K96" s="209"/>
      <c r="L96" s="41"/>
      <c r="M96" s="210" t="s">
        <v>19</v>
      </c>
      <c r="N96" s="211" t="s">
        <v>40</v>
      </c>
      <c r="O96" s="81"/>
      <c r="P96" s="212">
        <f>O96*H96</f>
        <v>0</v>
      </c>
      <c r="Q96" s="212">
        <v>0.00045732</v>
      </c>
      <c r="R96" s="212">
        <f>Q96*H96</f>
        <v>0.029536012199999996</v>
      </c>
      <c r="S96" s="212">
        <v>0</v>
      </c>
      <c r="T96" s="213">
        <f>S96*H96</f>
        <v>0</v>
      </c>
      <c r="U96" s="35"/>
      <c r="V96" s="35"/>
      <c r="W96" s="35"/>
      <c r="X96" s="35"/>
      <c r="Y96" s="35"/>
      <c r="Z96" s="35"/>
      <c r="AA96" s="35"/>
      <c r="AB96" s="35"/>
      <c r="AC96" s="35"/>
      <c r="AD96" s="35"/>
      <c r="AE96" s="35"/>
      <c r="AR96" s="214" t="s">
        <v>178</v>
      </c>
      <c r="AT96" s="214" t="s">
        <v>174</v>
      </c>
      <c r="AU96" s="214" t="s">
        <v>79</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188</v>
      </c>
    </row>
    <row r="97" spans="1:65" s="2" customFormat="1" ht="37.8" customHeight="1">
      <c r="A97" s="35"/>
      <c r="B97" s="36"/>
      <c r="C97" s="202" t="s">
        <v>178</v>
      </c>
      <c r="D97" s="202" t="s">
        <v>174</v>
      </c>
      <c r="E97" s="203" t="s">
        <v>2117</v>
      </c>
      <c r="F97" s="204" t="s">
        <v>2118</v>
      </c>
      <c r="G97" s="205" t="s">
        <v>177</v>
      </c>
      <c r="H97" s="206">
        <v>64.585</v>
      </c>
      <c r="I97" s="207"/>
      <c r="J97" s="208">
        <f>ROUND(I97*H97,2)</f>
        <v>0</v>
      </c>
      <c r="K97" s="209"/>
      <c r="L97" s="41"/>
      <c r="M97" s="210" t="s">
        <v>19</v>
      </c>
      <c r="N97" s="211"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178</v>
      </c>
      <c r="AT97" s="214" t="s">
        <v>174</v>
      </c>
      <c r="AU97" s="214" t="s">
        <v>79</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192</v>
      </c>
    </row>
    <row r="98" spans="1:65" s="2" customFormat="1" ht="62.7" customHeight="1">
      <c r="A98" s="35"/>
      <c r="B98" s="36"/>
      <c r="C98" s="202" t="s">
        <v>189</v>
      </c>
      <c r="D98" s="202" t="s">
        <v>174</v>
      </c>
      <c r="E98" s="203" t="s">
        <v>2119</v>
      </c>
      <c r="F98" s="204" t="s">
        <v>2120</v>
      </c>
      <c r="G98" s="205" t="s">
        <v>177</v>
      </c>
      <c r="H98" s="206">
        <v>64.585</v>
      </c>
      <c r="I98" s="207"/>
      <c r="J98" s="208">
        <f>ROUND(I98*H98,2)</f>
        <v>0</v>
      </c>
      <c r="K98" s="209"/>
      <c r="L98" s="41"/>
      <c r="M98" s="210" t="s">
        <v>19</v>
      </c>
      <c r="N98" s="211"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178</v>
      </c>
      <c r="AT98" s="214" t="s">
        <v>174</v>
      </c>
      <c r="AU98" s="214" t="s">
        <v>79</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195</v>
      </c>
    </row>
    <row r="99" spans="1:65" s="2" customFormat="1" ht="62.7" customHeight="1">
      <c r="A99" s="35"/>
      <c r="B99" s="36"/>
      <c r="C99" s="202" t="s">
        <v>185</v>
      </c>
      <c r="D99" s="202" t="s">
        <v>174</v>
      </c>
      <c r="E99" s="203" t="s">
        <v>2121</v>
      </c>
      <c r="F99" s="204" t="s">
        <v>2122</v>
      </c>
      <c r="G99" s="205" t="s">
        <v>177</v>
      </c>
      <c r="H99" s="206">
        <v>18.165</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178</v>
      </c>
      <c r="AT99" s="214" t="s">
        <v>174</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199</v>
      </c>
    </row>
    <row r="100" spans="1:65" s="2" customFormat="1" ht="37.8" customHeight="1">
      <c r="A100" s="35"/>
      <c r="B100" s="36"/>
      <c r="C100" s="202" t="s">
        <v>196</v>
      </c>
      <c r="D100" s="202" t="s">
        <v>174</v>
      </c>
      <c r="E100" s="203" t="s">
        <v>867</v>
      </c>
      <c r="F100" s="204" t="s">
        <v>416</v>
      </c>
      <c r="G100" s="205" t="s">
        <v>177</v>
      </c>
      <c r="H100" s="206">
        <v>64.585</v>
      </c>
      <c r="I100" s="207"/>
      <c r="J100" s="208">
        <f>ROUND(I100*H100,2)</f>
        <v>0</v>
      </c>
      <c r="K100" s="209"/>
      <c r="L100" s="41"/>
      <c r="M100" s="210" t="s">
        <v>19</v>
      </c>
      <c r="N100" s="211"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178</v>
      </c>
      <c r="AT100" s="214" t="s">
        <v>174</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202</v>
      </c>
    </row>
    <row r="101" spans="1:65" s="2" customFormat="1" ht="14.4" customHeight="1">
      <c r="A101" s="35"/>
      <c r="B101" s="36"/>
      <c r="C101" s="222" t="s">
        <v>188</v>
      </c>
      <c r="D101" s="222" t="s">
        <v>299</v>
      </c>
      <c r="E101" s="223" t="s">
        <v>865</v>
      </c>
      <c r="F101" s="224" t="s">
        <v>866</v>
      </c>
      <c r="G101" s="225" t="s">
        <v>205</v>
      </c>
      <c r="H101" s="226">
        <v>26.421</v>
      </c>
      <c r="I101" s="227"/>
      <c r="J101" s="228">
        <f>ROUND(I101*H101,2)</f>
        <v>0</v>
      </c>
      <c r="K101" s="229"/>
      <c r="L101" s="230"/>
      <c r="M101" s="231" t="s">
        <v>19</v>
      </c>
      <c r="N101" s="232" t="s">
        <v>40</v>
      </c>
      <c r="O101" s="81"/>
      <c r="P101" s="212">
        <f>O101*H101</f>
        <v>0</v>
      </c>
      <c r="Q101" s="212">
        <v>1</v>
      </c>
      <c r="R101" s="212">
        <f>Q101*H101</f>
        <v>26.421</v>
      </c>
      <c r="S101" s="212">
        <v>0</v>
      </c>
      <c r="T101" s="213">
        <f>S101*H101</f>
        <v>0</v>
      </c>
      <c r="U101" s="35"/>
      <c r="V101" s="35"/>
      <c r="W101" s="35"/>
      <c r="X101" s="35"/>
      <c r="Y101" s="35"/>
      <c r="Z101" s="35"/>
      <c r="AA101" s="35"/>
      <c r="AB101" s="35"/>
      <c r="AC101" s="35"/>
      <c r="AD101" s="35"/>
      <c r="AE101" s="35"/>
      <c r="AR101" s="214" t="s">
        <v>188</v>
      </c>
      <c r="AT101" s="214" t="s">
        <v>299</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206</v>
      </c>
    </row>
    <row r="102" spans="1:63" s="12" customFormat="1" ht="22.8" customHeight="1">
      <c r="A102" s="12"/>
      <c r="B102" s="186"/>
      <c r="C102" s="187"/>
      <c r="D102" s="188" t="s">
        <v>68</v>
      </c>
      <c r="E102" s="200" t="s">
        <v>178</v>
      </c>
      <c r="F102" s="200" t="s">
        <v>456</v>
      </c>
      <c r="G102" s="187"/>
      <c r="H102" s="187"/>
      <c r="I102" s="190"/>
      <c r="J102" s="201">
        <f>BK102</f>
        <v>0</v>
      </c>
      <c r="K102" s="187"/>
      <c r="L102" s="192"/>
      <c r="M102" s="193"/>
      <c r="N102" s="194"/>
      <c r="O102" s="194"/>
      <c r="P102" s="195">
        <f>SUM(P103:P105)</f>
        <v>0</v>
      </c>
      <c r="Q102" s="194"/>
      <c r="R102" s="195">
        <f>SUM(R103:R105)</f>
        <v>31.247565010000002</v>
      </c>
      <c r="S102" s="194"/>
      <c r="T102" s="196">
        <f>SUM(T103:T105)</f>
        <v>0</v>
      </c>
      <c r="U102" s="12"/>
      <c r="V102" s="12"/>
      <c r="W102" s="12"/>
      <c r="X102" s="12"/>
      <c r="Y102" s="12"/>
      <c r="Z102" s="12"/>
      <c r="AA102" s="12"/>
      <c r="AB102" s="12"/>
      <c r="AC102" s="12"/>
      <c r="AD102" s="12"/>
      <c r="AE102" s="12"/>
      <c r="AR102" s="197" t="s">
        <v>77</v>
      </c>
      <c r="AT102" s="198" t="s">
        <v>68</v>
      </c>
      <c r="AU102" s="198" t="s">
        <v>77</v>
      </c>
      <c r="AY102" s="197" t="s">
        <v>171</v>
      </c>
      <c r="BK102" s="199">
        <f>SUM(BK103:BK105)</f>
        <v>0</v>
      </c>
    </row>
    <row r="103" spans="1:65" s="2" customFormat="1" ht="24.15" customHeight="1">
      <c r="A103" s="35"/>
      <c r="B103" s="36"/>
      <c r="C103" s="202" t="s">
        <v>172</v>
      </c>
      <c r="D103" s="202" t="s">
        <v>174</v>
      </c>
      <c r="E103" s="203" t="s">
        <v>2123</v>
      </c>
      <c r="F103" s="204" t="s">
        <v>2124</v>
      </c>
      <c r="G103" s="205" t="s">
        <v>177</v>
      </c>
      <c r="H103" s="206">
        <v>16.513</v>
      </c>
      <c r="I103" s="207"/>
      <c r="J103" s="208">
        <f>ROUND(I103*H103,2)</f>
        <v>0</v>
      </c>
      <c r="K103" s="209"/>
      <c r="L103" s="41"/>
      <c r="M103" s="210" t="s">
        <v>19</v>
      </c>
      <c r="N103" s="211" t="s">
        <v>40</v>
      </c>
      <c r="O103" s="81"/>
      <c r="P103" s="212">
        <f>O103*H103</f>
        <v>0</v>
      </c>
      <c r="Q103" s="212">
        <v>1.89077</v>
      </c>
      <c r="R103" s="212">
        <f>Q103*H103</f>
        <v>31.222285010000004</v>
      </c>
      <c r="S103" s="212">
        <v>0</v>
      </c>
      <c r="T103" s="213">
        <f>S103*H103</f>
        <v>0</v>
      </c>
      <c r="U103" s="35"/>
      <c r="V103" s="35"/>
      <c r="W103" s="35"/>
      <c r="X103" s="35"/>
      <c r="Y103" s="35"/>
      <c r="Z103" s="35"/>
      <c r="AA103" s="35"/>
      <c r="AB103" s="35"/>
      <c r="AC103" s="35"/>
      <c r="AD103" s="35"/>
      <c r="AE103" s="35"/>
      <c r="AR103" s="214" t="s">
        <v>178</v>
      </c>
      <c r="AT103" s="214" t="s">
        <v>174</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209</v>
      </c>
    </row>
    <row r="104" spans="1:65" s="2" customFormat="1" ht="14.4" customHeight="1">
      <c r="A104" s="35"/>
      <c r="B104" s="36"/>
      <c r="C104" s="202" t="s">
        <v>192</v>
      </c>
      <c r="D104" s="202" t="s">
        <v>174</v>
      </c>
      <c r="E104" s="203" t="s">
        <v>2125</v>
      </c>
      <c r="F104" s="204" t="s">
        <v>2126</v>
      </c>
      <c r="G104" s="205" t="s">
        <v>378</v>
      </c>
      <c r="H104" s="206">
        <v>4</v>
      </c>
      <c r="I104" s="207"/>
      <c r="J104" s="208">
        <f>ROUND(I104*H104,2)</f>
        <v>0</v>
      </c>
      <c r="K104" s="209"/>
      <c r="L104" s="41"/>
      <c r="M104" s="210" t="s">
        <v>19</v>
      </c>
      <c r="N104" s="211" t="s">
        <v>40</v>
      </c>
      <c r="O104" s="81"/>
      <c r="P104" s="212">
        <f>O104*H104</f>
        <v>0</v>
      </c>
      <c r="Q104" s="212">
        <v>0.00632</v>
      </c>
      <c r="R104" s="212">
        <f>Q104*H104</f>
        <v>0.02528</v>
      </c>
      <c r="S104" s="212">
        <v>0</v>
      </c>
      <c r="T104" s="213">
        <f>S104*H104</f>
        <v>0</v>
      </c>
      <c r="U104" s="35"/>
      <c r="V104" s="35"/>
      <c r="W104" s="35"/>
      <c r="X104" s="35"/>
      <c r="Y104" s="35"/>
      <c r="Z104" s="35"/>
      <c r="AA104" s="35"/>
      <c r="AB104" s="35"/>
      <c r="AC104" s="35"/>
      <c r="AD104" s="35"/>
      <c r="AE104" s="35"/>
      <c r="AR104" s="214" t="s">
        <v>178</v>
      </c>
      <c r="AT104" s="214" t="s">
        <v>174</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213</v>
      </c>
    </row>
    <row r="105" spans="1:65" s="2" customFormat="1" ht="14.4" customHeight="1">
      <c r="A105" s="35"/>
      <c r="B105" s="36"/>
      <c r="C105" s="202" t="s">
        <v>210</v>
      </c>
      <c r="D105" s="202" t="s">
        <v>174</v>
      </c>
      <c r="E105" s="203" t="s">
        <v>2127</v>
      </c>
      <c r="F105" s="204" t="s">
        <v>2128</v>
      </c>
      <c r="G105" s="205" t="s">
        <v>378</v>
      </c>
      <c r="H105" s="206">
        <v>4</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178</v>
      </c>
      <c r="AT105" s="214" t="s">
        <v>174</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269</v>
      </c>
    </row>
    <row r="106" spans="1:63" s="12" customFormat="1" ht="22.8" customHeight="1">
      <c r="A106" s="12"/>
      <c r="B106" s="186"/>
      <c r="C106" s="187"/>
      <c r="D106" s="188" t="s">
        <v>68</v>
      </c>
      <c r="E106" s="200" t="s">
        <v>188</v>
      </c>
      <c r="F106" s="200" t="s">
        <v>2129</v>
      </c>
      <c r="G106" s="187"/>
      <c r="H106" s="187"/>
      <c r="I106" s="190"/>
      <c r="J106" s="201">
        <f>BK106</f>
        <v>0</v>
      </c>
      <c r="K106" s="187"/>
      <c r="L106" s="192"/>
      <c r="M106" s="193"/>
      <c r="N106" s="194"/>
      <c r="O106" s="194"/>
      <c r="P106" s="195">
        <f>SUM(P107:P120)</f>
        <v>0</v>
      </c>
      <c r="Q106" s="194"/>
      <c r="R106" s="195">
        <f>SUM(R107:R120)</f>
        <v>0.7244513823999998</v>
      </c>
      <c r="S106" s="194"/>
      <c r="T106" s="196">
        <f>SUM(T107:T120)</f>
        <v>5.8999999999999995</v>
      </c>
      <c r="U106" s="12"/>
      <c r="V106" s="12"/>
      <c r="W106" s="12"/>
      <c r="X106" s="12"/>
      <c r="Y106" s="12"/>
      <c r="Z106" s="12"/>
      <c r="AA106" s="12"/>
      <c r="AB106" s="12"/>
      <c r="AC106" s="12"/>
      <c r="AD106" s="12"/>
      <c r="AE106" s="12"/>
      <c r="AR106" s="197" t="s">
        <v>77</v>
      </c>
      <c r="AT106" s="198" t="s">
        <v>68</v>
      </c>
      <c r="AU106" s="198" t="s">
        <v>77</v>
      </c>
      <c r="AY106" s="197" t="s">
        <v>171</v>
      </c>
      <c r="BK106" s="199">
        <f>SUM(BK107:BK120)</f>
        <v>0</v>
      </c>
    </row>
    <row r="107" spans="1:65" s="2" customFormat="1" ht="37.8" customHeight="1">
      <c r="A107" s="35"/>
      <c r="B107" s="36"/>
      <c r="C107" s="202" t="s">
        <v>195</v>
      </c>
      <c r="D107" s="202" t="s">
        <v>174</v>
      </c>
      <c r="E107" s="203" t="s">
        <v>2130</v>
      </c>
      <c r="F107" s="204" t="s">
        <v>2131</v>
      </c>
      <c r="G107" s="205" t="s">
        <v>356</v>
      </c>
      <c r="H107" s="206">
        <v>45.87</v>
      </c>
      <c r="I107" s="207"/>
      <c r="J107" s="208">
        <f>ROUND(I107*H107,2)</f>
        <v>0</v>
      </c>
      <c r="K107" s="209"/>
      <c r="L107" s="41"/>
      <c r="M107" s="210" t="s">
        <v>19</v>
      </c>
      <c r="N107" s="211" t="s">
        <v>40</v>
      </c>
      <c r="O107" s="81"/>
      <c r="P107" s="212">
        <f>O107*H107</f>
        <v>0</v>
      </c>
      <c r="Q107" s="212">
        <v>0.0074632</v>
      </c>
      <c r="R107" s="212">
        <f>Q107*H107</f>
        <v>0.34233698399999996</v>
      </c>
      <c r="S107" s="212">
        <v>0</v>
      </c>
      <c r="T107" s="213">
        <f>S107*H107</f>
        <v>0</v>
      </c>
      <c r="U107" s="35"/>
      <c r="V107" s="35"/>
      <c r="W107" s="35"/>
      <c r="X107" s="35"/>
      <c r="Y107" s="35"/>
      <c r="Z107" s="35"/>
      <c r="AA107" s="35"/>
      <c r="AB107" s="35"/>
      <c r="AC107" s="35"/>
      <c r="AD107" s="35"/>
      <c r="AE107" s="35"/>
      <c r="AR107" s="214" t="s">
        <v>178</v>
      </c>
      <c r="AT107" s="214" t="s">
        <v>174</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216</v>
      </c>
    </row>
    <row r="108" spans="1:65" s="2" customFormat="1" ht="37.8" customHeight="1">
      <c r="A108" s="35"/>
      <c r="B108" s="36"/>
      <c r="C108" s="202" t="s">
        <v>217</v>
      </c>
      <c r="D108" s="202" t="s">
        <v>174</v>
      </c>
      <c r="E108" s="203" t="s">
        <v>2132</v>
      </c>
      <c r="F108" s="204" t="s">
        <v>2133</v>
      </c>
      <c r="G108" s="205" t="s">
        <v>356</v>
      </c>
      <c r="H108" s="206">
        <v>22.572</v>
      </c>
      <c r="I108" s="207"/>
      <c r="J108" s="208">
        <f>ROUND(I108*H108,2)</f>
        <v>0</v>
      </c>
      <c r="K108" s="209"/>
      <c r="L108" s="41"/>
      <c r="M108" s="210" t="s">
        <v>19</v>
      </c>
      <c r="N108" s="211" t="s">
        <v>40</v>
      </c>
      <c r="O108" s="81"/>
      <c r="P108" s="212">
        <f>O108*H108</f>
        <v>0</v>
      </c>
      <c r="Q108" s="212">
        <v>1.1E-05</v>
      </c>
      <c r="R108" s="212">
        <f>Q108*H108</f>
        <v>0.000248292</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220</v>
      </c>
    </row>
    <row r="109" spans="1:65" s="2" customFormat="1" ht="14.4" customHeight="1">
      <c r="A109" s="35"/>
      <c r="B109" s="36"/>
      <c r="C109" s="222" t="s">
        <v>199</v>
      </c>
      <c r="D109" s="222" t="s">
        <v>299</v>
      </c>
      <c r="E109" s="223" t="s">
        <v>2134</v>
      </c>
      <c r="F109" s="224" t="s">
        <v>2135</v>
      </c>
      <c r="G109" s="225" t="s">
        <v>356</v>
      </c>
      <c r="H109" s="226">
        <v>22.572</v>
      </c>
      <c r="I109" s="227"/>
      <c r="J109" s="228">
        <f>ROUND(I109*H109,2)</f>
        <v>0</v>
      </c>
      <c r="K109" s="229"/>
      <c r="L109" s="230"/>
      <c r="M109" s="231" t="s">
        <v>19</v>
      </c>
      <c r="N109" s="232" t="s">
        <v>40</v>
      </c>
      <c r="O109" s="81"/>
      <c r="P109" s="212">
        <f>O109*H109</f>
        <v>0</v>
      </c>
      <c r="Q109" s="212">
        <v>0.0034</v>
      </c>
      <c r="R109" s="212">
        <f>Q109*H109</f>
        <v>0.07674479999999999</v>
      </c>
      <c r="S109" s="212">
        <v>0</v>
      </c>
      <c r="T109" s="213">
        <f>S109*H109</f>
        <v>0</v>
      </c>
      <c r="U109" s="35"/>
      <c r="V109" s="35"/>
      <c r="W109" s="35"/>
      <c r="X109" s="35"/>
      <c r="Y109" s="35"/>
      <c r="Z109" s="35"/>
      <c r="AA109" s="35"/>
      <c r="AB109" s="35"/>
      <c r="AC109" s="35"/>
      <c r="AD109" s="35"/>
      <c r="AE109" s="35"/>
      <c r="AR109" s="214" t="s">
        <v>188</v>
      </c>
      <c r="AT109" s="214" t="s">
        <v>299</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223</v>
      </c>
    </row>
    <row r="110" spans="1:65" s="2" customFormat="1" ht="37.8" customHeight="1">
      <c r="A110" s="35"/>
      <c r="B110" s="36"/>
      <c r="C110" s="202" t="s">
        <v>8</v>
      </c>
      <c r="D110" s="202" t="s">
        <v>174</v>
      </c>
      <c r="E110" s="203" t="s">
        <v>2136</v>
      </c>
      <c r="F110" s="204" t="s">
        <v>2137</v>
      </c>
      <c r="G110" s="205" t="s">
        <v>356</v>
      </c>
      <c r="H110" s="206">
        <v>11.264</v>
      </c>
      <c r="I110" s="207"/>
      <c r="J110" s="208">
        <f>ROUND(I110*H110,2)</f>
        <v>0</v>
      </c>
      <c r="K110" s="209"/>
      <c r="L110" s="41"/>
      <c r="M110" s="210" t="s">
        <v>19</v>
      </c>
      <c r="N110" s="211" t="s">
        <v>40</v>
      </c>
      <c r="O110" s="81"/>
      <c r="P110" s="212">
        <f>O110*H110</f>
        <v>0</v>
      </c>
      <c r="Q110" s="212">
        <v>0.0027611</v>
      </c>
      <c r="R110" s="212">
        <f>Q110*H110</f>
        <v>0.031101030399999997</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227</v>
      </c>
    </row>
    <row r="111" spans="1:65" s="2" customFormat="1" ht="24.15" customHeight="1">
      <c r="A111" s="35"/>
      <c r="B111" s="36"/>
      <c r="C111" s="202" t="s">
        <v>202</v>
      </c>
      <c r="D111" s="202" t="s">
        <v>174</v>
      </c>
      <c r="E111" s="203" t="s">
        <v>2138</v>
      </c>
      <c r="F111" s="204" t="s">
        <v>2139</v>
      </c>
      <c r="G111" s="205" t="s">
        <v>356</v>
      </c>
      <c r="H111" s="206">
        <v>42</v>
      </c>
      <c r="I111" s="207"/>
      <c r="J111" s="208">
        <f>ROUND(I111*H111,2)</f>
        <v>0</v>
      </c>
      <c r="K111" s="209"/>
      <c r="L111" s="41"/>
      <c r="M111" s="210" t="s">
        <v>19</v>
      </c>
      <c r="N111" s="211" t="s">
        <v>40</v>
      </c>
      <c r="O111" s="81"/>
      <c r="P111" s="212">
        <f>O111*H111</f>
        <v>0</v>
      </c>
      <c r="Q111" s="212">
        <v>0</v>
      </c>
      <c r="R111" s="212">
        <f>Q111*H111</f>
        <v>0</v>
      </c>
      <c r="S111" s="212">
        <v>0.015</v>
      </c>
      <c r="T111" s="213">
        <f>S111*H111</f>
        <v>0.63</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230</v>
      </c>
    </row>
    <row r="112" spans="1:65" s="2" customFormat="1" ht="37.8" customHeight="1">
      <c r="A112" s="35"/>
      <c r="B112" s="36"/>
      <c r="C112" s="202" t="s">
        <v>235</v>
      </c>
      <c r="D112" s="202" t="s">
        <v>174</v>
      </c>
      <c r="E112" s="203" t="s">
        <v>2140</v>
      </c>
      <c r="F112" s="204" t="s">
        <v>2141</v>
      </c>
      <c r="G112" s="205" t="s">
        <v>356</v>
      </c>
      <c r="H112" s="206">
        <v>25.982</v>
      </c>
      <c r="I112" s="207"/>
      <c r="J112" s="208">
        <f>ROUND(I112*H112,2)</f>
        <v>0</v>
      </c>
      <c r="K112" s="209"/>
      <c r="L112" s="41"/>
      <c r="M112" s="210" t="s">
        <v>19</v>
      </c>
      <c r="N112" s="211" t="s">
        <v>40</v>
      </c>
      <c r="O112" s="81"/>
      <c r="P112" s="212">
        <f>O112*H112</f>
        <v>0</v>
      </c>
      <c r="Q112" s="212">
        <v>1.8E-05</v>
      </c>
      <c r="R112" s="212">
        <f>Q112*H112</f>
        <v>0.000467676</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238</v>
      </c>
    </row>
    <row r="113" spans="1:65" s="2" customFormat="1" ht="14.4" customHeight="1">
      <c r="A113" s="35"/>
      <c r="B113" s="36"/>
      <c r="C113" s="222" t="s">
        <v>206</v>
      </c>
      <c r="D113" s="222" t="s">
        <v>299</v>
      </c>
      <c r="E113" s="223" t="s">
        <v>2142</v>
      </c>
      <c r="F113" s="224" t="s">
        <v>2143</v>
      </c>
      <c r="G113" s="225" t="s">
        <v>356</v>
      </c>
      <c r="H113" s="226">
        <v>25.982</v>
      </c>
      <c r="I113" s="227"/>
      <c r="J113" s="228">
        <f>ROUND(I113*H113,2)</f>
        <v>0</v>
      </c>
      <c r="K113" s="229"/>
      <c r="L113" s="230"/>
      <c r="M113" s="231" t="s">
        <v>19</v>
      </c>
      <c r="N113" s="232" t="s">
        <v>40</v>
      </c>
      <c r="O113" s="81"/>
      <c r="P113" s="212">
        <f>O113*H113</f>
        <v>0</v>
      </c>
      <c r="Q113" s="212">
        <v>0.0083</v>
      </c>
      <c r="R113" s="212">
        <f>Q113*H113</f>
        <v>0.2156506</v>
      </c>
      <c r="S113" s="212">
        <v>0</v>
      </c>
      <c r="T113" s="213">
        <f>S113*H113</f>
        <v>0</v>
      </c>
      <c r="U113" s="35"/>
      <c r="V113" s="35"/>
      <c r="W113" s="35"/>
      <c r="X113" s="35"/>
      <c r="Y113" s="35"/>
      <c r="Z113" s="35"/>
      <c r="AA113" s="35"/>
      <c r="AB113" s="35"/>
      <c r="AC113" s="35"/>
      <c r="AD113" s="35"/>
      <c r="AE113" s="35"/>
      <c r="AR113" s="214" t="s">
        <v>188</v>
      </c>
      <c r="AT113" s="214" t="s">
        <v>299</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241</v>
      </c>
    </row>
    <row r="114" spans="1:65" s="2" customFormat="1" ht="24.15" customHeight="1">
      <c r="A114" s="35"/>
      <c r="B114" s="36"/>
      <c r="C114" s="202" t="s">
        <v>244</v>
      </c>
      <c r="D114" s="202" t="s">
        <v>174</v>
      </c>
      <c r="E114" s="203" t="s">
        <v>2144</v>
      </c>
      <c r="F114" s="204" t="s">
        <v>2145</v>
      </c>
      <c r="G114" s="205" t="s">
        <v>352</v>
      </c>
      <c r="H114" s="206">
        <v>3</v>
      </c>
      <c r="I114" s="207"/>
      <c r="J114" s="208">
        <f>ROUND(I114*H114,2)</f>
        <v>0</v>
      </c>
      <c r="K114" s="209"/>
      <c r="L114" s="41"/>
      <c r="M114" s="210" t="s">
        <v>19</v>
      </c>
      <c r="N114" s="211" t="s">
        <v>40</v>
      </c>
      <c r="O114" s="81"/>
      <c r="P114" s="212">
        <f>O114*H114</f>
        <v>0</v>
      </c>
      <c r="Q114" s="212">
        <v>7.4E-05</v>
      </c>
      <c r="R114" s="212">
        <f>Q114*H114</f>
        <v>0.00022199999999999998</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247</v>
      </c>
    </row>
    <row r="115" spans="1:65" s="2" customFormat="1" ht="14.4" customHeight="1">
      <c r="A115" s="35"/>
      <c r="B115" s="36"/>
      <c r="C115" s="222" t="s">
        <v>209</v>
      </c>
      <c r="D115" s="222" t="s">
        <v>299</v>
      </c>
      <c r="E115" s="223" t="s">
        <v>2146</v>
      </c>
      <c r="F115" s="224" t="s">
        <v>2147</v>
      </c>
      <c r="G115" s="225" t="s">
        <v>352</v>
      </c>
      <c r="H115" s="226">
        <v>1</v>
      </c>
      <c r="I115" s="227"/>
      <c r="J115" s="228">
        <f>ROUND(I115*H115,2)</f>
        <v>0</v>
      </c>
      <c r="K115" s="229"/>
      <c r="L115" s="230"/>
      <c r="M115" s="231" t="s">
        <v>19</v>
      </c>
      <c r="N115" s="232" t="s">
        <v>40</v>
      </c>
      <c r="O115" s="81"/>
      <c r="P115" s="212">
        <f>O115*H115</f>
        <v>0</v>
      </c>
      <c r="Q115" s="212">
        <v>0.00232</v>
      </c>
      <c r="R115" s="212">
        <f>Q115*H115</f>
        <v>0.00232</v>
      </c>
      <c r="S115" s="212">
        <v>0</v>
      </c>
      <c r="T115" s="213">
        <f>S115*H115</f>
        <v>0</v>
      </c>
      <c r="U115" s="35"/>
      <c r="V115" s="35"/>
      <c r="W115" s="35"/>
      <c r="X115" s="35"/>
      <c r="Y115" s="35"/>
      <c r="Z115" s="35"/>
      <c r="AA115" s="35"/>
      <c r="AB115" s="35"/>
      <c r="AC115" s="35"/>
      <c r="AD115" s="35"/>
      <c r="AE115" s="35"/>
      <c r="AR115" s="214" t="s">
        <v>188</v>
      </c>
      <c r="AT115" s="214" t="s">
        <v>299</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252</v>
      </c>
    </row>
    <row r="116" spans="1:65" s="2" customFormat="1" ht="14.4" customHeight="1">
      <c r="A116" s="35"/>
      <c r="B116" s="36"/>
      <c r="C116" s="222" t="s">
        <v>7</v>
      </c>
      <c r="D116" s="222" t="s">
        <v>299</v>
      </c>
      <c r="E116" s="223" t="s">
        <v>2148</v>
      </c>
      <c r="F116" s="224" t="s">
        <v>2149</v>
      </c>
      <c r="G116" s="225" t="s">
        <v>352</v>
      </c>
      <c r="H116" s="226">
        <v>2</v>
      </c>
      <c r="I116" s="227"/>
      <c r="J116" s="228">
        <f>ROUND(I116*H116,2)</f>
        <v>0</v>
      </c>
      <c r="K116" s="229"/>
      <c r="L116" s="230"/>
      <c r="M116" s="231" t="s">
        <v>19</v>
      </c>
      <c r="N116" s="232" t="s">
        <v>40</v>
      </c>
      <c r="O116" s="81"/>
      <c r="P116" s="212">
        <f>O116*H116</f>
        <v>0</v>
      </c>
      <c r="Q116" s="212">
        <v>0.00412</v>
      </c>
      <c r="R116" s="212">
        <f>Q116*H116</f>
        <v>0.00824</v>
      </c>
      <c r="S116" s="212">
        <v>0</v>
      </c>
      <c r="T116" s="213">
        <f>S116*H116</f>
        <v>0</v>
      </c>
      <c r="U116" s="35"/>
      <c r="V116" s="35"/>
      <c r="W116" s="35"/>
      <c r="X116" s="35"/>
      <c r="Y116" s="35"/>
      <c r="Z116" s="35"/>
      <c r="AA116" s="35"/>
      <c r="AB116" s="35"/>
      <c r="AC116" s="35"/>
      <c r="AD116" s="35"/>
      <c r="AE116" s="35"/>
      <c r="AR116" s="214" t="s">
        <v>188</v>
      </c>
      <c r="AT116" s="214" t="s">
        <v>299</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255</v>
      </c>
    </row>
    <row r="117" spans="1:65" s="2" customFormat="1" ht="24.15" customHeight="1">
      <c r="A117" s="35"/>
      <c r="B117" s="36"/>
      <c r="C117" s="202" t="s">
        <v>213</v>
      </c>
      <c r="D117" s="202" t="s">
        <v>174</v>
      </c>
      <c r="E117" s="203" t="s">
        <v>2150</v>
      </c>
      <c r="F117" s="204" t="s">
        <v>2151</v>
      </c>
      <c r="G117" s="205" t="s">
        <v>177</v>
      </c>
      <c r="H117" s="206">
        <v>3</v>
      </c>
      <c r="I117" s="207"/>
      <c r="J117" s="208">
        <f>ROUND(I117*H117,2)</f>
        <v>0</v>
      </c>
      <c r="K117" s="209"/>
      <c r="L117" s="41"/>
      <c r="M117" s="210" t="s">
        <v>19</v>
      </c>
      <c r="N117" s="211" t="s">
        <v>40</v>
      </c>
      <c r="O117" s="81"/>
      <c r="P117" s="212">
        <f>O117*H117</f>
        <v>0</v>
      </c>
      <c r="Q117" s="212">
        <v>0</v>
      </c>
      <c r="R117" s="212">
        <f>Q117*H117</f>
        <v>0</v>
      </c>
      <c r="S117" s="212">
        <v>0.55</v>
      </c>
      <c r="T117" s="213">
        <f>S117*H117</f>
        <v>1.6500000000000001</v>
      </c>
      <c r="U117" s="35"/>
      <c r="V117" s="35"/>
      <c r="W117" s="35"/>
      <c r="X117" s="35"/>
      <c r="Y117" s="35"/>
      <c r="Z117" s="35"/>
      <c r="AA117" s="35"/>
      <c r="AB117" s="35"/>
      <c r="AC117" s="35"/>
      <c r="AD117" s="35"/>
      <c r="AE117" s="35"/>
      <c r="AR117" s="214" t="s">
        <v>178</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260</v>
      </c>
    </row>
    <row r="118" spans="1:65" s="2" customFormat="1" ht="24.15" customHeight="1">
      <c r="A118" s="35"/>
      <c r="B118" s="36"/>
      <c r="C118" s="202" t="s">
        <v>263</v>
      </c>
      <c r="D118" s="202" t="s">
        <v>174</v>
      </c>
      <c r="E118" s="203" t="s">
        <v>2152</v>
      </c>
      <c r="F118" s="204" t="s">
        <v>2153</v>
      </c>
      <c r="G118" s="205" t="s">
        <v>177</v>
      </c>
      <c r="H118" s="206">
        <v>2</v>
      </c>
      <c r="I118" s="207"/>
      <c r="J118" s="208">
        <f>ROUND(I118*H118,2)</f>
        <v>0</v>
      </c>
      <c r="K118" s="209"/>
      <c r="L118" s="41"/>
      <c r="M118" s="210" t="s">
        <v>19</v>
      </c>
      <c r="N118" s="211" t="s">
        <v>40</v>
      </c>
      <c r="O118" s="81"/>
      <c r="P118" s="212">
        <f>O118*H118</f>
        <v>0</v>
      </c>
      <c r="Q118" s="212">
        <v>0</v>
      </c>
      <c r="R118" s="212">
        <f>Q118*H118</f>
        <v>0</v>
      </c>
      <c r="S118" s="212">
        <v>1.76</v>
      </c>
      <c r="T118" s="213">
        <f>S118*H118</f>
        <v>3.52</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266</v>
      </c>
    </row>
    <row r="119" spans="1:65" s="2" customFormat="1" ht="14.4" customHeight="1">
      <c r="A119" s="35"/>
      <c r="B119" s="36"/>
      <c r="C119" s="202" t="s">
        <v>269</v>
      </c>
      <c r="D119" s="202" t="s">
        <v>174</v>
      </c>
      <c r="E119" s="203" t="s">
        <v>2154</v>
      </c>
      <c r="F119" s="204" t="s">
        <v>2155</v>
      </c>
      <c r="G119" s="205" t="s">
        <v>352</v>
      </c>
      <c r="H119" s="206">
        <v>1</v>
      </c>
      <c r="I119" s="207"/>
      <c r="J119" s="208">
        <f>ROUND(I119*H119,2)</f>
        <v>0</v>
      </c>
      <c r="K119" s="209"/>
      <c r="L119" s="41"/>
      <c r="M119" s="210" t="s">
        <v>19</v>
      </c>
      <c r="N119" s="211" t="s">
        <v>40</v>
      </c>
      <c r="O119" s="81"/>
      <c r="P119" s="212">
        <f>O119*H119</f>
        <v>0</v>
      </c>
      <c r="Q119" s="212">
        <v>0.04712</v>
      </c>
      <c r="R119" s="212">
        <f>Q119*H119</f>
        <v>0.04712</v>
      </c>
      <c r="S119" s="212">
        <v>0</v>
      </c>
      <c r="T119" s="213">
        <f>S119*H119</f>
        <v>0</v>
      </c>
      <c r="U119" s="35"/>
      <c r="V119" s="35"/>
      <c r="W119" s="35"/>
      <c r="X119" s="35"/>
      <c r="Y119" s="35"/>
      <c r="Z119" s="35"/>
      <c r="AA119" s="35"/>
      <c r="AB119" s="35"/>
      <c r="AC119" s="35"/>
      <c r="AD119" s="35"/>
      <c r="AE119" s="35"/>
      <c r="AR119" s="214" t="s">
        <v>178</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272</v>
      </c>
    </row>
    <row r="120" spans="1:65" s="2" customFormat="1" ht="24.15" customHeight="1">
      <c r="A120" s="35"/>
      <c r="B120" s="36"/>
      <c r="C120" s="202" t="s">
        <v>275</v>
      </c>
      <c r="D120" s="202" t="s">
        <v>174</v>
      </c>
      <c r="E120" s="203" t="s">
        <v>2156</v>
      </c>
      <c r="F120" s="204" t="s">
        <v>2157</v>
      </c>
      <c r="G120" s="205" t="s">
        <v>352</v>
      </c>
      <c r="H120" s="206">
        <v>2</v>
      </c>
      <c r="I120" s="207"/>
      <c r="J120" s="208">
        <f>ROUND(I120*H120,2)</f>
        <v>0</v>
      </c>
      <c r="K120" s="209"/>
      <c r="L120" s="41"/>
      <c r="M120" s="210" t="s">
        <v>19</v>
      </c>
      <c r="N120" s="211" t="s">
        <v>40</v>
      </c>
      <c r="O120" s="81"/>
      <c r="P120" s="212">
        <f>O120*H120</f>
        <v>0</v>
      </c>
      <c r="Q120" s="212">
        <v>0</v>
      </c>
      <c r="R120" s="212">
        <f>Q120*H120</f>
        <v>0</v>
      </c>
      <c r="S120" s="212">
        <v>0.05</v>
      </c>
      <c r="T120" s="213">
        <f>S120*H120</f>
        <v>0.1</v>
      </c>
      <c r="U120" s="35"/>
      <c r="V120" s="35"/>
      <c r="W120" s="35"/>
      <c r="X120" s="35"/>
      <c r="Y120" s="35"/>
      <c r="Z120" s="35"/>
      <c r="AA120" s="35"/>
      <c r="AB120" s="35"/>
      <c r="AC120" s="35"/>
      <c r="AD120" s="35"/>
      <c r="AE120" s="35"/>
      <c r="AR120" s="214" t="s">
        <v>178</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278</v>
      </c>
    </row>
    <row r="121" spans="1:63" s="12" customFormat="1" ht="22.8" customHeight="1">
      <c r="A121" s="12"/>
      <c r="B121" s="186"/>
      <c r="C121" s="187"/>
      <c r="D121" s="188" t="s">
        <v>68</v>
      </c>
      <c r="E121" s="200" t="s">
        <v>172</v>
      </c>
      <c r="F121" s="200" t="s">
        <v>173</v>
      </c>
      <c r="G121" s="187"/>
      <c r="H121" s="187"/>
      <c r="I121" s="190"/>
      <c r="J121" s="201">
        <f>BK121</f>
        <v>0</v>
      </c>
      <c r="K121" s="187"/>
      <c r="L121" s="192"/>
      <c r="M121" s="193"/>
      <c r="N121" s="194"/>
      <c r="O121" s="194"/>
      <c r="P121" s="195">
        <f>SUM(P122:P126)</f>
        <v>0</v>
      </c>
      <c r="Q121" s="194"/>
      <c r="R121" s="195">
        <f>SUM(R122:R126)</f>
        <v>0</v>
      </c>
      <c r="S121" s="194"/>
      <c r="T121" s="196">
        <f>SUM(T122:T126)</f>
        <v>0</v>
      </c>
      <c r="U121" s="12"/>
      <c r="V121" s="12"/>
      <c r="W121" s="12"/>
      <c r="X121" s="12"/>
      <c r="Y121" s="12"/>
      <c r="Z121" s="12"/>
      <c r="AA121" s="12"/>
      <c r="AB121" s="12"/>
      <c r="AC121" s="12"/>
      <c r="AD121" s="12"/>
      <c r="AE121" s="12"/>
      <c r="AR121" s="197" t="s">
        <v>77</v>
      </c>
      <c r="AT121" s="198" t="s">
        <v>68</v>
      </c>
      <c r="AU121" s="198" t="s">
        <v>77</v>
      </c>
      <c r="AY121" s="197" t="s">
        <v>171</v>
      </c>
      <c r="BK121" s="199">
        <f>SUM(BK122:BK126)</f>
        <v>0</v>
      </c>
    </row>
    <row r="122" spans="1:65" s="2" customFormat="1" ht="24.15" customHeight="1">
      <c r="A122" s="35"/>
      <c r="B122" s="36"/>
      <c r="C122" s="202" t="s">
        <v>216</v>
      </c>
      <c r="D122" s="202" t="s">
        <v>174</v>
      </c>
      <c r="E122" s="203" t="s">
        <v>211</v>
      </c>
      <c r="F122" s="204" t="s">
        <v>212</v>
      </c>
      <c r="G122" s="205" t="s">
        <v>205</v>
      </c>
      <c r="H122" s="206">
        <v>5.9</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2158</v>
      </c>
    </row>
    <row r="123" spans="1:65" s="2" customFormat="1" ht="37.8" customHeight="1">
      <c r="A123" s="35"/>
      <c r="B123" s="36"/>
      <c r="C123" s="202" t="s">
        <v>286</v>
      </c>
      <c r="D123" s="202" t="s">
        <v>174</v>
      </c>
      <c r="E123" s="203" t="s">
        <v>203</v>
      </c>
      <c r="F123" s="204" t="s">
        <v>204</v>
      </c>
      <c r="G123" s="205" t="s">
        <v>205</v>
      </c>
      <c r="H123" s="206">
        <v>5.9</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2159</v>
      </c>
    </row>
    <row r="124" spans="1:65" s="2" customFormat="1" ht="37.8" customHeight="1">
      <c r="A124" s="35"/>
      <c r="B124" s="36"/>
      <c r="C124" s="202" t="s">
        <v>220</v>
      </c>
      <c r="D124" s="202" t="s">
        <v>174</v>
      </c>
      <c r="E124" s="203" t="s">
        <v>207</v>
      </c>
      <c r="F124" s="204" t="s">
        <v>208</v>
      </c>
      <c r="G124" s="205" t="s">
        <v>205</v>
      </c>
      <c r="H124" s="206">
        <v>88.5</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2160</v>
      </c>
    </row>
    <row r="125" spans="1:65" s="2" customFormat="1" ht="37.8" customHeight="1">
      <c r="A125" s="35"/>
      <c r="B125" s="36"/>
      <c r="C125" s="202" t="s">
        <v>295</v>
      </c>
      <c r="D125" s="202" t="s">
        <v>174</v>
      </c>
      <c r="E125" s="203" t="s">
        <v>214</v>
      </c>
      <c r="F125" s="204" t="s">
        <v>215</v>
      </c>
      <c r="G125" s="205" t="s">
        <v>205</v>
      </c>
      <c r="H125" s="206">
        <v>5.27</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2161</v>
      </c>
    </row>
    <row r="126" spans="1:65" s="2" customFormat="1" ht="37.8" customHeight="1">
      <c r="A126" s="35"/>
      <c r="B126" s="36"/>
      <c r="C126" s="202" t="s">
        <v>223</v>
      </c>
      <c r="D126" s="202" t="s">
        <v>174</v>
      </c>
      <c r="E126" s="203" t="s">
        <v>2162</v>
      </c>
      <c r="F126" s="204" t="s">
        <v>2163</v>
      </c>
      <c r="G126" s="205" t="s">
        <v>205</v>
      </c>
      <c r="H126" s="206">
        <v>0.63</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2164</v>
      </c>
    </row>
    <row r="127" spans="1:63" s="12" customFormat="1" ht="22.8" customHeight="1">
      <c r="A127" s="12"/>
      <c r="B127" s="186"/>
      <c r="C127" s="187"/>
      <c r="D127" s="188" t="s">
        <v>68</v>
      </c>
      <c r="E127" s="200" t="s">
        <v>490</v>
      </c>
      <c r="F127" s="200" t="s">
        <v>491</v>
      </c>
      <c r="G127" s="187"/>
      <c r="H127" s="187"/>
      <c r="I127" s="190"/>
      <c r="J127" s="201">
        <f>BK127</f>
        <v>0</v>
      </c>
      <c r="K127" s="187"/>
      <c r="L127" s="192"/>
      <c r="M127" s="193"/>
      <c r="N127" s="194"/>
      <c r="O127" s="194"/>
      <c r="P127" s="195">
        <f>SUM(P128:P129)</f>
        <v>0</v>
      </c>
      <c r="Q127" s="194"/>
      <c r="R127" s="195">
        <f>SUM(R128:R129)</f>
        <v>0</v>
      </c>
      <c r="S127" s="194"/>
      <c r="T127" s="196">
        <f>SUM(T128:T129)</f>
        <v>0</v>
      </c>
      <c r="U127" s="12"/>
      <c r="V127" s="12"/>
      <c r="W127" s="12"/>
      <c r="X127" s="12"/>
      <c r="Y127" s="12"/>
      <c r="Z127" s="12"/>
      <c r="AA127" s="12"/>
      <c r="AB127" s="12"/>
      <c r="AC127" s="12"/>
      <c r="AD127" s="12"/>
      <c r="AE127" s="12"/>
      <c r="AR127" s="197" t="s">
        <v>77</v>
      </c>
      <c r="AT127" s="198" t="s">
        <v>68</v>
      </c>
      <c r="AU127" s="198" t="s">
        <v>77</v>
      </c>
      <c r="AY127" s="197" t="s">
        <v>171</v>
      </c>
      <c r="BK127" s="199">
        <f>SUM(BK128:BK129)</f>
        <v>0</v>
      </c>
    </row>
    <row r="128" spans="1:65" s="2" customFormat="1" ht="49.05" customHeight="1">
      <c r="A128" s="35"/>
      <c r="B128" s="36"/>
      <c r="C128" s="202" t="s">
        <v>307</v>
      </c>
      <c r="D128" s="202" t="s">
        <v>174</v>
      </c>
      <c r="E128" s="203" t="s">
        <v>2165</v>
      </c>
      <c r="F128" s="204" t="s">
        <v>2166</v>
      </c>
      <c r="G128" s="205" t="s">
        <v>205</v>
      </c>
      <c r="H128" s="206">
        <v>62.962</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283</v>
      </c>
    </row>
    <row r="129" spans="1:65" s="2" customFormat="1" ht="49.05" customHeight="1">
      <c r="A129" s="35"/>
      <c r="B129" s="36"/>
      <c r="C129" s="202" t="s">
        <v>227</v>
      </c>
      <c r="D129" s="202" t="s">
        <v>174</v>
      </c>
      <c r="E129" s="203" t="s">
        <v>2167</v>
      </c>
      <c r="F129" s="204" t="s">
        <v>2168</v>
      </c>
      <c r="G129" s="205" t="s">
        <v>205</v>
      </c>
      <c r="H129" s="206">
        <v>58.452</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178</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289</v>
      </c>
    </row>
    <row r="130" spans="1:63" s="12" customFormat="1" ht="25.9" customHeight="1">
      <c r="A130" s="12"/>
      <c r="B130" s="186"/>
      <c r="C130" s="187"/>
      <c r="D130" s="188" t="s">
        <v>68</v>
      </c>
      <c r="E130" s="189" t="s">
        <v>299</v>
      </c>
      <c r="F130" s="189" t="s">
        <v>300</v>
      </c>
      <c r="G130" s="187"/>
      <c r="H130" s="187"/>
      <c r="I130" s="190"/>
      <c r="J130" s="191">
        <f>BK130</f>
        <v>0</v>
      </c>
      <c r="K130" s="187"/>
      <c r="L130" s="192"/>
      <c r="M130" s="193"/>
      <c r="N130" s="194"/>
      <c r="O130" s="194"/>
      <c r="P130" s="195">
        <f>P131+P136</f>
        <v>0</v>
      </c>
      <c r="Q130" s="194"/>
      <c r="R130" s="195">
        <f>R131+R136</f>
        <v>0.21241651599999997</v>
      </c>
      <c r="S130" s="194"/>
      <c r="T130" s="196">
        <f>T131+T136</f>
        <v>0</v>
      </c>
      <c r="U130" s="12"/>
      <c r="V130" s="12"/>
      <c r="W130" s="12"/>
      <c r="X130" s="12"/>
      <c r="Y130" s="12"/>
      <c r="Z130" s="12"/>
      <c r="AA130" s="12"/>
      <c r="AB130" s="12"/>
      <c r="AC130" s="12"/>
      <c r="AD130" s="12"/>
      <c r="AE130" s="12"/>
      <c r="AR130" s="197" t="s">
        <v>181</v>
      </c>
      <c r="AT130" s="198" t="s">
        <v>68</v>
      </c>
      <c r="AU130" s="198" t="s">
        <v>69</v>
      </c>
      <c r="AY130" s="197" t="s">
        <v>171</v>
      </c>
      <c r="BK130" s="199">
        <f>BK131+BK136</f>
        <v>0</v>
      </c>
    </row>
    <row r="131" spans="1:63" s="12" customFormat="1" ht="22.8" customHeight="1">
      <c r="A131" s="12"/>
      <c r="B131" s="186"/>
      <c r="C131" s="187"/>
      <c r="D131" s="188" t="s">
        <v>68</v>
      </c>
      <c r="E131" s="200" t="s">
        <v>2169</v>
      </c>
      <c r="F131" s="200" t="s">
        <v>2170</v>
      </c>
      <c r="G131" s="187"/>
      <c r="H131" s="187"/>
      <c r="I131" s="190"/>
      <c r="J131" s="201">
        <f>BK131</f>
        <v>0</v>
      </c>
      <c r="K131" s="187"/>
      <c r="L131" s="192"/>
      <c r="M131" s="193"/>
      <c r="N131" s="194"/>
      <c r="O131" s="194"/>
      <c r="P131" s="195">
        <f>SUM(P132:P135)</f>
        <v>0</v>
      </c>
      <c r="Q131" s="194"/>
      <c r="R131" s="195">
        <f>SUM(R132:R135)</f>
        <v>0.15921651599999997</v>
      </c>
      <c r="S131" s="194"/>
      <c r="T131" s="196">
        <f>SUM(T132:T135)</f>
        <v>0</v>
      </c>
      <c r="U131" s="12"/>
      <c r="V131" s="12"/>
      <c r="W131" s="12"/>
      <c r="X131" s="12"/>
      <c r="Y131" s="12"/>
      <c r="Z131" s="12"/>
      <c r="AA131" s="12"/>
      <c r="AB131" s="12"/>
      <c r="AC131" s="12"/>
      <c r="AD131" s="12"/>
      <c r="AE131" s="12"/>
      <c r="AR131" s="197" t="s">
        <v>181</v>
      </c>
      <c r="AT131" s="198" t="s">
        <v>68</v>
      </c>
      <c r="AU131" s="198" t="s">
        <v>77</v>
      </c>
      <c r="AY131" s="197" t="s">
        <v>171</v>
      </c>
      <c r="BK131" s="199">
        <f>SUM(BK132:BK135)</f>
        <v>0</v>
      </c>
    </row>
    <row r="132" spans="1:65" s="2" customFormat="1" ht="24.15" customHeight="1">
      <c r="A132" s="35"/>
      <c r="B132" s="36"/>
      <c r="C132" s="202" t="s">
        <v>319</v>
      </c>
      <c r="D132" s="202" t="s">
        <v>174</v>
      </c>
      <c r="E132" s="203" t="s">
        <v>2171</v>
      </c>
      <c r="F132" s="204" t="s">
        <v>2172</v>
      </c>
      <c r="G132" s="205" t="s">
        <v>356</v>
      </c>
      <c r="H132" s="206">
        <v>4</v>
      </c>
      <c r="I132" s="207"/>
      <c r="J132" s="208">
        <f>ROUND(I132*H132,2)</f>
        <v>0</v>
      </c>
      <c r="K132" s="209"/>
      <c r="L132" s="41"/>
      <c r="M132" s="210" t="s">
        <v>19</v>
      </c>
      <c r="N132" s="211" t="s">
        <v>40</v>
      </c>
      <c r="O132" s="81"/>
      <c r="P132" s="212">
        <f>O132*H132</f>
        <v>0</v>
      </c>
      <c r="Q132" s="212">
        <v>0.0053911125</v>
      </c>
      <c r="R132" s="212">
        <f>Q132*H132</f>
        <v>0.02156445</v>
      </c>
      <c r="S132" s="212">
        <v>0</v>
      </c>
      <c r="T132" s="213">
        <f>S132*H132</f>
        <v>0</v>
      </c>
      <c r="U132" s="35"/>
      <c r="V132" s="35"/>
      <c r="W132" s="35"/>
      <c r="X132" s="35"/>
      <c r="Y132" s="35"/>
      <c r="Z132" s="35"/>
      <c r="AA132" s="35"/>
      <c r="AB132" s="35"/>
      <c r="AC132" s="35"/>
      <c r="AD132" s="35"/>
      <c r="AE132" s="35"/>
      <c r="AR132" s="214" t="s">
        <v>305</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305</v>
      </c>
      <c r="BM132" s="214" t="s">
        <v>2173</v>
      </c>
    </row>
    <row r="133" spans="1:65" s="2" customFormat="1" ht="24.15" customHeight="1">
      <c r="A133" s="35"/>
      <c r="B133" s="36"/>
      <c r="C133" s="222" t="s">
        <v>230</v>
      </c>
      <c r="D133" s="222" t="s">
        <v>299</v>
      </c>
      <c r="E133" s="223" t="s">
        <v>2174</v>
      </c>
      <c r="F133" s="224" t="s">
        <v>2175</v>
      </c>
      <c r="G133" s="225" t="s">
        <v>356</v>
      </c>
      <c r="H133" s="226">
        <v>4</v>
      </c>
      <c r="I133" s="227"/>
      <c r="J133" s="228">
        <f>ROUND(I133*H133,2)</f>
        <v>0</v>
      </c>
      <c r="K133" s="229"/>
      <c r="L133" s="230"/>
      <c r="M133" s="231" t="s">
        <v>19</v>
      </c>
      <c r="N133" s="232" t="s">
        <v>40</v>
      </c>
      <c r="O133" s="81"/>
      <c r="P133" s="212">
        <f>O133*H133</f>
        <v>0</v>
      </c>
      <c r="Q133" s="212">
        <v>0.0129</v>
      </c>
      <c r="R133" s="212">
        <f>Q133*H133</f>
        <v>0.0516</v>
      </c>
      <c r="S133" s="212">
        <v>0</v>
      </c>
      <c r="T133" s="213">
        <f>S133*H133</f>
        <v>0</v>
      </c>
      <c r="U133" s="35"/>
      <c r="V133" s="35"/>
      <c r="W133" s="35"/>
      <c r="X133" s="35"/>
      <c r="Y133" s="35"/>
      <c r="Z133" s="35"/>
      <c r="AA133" s="35"/>
      <c r="AB133" s="35"/>
      <c r="AC133" s="35"/>
      <c r="AD133" s="35"/>
      <c r="AE133" s="35"/>
      <c r="AR133" s="214" t="s">
        <v>532</v>
      </c>
      <c r="AT133" s="214" t="s">
        <v>299</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532</v>
      </c>
      <c r="BM133" s="214" t="s">
        <v>2176</v>
      </c>
    </row>
    <row r="134" spans="1:65" s="2" customFormat="1" ht="24.15" customHeight="1">
      <c r="A134" s="35"/>
      <c r="B134" s="36"/>
      <c r="C134" s="202" t="s">
        <v>425</v>
      </c>
      <c r="D134" s="202" t="s">
        <v>174</v>
      </c>
      <c r="E134" s="203" t="s">
        <v>2177</v>
      </c>
      <c r="F134" s="204" t="s">
        <v>2178</v>
      </c>
      <c r="G134" s="205" t="s">
        <v>356</v>
      </c>
      <c r="H134" s="206">
        <v>4</v>
      </c>
      <c r="I134" s="207"/>
      <c r="J134" s="208">
        <f>ROUND(I134*H134,2)</f>
        <v>0</v>
      </c>
      <c r="K134" s="209"/>
      <c r="L134" s="41"/>
      <c r="M134" s="210" t="s">
        <v>19</v>
      </c>
      <c r="N134" s="211" t="s">
        <v>40</v>
      </c>
      <c r="O134" s="81"/>
      <c r="P134" s="212">
        <f>O134*H134</f>
        <v>0</v>
      </c>
      <c r="Q134" s="212">
        <v>0.0054930165</v>
      </c>
      <c r="R134" s="212">
        <f>Q134*H134</f>
        <v>0.021972066</v>
      </c>
      <c r="S134" s="212">
        <v>0</v>
      </c>
      <c r="T134" s="213">
        <f>S134*H134</f>
        <v>0</v>
      </c>
      <c r="U134" s="35"/>
      <c r="V134" s="35"/>
      <c r="W134" s="35"/>
      <c r="X134" s="35"/>
      <c r="Y134" s="35"/>
      <c r="Z134" s="35"/>
      <c r="AA134" s="35"/>
      <c r="AB134" s="35"/>
      <c r="AC134" s="35"/>
      <c r="AD134" s="35"/>
      <c r="AE134" s="35"/>
      <c r="AR134" s="214" t="s">
        <v>305</v>
      </c>
      <c r="AT134" s="214" t="s">
        <v>174</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305</v>
      </c>
      <c r="BM134" s="214" t="s">
        <v>2179</v>
      </c>
    </row>
    <row r="135" spans="1:65" s="2" customFormat="1" ht="24.15" customHeight="1">
      <c r="A135" s="35"/>
      <c r="B135" s="36"/>
      <c r="C135" s="222" t="s">
        <v>238</v>
      </c>
      <c r="D135" s="222" t="s">
        <v>299</v>
      </c>
      <c r="E135" s="223" t="s">
        <v>2180</v>
      </c>
      <c r="F135" s="224" t="s">
        <v>2181</v>
      </c>
      <c r="G135" s="225" t="s">
        <v>356</v>
      </c>
      <c r="H135" s="226">
        <v>4</v>
      </c>
      <c r="I135" s="227"/>
      <c r="J135" s="228">
        <f>ROUND(I135*H135,2)</f>
        <v>0</v>
      </c>
      <c r="K135" s="229"/>
      <c r="L135" s="230"/>
      <c r="M135" s="231" t="s">
        <v>19</v>
      </c>
      <c r="N135" s="232" t="s">
        <v>40</v>
      </c>
      <c r="O135" s="81"/>
      <c r="P135" s="212">
        <f>O135*H135</f>
        <v>0</v>
      </c>
      <c r="Q135" s="212">
        <v>0.01602</v>
      </c>
      <c r="R135" s="212">
        <f>Q135*H135</f>
        <v>0.06408</v>
      </c>
      <c r="S135" s="212">
        <v>0</v>
      </c>
      <c r="T135" s="213">
        <f>S135*H135</f>
        <v>0</v>
      </c>
      <c r="U135" s="35"/>
      <c r="V135" s="35"/>
      <c r="W135" s="35"/>
      <c r="X135" s="35"/>
      <c r="Y135" s="35"/>
      <c r="Z135" s="35"/>
      <c r="AA135" s="35"/>
      <c r="AB135" s="35"/>
      <c r="AC135" s="35"/>
      <c r="AD135" s="35"/>
      <c r="AE135" s="35"/>
      <c r="AR135" s="214" t="s">
        <v>532</v>
      </c>
      <c r="AT135" s="214" t="s">
        <v>299</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532</v>
      </c>
      <c r="BM135" s="214" t="s">
        <v>2182</v>
      </c>
    </row>
    <row r="136" spans="1:63" s="12" customFormat="1" ht="22.8" customHeight="1">
      <c r="A136" s="12"/>
      <c r="B136" s="186"/>
      <c r="C136" s="187"/>
      <c r="D136" s="188" t="s">
        <v>68</v>
      </c>
      <c r="E136" s="200" t="s">
        <v>2183</v>
      </c>
      <c r="F136" s="200" t="s">
        <v>2184</v>
      </c>
      <c r="G136" s="187"/>
      <c r="H136" s="187"/>
      <c r="I136" s="190"/>
      <c r="J136" s="201">
        <f>BK136</f>
        <v>0</v>
      </c>
      <c r="K136" s="187"/>
      <c r="L136" s="192"/>
      <c r="M136" s="193"/>
      <c r="N136" s="194"/>
      <c r="O136" s="194"/>
      <c r="P136" s="195">
        <f>P137</f>
        <v>0</v>
      </c>
      <c r="Q136" s="194"/>
      <c r="R136" s="195">
        <f>R137</f>
        <v>0.0532</v>
      </c>
      <c r="S136" s="194"/>
      <c r="T136" s="196">
        <f>T137</f>
        <v>0</v>
      </c>
      <c r="U136" s="12"/>
      <c r="V136" s="12"/>
      <c r="W136" s="12"/>
      <c r="X136" s="12"/>
      <c r="Y136" s="12"/>
      <c r="Z136" s="12"/>
      <c r="AA136" s="12"/>
      <c r="AB136" s="12"/>
      <c r="AC136" s="12"/>
      <c r="AD136" s="12"/>
      <c r="AE136" s="12"/>
      <c r="AR136" s="197" t="s">
        <v>181</v>
      </c>
      <c r="AT136" s="198" t="s">
        <v>68</v>
      </c>
      <c r="AU136" s="198" t="s">
        <v>77</v>
      </c>
      <c r="AY136" s="197" t="s">
        <v>171</v>
      </c>
      <c r="BK136" s="199">
        <f>BK137</f>
        <v>0</v>
      </c>
    </row>
    <row r="137" spans="1:65" s="2" customFormat="1" ht="24.15" customHeight="1">
      <c r="A137" s="35"/>
      <c r="B137" s="36"/>
      <c r="C137" s="202" t="s">
        <v>430</v>
      </c>
      <c r="D137" s="202" t="s">
        <v>174</v>
      </c>
      <c r="E137" s="203" t="s">
        <v>2185</v>
      </c>
      <c r="F137" s="204" t="s">
        <v>2186</v>
      </c>
      <c r="G137" s="205" t="s">
        <v>352</v>
      </c>
      <c r="H137" s="206">
        <v>7</v>
      </c>
      <c r="I137" s="207"/>
      <c r="J137" s="208">
        <f>ROUND(I137*H137,2)</f>
        <v>0</v>
      </c>
      <c r="K137" s="209"/>
      <c r="L137" s="41"/>
      <c r="M137" s="210" t="s">
        <v>19</v>
      </c>
      <c r="N137" s="211" t="s">
        <v>40</v>
      </c>
      <c r="O137" s="81"/>
      <c r="P137" s="212">
        <f>O137*H137</f>
        <v>0</v>
      </c>
      <c r="Q137" s="212">
        <v>0.0076</v>
      </c>
      <c r="R137" s="212">
        <f>Q137*H137</f>
        <v>0.0532</v>
      </c>
      <c r="S137" s="212">
        <v>0</v>
      </c>
      <c r="T137" s="213">
        <f>S137*H137</f>
        <v>0</v>
      </c>
      <c r="U137" s="35"/>
      <c r="V137" s="35"/>
      <c r="W137" s="35"/>
      <c r="X137" s="35"/>
      <c r="Y137" s="35"/>
      <c r="Z137" s="35"/>
      <c r="AA137" s="35"/>
      <c r="AB137" s="35"/>
      <c r="AC137" s="35"/>
      <c r="AD137" s="35"/>
      <c r="AE137" s="35"/>
      <c r="AR137" s="214" t="s">
        <v>305</v>
      </c>
      <c r="AT137" s="214" t="s">
        <v>174</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305</v>
      </c>
      <c r="BM137" s="214" t="s">
        <v>306</v>
      </c>
    </row>
    <row r="138" spans="1:63" s="12" customFormat="1" ht="25.9" customHeight="1">
      <c r="A138" s="12"/>
      <c r="B138" s="186"/>
      <c r="C138" s="187"/>
      <c r="D138" s="188" t="s">
        <v>68</v>
      </c>
      <c r="E138" s="189" t="s">
        <v>315</v>
      </c>
      <c r="F138" s="189" t="s">
        <v>316</v>
      </c>
      <c r="G138" s="187"/>
      <c r="H138" s="187"/>
      <c r="I138" s="190"/>
      <c r="J138" s="191">
        <f>BK138</f>
        <v>0</v>
      </c>
      <c r="K138" s="187"/>
      <c r="L138" s="192"/>
      <c r="M138" s="193"/>
      <c r="N138" s="194"/>
      <c r="O138" s="194"/>
      <c r="P138" s="195">
        <f>P139+P141</f>
        <v>0</v>
      </c>
      <c r="Q138" s="194"/>
      <c r="R138" s="195">
        <f>R139+R141</f>
        <v>0</v>
      </c>
      <c r="S138" s="194"/>
      <c r="T138" s="196">
        <f>T139+T141</f>
        <v>0</v>
      </c>
      <c r="U138" s="12"/>
      <c r="V138" s="12"/>
      <c r="W138" s="12"/>
      <c r="X138" s="12"/>
      <c r="Y138" s="12"/>
      <c r="Z138" s="12"/>
      <c r="AA138" s="12"/>
      <c r="AB138" s="12"/>
      <c r="AC138" s="12"/>
      <c r="AD138" s="12"/>
      <c r="AE138" s="12"/>
      <c r="AR138" s="197" t="s">
        <v>189</v>
      </c>
      <c r="AT138" s="198" t="s">
        <v>68</v>
      </c>
      <c r="AU138" s="198" t="s">
        <v>69</v>
      </c>
      <c r="AY138" s="197" t="s">
        <v>171</v>
      </c>
      <c r="BK138" s="199">
        <f>BK139+BK141</f>
        <v>0</v>
      </c>
    </row>
    <row r="139" spans="1:63" s="12" customFormat="1" ht="22.8" customHeight="1">
      <c r="A139" s="12"/>
      <c r="B139" s="186"/>
      <c r="C139" s="187"/>
      <c r="D139" s="188" t="s">
        <v>68</v>
      </c>
      <c r="E139" s="200" t="s">
        <v>317</v>
      </c>
      <c r="F139" s="200" t="s">
        <v>318</v>
      </c>
      <c r="G139" s="187"/>
      <c r="H139" s="187"/>
      <c r="I139" s="190"/>
      <c r="J139" s="201">
        <f>BK139</f>
        <v>0</v>
      </c>
      <c r="K139" s="187"/>
      <c r="L139" s="192"/>
      <c r="M139" s="193"/>
      <c r="N139" s="194"/>
      <c r="O139" s="194"/>
      <c r="P139" s="195">
        <f>P140</f>
        <v>0</v>
      </c>
      <c r="Q139" s="194"/>
      <c r="R139" s="195">
        <f>R140</f>
        <v>0</v>
      </c>
      <c r="S139" s="194"/>
      <c r="T139" s="196">
        <f>T140</f>
        <v>0</v>
      </c>
      <c r="U139" s="12"/>
      <c r="V139" s="12"/>
      <c r="W139" s="12"/>
      <c r="X139" s="12"/>
      <c r="Y139" s="12"/>
      <c r="Z139" s="12"/>
      <c r="AA139" s="12"/>
      <c r="AB139" s="12"/>
      <c r="AC139" s="12"/>
      <c r="AD139" s="12"/>
      <c r="AE139" s="12"/>
      <c r="AR139" s="197" t="s">
        <v>189</v>
      </c>
      <c r="AT139" s="198" t="s">
        <v>68</v>
      </c>
      <c r="AU139" s="198" t="s">
        <v>77</v>
      </c>
      <c r="AY139" s="197" t="s">
        <v>171</v>
      </c>
      <c r="BK139" s="199">
        <f>BK140</f>
        <v>0</v>
      </c>
    </row>
    <row r="140" spans="1:65" s="2" customFormat="1" ht="14.4" customHeight="1">
      <c r="A140" s="35"/>
      <c r="B140" s="36"/>
      <c r="C140" s="202" t="s">
        <v>241</v>
      </c>
      <c r="D140" s="202" t="s">
        <v>174</v>
      </c>
      <c r="E140" s="203" t="s">
        <v>320</v>
      </c>
      <c r="F140" s="204" t="s">
        <v>318</v>
      </c>
      <c r="G140" s="205" t="s">
        <v>321</v>
      </c>
      <c r="H140" s="216"/>
      <c r="I140" s="207"/>
      <c r="J140" s="208">
        <f>ROUND(I140*H140,2)</f>
        <v>0</v>
      </c>
      <c r="K140" s="209"/>
      <c r="L140" s="41"/>
      <c r="M140" s="210" t="s">
        <v>19</v>
      </c>
      <c r="N140" s="211"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322</v>
      </c>
      <c r="AT140" s="214" t="s">
        <v>174</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322</v>
      </c>
      <c r="BM140" s="214" t="s">
        <v>2187</v>
      </c>
    </row>
    <row r="141" spans="1:63" s="12" customFormat="1" ht="22.8" customHeight="1">
      <c r="A141" s="12"/>
      <c r="B141" s="186"/>
      <c r="C141" s="187"/>
      <c r="D141" s="188" t="s">
        <v>68</v>
      </c>
      <c r="E141" s="200" t="s">
        <v>324</v>
      </c>
      <c r="F141" s="200" t="s">
        <v>325</v>
      </c>
      <c r="G141" s="187"/>
      <c r="H141" s="187"/>
      <c r="I141" s="190"/>
      <c r="J141" s="201">
        <f>BK141</f>
        <v>0</v>
      </c>
      <c r="K141" s="187"/>
      <c r="L141" s="192"/>
      <c r="M141" s="193"/>
      <c r="N141" s="194"/>
      <c r="O141" s="194"/>
      <c r="P141" s="195">
        <f>P142</f>
        <v>0</v>
      </c>
      <c r="Q141" s="194"/>
      <c r="R141" s="195">
        <f>R142</f>
        <v>0</v>
      </c>
      <c r="S141" s="194"/>
      <c r="T141" s="196">
        <f>T142</f>
        <v>0</v>
      </c>
      <c r="U141" s="12"/>
      <c r="V141" s="12"/>
      <c r="W141" s="12"/>
      <c r="X141" s="12"/>
      <c r="Y141" s="12"/>
      <c r="Z141" s="12"/>
      <c r="AA141" s="12"/>
      <c r="AB141" s="12"/>
      <c r="AC141" s="12"/>
      <c r="AD141" s="12"/>
      <c r="AE141" s="12"/>
      <c r="AR141" s="197" t="s">
        <v>189</v>
      </c>
      <c r="AT141" s="198" t="s">
        <v>68</v>
      </c>
      <c r="AU141" s="198" t="s">
        <v>77</v>
      </c>
      <c r="AY141" s="197" t="s">
        <v>171</v>
      </c>
      <c r="BK141" s="199">
        <f>BK142</f>
        <v>0</v>
      </c>
    </row>
    <row r="142" spans="1:65" s="2" customFormat="1" ht="14.4" customHeight="1">
      <c r="A142" s="35"/>
      <c r="B142" s="36"/>
      <c r="C142" s="202" t="s">
        <v>435</v>
      </c>
      <c r="D142" s="202" t="s">
        <v>174</v>
      </c>
      <c r="E142" s="203" t="s">
        <v>326</v>
      </c>
      <c r="F142" s="204" t="s">
        <v>325</v>
      </c>
      <c r="G142" s="205" t="s">
        <v>321</v>
      </c>
      <c r="H142" s="216"/>
      <c r="I142" s="207"/>
      <c r="J142" s="208">
        <f>ROUND(I142*H142,2)</f>
        <v>0</v>
      </c>
      <c r="K142" s="209"/>
      <c r="L142" s="41"/>
      <c r="M142" s="217" t="s">
        <v>19</v>
      </c>
      <c r="N142" s="218" t="s">
        <v>40</v>
      </c>
      <c r="O142" s="219"/>
      <c r="P142" s="220">
        <f>O142*H142</f>
        <v>0</v>
      </c>
      <c r="Q142" s="220">
        <v>0</v>
      </c>
      <c r="R142" s="220">
        <f>Q142*H142</f>
        <v>0</v>
      </c>
      <c r="S142" s="220">
        <v>0</v>
      </c>
      <c r="T142" s="221">
        <f>S142*H142</f>
        <v>0</v>
      </c>
      <c r="U142" s="35"/>
      <c r="V142" s="35"/>
      <c r="W142" s="35"/>
      <c r="X142" s="35"/>
      <c r="Y142" s="35"/>
      <c r="Z142" s="35"/>
      <c r="AA142" s="35"/>
      <c r="AB142" s="35"/>
      <c r="AC142" s="35"/>
      <c r="AD142" s="35"/>
      <c r="AE142" s="35"/>
      <c r="AR142" s="214" t="s">
        <v>322</v>
      </c>
      <c r="AT142" s="214" t="s">
        <v>174</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322</v>
      </c>
      <c r="BM142" s="214" t="s">
        <v>2188</v>
      </c>
    </row>
    <row r="143" spans="1:31" s="2" customFormat="1" ht="6.95" customHeight="1">
      <c r="A143" s="35"/>
      <c r="B143" s="56"/>
      <c r="C143" s="57"/>
      <c r="D143" s="57"/>
      <c r="E143" s="57"/>
      <c r="F143" s="57"/>
      <c r="G143" s="57"/>
      <c r="H143" s="57"/>
      <c r="I143" s="57"/>
      <c r="J143" s="57"/>
      <c r="K143" s="57"/>
      <c r="L143" s="41"/>
      <c r="M143" s="35"/>
      <c r="O143" s="35"/>
      <c r="P143" s="35"/>
      <c r="Q143" s="35"/>
      <c r="R143" s="35"/>
      <c r="S143" s="35"/>
      <c r="T143" s="35"/>
      <c r="U143" s="35"/>
      <c r="V143" s="35"/>
      <c r="W143" s="35"/>
      <c r="X143" s="35"/>
      <c r="Y143" s="35"/>
      <c r="Z143" s="35"/>
      <c r="AA143" s="35"/>
      <c r="AB143" s="35"/>
      <c r="AC143" s="35"/>
      <c r="AD143" s="35"/>
      <c r="AE143" s="35"/>
    </row>
  </sheetData>
  <sheetProtection password="CC35" sheet="1" objects="1" scenarios="1" formatColumns="0" formatRows="0" autoFilter="0"/>
  <autoFilter ref="C90:K14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116</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30" customHeight="1">
      <c r="A9" s="35"/>
      <c r="B9" s="41"/>
      <c r="C9" s="35"/>
      <c r="D9" s="35"/>
      <c r="E9" s="132" t="s">
        <v>2189</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ROUND(J99,2)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ROUND((SUM(BE99:BE285)),2)</f>
        <v>0</v>
      </c>
      <c r="G33" s="35"/>
      <c r="H33" s="35"/>
      <c r="I33" s="145">
        <v>0.21</v>
      </c>
      <c r="J33" s="144">
        <f>ROUND(((SUM(BE99:BE285))*I33),2)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ROUND((SUM(BF99:BF285)),2)</f>
        <v>0</v>
      </c>
      <c r="G34" s="35"/>
      <c r="H34" s="35"/>
      <c r="I34" s="145">
        <v>0.15</v>
      </c>
      <c r="J34" s="144">
        <f>ROUND(((SUM(BF99:BF285))*I34),2)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ROUND((SUM(BG99:BG285)),2)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ROUND((SUM(BH99:BH285)),2)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ROUND((SUM(BI99:BI285)),2)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30" customHeight="1" hidden="1">
      <c r="A50" s="35"/>
      <c r="B50" s="36"/>
      <c r="C50" s="37"/>
      <c r="D50" s="37"/>
      <c r="E50" s="66" t="str">
        <f>E9</f>
        <v>SO.05.01 - VNITŘNÍ ÚPRAVY ELEKTROROZVODŮ STÁVAJÍCÍCH OBJEKTŮ</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J99</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2190</v>
      </c>
      <c r="E60" s="165"/>
      <c r="F60" s="165"/>
      <c r="G60" s="165"/>
      <c r="H60" s="165"/>
      <c r="I60" s="165"/>
      <c r="J60" s="166">
        <f>J100</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2191</v>
      </c>
      <c r="E61" s="171"/>
      <c r="F61" s="171"/>
      <c r="G61" s="171"/>
      <c r="H61" s="171"/>
      <c r="I61" s="171"/>
      <c r="J61" s="172">
        <f>J101</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2192</v>
      </c>
      <c r="E62" s="171"/>
      <c r="F62" s="171"/>
      <c r="G62" s="171"/>
      <c r="H62" s="171"/>
      <c r="I62" s="171"/>
      <c r="J62" s="172">
        <f>J120</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2193</v>
      </c>
      <c r="E63" s="171"/>
      <c r="F63" s="171"/>
      <c r="G63" s="171"/>
      <c r="H63" s="171"/>
      <c r="I63" s="171"/>
      <c r="J63" s="172">
        <f>J136</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2194</v>
      </c>
      <c r="E64" s="171"/>
      <c r="F64" s="171"/>
      <c r="G64" s="171"/>
      <c r="H64" s="171"/>
      <c r="I64" s="171"/>
      <c r="J64" s="172">
        <f>J148</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2195</v>
      </c>
      <c r="E65" s="171"/>
      <c r="F65" s="171"/>
      <c r="G65" s="171"/>
      <c r="H65" s="171"/>
      <c r="I65" s="171"/>
      <c r="J65" s="172">
        <f>J160</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2196</v>
      </c>
      <c r="E66" s="171"/>
      <c r="F66" s="171"/>
      <c r="G66" s="171"/>
      <c r="H66" s="171"/>
      <c r="I66" s="171"/>
      <c r="J66" s="172">
        <f>J169</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2197</v>
      </c>
      <c r="E67" s="171"/>
      <c r="F67" s="171"/>
      <c r="G67" s="171"/>
      <c r="H67" s="171"/>
      <c r="I67" s="171"/>
      <c r="J67" s="172">
        <f>J175</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2198</v>
      </c>
      <c r="E68" s="171"/>
      <c r="F68" s="171"/>
      <c r="G68" s="171"/>
      <c r="H68" s="171"/>
      <c r="I68" s="171"/>
      <c r="J68" s="172">
        <f>J180</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2199</v>
      </c>
      <c r="E69" s="171"/>
      <c r="F69" s="171"/>
      <c r="G69" s="171"/>
      <c r="H69" s="171"/>
      <c r="I69" s="171"/>
      <c r="J69" s="172">
        <f>J186</f>
        <v>0</v>
      </c>
      <c r="K69" s="169"/>
      <c r="L69" s="173"/>
      <c r="S69" s="10"/>
      <c r="T69" s="10"/>
      <c r="U69" s="10"/>
      <c r="V69" s="10"/>
      <c r="W69" s="10"/>
      <c r="X69" s="10"/>
      <c r="Y69" s="10"/>
      <c r="Z69" s="10"/>
      <c r="AA69" s="10"/>
      <c r="AB69" s="10"/>
      <c r="AC69" s="10"/>
      <c r="AD69" s="10"/>
      <c r="AE69" s="10"/>
    </row>
    <row r="70" spans="1:31" s="10" customFormat="1" ht="19.9" customHeight="1" hidden="1">
      <c r="A70" s="10"/>
      <c r="B70" s="168"/>
      <c r="C70" s="169"/>
      <c r="D70" s="170" t="s">
        <v>2200</v>
      </c>
      <c r="E70" s="171"/>
      <c r="F70" s="171"/>
      <c r="G70" s="171"/>
      <c r="H70" s="171"/>
      <c r="I70" s="171"/>
      <c r="J70" s="172">
        <f>J191</f>
        <v>0</v>
      </c>
      <c r="K70" s="169"/>
      <c r="L70" s="173"/>
      <c r="S70" s="10"/>
      <c r="T70" s="10"/>
      <c r="U70" s="10"/>
      <c r="V70" s="10"/>
      <c r="W70" s="10"/>
      <c r="X70" s="10"/>
      <c r="Y70" s="10"/>
      <c r="Z70" s="10"/>
      <c r="AA70" s="10"/>
      <c r="AB70" s="10"/>
      <c r="AC70" s="10"/>
      <c r="AD70" s="10"/>
      <c r="AE70" s="10"/>
    </row>
    <row r="71" spans="1:31" s="10" customFormat="1" ht="19.9" customHeight="1" hidden="1">
      <c r="A71" s="10"/>
      <c r="B71" s="168"/>
      <c r="C71" s="169"/>
      <c r="D71" s="170" t="s">
        <v>2201</v>
      </c>
      <c r="E71" s="171"/>
      <c r="F71" s="171"/>
      <c r="G71" s="171"/>
      <c r="H71" s="171"/>
      <c r="I71" s="171"/>
      <c r="J71" s="172">
        <f>J196</f>
        <v>0</v>
      </c>
      <c r="K71" s="169"/>
      <c r="L71" s="173"/>
      <c r="S71" s="10"/>
      <c r="T71" s="10"/>
      <c r="U71" s="10"/>
      <c r="V71" s="10"/>
      <c r="W71" s="10"/>
      <c r="X71" s="10"/>
      <c r="Y71" s="10"/>
      <c r="Z71" s="10"/>
      <c r="AA71" s="10"/>
      <c r="AB71" s="10"/>
      <c r="AC71" s="10"/>
      <c r="AD71" s="10"/>
      <c r="AE71" s="10"/>
    </row>
    <row r="72" spans="1:31" s="9" customFormat="1" ht="24.95" customHeight="1" hidden="1">
      <c r="A72" s="9"/>
      <c r="B72" s="162"/>
      <c r="C72" s="163"/>
      <c r="D72" s="164" t="s">
        <v>2202</v>
      </c>
      <c r="E72" s="165"/>
      <c r="F72" s="165"/>
      <c r="G72" s="165"/>
      <c r="H72" s="165"/>
      <c r="I72" s="165"/>
      <c r="J72" s="166">
        <f>J202</f>
        <v>0</v>
      </c>
      <c r="K72" s="163"/>
      <c r="L72" s="167"/>
      <c r="S72" s="9"/>
      <c r="T72" s="9"/>
      <c r="U72" s="9"/>
      <c r="V72" s="9"/>
      <c r="W72" s="9"/>
      <c r="X72" s="9"/>
      <c r="Y72" s="9"/>
      <c r="Z72" s="9"/>
      <c r="AA72" s="9"/>
      <c r="AB72" s="9"/>
      <c r="AC72" s="9"/>
      <c r="AD72" s="9"/>
      <c r="AE72" s="9"/>
    </row>
    <row r="73" spans="1:31" s="9" customFormat="1" ht="24.95" customHeight="1" hidden="1">
      <c r="A73" s="9"/>
      <c r="B73" s="162"/>
      <c r="C73" s="163"/>
      <c r="D73" s="164" t="s">
        <v>2203</v>
      </c>
      <c r="E73" s="165"/>
      <c r="F73" s="165"/>
      <c r="G73" s="165"/>
      <c r="H73" s="165"/>
      <c r="I73" s="165"/>
      <c r="J73" s="166">
        <f>J272</f>
        <v>0</v>
      </c>
      <c r="K73" s="163"/>
      <c r="L73" s="167"/>
      <c r="S73" s="9"/>
      <c r="T73" s="9"/>
      <c r="U73" s="9"/>
      <c r="V73" s="9"/>
      <c r="W73" s="9"/>
      <c r="X73" s="9"/>
      <c r="Y73" s="9"/>
      <c r="Z73" s="9"/>
      <c r="AA73" s="9"/>
      <c r="AB73" s="9"/>
      <c r="AC73" s="9"/>
      <c r="AD73" s="9"/>
      <c r="AE73" s="9"/>
    </row>
    <row r="74" spans="1:31" s="9" customFormat="1" ht="24.95" customHeight="1" hidden="1">
      <c r="A74" s="9"/>
      <c r="B74" s="162"/>
      <c r="C74" s="163"/>
      <c r="D74" s="164" t="s">
        <v>153</v>
      </c>
      <c r="E74" s="165"/>
      <c r="F74" s="165"/>
      <c r="G74" s="165"/>
      <c r="H74" s="165"/>
      <c r="I74" s="165"/>
      <c r="J74" s="166">
        <f>J275</f>
        <v>0</v>
      </c>
      <c r="K74" s="163"/>
      <c r="L74" s="167"/>
      <c r="S74" s="9"/>
      <c r="T74" s="9"/>
      <c r="U74" s="9"/>
      <c r="V74" s="9"/>
      <c r="W74" s="9"/>
      <c r="X74" s="9"/>
      <c r="Y74" s="9"/>
      <c r="Z74" s="9"/>
      <c r="AA74" s="9"/>
      <c r="AB74" s="9"/>
      <c r="AC74" s="9"/>
      <c r="AD74" s="9"/>
      <c r="AE74" s="9"/>
    </row>
    <row r="75" spans="1:31" s="10" customFormat="1" ht="19.9" customHeight="1" hidden="1">
      <c r="A75" s="10"/>
      <c r="B75" s="168"/>
      <c r="C75" s="169"/>
      <c r="D75" s="170" t="s">
        <v>550</v>
      </c>
      <c r="E75" s="171"/>
      <c r="F75" s="171"/>
      <c r="G75" s="171"/>
      <c r="H75" s="171"/>
      <c r="I75" s="171"/>
      <c r="J75" s="172">
        <f>J276</f>
        <v>0</v>
      </c>
      <c r="K75" s="169"/>
      <c r="L75" s="173"/>
      <c r="S75" s="10"/>
      <c r="T75" s="10"/>
      <c r="U75" s="10"/>
      <c r="V75" s="10"/>
      <c r="W75" s="10"/>
      <c r="X75" s="10"/>
      <c r="Y75" s="10"/>
      <c r="Z75" s="10"/>
      <c r="AA75" s="10"/>
      <c r="AB75" s="10"/>
      <c r="AC75" s="10"/>
      <c r="AD75" s="10"/>
      <c r="AE75" s="10"/>
    </row>
    <row r="76" spans="1:31" s="10" customFormat="1" ht="19.9" customHeight="1" hidden="1">
      <c r="A76" s="10"/>
      <c r="B76" s="168"/>
      <c r="C76" s="169"/>
      <c r="D76" s="170" t="s">
        <v>154</v>
      </c>
      <c r="E76" s="171"/>
      <c r="F76" s="171"/>
      <c r="G76" s="171"/>
      <c r="H76" s="171"/>
      <c r="I76" s="171"/>
      <c r="J76" s="172">
        <f>J278</f>
        <v>0</v>
      </c>
      <c r="K76" s="169"/>
      <c r="L76" s="173"/>
      <c r="S76" s="10"/>
      <c r="T76" s="10"/>
      <c r="U76" s="10"/>
      <c r="V76" s="10"/>
      <c r="W76" s="10"/>
      <c r="X76" s="10"/>
      <c r="Y76" s="10"/>
      <c r="Z76" s="10"/>
      <c r="AA76" s="10"/>
      <c r="AB76" s="10"/>
      <c r="AC76" s="10"/>
      <c r="AD76" s="10"/>
      <c r="AE76" s="10"/>
    </row>
    <row r="77" spans="1:31" s="10" customFormat="1" ht="19.9" customHeight="1" hidden="1">
      <c r="A77" s="10"/>
      <c r="B77" s="168"/>
      <c r="C77" s="169"/>
      <c r="D77" s="170" t="s">
        <v>155</v>
      </c>
      <c r="E77" s="171"/>
      <c r="F77" s="171"/>
      <c r="G77" s="171"/>
      <c r="H77" s="171"/>
      <c r="I77" s="171"/>
      <c r="J77" s="172">
        <f>J280</f>
        <v>0</v>
      </c>
      <c r="K77" s="169"/>
      <c r="L77" s="173"/>
      <c r="S77" s="10"/>
      <c r="T77" s="10"/>
      <c r="U77" s="10"/>
      <c r="V77" s="10"/>
      <c r="W77" s="10"/>
      <c r="X77" s="10"/>
      <c r="Y77" s="10"/>
      <c r="Z77" s="10"/>
      <c r="AA77" s="10"/>
      <c r="AB77" s="10"/>
      <c r="AC77" s="10"/>
      <c r="AD77" s="10"/>
      <c r="AE77" s="10"/>
    </row>
    <row r="78" spans="1:31" s="10" customFormat="1" ht="19.9" customHeight="1" hidden="1">
      <c r="A78" s="10"/>
      <c r="B78" s="168"/>
      <c r="C78" s="169"/>
      <c r="D78" s="170" t="s">
        <v>2204</v>
      </c>
      <c r="E78" s="171"/>
      <c r="F78" s="171"/>
      <c r="G78" s="171"/>
      <c r="H78" s="171"/>
      <c r="I78" s="171"/>
      <c r="J78" s="172">
        <f>J282</f>
        <v>0</v>
      </c>
      <c r="K78" s="169"/>
      <c r="L78" s="173"/>
      <c r="S78" s="10"/>
      <c r="T78" s="10"/>
      <c r="U78" s="10"/>
      <c r="V78" s="10"/>
      <c r="W78" s="10"/>
      <c r="X78" s="10"/>
      <c r="Y78" s="10"/>
      <c r="Z78" s="10"/>
      <c r="AA78" s="10"/>
      <c r="AB78" s="10"/>
      <c r="AC78" s="10"/>
      <c r="AD78" s="10"/>
      <c r="AE78" s="10"/>
    </row>
    <row r="79" spans="1:31" s="10" customFormat="1" ht="19.9" customHeight="1" hidden="1">
      <c r="A79" s="10"/>
      <c r="B79" s="168"/>
      <c r="C79" s="169"/>
      <c r="D79" s="170" t="s">
        <v>551</v>
      </c>
      <c r="E79" s="171"/>
      <c r="F79" s="171"/>
      <c r="G79" s="171"/>
      <c r="H79" s="171"/>
      <c r="I79" s="171"/>
      <c r="J79" s="172">
        <f>J284</f>
        <v>0</v>
      </c>
      <c r="K79" s="169"/>
      <c r="L79" s="173"/>
      <c r="S79" s="10"/>
      <c r="T79" s="10"/>
      <c r="U79" s="10"/>
      <c r="V79" s="10"/>
      <c r="W79" s="10"/>
      <c r="X79" s="10"/>
      <c r="Y79" s="10"/>
      <c r="Z79" s="10"/>
      <c r="AA79" s="10"/>
      <c r="AB79" s="10"/>
      <c r="AC79" s="10"/>
      <c r="AD79" s="10"/>
      <c r="AE79" s="10"/>
    </row>
    <row r="80" spans="1:31" s="2" customFormat="1" ht="21.8" customHeight="1" hidden="1">
      <c r="A80" s="35"/>
      <c r="B80" s="36"/>
      <c r="C80" s="37"/>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6.95" customHeight="1" hidden="1">
      <c r="A81" s="35"/>
      <c r="B81" s="56"/>
      <c r="C81" s="57"/>
      <c r="D81" s="57"/>
      <c r="E81" s="57"/>
      <c r="F81" s="57"/>
      <c r="G81" s="57"/>
      <c r="H81" s="57"/>
      <c r="I81" s="57"/>
      <c r="J81" s="57"/>
      <c r="K81" s="57"/>
      <c r="L81" s="131"/>
      <c r="S81" s="35"/>
      <c r="T81" s="35"/>
      <c r="U81" s="35"/>
      <c r="V81" s="35"/>
      <c r="W81" s="35"/>
      <c r="X81" s="35"/>
      <c r="Y81" s="35"/>
      <c r="Z81" s="35"/>
      <c r="AA81" s="35"/>
      <c r="AB81" s="35"/>
      <c r="AC81" s="35"/>
      <c r="AD81" s="35"/>
      <c r="AE81" s="35"/>
    </row>
    <row r="82" ht="12" hidden="1"/>
    <row r="83" ht="12" hidden="1"/>
    <row r="84" ht="12" hidden="1"/>
    <row r="85" spans="1:31" s="2" customFormat="1" ht="6.95" customHeight="1">
      <c r="A85" s="35"/>
      <c r="B85" s="58"/>
      <c r="C85" s="59"/>
      <c r="D85" s="59"/>
      <c r="E85" s="59"/>
      <c r="F85" s="59"/>
      <c r="G85" s="59"/>
      <c r="H85" s="59"/>
      <c r="I85" s="59"/>
      <c r="J85" s="59"/>
      <c r="K85" s="59"/>
      <c r="L85" s="131"/>
      <c r="S85" s="35"/>
      <c r="T85" s="35"/>
      <c r="U85" s="35"/>
      <c r="V85" s="35"/>
      <c r="W85" s="35"/>
      <c r="X85" s="35"/>
      <c r="Y85" s="35"/>
      <c r="Z85" s="35"/>
      <c r="AA85" s="35"/>
      <c r="AB85" s="35"/>
      <c r="AC85" s="35"/>
      <c r="AD85" s="35"/>
      <c r="AE85" s="35"/>
    </row>
    <row r="86" spans="1:31" s="2" customFormat="1" ht="24.95" customHeight="1">
      <c r="A86" s="35"/>
      <c r="B86" s="36"/>
      <c r="C86" s="20" t="s">
        <v>156</v>
      </c>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37"/>
      <c r="J87" s="37"/>
      <c r="K87" s="37"/>
      <c r="L87" s="131"/>
      <c r="S87" s="35"/>
      <c r="T87" s="35"/>
      <c r="U87" s="35"/>
      <c r="V87" s="35"/>
      <c r="W87" s="35"/>
      <c r="X87" s="35"/>
      <c r="Y87" s="35"/>
      <c r="Z87" s="35"/>
      <c r="AA87" s="35"/>
      <c r="AB87" s="35"/>
      <c r="AC87" s="35"/>
      <c r="AD87" s="35"/>
      <c r="AE87" s="35"/>
    </row>
    <row r="88" spans="1:31" s="2" customFormat="1" ht="12" customHeight="1">
      <c r="A88" s="35"/>
      <c r="B88" s="36"/>
      <c r="C88" s="29" t="s">
        <v>16</v>
      </c>
      <c r="D88" s="37"/>
      <c r="E88" s="37"/>
      <c r="F88" s="37"/>
      <c r="G88" s="37"/>
      <c r="H88" s="37"/>
      <c r="I88" s="37"/>
      <c r="J88" s="37"/>
      <c r="K88" s="37"/>
      <c r="L88" s="131"/>
      <c r="S88" s="35"/>
      <c r="T88" s="35"/>
      <c r="U88" s="35"/>
      <c r="V88" s="35"/>
      <c r="W88" s="35"/>
      <c r="X88" s="35"/>
      <c r="Y88" s="35"/>
      <c r="Z88" s="35"/>
      <c r="AA88" s="35"/>
      <c r="AB88" s="35"/>
      <c r="AC88" s="35"/>
      <c r="AD88" s="35"/>
      <c r="AE88" s="35"/>
    </row>
    <row r="89" spans="1:31" s="2" customFormat="1" ht="16.5" customHeight="1">
      <c r="A89" s="35"/>
      <c r="B89" s="36"/>
      <c r="C89" s="37"/>
      <c r="D89" s="37"/>
      <c r="E89" s="157" t="str">
        <f>E7</f>
        <v>ON Jíčín - Náhradní zdroj elektrické energie - nemocnice Jičín</v>
      </c>
      <c r="F89" s="29"/>
      <c r="G89" s="29"/>
      <c r="H89" s="29"/>
      <c r="I89" s="37"/>
      <c r="J89" s="37"/>
      <c r="K89" s="37"/>
      <c r="L89" s="131"/>
      <c r="S89" s="35"/>
      <c r="T89" s="35"/>
      <c r="U89" s="35"/>
      <c r="V89" s="35"/>
      <c r="W89" s="35"/>
      <c r="X89" s="35"/>
      <c r="Y89" s="35"/>
      <c r="Z89" s="35"/>
      <c r="AA89" s="35"/>
      <c r="AB89" s="35"/>
      <c r="AC89" s="35"/>
      <c r="AD89" s="35"/>
      <c r="AE89" s="35"/>
    </row>
    <row r="90" spans="1:31" s="2" customFormat="1" ht="12" customHeight="1">
      <c r="A90" s="35"/>
      <c r="B90" s="36"/>
      <c r="C90" s="29" t="s">
        <v>130</v>
      </c>
      <c r="D90" s="37"/>
      <c r="E90" s="37"/>
      <c r="F90" s="37"/>
      <c r="G90" s="37"/>
      <c r="H90" s="37"/>
      <c r="I90" s="37"/>
      <c r="J90" s="37"/>
      <c r="K90" s="37"/>
      <c r="L90" s="131"/>
      <c r="S90" s="35"/>
      <c r="T90" s="35"/>
      <c r="U90" s="35"/>
      <c r="V90" s="35"/>
      <c r="W90" s="35"/>
      <c r="X90" s="35"/>
      <c r="Y90" s="35"/>
      <c r="Z90" s="35"/>
      <c r="AA90" s="35"/>
      <c r="AB90" s="35"/>
      <c r="AC90" s="35"/>
      <c r="AD90" s="35"/>
      <c r="AE90" s="35"/>
    </row>
    <row r="91" spans="1:31" s="2" customFormat="1" ht="30" customHeight="1">
      <c r="A91" s="35"/>
      <c r="B91" s="36"/>
      <c r="C91" s="37"/>
      <c r="D91" s="37"/>
      <c r="E91" s="66" t="str">
        <f>E9</f>
        <v>SO.05.01 - VNITŘNÍ ÚPRAVY ELEKTROROZVODŮ STÁVAJÍCÍCH OBJEKTŮ</v>
      </c>
      <c r="F91" s="37"/>
      <c r="G91" s="37"/>
      <c r="H91" s="37"/>
      <c r="I91" s="37"/>
      <c r="J91" s="37"/>
      <c r="K91" s="37"/>
      <c r="L91" s="131"/>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131"/>
      <c r="S92" s="35"/>
      <c r="T92" s="35"/>
      <c r="U92" s="35"/>
      <c r="V92" s="35"/>
      <c r="W92" s="35"/>
      <c r="X92" s="35"/>
      <c r="Y92" s="35"/>
      <c r="Z92" s="35"/>
      <c r="AA92" s="35"/>
      <c r="AB92" s="35"/>
      <c r="AC92" s="35"/>
      <c r="AD92" s="35"/>
      <c r="AE92" s="35"/>
    </row>
    <row r="93" spans="1:31" s="2" customFormat="1" ht="12" customHeight="1">
      <c r="A93" s="35"/>
      <c r="B93" s="36"/>
      <c r="C93" s="29" t="s">
        <v>21</v>
      </c>
      <c r="D93" s="37"/>
      <c r="E93" s="37"/>
      <c r="F93" s="24" t="str">
        <f>F12</f>
        <v xml:space="preserve"> </v>
      </c>
      <c r="G93" s="37"/>
      <c r="H93" s="37"/>
      <c r="I93" s="29" t="s">
        <v>23</v>
      </c>
      <c r="J93" s="69" t="str">
        <f>IF(J12="","",J12)</f>
        <v>3. 9. 2021</v>
      </c>
      <c r="K93" s="37"/>
      <c r="L93" s="131"/>
      <c r="S93" s="35"/>
      <c r="T93" s="35"/>
      <c r="U93" s="35"/>
      <c r="V93" s="35"/>
      <c r="W93" s="35"/>
      <c r="X93" s="35"/>
      <c r="Y93" s="35"/>
      <c r="Z93" s="35"/>
      <c r="AA93" s="35"/>
      <c r="AB93" s="35"/>
      <c r="AC93" s="35"/>
      <c r="AD93" s="35"/>
      <c r="AE93" s="35"/>
    </row>
    <row r="94" spans="1:31" s="2" customFormat="1" ht="6.95" customHeight="1">
      <c r="A94" s="35"/>
      <c r="B94" s="36"/>
      <c r="C94" s="37"/>
      <c r="D94" s="37"/>
      <c r="E94" s="37"/>
      <c r="F94" s="37"/>
      <c r="G94" s="37"/>
      <c r="H94" s="37"/>
      <c r="I94" s="37"/>
      <c r="J94" s="37"/>
      <c r="K94" s="37"/>
      <c r="L94" s="131"/>
      <c r="S94" s="35"/>
      <c r="T94" s="35"/>
      <c r="U94" s="35"/>
      <c r="V94" s="35"/>
      <c r="W94" s="35"/>
      <c r="X94" s="35"/>
      <c r="Y94" s="35"/>
      <c r="Z94" s="35"/>
      <c r="AA94" s="35"/>
      <c r="AB94" s="35"/>
      <c r="AC94" s="35"/>
      <c r="AD94" s="35"/>
      <c r="AE94" s="35"/>
    </row>
    <row r="95" spans="1:31" s="2" customFormat="1" ht="15.15" customHeight="1">
      <c r="A95" s="35"/>
      <c r="B95" s="36"/>
      <c r="C95" s="29" t="s">
        <v>25</v>
      </c>
      <c r="D95" s="37"/>
      <c r="E95" s="37"/>
      <c r="F95" s="24" t="str">
        <f>E15</f>
        <v xml:space="preserve"> </v>
      </c>
      <c r="G95" s="37"/>
      <c r="H95" s="37"/>
      <c r="I95" s="29" t="s">
        <v>30</v>
      </c>
      <c r="J95" s="33" t="str">
        <f>E21</f>
        <v xml:space="preserve"> </v>
      </c>
      <c r="K95" s="37"/>
      <c r="L95" s="131"/>
      <c r="S95" s="35"/>
      <c r="T95" s="35"/>
      <c r="U95" s="35"/>
      <c r="V95" s="35"/>
      <c r="W95" s="35"/>
      <c r="X95" s="35"/>
      <c r="Y95" s="35"/>
      <c r="Z95" s="35"/>
      <c r="AA95" s="35"/>
      <c r="AB95" s="35"/>
      <c r="AC95" s="35"/>
      <c r="AD95" s="35"/>
      <c r="AE95" s="35"/>
    </row>
    <row r="96" spans="1:31" s="2" customFormat="1" ht="15.15" customHeight="1">
      <c r="A96" s="35"/>
      <c r="B96" s="36"/>
      <c r="C96" s="29" t="s">
        <v>28</v>
      </c>
      <c r="D96" s="37"/>
      <c r="E96" s="37"/>
      <c r="F96" s="24" t="str">
        <f>IF(E18="","",E18)</f>
        <v>Vyplň údaj</v>
      </c>
      <c r="G96" s="37"/>
      <c r="H96" s="37"/>
      <c r="I96" s="29" t="s">
        <v>32</v>
      </c>
      <c r="J96" s="33" t="str">
        <f>E24</f>
        <v xml:space="preserve"> </v>
      </c>
      <c r="K96" s="37"/>
      <c r="L96" s="131"/>
      <c r="S96" s="35"/>
      <c r="T96" s="35"/>
      <c r="U96" s="35"/>
      <c r="V96" s="35"/>
      <c r="W96" s="35"/>
      <c r="X96" s="35"/>
      <c r="Y96" s="35"/>
      <c r="Z96" s="35"/>
      <c r="AA96" s="35"/>
      <c r="AB96" s="35"/>
      <c r="AC96" s="35"/>
      <c r="AD96" s="35"/>
      <c r="AE96" s="35"/>
    </row>
    <row r="97" spans="1:31" s="2" customFormat="1" ht="10.3" customHeight="1">
      <c r="A97" s="35"/>
      <c r="B97" s="36"/>
      <c r="C97" s="37"/>
      <c r="D97" s="37"/>
      <c r="E97" s="37"/>
      <c r="F97" s="37"/>
      <c r="G97" s="37"/>
      <c r="H97" s="37"/>
      <c r="I97" s="37"/>
      <c r="J97" s="37"/>
      <c r="K97" s="37"/>
      <c r="L97" s="131"/>
      <c r="S97" s="35"/>
      <c r="T97" s="35"/>
      <c r="U97" s="35"/>
      <c r="V97" s="35"/>
      <c r="W97" s="35"/>
      <c r="X97" s="35"/>
      <c r="Y97" s="35"/>
      <c r="Z97" s="35"/>
      <c r="AA97" s="35"/>
      <c r="AB97" s="35"/>
      <c r="AC97" s="35"/>
      <c r="AD97" s="35"/>
      <c r="AE97" s="35"/>
    </row>
    <row r="98" spans="1:31" s="11" customFormat="1" ht="29.25" customHeight="1">
      <c r="A98" s="174"/>
      <c r="B98" s="175"/>
      <c r="C98" s="176" t="s">
        <v>157</v>
      </c>
      <c r="D98" s="177" t="s">
        <v>54</v>
      </c>
      <c r="E98" s="177" t="s">
        <v>50</v>
      </c>
      <c r="F98" s="177" t="s">
        <v>51</v>
      </c>
      <c r="G98" s="177" t="s">
        <v>158</v>
      </c>
      <c r="H98" s="177" t="s">
        <v>159</v>
      </c>
      <c r="I98" s="177" t="s">
        <v>160</v>
      </c>
      <c r="J98" s="178" t="s">
        <v>135</v>
      </c>
      <c r="K98" s="179" t="s">
        <v>161</v>
      </c>
      <c r="L98" s="180"/>
      <c r="M98" s="89" t="s">
        <v>19</v>
      </c>
      <c r="N98" s="90" t="s">
        <v>39</v>
      </c>
      <c r="O98" s="90" t="s">
        <v>162</v>
      </c>
      <c r="P98" s="90" t="s">
        <v>163</v>
      </c>
      <c r="Q98" s="90" t="s">
        <v>164</v>
      </c>
      <c r="R98" s="90" t="s">
        <v>165</v>
      </c>
      <c r="S98" s="90" t="s">
        <v>166</v>
      </c>
      <c r="T98" s="91" t="s">
        <v>167</v>
      </c>
      <c r="U98" s="174"/>
      <c r="V98" s="174"/>
      <c r="W98" s="174"/>
      <c r="X98" s="174"/>
      <c r="Y98" s="174"/>
      <c r="Z98" s="174"/>
      <c r="AA98" s="174"/>
      <c r="AB98" s="174"/>
      <c r="AC98" s="174"/>
      <c r="AD98" s="174"/>
      <c r="AE98" s="174"/>
    </row>
    <row r="99" spans="1:63" s="2" customFormat="1" ht="22.8" customHeight="1">
      <c r="A99" s="35"/>
      <c r="B99" s="36"/>
      <c r="C99" s="96" t="s">
        <v>168</v>
      </c>
      <c r="D99" s="37"/>
      <c r="E99" s="37"/>
      <c r="F99" s="37"/>
      <c r="G99" s="37"/>
      <c r="H99" s="37"/>
      <c r="I99" s="37"/>
      <c r="J99" s="181">
        <f>BK99</f>
        <v>0</v>
      </c>
      <c r="K99" s="37"/>
      <c r="L99" s="41"/>
      <c r="M99" s="92"/>
      <c r="N99" s="182"/>
      <c r="O99" s="93"/>
      <c r="P99" s="183">
        <f>P100+P202+P272+P275</f>
        <v>0</v>
      </c>
      <c r="Q99" s="93"/>
      <c r="R99" s="183">
        <f>R100+R202+R272+R275</f>
        <v>0</v>
      </c>
      <c r="S99" s="93"/>
      <c r="T99" s="184">
        <f>T100+T202+T272+T275</f>
        <v>0</v>
      </c>
      <c r="U99" s="35"/>
      <c r="V99" s="35"/>
      <c r="W99" s="35"/>
      <c r="X99" s="35"/>
      <c r="Y99" s="35"/>
      <c r="Z99" s="35"/>
      <c r="AA99" s="35"/>
      <c r="AB99" s="35"/>
      <c r="AC99" s="35"/>
      <c r="AD99" s="35"/>
      <c r="AE99" s="35"/>
      <c r="AT99" s="14" t="s">
        <v>68</v>
      </c>
      <c r="AU99" s="14" t="s">
        <v>136</v>
      </c>
      <c r="BK99" s="185">
        <f>BK100+BK202+BK272+BK275</f>
        <v>0</v>
      </c>
    </row>
    <row r="100" spans="1:63" s="12" customFormat="1" ht="25.9" customHeight="1">
      <c r="A100" s="12"/>
      <c r="B100" s="186"/>
      <c r="C100" s="187"/>
      <c r="D100" s="188" t="s">
        <v>68</v>
      </c>
      <c r="E100" s="189" t="s">
        <v>2205</v>
      </c>
      <c r="F100" s="189" t="s">
        <v>553</v>
      </c>
      <c r="G100" s="187"/>
      <c r="H100" s="187"/>
      <c r="I100" s="190"/>
      <c r="J100" s="191">
        <f>BK100</f>
        <v>0</v>
      </c>
      <c r="K100" s="187"/>
      <c r="L100" s="192"/>
      <c r="M100" s="193"/>
      <c r="N100" s="194"/>
      <c r="O100" s="194"/>
      <c r="P100" s="195">
        <f>P101+P120+P136+P148+P160+P169+P175+P180+P186+P191+P196</f>
        <v>0</v>
      </c>
      <c r="Q100" s="194"/>
      <c r="R100" s="195">
        <f>R101+R120+R136+R148+R160+R169+R175+R180+R186+R191+R196</f>
        <v>0</v>
      </c>
      <c r="S100" s="194"/>
      <c r="T100" s="196">
        <f>T101+T120+T136+T148+T160+T169+T175+T180+T186+T191+T196</f>
        <v>0</v>
      </c>
      <c r="U100" s="12"/>
      <c r="V100" s="12"/>
      <c r="W100" s="12"/>
      <c r="X100" s="12"/>
      <c r="Y100" s="12"/>
      <c r="Z100" s="12"/>
      <c r="AA100" s="12"/>
      <c r="AB100" s="12"/>
      <c r="AC100" s="12"/>
      <c r="AD100" s="12"/>
      <c r="AE100" s="12"/>
      <c r="AR100" s="197" t="s">
        <v>77</v>
      </c>
      <c r="AT100" s="198" t="s">
        <v>68</v>
      </c>
      <c r="AU100" s="198" t="s">
        <v>69</v>
      </c>
      <c r="AY100" s="197" t="s">
        <v>171</v>
      </c>
      <c r="BK100" s="199">
        <f>BK101+BK120+BK136+BK148+BK160+BK169+BK175+BK180+BK186+BK191+BK196</f>
        <v>0</v>
      </c>
    </row>
    <row r="101" spans="1:63" s="12" customFormat="1" ht="22.8" customHeight="1">
      <c r="A101" s="12"/>
      <c r="B101" s="186"/>
      <c r="C101" s="187"/>
      <c r="D101" s="188" t="s">
        <v>68</v>
      </c>
      <c r="E101" s="200" t="s">
        <v>552</v>
      </c>
      <c r="F101" s="200" t="s">
        <v>2206</v>
      </c>
      <c r="G101" s="187"/>
      <c r="H101" s="187"/>
      <c r="I101" s="190"/>
      <c r="J101" s="201">
        <f>BK101</f>
        <v>0</v>
      </c>
      <c r="K101" s="187"/>
      <c r="L101" s="192"/>
      <c r="M101" s="193"/>
      <c r="N101" s="194"/>
      <c r="O101" s="194"/>
      <c r="P101" s="195">
        <f>SUM(P102:P119)</f>
        <v>0</v>
      </c>
      <c r="Q101" s="194"/>
      <c r="R101" s="195">
        <f>SUM(R102:R119)</f>
        <v>0</v>
      </c>
      <c r="S101" s="194"/>
      <c r="T101" s="196">
        <f>SUM(T102:T119)</f>
        <v>0</v>
      </c>
      <c r="U101" s="12"/>
      <c r="V101" s="12"/>
      <c r="W101" s="12"/>
      <c r="X101" s="12"/>
      <c r="Y101" s="12"/>
      <c r="Z101" s="12"/>
      <c r="AA101" s="12"/>
      <c r="AB101" s="12"/>
      <c r="AC101" s="12"/>
      <c r="AD101" s="12"/>
      <c r="AE101" s="12"/>
      <c r="AR101" s="197" t="s">
        <v>77</v>
      </c>
      <c r="AT101" s="198" t="s">
        <v>68</v>
      </c>
      <c r="AU101" s="198" t="s">
        <v>77</v>
      </c>
      <c r="AY101" s="197" t="s">
        <v>171</v>
      </c>
      <c r="BK101" s="199">
        <f>SUM(BK102:BK119)</f>
        <v>0</v>
      </c>
    </row>
    <row r="102" spans="1:65" s="2" customFormat="1" ht="24.15" customHeight="1">
      <c r="A102" s="35"/>
      <c r="B102" s="36"/>
      <c r="C102" s="222" t="s">
        <v>77</v>
      </c>
      <c r="D102" s="222" t="s">
        <v>299</v>
      </c>
      <c r="E102" s="223" t="s">
        <v>2207</v>
      </c>
      <c r="F102" s="224" t="s">
        <v>2208</v>
      </c>
      <c r="G102" s="225" t="s">
        <v>378</v>
      </c>
      <c r="H102" s="226">
        <v>1</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79</v>
      </c>
    </row>
    <row r="103" spans="1:65" s="2" customFormat="1" ht="24.15" customHeight="1">
      <c r="A103" s="35"/>
      <c r="B103" s="36"/>
      <c r="C103" s="222" t="s">
        <v>79</v>
      </c>
      <c r="D103" s="222" t="s">
        <v>299</v>
      </c>
      <c r="E103" s="223" t="s">
        <v>2209</v>
      </c>
      <c r="F103" s="224" t="s">
        <v>2210</v>
      </c>
      <c r="G103" s="225" t="s">
        <v>378</v>
      </c>
      <c r="H103" s="226">
        <v>1</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178</v>
      </c>
    </row>
    <row r="104" spans="1:65" s="2" customFormat="1" ht="24.15" customHeight="1">
      <c r="A104" s="35"/>
      <c r="B104" s="36"/>
      <c r="C104" s="222" t="s">
        <v>181</v>
      </c>
      <c r="D104" s="222" t="s">
        <v>299</v>
      </c>
      <c r="E104" s="223" t="s">
        <v>2211</v>
      </c>
      <c r="F104" s="224" t="s">
        <v>2212</v>
      </c>
      <c r="G104" s="225" t="s">
        <v>378</v>
      </c>
      <c r="H104" s="226">
        <v>1</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185</v>
      </c>
    </row>
    <row r="105" spans="1:65" s="2" customFormat="1" ht="24.15" customHeight="1">
      <c r="A105" s="35"/>
      <c r="B105" s="36"/>
      <c r="C105" s="222" t="s">
        <v>178</v>
      </c>
      <c r="D105" s="222" t="s">
        <v>299</v>
      </c>
      <c r="E105" s="223" t="s">
        <v>2213</v>
      </c>
      <c r="F105" s="224" t="s">
        <v>2214</v>
      </c>
      <c r="G105" s="225" t="s">
        <v>378</v>
      </c>
      <c r="H105" s="226">
        <v>1</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188</v>
      </c>
    </row>
    <row r="106" spans="1:65" s="2" customFormat="1" ht="24.15" customHeight="1">
      <c r="A106" s="35"/>
      <c r="B106" s="36"/>
      <c r="C106" s="222" t="s">
        <v>189</v>
      </c>
      <c r="D106" s="222" t="s">
        <v>299</v>
      </c>
      <c r="E106" s="223" t="s">
        <v>2215</v>
      </c>
      <c r="F106" s="224" t="s">
        <v>2216</v>
      </c>
      <c r="G106" s="225" t="s">
        <v>378</v>
      </c>
      <c r="H106" s="226">
        <v>1</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192</v>
      </c>
    </row>
    <row r="107" spans="1:65" s="2" customFormat="1" ht="24.15" customHeight="1">
      <c r="A107" s="35"/>
      <c r="B107" s="36"/>
      <c r="C107" s="222" t="s">
        <v>185</v>
      </c>
      <c r="D107" s="222" t="s">
        <v>299</v>
      </c>
      <c r="E107" s="223" t="s">
        <v>2217</v>
      </c>
      <c r="F107" s="224" t="s">
        <v>2218</v>
      </c>
      <c r="G107" s="225" t="s">
        <v>378</v>
      </c>
      <c r="H107" s="226">
        <v>1</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195</v>
      </c>
    </row>
    <row r="108" spans="1:65" s="2" customFormat="1" ht="24.15" customHeight="1">
      <c r="A108" s="35"/>
      <c r="B108" s="36"/>
      <c r="C108" s="222" t="s">
        <v>196</v>
      </c>
      <c r="D108" s="222" t="s">
        <v>299</v>
      </c>
      <c r="E108" s="223" t="s">
        <v>2219</v>
      </c>
      <c r="F108" s="224" t="s">
        <v>2220</v>
      </c>
      <c r="G108" s="225" t="s">
        <v>378</v>
      </c>
      <c r="H108" s="226">
        <v>1</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199</v>
      </c>
    </row>
    <row r="109" spans="1:65" s="2" customFormat="1" ht="24.15" customHeight="1">
      <c r="A109" s="35"/>
      <c r="B109" s="36"/>
      <c r="C109" s="222" t="s">
        <v>188</v>
      </c>
      <c r="D109" s="222" t="s">
        <v>299</v>
      </c>
      <c r="E109" s="223" t="s">
        <v>2221</v>
      </c>
      <c r="F109" s="224" t="s">
        <v>2222</v>
      </c>
      <c r="G109" s="225" t="s">
        <v>378</v>
      </c>
      <c r="H109" s="226">
        <v>1</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202</v>
      </c>
    </row>
    <row r="110" spans="1:65" s="2" customFormat="1" ht="24.15" customHeight="1">
      <c r="A110" s="35"/>
      <c r="B110" s="36"/>
      <c r="C110" s="222" t="s">
        <v>172</v>
      </c>
      <c r="D110" s="222" t="s">
        <v>299</v>
      </c>
      <c r="E110" s="223" t="s">
        <v>2223</v>
      </c>
      <c r="F110" s="224" t="s">
        <v>2224</v>
      </c>
      <c r="G110" s="225" t="s">
        <v>378</v>
      </c>
      <c r="H110" s="226">
        <v>1</v>
      </c>
      <c r="I110" s="227"/>
      <c r="J110" s="228">
        <f>ROUND(I110*H110,2)</f>
        <v>0</v>
      </c>
      <c r="K110" s="229"/>
      <c r="L110" s="230"/>
      <c r="M110" s="231" t="s">
        <v>19</v>
      </c>
      <c r="N110" s="232"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188</v>
      </c>
      <c r="AT110" s="214" t="s">
        <v>299</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206</v>
      </c>
    </row>
    <row r="111" spans="1:65" s="2" customFormat="1" ht="14.4" customHeight="1">
      <c r="A111" s="35"/>
      <c r="B111" s="36"/>
      <c r="C111" s="222" t="s">
        <v>192</v>
      </c>
      <c r="D111" s="222" t="s">
        <v>299</v>
      </c>
      <c r="E111" s="223" t="s">
        <v>2225</v>
      </c>
      <c r="F111" s="224" t="s">
        <v>2226</v>
      </c>
      <c r="G111" s="225" t="s">
        <v>378</v>
      </c>
      <c r="H111" s="226">
        <v>1</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209</v>
      </c>
    </row>
    <row r="112" spans="1:65" s="2" customFormat="1" ht="14.4" customHeight="1">
      <c r="A112" s="35"/>
      <c r="B112" s="36"/>
      <c r="C112" s="222" t="s">
        <v>210</v>
      </c>
      <c r="D112" s="222" t="s">
        <v>299</v>
      </c>
      <c r="E112" s="223" t="s">
        <v>2227</v>
      </c>
      <c r="F112" s="224" t="s">
        <v>2228</v>
      </c>
      <c r="G112" s="225" t="s">
        <v>378</v>
      </c>
      <c r="H112" s="226">
        <v>9</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213</v>
      </c>
    </row>
    <row r="113" spans="1:65" s="2" customFormat="1" ht="24.15" customHeight="1">
      <c r="A113" s="35"/>
      <c r="B113" s="36"/>
      <c r="C113" s="222" t="s">
        <v>195</v>
      </c>
      <c r="D113" s="222" t="s">
        <v>299</v>
      </c>
      <c r="E113" s="223" t="s">
        <v>2229</v>
      </c>
      <c r="F113" s="224" t="s">
        <v>2230</v>
      </c>
      <c r="G113" s="225" t="s">
        <v>378</v>
      </c>
      <c r="H113" s="226">
        <v>3</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269</v>
      </c>
    </row>
    <row r="114" spans="1:65" s="2" customFormat="1" ht="14.4" customHeight="1">
      <c r="A114" s="35"/>
      <c r="B114" s="36"/>
      <c r="C114" s="222" t="s">
        <v>217</v>
      </c>
      <c r="D114" s="222" t="s">
        <v>299</v>
      </c>
      <c r="E114" s="223" t="s">
        <v>2231</v>
      </c>
      <c r="F114" s="224" t="s">
        <v>2232</v>
      </c>
      <c r="G114" s="225" t="s">
        <v>356</v>
      </c>
      <c r="H114" s="226">
        <v>450</v>
      </c>
      <c r="I114" s="227"/>
      <c r="J114" s="228">
        <f>ROUND(I114*H114,2)</f>
        <v>0</v>
      </c>
      <c r="K114" s="229"/>
      <c r="L114" s="230"/>
      <c r="M114" s="231" t="s">
        <v>19</v>
      </c>
      <c r="N114" s="232"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188</v>
      </c>
      <c r="AT114" s="214" t="s">
        <v>299</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216</v>
      </c>
    </row>
    <row r="115" spans="1:65" s="2" customFormat="1" ht="14.4" customHeight="1">
      <c r="A115" s="35"/>
      <c r="B115" s="36"/>
      <c r="C115" s="222" t="s">
        <v>199</v>
      </c>
      <c r="D115" s="222" t="s">
        <v>299</v>
      </c>
      <c r="E115" s="223" t="s">
        <v>2233</v>
      </c>
      <c r="F115" s="224" t="s">
        <v>2234</v>
      </c>
      <c r="G115" s="225" t="s">
        <v>356</v>
      </c>
      <c r="H115" s="226">
        <v>20</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220</v>
      </c>
    </row>
    <row r="116" spans="1:65" s="2" customFormat="1" ht="14.4" customHeight="1">
      <c r="A116" s="35"/>
      <c r="B116" s="36"/>
      <c r="C116" s="222" t="s">
        <v>8</v>
      </c>
      <c r="D116" s="222" t="s">
        <v>299</v>
      </c>
      <c r="E116" s="223" t="s">
        <v>562</v>
      </c>
      <c r="F116" s="224" t="s">
        <v>563</v>
      </c>
      <c r="G116" s="225" t="s">
        <v>356</v>
      </c>
      <c r="H116" s="226">
        <v>400</v>
      </c>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223</v>
      </c>
    </row>
    <row r="117" spans="1:65" s="2" customFormat="1" ht="14.4" customHeight="1">
      <c r="A117" s="35"/>
      <c r="B117" s="36"/>
      <c r="C117" s="222" t="s">
        <v>202</v>
      </c>
      <c r="D117" s="222" t="s">
        <v>299</v>
      </c>
      <c r="E117" s="223" t="s">
        <v>578</v>
      </c>
      <c r="F117" s="224" t="s">
        <v>579</v>
      </c>
      <c r="G117" s="225" t="s">
        <v>356</v>
      </c>
      <c r="H117" s="226">
        <v>10</v>
      </c>
      <c r="I117" s="227"/>
      <c r="J117" s="228">
        <f>ROUND(I117*H117,2)</f>
        <v>0</v>
      </c>
      <c r="K117" s="229"/>
      <c r="L117" s="230"/>
      <c r="M117" s="231" t="s">
        <v>19</v>
      </c>
      <c r="N117" s="232"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188</v>
      </c>
      <c r="AT117" s="214" t="s">
        <v>299</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227</v>
      </c>
    </row>
    <row r="118" spans="1:65" s="2" customFormat="1" ht="14.4" customHeight="1">
      <c r="A118" s="35"/>
      <c r="B118" s="36"/>
      <c r="C118" s="222" t="s">
        <v>235</v>
      </c>
      <c r="D118" s="222" t="s">
        <v>299</v>
      </c>
      <c r="E118" s="223" t="s">
        <v>2235</v>
      </c>
      <c r="F118" s="224" t="s">
        <v>2236</v>
      </c>
      <c r="G118" s="225" t="s">
        <v>356</v>
      </c>
      <c r="H118" s="226">
        <v>600</v>
      </c>
      <c r="I118" s="227"/>
      <c r="J118" s="228">
        <f>ROUND(I118*H118,2)</f>
        <v>0</v>
      </c>
      <c r="K118" s="229"/>
      <c r="L118" s="230"/>
      <c r="M118" s="231" t="s">
        <v>19</v>
      </c>
      <c r="N118" s="232"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188</v>
      </c>
      <c r="AT118" s="214" t="s">
        <v>299</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230</v>
      </c>
    </row>
    <row r="119" spans="1:65" s="2" customFormat="1" ht="14.4" customHeight="1">
      <c r="A119" s="35"/>
      <c r="B119" s="36"/>
      <c r="C119" s="222" t="s">
        <v>206</v>
      </c>
      <c r="D119" s="222" t="s">
        <v>299</v>
      </c>
      <c r="E119" s="223" t="s">
        <v>1505</v>
      </c>
      <c r="F119" s="224" t="s">
        <v>1506</v>
      </c>
      <c r="G119" s="225" t="s">
        <v>378</v>
      </c>
      <c r="H119" s="226">
        <v>58</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238</v>
      </c>
    </row>
    <row r="120" spans="1:63" s="12" customFormat="1" ht="22.8" customHeight="1">
      <c r="A120" s="12"/>
      <c r="B120" s="186"/>
      <c r="C120" s="187"/>
      <c r="D120" s="188" t="s">
        <v>68</v>
      </c>
      <c r="E120" s="200" t="s">
        <v>628</v>
      </c>
      <c r="F120" s="200" t="s">
        <v>2237</v>
      </c>
      <c r="G120" s="187"/>
      <c r="H120" s="187"/>
      <c r="I120" s="190"/>
      <c r="J120" s="201">
        <f>BK120</f>
        <v>0</v>
      </c>
      <c r="K120" s="187"/>
      <c r="L120" s="192"/>
      <c r="M120" s="193"/>
      <c r="N120" s="194"/>
      <c r="O120" s="194"/>
      <c r="P120" s="195">
        <f>SUM(P121:P135)</f>
        <v>0</v>
      </c>
      <c r="Q120" s="194"/>
      <c r="R120" s="195">
        <f>SUM(R121:R135)</f>
        <v>0</v>
      </c>
      <c r="S120" s="194"/>
      <c r="T120" s="196">
        <f>SUM(T121:T135)</f>
        <v>0</v>
      </c>
      <c r="U120" s="12"/>
      <c r="V120" s="12"/>
      <c r="W120" s="12"/>
      <c r="X120" s="12"/>
      <c r="Y120" s="12"/>
      <c r="Z120" s="12"/>
      <c r="AA120" s="12"/>
      <c r="AB120" s="12"/>
      <c r="AC120" s="12"/>
      <c r="AD120" s="12"/>
      <c r="AE120" s="12"/>
      <c r="AR120" s="197" t="s">
        <v>77</v>
      </c>
      <c r="AT120" s="198" t="s">
        <v>68</v>
      </c>
      <c r="AU120" s="198" t="s">
        <v>77</v>
      </c>
      <c r="AY120" s="197" t="s">
        <v>171</v>
      </c>
      <c r="BK120" s="199">
        <f>SUM(BK121:BK135)</f>
        <v>0</v>
      </c>
    </row>
    <row r="121" spans="1:65" s="2" customFormat="1" ht="24.15" customHeight="1">
      <c r="A121" s="35"/>
      <c r="B121" s="36"/>
      <c r="C121" s="222" t="s">
        <v>244</v>
      </c>
      <c r="D121" s="222" t="s">
        <v>299</v>
      </c>
      <c r="E121" s="223" t="s">
        <v>2238</v>
      </c>
      <c r="F121" s="224" t="s">
        <v>2208</v>
      </c>
      <c r="G121" s="225" t="s">
        <v>378</v>
      </c>
      <c r="H121" s="226">
        <v>1</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241</v>
      </c>
    </row>
    <row r="122" spans="1:65" s="2" customFormat="1" ht="24.15" customHeight="1">
      <c r="A122" s="35"/>
      <c r="B122" s="36"/>
      <c r="C122" s="222" t="s">
        <v>209</v>
      </c>
      <c r="D122" s="222" t="s">
        <v>299</v>
      </c>
      <c r="E122" s="223" t="s">
        <v>2239</v>
      </c>
      <c r="F122" s="224" t="s">
        <v>2240</v>
      </c>
      <c r="G122" s="225" t="s">
        <v>378</v>
      </c>
      <c r="H122" s="226">
        <v>1</v>
      </c>
      <c r="I122" s="227"/>
      <c r="J122" s="228">
        <f>ROUND(I122*H122,2)</f>
        <v>0</v>
      </c>
      <c r="K122" s="229"/>
      <c r="L122" s="230"/>
      <c r="M122" s="231" t="s">
        <v>19</v>
      </c>
      <c r="N122" s="232"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188</v>
      </c>
      <c r="AT122" s="214" t="s">
        <v>299</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247</v>
      </c>
    </row>
    <row r="123" spans="1:65" s="2" customFormat="1" ht="24.15" customHeight="1">
      <c r="A123" s="35"/>
      <c r="B123" s="36"/>
      <c r="C123" s="222" t="s">
        <v>7</v>
      </c>
      <c r="D123" s="222" t="s">
        <v>299</v>
      </c>
      <c r="E123" s="223" t="s">
        <v>2241</v>
      </c>
      <c r="F123" s="224" t="s">
        <v>2242</v>
      </c>
      <c r="G123" s="225" t="s">
        <v>378</v>
      </c>
      <c r="H123" s="226">
        <v>1</v>
      </c>
      <c r="I123" s="227"/>
      <c r="J123" s="228">
        <f>ROUND(I123*H123,2)</f>
        <v>0</v>
      </c>
      <c r="K123" s="229"/>
      <c r="L123" s="230"/>
      <c r="M123" s="231" t="s">
        <v>19</v>
      </c>
      <c r="N123" s="232"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188</v>
      </c>
      <c r="AT123" s="214" t="s">
        <v>299</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252</v>
      </c>
    </row>
    <row r="124" spans="1:65" s="2" customFormat="1" ht="24.15" customHeight="1">
      <c r="A124" s="35"/>
      <c r="B124" s="36"/>
      <c r="C124" s="222" t="s">
        <v>213</v>
      </c>
      <c r="D124" s="222" t="s">
        <v>299</v>
      </c>
      <c r="E124" s="223" t="s">
        <v>2243</v>
      </c>
      <c r="F124" s="224" t="s">
        <v>2244</v>
      </c>
      <c r="G124" s="225" t="s">
        <v>378</v>
      </c>
      <c r="H124" s="226">
        <v>1</v>
      </c>
      <c r="I124" s="227"/>
      <c r="J124" s="228">
        <f>ROUND(I124*H124,2)</f>
        <v>0</v>
      </c>
      <c r="K124" s="229"/>
      <c r="L124" s="230"/>
      <c r="M124" s="231" t="s">
        <v>19</v>
      </c>
      <c r="N124" s="232"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188</v>
      </c>
      <c r="AT124" s="214" t="s">
        <v>299</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255</v>
      </c>
    </row>
    <row r="125" spans="1:65" s="2" customFormat="1" ht="24.15" customHeight="1">
      <c r="A125" s="35"/>
      <c r="B125" s="36"/>
      <c r="C125" s="222" t="s">
        <v>263</v>
      </c>
      <c r="D125" s="222" t="s">
        <v>299</v>
      </c>
      <c r="E125" s="223" t="s">
        <v>2245</v>
      </c>
      <c r="F125" s="224" t="s">
        <v>2246</v>
      </c>
      <c r="G125" s="225" t="s">
        <v>378</v>
      </c>
      <c r="H125" s="226">
        <v>1</v>
      </c>
      <c r="I125" s="227"/>
      <c r="J125" s="228">
        <f>ROUND(I125*H125,2)</f>
        <v>0</v>
      </c>
      <c r="K125" s="229"/>
      <c r="L125" s="230"/>
      <c r="M125" s="231" t="s">
        <v>19</v>
      </c>
      <c r="N125" s="232"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188</v>
      </c>
      <c r="AT125" s="214" t="s">
        <v>299</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260</v>
      </c>
    </row>
    <row r="126" spans="1:65" s="2" customFormat="1" ht="24.15" customHeight="1">
      <c r="A126" s="35"/>
      <c r="B126" s="36"/>
      <c r="C126" s="222" t="s">
        <v>269</v>
      </c>
      <c r="D126" s="222" t="s">
        <v>299</v>
      </c>
      <c r="E126" s="223" t="s">
        <v>2247</v>
      </c>
      <c r="F126" s="224" t="s">
        <v>2248</v>
      </c>
      <c r="G126" s="225" t="s">
        <v>378</v>
      </c>
      <c r="H126" s="226">
        <v>1</v>
      </c>
      <c r="I126" s="227"/>
      <c r="J126" s="228">
        <f>ROUND(I126*H126,2)</f>
        <v>0</v>
      </c>
      <c r="K126" s="229"/>
      <c r="L126" s="230"/>
      <c r="M126" s="231" t="s">
        <v>19</v>
      </c>
      <c r="N126" s="232"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188</v>
      </c>
      <c r="AT126" s="214" t="s">
        <v>299</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266</v>
      </c>
    </row>
    <row r="127" spans="1:65" s="2" customFormat="1" ht="24.15" customHeight="1">
      <c r="A127" s="35"/>
      <c r="B127" s="36"/>
      <c r="C127" s="222" t="s">
        <v>275</v>
      </c>
      <c r="D127" s="222" t="s">
        <v>299</v>
      </c>
      <c r="E127" s="223" t="s">
        <v>2249</v>
      </c>
      <c r="F127" s="224" t="s">
        <v>2250</v>
      </c>
      <c r="G127" s="225" t="s">
        <v>378</v>
      </c>
      <c r="H127" s="226">
        <v>1</v>
      </c>
      <c r="I127" s="227"/>
      <c r="J127" s="228">
        <f>ROUND(I127*H127,2)</f>
        <v>0</v>
      </c>
      <c r="K127" s="229"/>
      <c r="L127" s="230"/>
      <c r="M127" s="231" t="s">
        <v>19</v>
      </c>
      <c r="N127" s="232"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188</v>
      </c>
      <c r="AT127" s="214" t="s">
        <v>299</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272</v>
      </c>
    </row>
    <row r="128" spans="1:65" s="2" customFormat="1" ht="14.4" customHeight="1">
      <c r="A128" s="35"/>
      <c r="B128" s="36"/>
      <c r="C128" s="222" t="s">
        <v>216</v>
      </c>
      <c r="D128" s="222" t="s">
        <v>299</v>
      </c>
      <c r="E128" s="223" t="s">
        <v>2225</v>
      </c>
      <c r="F128" s="224" t="s">
        <v>2226</v>
      </c>
      <c r="G128" s="225" t="s">
        <v>378</v>
      </c>
      <c r="H128" s="226">
        <v>1</v>
      </c>
      <c r="I128" s="227"/>
      <c r="J128" s="228">
        <f>ROUND(I128*H128,2)</f>
        <v>0</v>
      </c>
      <c r="K128" s="229"/>
      <c r="L128" s="230"/>
      <c r="M128" s="231" t="s">
        <v>19</v>
      </c>
      <c r="N128" s="232"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188</v>
      </c>
      <c r="AT128" s="214" t="s">
        <v>299</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278</v>
      </c>
    </row>
    <row r="129" spans="1:65" s="2" customFormat="1" ht="14.4" customHeight="1">
      <c r="A129" s="35"/>
      <c r="B129" s="36"/>
      <c r="C129" s="222" t="s">
        <v>286</v>
      </c>
      <c r="D129" s="222" t="s">
        <v>299</v>
      </c>
      <c r="E129" s="223" t="s">
        <v>2251</v>
      </c>
      <c r="F129" s="224" t="s">
        <v>2252</v>
      </c>
      <c r="G129" s="225" t="s">
        <v>378</v>
      </c>
      <c r="H129" s="226">
        <v>7</v>
      </c>
      <c r="I129" s="227"/>
      <c r="J129" s="228">
        <f>ROUND(I129*H129,2)</f>
        <v>0</v>
      </c>
      <c r="K129" s="229"/>
      <c r="L129" s="230"/>
      <c r="M129" s="231" t="s">
        <v>19</v>
      </c>
      <c r="N129" s="232"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188</v>
      </c>
      <c r="AT129" s="214" t="s">
        <v>299</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283</v>
      </c>
    </row>
    <row r="130" spans="1:65" s="2" customFormat="1" ht="24.15" customHeight="1">
      <c r="A130" s="35"/>
      <c r="B130" s="36"/>
      <c r="C130" s="222" t="s">
        <v>220</v>
      </c>
      <c r="D130" s="222" t="s">
        <v>299</v>
      </c>
      <c r="E130" s="223" t="s">
        <v>2253</v>
      </c>
      <c r="F130" s="224" t="s">
        <v>2254</v>
      </c>
      <c r="G130" s="225" t="s">
        <v>378</v>
      </c>
      <c r="H130" s="226">
        <v>6</v>
      </c>
      <c r="I130" s="227"/>
      <c r="J130" s="228">
        <f>ROUND(I130*H130,2)</f>
        <v>0</v>
      </c>
      <c r="K130" s="229"/>
      <c r="L130" s="230"/>
      <c r="M130" s="231" t="s">
        <v>19</v>
      </c>
      <c r="N130" s="232"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188</v>
      </c>
      <c r="AT130" s="214" t="s">
        <v>299</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289</v>
      </c>
    </row>
    <row r="131" spans="1:65" s="2" customFormat="1" ht="14.4" customHeight="1">
      <c r="A131" s="35"/>
      <c r="B131" s="36"/>
      <c r="C131" s="222" t="s">
        <v>295</v>
      </c>
      <c r="D131" s="222" t="s">
        <v>299</v>
      </c>
      <c r="E131" s="223" t="s">
        <v>2231</v>
      </c>
      <c r="F131" s="224" t="s">
        <v>2232</v>
      </c>
      <c r="G131" s="225" t="s">
        <v>356</v>
      </c>
      <c r="H131" s="226">
        <v>200</v>
      </c>
      <c r="I131" s="227"/>
      <c r="J131" s="228">
        <f>ROUND(I131*H131,2)</f>
        <v>0</v>
      </c>
      <c r="K131" s="229"/>
      <c r="L131" s="230"/>
      <c r="M131" s="231" t="s">
        <v>19</v>
      </c>
      <c r="N131" s="232"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188</v>
      </c>
      <c r="AT131" s="214" t="s">
        <v>299</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292</v>
      </c>
    </row>
    <row r="132" spans="1:65" s="2" customFormat="1" ht="14.4" customHeight="1">
      <c r="A132" s="35"/>
      <c r="B132" s="36"/>
      <c r="C132" s="222" t="s">
        <v>223</v>
      </c>
      <c r="D132" s="222" t="s">
        <v>299</v>
      </c>
      <c r="E132" s="223" t="s">
        <v>562</v>
      </c>
      <c r="F132" s="224" t="s">
        <v>563</v>
      </c>
      <c r="G132" s="225" t="s">
        <v>356</v>
      </c>
      <c r="H132" s="226">
        <v>350</v>
      </c>
      <c r="I132" s="227"/>
      <c r="J132" s="228">
        <f>ROUND(I132*H132,2)</f>
        <v>0</v>
      </c>
      <c r="K132" s="229"/>
      <c r="L132" s="230"/>
      <c r="M132" s="231" t="s">
        <v>19</v>
      </c>
      <c r="N132" s="232"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188</v>
      </c>
      <c r="AT132" s="214" t="s">
        <v>299</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298</v>
      </c>
    </row>
    <row r="133" spans="1:65" s="2" customFormat="1" ht="14.4" customHeight="1">
      <c r="A133" s="35"/>
      <c r="B133" s="36"/>
      <c r="C133" s="222" t="s">
        <v>307</v>
      </c>
      <c r="D133" s="222" t="s">
        <v>299</v>
      </c>
      <c r="E133" s="223" t="s">
        <v>578</v>
      </c>
      <c r="F133" s="224" t="s">
        <v>579</v>
      </c>
      <c r="G133" s="225" t="s">
        <v>356</v>
      </c>
      <c r="H133" s="226">
        <v>10</v>
      </c>
      <c r="I133" s="227"/>
      <c r="J133" s="228">
        <f>ROUND(I133*H133,2)</f>
        <v>0</v>
      </c>
      <c r="K133" s="229"/>
      <c r="L133" s="230"/>
      <c r="M133" s="231" t="s">
        <v>19</v>
      </c>
      <c r="N133" s="232"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188</v>
      </c>
      <c r="AT133" s="214" t="s">
        <v>299</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306</v>
      </c>
    </row>
    <row r="134" spans="1:65" s="2" customFormat="1" ht="14.4" customHeight="1">
      <c r="A134" s="35"/>
      <c r="B134" s="36"/>
      <c r="C134" s="222" t="s">
        <v>227</v>
      </c>
      <c r="D134" s="222" t="s">
        <v>299</v>
      </c>
      <c r="E134" s="223" t="s">
        <v>2235</v>
      </c>
      <c r="F134" s="224" t="s">
        <v>2236</v>
      </c>
      <c r="G134" s="225" t="s">
        <v>356</v>
      </c>
      <c r="H134" s="226">
        <v>500</v>
      </c>
      <c r="I134" s="227"/>
      <c r="J134" s="228">
        <f>ROUND(I134*H134,2)</f>
        <v>0</v>
      </c>
      <c r="K134" s="229"/>
      <c r="L134" s="230"/>
      <c r="M134" s="231" t="s">
        <v>19</v>
      </c>
      <c r="N134" s="232"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188</v>
      </c>
      <c r="AT134" s="214" t="s">
        <v>299</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305</v>
      </c>
    </row>
    <row r="135" spans="1:65" s="2" customFormat="1" ht="14.4" customHeight="1">
      <c r="A135" s="35"/>
      <c r="B135" s="36"/>
      <c r="C135" s="222" t="s">
        <v>319</v>
      </c>
      <c r="D135" s="222" t="s">
        <v>299</v>
      </c>
      <c r="E135" s="223" t="s">
        <v>1505</v>
      </c>
      <c r="F135" s="224" t="s">
        <v>1506</v>
      </c>
      <c r="G135" s="225" t="s">
        <v>378</v>
      </c>
      <c r="H135" s="226">
        <v>42</v>
      </c>
      <c r="I135" s="227"/>
      <c r="J135" s="228">
        <f>ROUND(I135*H135,2)</f>
        <v>0</v>
      </c>
      <c r="K135" s="229"/>
      <c r="L135" s="230"/>
      <c r="M135" s="231" t="s">
        <v>19</v>
      </c>
      <c r="N135" s="232"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188</v>
      </c>
      <c r="AT135" s="214" t="s">
        <v>299</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314</v>
      </c>
    </row>
    <row r="136" spans="1:63" s="12" customFormat="1" ht="22.8" customHeight="1">
      <c r="A136" s="12"/>
      <c r="B136" s="186"/>
      <c r="C136" s="187"/>
      <c r="D136" s="188" t="s">
        <v>68</v>
      </c>
      <c r="E136" s="200" t="s">
        <v>656</v>
      </c>
      <c r="F136" s="200" t="s">
        <v>2255</v>
      </c>
      <c r="G136" s="187"/>
      <c r="H136" s="187"/>
      <c r="I136" s="190"/>
      <c r="J136" s="201">
        <f>BK136</f>
        <v>0</v>
      </c>
      <c r="K136" s="187"/>
      <c r="L136" s="192"/>
      <c r="M136" s="193"/>
      <c r="N136" s="194"/>
      <c r="O136" s="194"/>
      <c r="P136" s="195">
        <f>SUM(P137:P147)</f>
        <v>0</v>
      </c>
      <c r="Q136" s="194"/>
      <c r="R136" s="195">
        <f>SUM(R137:R147)</f>
        <v>0</v>
      </c>
      <c r="S136" s="194"/>
      <c r="T136" s="196">
        <f>SUM(T137:T147)</f>
        <v>0</v>
      </c>
      <c r="U136" s="12"/>
      <c r="V136" s="12"/>
      <c r="W136" s="12"/>
      <c r="X136" s="12"/>
      <c r="Y136" s="12"/>
      <c r="Z136" s="12"/>
      <c r="AA136" s="12"/>
      <c r="AB136" s="12"/>
      <c r="AC136" s="12"/>
      <c r="AD136" s="12"/>
      <c r="AE136" s="12"/>
      <c r="AR136" s="197" t="s">
        <v>77</v>
      </c>
      <c r="AT136" s="198" t="s">
        <v>68</v>
      </c>
      <c r="AU136" s="198" t="s">
        <v>77</v>
      </c>
      <c r="AY136" s="197" t="s">
        <v>171</v>
      </c>
      <c r="BK136" s="199">
        <f>SUM(BK137:BK147)</f>
        <v>0</v>
      </c>
    </row>
    <row r="137" spans="1:65" s="2" customFormat="1" ht="24.15" customHeight="1">
      <c r="A137" s="35"/>
      <c r="B137" s="36"/>
      <c r="C137" s="222" t="s">
        <v>230</v>
      </c>
      <c r="D137" s="222" t="s">
        <v>299</v>
      </c>
      <c r="E137" s="223" t="s">
        <v>2256</v>
      </c>
      <c r="F137" s="224" t="s">
        <v>2257</v>
      </c>
      <c r="G137" s="225" t="s">
        <v>378</v>
      </c>
      <c r="H137" s="226">
        <v>1</v>
      </c>
      <c r="I137" s="227"/>
      <c r="J137" s="228">
        <f>ROUND(I137*H137,2)</f>
        <v>0</v>
      </c>
      <c r="K137" s="229"/>
      <c r="L137" s="230"/>
      <c r="M137" s="231" t="s">
        <v>19</v>
      </c>
      <c r="N137" s="232"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188</v>
      </c>
      <c r="AT137" s="214" t="s">
        <v>299</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465</v>
      </c>
    </row>
    <row r="138" spans="1:65" s="2" customFormat="1" ht="24.15" customHeight="1">
      <c r="A138" s="35"/>
      <c r="B138" s="36"/>
      <c r="C138" s="222" t="s">
        <v>425</v>
      </c>
      <c r="D138" s="222" t="s">
        <v>299</v>
      </c>
      <c r="E138" s="223" t="s">
        <v>2258</v>
      </c>
      <c r="F138" s="224" t="s">
        <v>2259</v>
      </c>
      <c r="G138" s="225" t="s">
        <v>378</v>
      </c>
      <c r="H138" s="226">
        <v>1</v>
      </c>
      <c r="I138" s="227"/>
      <c r="J138" s="228">
        <f>ROUND(I138*H138,2)</f>
        <v>0</v>
      </c>
      <c r="K138" s="229"/>
      <c r="L138" s="230"/>
      <c r="M138" s="231" t="s">
        <v>19</v>
      </c>
      <c r="N138" s="232"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188</v>
      </c>
      <c r="AT138" s="214" t="s">
        <v>299</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469</v>
      </c>
    </row>
    <row r="139" spans="1:65" s="2" customFormat="1" ht="24.15" customHeight="1">
      <c r="A139" s="35"/>
      <c r="B139" s="36"/>
      <c r="C139" s="222" t="s">
        <v>238</v>
      </c>
      <c r="D139" s="222" t="s">
        <v>299</v>
      </c>
      <c r="E139" s="223" t="s">
        <v>2260</v>
      </c>
      <c r="F139" s="224" t="s">
        <v>2261</v>
      </c>
      <c r="G139" s="225" t="s">
        <v>378</v>
      </c>
      <c r="H139" s="226">
        <v>1</v>
      </c>
      <c r="I139" s="227"/>
      <c r="J139" s="228">
        <f>ROUND(I139*H139,2)</f>
        <v>0</v>
      </c>
      <c r="K139" s="229"/>
      <c r="L139" s="230"/>
      <c r="M139" s="231" t="s">
        <v>19</v>
      </c>
      <c r="N139" s="232" t="s">
        <v>40</v>
      </c>
      <c r="O139" s="81"/>
      <c r="P139" s="212">
        <f>O139*H139</f>
        <v>0</v>
      </c>
      <c r="Q139" s="212">
        <v>0</v>
      </c>
      <c r="R139" s="212">
        <f>Q139*H139</f>
        <v>0</v>
      </c>
      <c r="S139" s="212">
        <v>0</v>
      </c>
      <c r="T139" s="213">
        <f>S139*H139</f>
        <v>0</v>
      </c>
      <c r="U139" s="35"/>
      <c r="V139" s="35"/>
      <c r="W139" s="35"/>
      <c r="X139" s="35"/>
      <c r="Y139" s="35"/>
      <c r="Z139" s="35"/>
      <c r="AA139" s="35"/>
      <c r="AB139" s="35"/>
      <c r="AC139" s="35"/>
      <c r="AD139" s="35"/>
      <c r="AE139" s="35"/>
      <c r="AR139" s="214" t="s">
        <v>188</v>
      </c>
      <c r="AT139" s="214" t="s">
        <v>299</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178</v>
      </c>
      <c r="BM139" s="214" t="s">
        <v>473</v>
      </c>
    </row>
    <row r="140" spans="1:65" s="2" customFormat="1" ht="24.15" customHeight="1">
      <c r="A140" s="35"/>
      <c r="B140" s="36"/>
      <c r="C140" s="222" t="s">
        <v>430</v>
      </c>
      <c r="D140" s="222" t="s">
        <v>299</v>
      </c>
      <c r="E140" s="223" t="s">
        <v>2262</v>
      </c>
      <c r="F140" s="224" t="s">
        <v>2263</v>
      </c>
      <c r="G140" s="225" t="s">
        <v>378</v>
      </c>
      <c r="H140" s="226">
        <v>1</v>
      </c>
      <c r="I140" s="227"/>
      <c r="J140" s="228">
        <f>ROUND(I140*H140,2)</f>
        <v>0</v>
      </c>
      <c r="K140" s="229"/>
      <c r="L140" s="230"/>
      <c r="M140" s="231" t="s">
        <v>19</v>
      </c>
      <c r="N140" s="232"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188</v>
      </c>
      <c r="AT140" s="214" t="s">
        <v>299</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349</v>
      </c>
    </row>
    <row r="141" spans="1:65" s="2" customFormat="1" ht="14.4" customHeight="1">
      <c r="A141" s="35"/>
      <c r="B141" s="36"/>
      <c r="C141" s="222" t="s">
        <v>241</v>
      </c>
      <c r="D141" s="222" t="s">
        <v>299</v>
      </c>
      <c r="E141" s="223" t="s">
        <v>2264</v>
      </c>
      <c r="F141" s="224" t="s">
        <v>2226</v>
      </c>
      <c r="G141" s="225" t="s">
        <v>378</v>
      </c>
      <c r="H141" s="226">
        <v>1</v>
      </c>
      <c r="I141" s="227"/>
      <c r="J141" s="228">
        <f>ROUND(I141*H141,2)</f>
        <v>0</v>
      </c>
      <c r="K141" s="229"/>
      <c r="L141" s="230"/>
      <c r="M141" s="231" t="s">
        <v>19</v>
      </c>
      <c r="N141" s="232"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188</v>
      </c>
      <c r="AT141" s="214" t="s">
        <v>299</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477</v>
      </c>
    </row>
    <row r="142" spans="1:65" s="2" customFormat="1" ht="14.4" customHeight="1">
      <c r="A142" s="35"/>
      <c r="B142" s="36"/>
      <c r="C142" s="222" t="s">
        <v>435</v>
      </c>
      <c r="D142" s="222" t="s">
        <v>299</v>
      </c>
      <c r="E142" s="223" t="s">
        <v>2265</v>
      </c>
      <c r="F142" s="224" t="s">
        <v>2266</v>
      </c>
      <c r="G142" s="225" t="s">
        <v>378</v>
      </c>
      <c r="H142" s="226">
        <v>5</v>
      </c>
      <c r="I142" s="227"/>
      <c r="J142" s="228">
        <f>ROUND(I142*H142,2)</f>
        <v>0</v>
      </c>
      <c r="K142" s="229"/>
      <c r="L142" s="230"/>
      <c r="M142" s="231" t="s">
        <v>19</v>
      </c>
      <c r="N142" s="232" t="s">
        <v>40</v>
      </c>
      <c r="O142" s="81"/>
      <c r="P142" s="212">
        <f>O142*H142</f>
        <v>0</v>
      </c>
      <c r="Q142" s="212">
        <v>0</v>
      </c>
      <c r="R142" s="212">
        <f>Q142*H142</f>
        <v>0</v>
      </c>
      <c r="S142" s="212">
        <v>0</v>
      </c>
      <c r="T142" s="213">
        <f>S142*H142</f>
        <v>0</v>
      </c>
      <c r="U142" s="35"/>
      <c r="V142" s="35"/>
      <c r="W142" s="35"/>
      <c r="X142" s="35"/>
      <c r="Y142" s="35"/>
      <c r="Z142" s="35"/>
      <c r="AA142" s="35"/>
      <c r="AB142" s="35"/>
      <c r="AC142" s="35"/>
      <c r="AD142" s="35"/>
      <c r="AE142" s="35"/>
      <c r="AR142" s="214" t="s">
        <v>188</v>
      </c>
      <c r="AT142" s="214" t="s">
        <v>299</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178</v>
      </c>
      <c r="BM142" s="214" t="s">
        <v>353</v>
      </c>
    </row>
    <row r="143" spans="1:65" s="2" customFormat="1" ht="14.4" customHeight="1">
      <c r="A143" s="35"/>
      <c r="B143" s="36"/>
      <c r="C143" s="222" t="s">
        <v>247</v>
      </c>
      <c r="D143" s="222" t="s">
        <v>299</v>
      </c>
      <c r="E143" s="223" t="s">
        <v>2267</v>
      </c>
      <c r="F143" s="224" t="s">
        <v>2268</v>
      </c>
      <c r="G143" s="225" t="s">
        <v>356</v>
      </c>
      <c r="H143" s="226">
        <v>100</v>
      </c>
      <c r="I143" s="227"/>
      <c r="J143" s="228">
        <f>ROUND(I143*H143,2)</f>
        <v>0</v>
      </c>
      <c r="K143" s="229"/>
      <c r="L143" s="230"/>
      <c r="M143" s="231" t="s">
        <v>19</v>
      </c>
      <c r="N143" s="232"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188</v>
      </c>
      <c r="AT143" s="214" t="s">
        <v>299</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481</v>
      </c>
    </row>
    <row r="144" spans="1:65" s="2" customFormat="1" ht="14.4" customHeight="1">
      <c r="A144" s="35"/>
      <c r="B144" s="36"/>
      <c r="C144" s="222" t="s">
        <v>441</v>
      </c>
      <c r="D144" s="222" t="s">
        <v>299</v>
      </c>
      <c r="E144" s="223" t="s">
        <v>562</v>
      </c>
      <c r="F144" s="224" t="s">
        <v>563</v>
      </c>
      <c r="G144" s="225" t="s">
        <v>356</v>
      </c>
      <c r="H144" s="226">
        <v>900</v>
      </c>
      <c r="I144" s="227"/>
      <c r="J144" s="228">
        <f>ROUND(I144*H144,2)</f>
        <v>0</v>
      </c>
      <c r="K144" s="229"/>
      <c r="L144" s="230"/>
      <c r="M144" s="231" t="s">
        <v>19</v>
      </c>
      <c r="N144" s="232"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188</v>
      </c>
      <c r="AT144" s="214" t="s">
        <v>299</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484</v>
      </c>
    </row>
    <row r="145" spans="1:65" s="2" customFormat="1" ht="14.4" customHeight="1">
      <c r="A145" s="35"/>
      <c r="B145" s="36"/>
      <c r="C145" s="222" t="s">
        <v>252</v>
      </c>
      <c r="D145" s="222" t="s">
        <v>299</v>
      </c>
      <c r="E145" s="223" t="s">
        <v>578</v>
      </c>
      <c r="F145" s="224" t="s">
        <v>579</v>
      </c>
      <c r="G145" s="225" t="s">
        <v>356</v>
      </c>
      <c r="H145" s="226">
        <v>10</v>
      </c>
      <c r="I145" s="227"/>
      <c r="J145" s="228">
        <f>ROUND(I145*H145,2)</f>
        <v>0</v>
      </c>
      <c r="K145" s="229"/>
      <c r="L145" s="230"/>
      <c r="M145" s="231" t="s">
        <v>19</v>
      </c>
      <c r="N145" s="232" t="s">
        <v>40</v>
      </c>
      <c r="O145" s="81"/>
      <c r="P145" s="212">
        <f>O145*H145</f>
        <v>0</v>
      </c>
      <c r="Q145" s="212">
        <v>0</v>
      </c>
      <c r="R145" s="212">
        <f>Q145*H145</f>
        <v>0</v>
      </c>
      <c r="S145" s="212">
        <v>0</v>
      </c>
      <c r="T145" s="213">
        <f>S145*H145</f>
        <v>0</v>
      </c>
      <c r="U145" s="35"/>
      <c r="V145" s="35"/>
      <c r="W145" s="35"/>
      <c r="X145" s="35"/>
      <c r="Y145" s="35"/>
      <c r="Z145" s="35"/>
      <c r="AA145" s="35"/>
      <c r="AB145" s="35"/>
      <c r="AC145" s="35"/>
      <c r="AD145" s="35"/>
      <c r="AE145" s="35"/>
      <c r="AR145" s="214" t="s">
        <v>188</v>
      </c>
      <c r="AT145" s="214" t="s">
        <v>299</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488</v>
      </c>
    </row>
    <row r="146" spans="1:65" s="2" customFormat="1" ht="14.4" customHeight="1">
      <c r="A146" s="35"/>
      <c r="B146" s="36"/>
      <c r="C146" s="222" t="s">
        <v>446</v>
      </c>
      <c r="D146" s="222" t="s">
        <v>299</v>
      </c>
      <c r="E146" s="223" t="s">
        <v>2235</v>
      </c>
      <c r="F146" s="224" t="s">
        <v>2236</v>
      </c>
      <c r="G146" s="225" t="s">
        <v>356</v>
      </c>
      <c r="H146" s="226">
        <v>480</v>
      </c>
      <c r="I146" s="227"/>
      <c r="J146" s="228">
        <f>ROUND(I146*H146,2)</f>
        <v>0</v>
      </c>
      <c r="K146" s="229"/>
      <c r="L146" s="230"/>
      <c r="M146" s="231" t="s">
        <v>19</v>
      </c>
      <c r="N146" s="232" t="s">
        <v>40</v>
      </c>
      <c r="O146" s="81"/>
      <c r="P146" s="212">
        <f>O146*H146</f>
        <v>0</v>
      </c>
      <c r="Q146" s="212">
        <v>0</v>
      </c>
      <c r="R146" s="212">
        <f>Q146*H146</f>
        <v>0</v>
      </c>
      <c r="S146" s="212">
        <v>0</v>
      </c>
      <c r="T146" s="213">
        <f>S146*H146</f>
        <v>0</v>
      </c>
      <c r="U146" s="35"/>
      <c r="V146" s="35"/>
      <c r="W146" s="35"/>
      <c r="X146" s="35"/>
      <c r="Y146" s="35"/>
      <c r="Z146" s="35"/>
      <c r="AA146" s="35"/>
      <c r="AB146" s="35"/>
      <c r="AC146" s="35"/>
      <c r="AD146" s="35"/>
      <c r="AE146" s="35"/>
      <c r="AR146" s="214" t="s">
        <v>188</v>
      </c>
      <c r="AT146" s="214" t="s">
        <v>299</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178</v>
      </c>
      <c r="BM146" s="214" t="s">
        <v>357</v>
      </c>
    </row>
    <row r="147" spans="1:65" s="2" customFormat="1" ht="14.4" customHeight="1">
      <c r="A147" s="35"/>
      <c r="B147" s="36"/>
      <c r="C147" s="222" t="s">
        <v>255</v>
      </c>
      <c r="D147" s="222" t="s">
        <v>299</v>
      </c>
      <c r="E147" s="223" t="s">
        <v>1505</v>
      </c>
      <c r="F147" s="224" t="s">
        <v>1506</v>
      </c>
      <c r="G147" s="225" t="s">
        <v>378</v>
      </c>
      <c r="H147" s="226">
        <v>30</v>
      </c>
      <c r="I147" s="227"/>
      <c r="J147" s="228">
        <f>ROUND(I147*H147,2)</f>
        <v>0</v>
      </c>
      <c r="K147" s="229"/>
      <c r="L147" s="230"/>
      <c r="M147" s="231" t="s">
        <v>19</v>
      </c>
      <c r="N147" s="232" t="s">
        <v>40</v>
      </c>
      <c r="O147" s="81"/>
      <c r="P147" s="212">
        <f>O147*H147</f>
        <v>0</v>
      </c>
      <c r="Q147" s="212">
        <v>0</v>
      </c>
      <c r="R147" s="212">
        <f>Q147*H147</f>
        <v>0</v>
      </c>
      <c r="S147" s="212">
        <v>0</v>
      </c>
      <c r="T147" s="213">
        <f>S147*H147</f>
        <v>0</v>
      </c>
      <c r="U147" s="35"/>
      <c r="V147" s="35"/>
      <c r="W147" s="35"/>
      <c r="X147" s="35"/>
      <c r="Y147" s="35"/>
      <c r="Z147" s="35"/>
      <c r="AA147" s="35"/>
      <c r="AB147" s="35"/>
      <c r="AC147" s="35"/>
      <c r="AD147" s="35"/>
      <c r="AE147" s="35"/>
      <c r="AR147" s="214" t="s">
        <v>188</v>
      </c>
      <c r="AT147" s="214" t="s">
        <v>299</v>
      </c>
      <c r="AU147" s="214" t="s">
        <v>79</v>
      </c>
      <c r="AY147" s="14" t="s">
        <v>171</v>
      </c>
      <c r="BE147" s="215">
        <f>IF(N147="základní",J147,0)</f>
        <v>0</v>
      </c>
      <c r="BF147" s="215">
        <f>IF(N147="snížená",J147,0)</f>
        <v>0</v>
      </c>
      <c r="BG147" s="215">
        <f>IF(N147="zákl. přenesená",J147,0)</f>
        <v>0</v>
      </c>
      <c r="BH147" s="215">
        <f>IF(N147="sníž. přenesená",J147,0)</f>
        <v>0</v>
      </c>
      <c r="BI147" s="215">
        <f>IF(N147="nulová",J147,0)</f>
        <v>0</v>
      </c>
      <c r="BJ147" s="14" t="s">
        <v>77</v>
      </c>
      <c r="BK147" s="215">
        <f>ROUND(I147*H147,2)</f>
        <v>0</v>
      </c>
      <c r="BL147" s="14" t="s">
        <v>178</v>
      </c>
      <c r="BM147" s="214" t="s">
        <v>360</v>
      </c>
    </row>
    <row r="148" spans="1:63" s="12" customFormat="1" ht="22.8" customHeight="1">
      <c r="A148" s="12"/>
      <c r="B148" s="186"/>
      <c r="C148" s="187"/>
      <c r="D148" s="188" t="s">
        <v>68</v>
      </c>
      <c r="E148" s="200" t="s">
        <v>1648</v>
      </c>
      <c r="F148" s="200" t="s">
        <v>2269</v>
      </c>
      <c r="G148" s="187"/>
      <c r="H148" s="187"/>
      <c r="I148" s="190"/>
      <c r="J148" s="201">
        <f>BK148</f>
        <v>0</v>
      </c>
      <c r="K148" s="187"/>
      <c r="L148" s="192"/>
      <c r="M148" s="193"/>
      <c r="N148" s="194"/>
      <c r="O148" s="194"/>
      <c r="P148" s="195">
        <f>SUM(P149:P159)</f>
        <v>0</v>
      </c>
      <c r="Q148" s="194"/>
      <c r="R148" s="195">
        <f>SUM(R149:R159)</f>
        <v>0</v>
      </c>
      <c r="S148" s="194"/>
      <c r="T148" s="196">
        <f>SUM(T149:T159)</f>
        <v>0</v>
      </c>
      <c r="U148" s="12"/>
      <c r="V148" s="12"/>
      <c r="W148" s="12"/>
      <c r="X148" s="12"/>
      <c r="Y148" s="12"/>
      <c r="Z148" s="12"/>
      <c r="AA148" s="12"/>
      <c r="AB148" s="12"/>
      <c r="AC148" s="12"/>
      <c r="AD148" s="12"/>
      <c r="AE148" s="12"/>
      <c r="AR148" s="197" t="s">
        <v>77</v>
      </c>
      <c r="AT148" s="198" t="s">
        <v>68</v>
      </c>
      <c r="AU148" s="198" t="s">
        <v>77</v>
      </c>
      <c r="AY148" s="197" t="s">
        <v>171</v>
      </c>
      <c r="BK148" s="199">
        <f>SUM(BK149:BK159)</f>
        <v>0</v>
      </c>
    </row>
    <row r="149" spans="1:65" s="2" customFormat="1" ht="24.15" customHeight="1">
      <c r="A149" s="35"/>
      <c r="B149" s="36"/>
      <c r="C149" s="222" t="s">
        <v>451</v>
      </c>
      <c r="D149" s="222" t="s">
        <v>299</v>
      </c>
      <c r="E149" s="223" t="s">
        <v>2270</v>
      </c>
      <c r="F149" s="224" t="s">
        <v>2271</v>
      </c>
      <c r="G149" s="225" t="s">
        <v>378</v>
      </c>
      <c r="H149" s="226">
        <v>1</v>
      </c>
      <c r="I149" s="227"/>
      <c r="J149" s="228">
        <f>ROUND(I149*H149,2)</f>
        <v>0</v>
      </c>
      <c r="K149" s="229"/>
      <c r="L149" s="230"/>
      <c r="M149" s="231" t="s">
        <v>19</v>
      </c>
      <c r="N149" s="232" t="s">
        <v>40</v>
      </c>
      <c r="O149" s="81"/>
      <c r="P149" s="212">
        <f>O149*H149</f>
        <v>0</v>
      </c>
      <c r="Q149" s="212">
        <v>0</v>
      </c>
      <c r="R149" s="212">
        <f>Q149*H149</f>
        <v>0</v>
      </c>
      <c r="S149" s="212">
        <v>0</v>
      </c>
      <c r="T149" s="213">
        <f>S149*H149</f>
        <v>0</v>
      </c>
      <c r="U149" s="35"/>
      <c r="V149" s="35"/>
      <c r="W149" s="35"/>
      <c r="X149" s="35"/>
      <c r="Y149" s="35"/>
      <c r="Z149" s="35"/>
      <c r="AA149" s="35"/>
      <c r="AB149" s="35"/>
      <c r="AC149" s="35"/>
      <c r="AD149" s="35"/>
      <c r="AE149" s="35"/>
      <c r="AR149" s="214" t="s">
        <v>188</v>
      </c>
      <c r="AT149" s="214" t="s">
        <v>299</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361</v>
      </c>
    </row>
    <row r="150" spans="1:65" s="2" customFormat="1" ht="24.15" customHeight="1">
      <c r="A150" s="35"/>
      <c r="B150" s="36"/>
      <c r="C150" s="222" t="s">
        <v>260</v>
      </c>
      <c r="D150" s="222" t="s">
        <v>299</v>
      </c>
      <c r="E150" s="223" t="s">
        <v>2272</v>
      </c>
      <c r="F150" s="224" t="s">
        <v>2273</v>
      </c>
      <c r="G150" s="225" t="s">
        <v>378</v>
      </c>
      <c r="H150" s="226">
        <v>1</v>
      </c>
      <c r="I150" s="227"/>
      <c r="J150" s="228">
        <f>ROUND(I150*H150,2)</f>
        <v>0</v>
      </c>
      <c r="K150" s="229"/>
      <c r="L150" s="230"/>
      <c r="M150" s="231" t="s">
        <v>19</v>
      </c>
      <c r="N150" s="232" t="s">
        <v>40</v>
      </c>
      <c r="O150" s="81"/>
      <c r="P150" s="212">
        <f>O150*H150</f>
        <v>0</v>
      </c>
      <c r="Q150" s="212">
        <v>0</v>
      </c>
      <c r="R150" s="212">
        <f>Q150*H150</f>
        <v>0</v>
      </c>
      <c r="S150" s="212">
        <v>0</v>
      </c>
      <c r="T150" s="213">
        <f>S150*H150</f>
        <v>0</v>
      </c>
      <c r="U150" s="35"/>
      <c r="V150" s="35"/>
      <c r="W150" s="35"/>
      <c r="X150" s="35"/>
      <c r="Y150" s="35"/>
      <c r="Z150" s="35"/>
      <c r="AA150" s="35"/>
      <c r="AB150" s="35"/>
      <c r="AC150" s="35"/>
      <c r="AD150" s="35"/>
      <c r="AE150" s="35"/>
      <c r="AR150" s="214" t="s">
        <v>188</v>
      </c>
      <c r="AT150" s="214" t="s">
        <v>299</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178</v>
      </c>
      <c r="BM150" s="214" t="s">
        <v>362</v>
      </c>
    </row>
    <row r="151" spans="1:65" s="2" customFormat="1" ht="24.15" customHeight="1">
      <c r="A151" s="35"/>
      <c r="B151" s="36"/>
      <c r="C151" s="222" t="s">
        <v>457</v>
      </c>
      <c r="D151" s="222" t="s">
        <v>299</v>
      </c>
      <c r="E151" s="223" t="s">
        <v>2274</v>
      </c>
      <c r="F151" s="224" t="s">
        <v>2275</v>
      </c>
      <c r="G151" s="225" t="s">
        <v>378</v>
      </c>
      <c r="H151" s="226">
        <v>1</v>
      </c>
      <c r="I151" s="227"/>
      <c r="J151" s="228">
        <f>ROUND(I151*H151,2)</f>
        <v>0</v>
      </c>
      <c r="K151" s="229"/>
      <c r="L151" s="230"/>
      <c r="M151" s="231" t="s">
        <v>19</v>
      </c>
      <c r="N151" s="232"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188</v>
      </c>
      <c r="AT151" s="214" t="s">
        <v>299</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489</v>
      </c>
    </row>
    <row r="152" spans="1:65" s="2" customFormat="1" ht="14.4" customHeight="1">
      <c r="A152" s="35"/>
      <c r="B152" s="36"/>
      <c r="C152" s="222" t="s">
        <v>266</v>
      </c>
      <c r="D152" s="222" t="s">
        <v>299</v>
      </c>
      <c r="E152" s="223" t="s">
        <v>2276</v>
      </c>
      <c r="F152" s="224" t="s">
        <v>2277</v>
      </c>
      <c r="G152" s="225" t="s">
        <v>378</v>
      </c>
      <c r="H152" s="226">
        <v>1</v>
      </c>
      <c r="I152" s="227"/>
      <c r="J152" s="228">
        <f>ROUND(I152*H152,2)</f>
        <v>0</v>
      </c>
      <c r="K152" s="229"/>
      <c r="L152" s="230"/>
      <c r="M152" s="231" t="s">
        <v>19</v>
      </c>
      <c r="N152" s="232" t="s">
        <v>40</v>
      </c>
      <c r="O152" s="81"/>
      <c r="P152" s="212">
        <f>O152*H152</f>
        <v>0</v>
      </c>
      <c r="Q152" s="212">
        <v>0</v>
      </c>
      <c r="R152" s="212">
        <f>Q152*H152</f>
        <v>0</v>
      </c>
      <c r="S152" s="212">
        <v>0</v>
      </c>
      <c r="T152" s="213">
        <f>S152*H152</f>
        <v>0</v>
      </c>
      <c r="U152" s="35"/>
      <c r="V152" s="35"/>
      <c r="W152" s="35"/>
      <c r="X152" s="35"/>
      <c r="Y152" s="35"/>
      <c r="Z152" s="35"/>
      <c r="AA152" s="35"/>
      <c r="AB152" s="35"/>
      <c r="AC152" s="35"/>
      <c r="AD152" s="35"/>
      <c r="AE152" s="35"/>
      <c r="AR152" s="214" t="s">
        <v>188</v>
      </c>
      <c r="AT152" s="214" t="s">
        <v>299</v>
      </c>
      <c r="AU152" s="214" t="s">
        <v>79</v>
      </c>
      <c r="AY152" s="14" t="s">
        <v>171</v>
      </c>
      <c r="BE152" s="215">
        <f>IF(N152="základní",J152,0)</f>
        <v>0</v>
      </c>
      <c r="BF152" s="215">
        <f>IF(N152="snížená",J152,0)</f>
        <v>0</v>
      </c>
      <c r="BG152" s="215">
        <f>IF(N152="zákl. přenesená",J152,0)</f>
        <v>0</v>
      </c>
      <c r="BH152" s="215">
        <f>IF(N152="sníž. přenesená",J152,0)</f>
        <v>0</v>
      </c>
      <c r="BI152" s="215">
        <f>IF(N152="nulová",J152,0)</f>
        <v>0</v>
      </c>
      <c r="BJ152" s="14" t="s">
        <v>77</v>
      </c>
      <c r="BK152" s="215">
        <f>ROUND(I152*H152,2)</f>
        <v>0</v>
      </c>
      <c r="BL152" s="14" t="s">
        <v>178</v>
      </c>
      <c r="BM152" s="214" t="s">
        <v>365</v>
      </c>
    </row>
    <row r="153" spans="1:65" s="2" customFormat="1" ht="14.4" customHeight="1">
      <c r="A153" s="35"/>
      <c r="B153" s="36"/>
      <c r="C153" s="222" t="s">
        <v>462</v>
      </c>
      <c r="D153" s="222" t="s">
        <v>299</v>
      </c>
      <c r="E153" s="223" t="s">
        <v>2278</v>
      </c>
      <c r="F153" s="224" t="s">
        <v>2279</v>
      </c>
      <c r="G153" s="225" t="s">
        <v>378</v>
      </c>
      <c r="H153" s="226">
        <v>5</v>
      </c>
      <c r="I153" s="227"/>
      <c r="J153" s="228">
        <f>ROUND(I153*H153,2)</f>
        <v>0</v>
      </c>
      <c r="K153" s="229"/>
      <c r="L153" s="230"/>
      <c r="M153" s="231" t="s">
        <v>19</v>
      </c>
      <c r="N153" s="232" t="s">
        <v>40</v>
      </c>
      <c r="O153" s="81"/>
      <c r="P153" s="212">
        <f>O153*H153</f>
        <v>0</v>
      </c>
      <c r="Q153" s="212">
        <v>0</v>
      </c>
      <c r="R153" s="212">
        <f>Q153*H153</f>
        <v>0</v>
      </c>
      <c r="S153" s="212">
        <v>0</v>
      </c>
      <c r="T153" s="213">
        <f>S153*H153</f>
        <v>0</v>
      </c>
      <c r="U153" s="35"/>
      <c r="V153" s="35"/>
      <c r="W153" s="35"/>
      <c r="X153" s="35"/>
      <c r="Y153" s="35"/>
      <c r="Z153" s="35"/>
      <c r="AA153" s="35"/>
      <c r="AB153" s="35"/>
      <c r="AC153" s="35"/>
      <c r="AD153" s="35"/>
      <c r="AE153" s="35"/>
      <c r="AR153" s="214" t="s">
        <v>188</v>
      </c>
      <c r="AT153" s="214" t="s">
        <v>299</v>
      </c>
      <c r="AU153" s="214" t="s">
        <v>79</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366</v>
      </c>
    </row>
    <row r="154" spans="1:65" s="2" customFormat="1" ht="14.4" customHeight="1">
      <c r="A154" s="35"/>
      <c r="B154" s="36"/>
      <c r="C154" s="222" t="s">
        <v>272</v>
      </c>
      <c r="D154" s="222" t="s">
        <v>299</v>
      </c>
      <c r="E154" s="223" t="s">
        <v>2267</v>
      </c>
      <c r="F154" s="224" t="s">
        <v>2268</v>
      </c>
      <c r="G154" s="225" t="s">
        <v>356</v>
      </c>
      <c r="H154" s="226">
        <v>70</v>
      </c>
      <c r="I154" s="227"/>
      <c r="J154" s="228">
        <f>ROUND(I154*H154,2)</f>
        <v>0</v>
      </c>
      <c r="K154" s="229"/>
      <c r="L154" s="230"/>
      <c r="M154" s="231" t="s">
        <v>19</v>
      </c>
      <c r="N154" s="232" t="s">
        <v>40</v>
      </c>
      <c r="O154" s="81"/>
      <c r="P154" s="212">
        <f>O154*H154</f>
        <v>0</v>
      </c>
      <c r="Q154" s="212">
        <v>0</v>
      </c>
      <c r="R154" s="212">
        <f>Q154*H154</f>
        <v>0</v>
      </c>
      <c r="S154" s="212">
        <v>0</v>
      </c>
      <c r="T154" s="213">
        <f>S154*H154</f>
        <v>0</v>
      </c>
      <c r="U154" s="35"/>
      <c r="V154" s="35"/>
      <c r="W154" s="35"/>
      <c r="X154" s="35"/>
      <c r="Y154" s="35"/>
      <c r="Z154" s="35"/>
      <c r="AA154" s="35"/>
      <c r="AB154" s="35"/>
      <c r="AC154" s="35"/>
      <c r="AD154" s="35"/>
      <c r="AE154" s="35"/>
      <c r="AR154" s="214" t="s">
        <v>188</v>
      </c>
      <c r="AT154" s="214" t="s">
        <v>299</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369</v>
      </c>
    </row>
    <row r="155" spans="1:65" s="2" customFormat="1" ht="14.4" customHeight="1">
      <c r="A155" s="35"/>
      <c r="B155" s="36"/>
      <c r="C155" s="222" t="s">
        <v>470</v>
      </c>
      <c r="D155" s="222" t="s">
        <v>299</v>
      </c>
      <c r="E155" s="223" t="s">
        <v>2231</v>
      </c>
      <c r="F155" s="224" t="s">
        <v>2232</v>
      </c>
      <c r="G155" s="225" t="s">
        <v>356</v>
      </c>
      <c r="H155" s="226">
        <v>20</v>
      </c>
      <c r="I155" s="227"/>
      <c r="J155" s="228">
        <f>ROUND(I155*H155,2)</f>
        <v>0</v>
      </c>
      <c r="K155" s="229"/>
      <c r="L155" s="230"/>
      <c r="M155" s="231" t="s">
        <v>19</v>
      </c>
      <c r="N155" s="232" t="s">
        <v>40</v>
      </c>
      <c r="O155" s="81"/>
      <c r="P155" s="212">
        <f>O155*H155</f>
        <v>0</v>
      </c>
      <c r="Q155" s="212">
        <v>0</v>
      </c>
      <c r="R155" s="212">
        <f>Q155*H155</f>
        <v>0</v>
      </c>
      <c r="S155" s="212">
        <v>0</v>
      </c>
      <c r="T155" s="213">
        <f>S155*H155</f>
        <v>0</v>
      </c>
      <c r="U155" s="35"/>
      <c r="V155" s="35"/>
      <c r="W155" s="35"/>
      <c r="X155" s="35"/>
      <c r="Y155" s="35"/>
      <c r="Z155" s="35"/>
      <c r="AA155" s="35"/>
      <c r="AB155" s="35"/>
      <c r="AC155" s="35"/>
      <c r="AD155" s="35"/>
      <c r="AE155" s="35"/>
      <c r="AR155" s="214" t="s">
        <v>188</v>
      </c>
      <c r="AT155" s="214" t="s">
        <v>299</v>
      </c>
      <c r="AU155" s="214" t="s">
        <v>79</v>
      </c>
      <c r="AY155" s="14" t="s">
        <v>171</v>
      </c>
      <c r="BE155" s="215">
        <f>IF(N155="základní",J155,0)</f>
        <v>0</v>
      </c>
      <c r="BF155" s="215">
        <f>IF(N155="snížená",J155,0)</f>
        <v>0</v>
      </c>
      <c r="BG155" s="215">
        <f>IF(N155="zákl. přenesená",J155,0)</f>
        <v>0</v>
      </c>
      <c r="BH155" s="215">
        <f>IF(N155="sníž. přenesená",J155,0)</f>
        <v>0</v>
      </c>
      <c r="BI155" s="215">
        <f>IF(N155="nulová",J155,0)</f>
        <v>0</v>
      </c>
      <c r="BJ155" s="14" t="s">
        <v>77</v>
      </c>
      <c r="BK155" s="215">
        <f>ROUND(I155*H155,2)</f>
        <v>0</v>
      </c>
      <c r="BL155" s="14" t="s">
        <v>178</v>
      </c>
      <c r="BM155" s="214" t="s">
        <v>372</v>
      </c>
    </row>
    <row r="156" spans="1:65" s="2" customFormat="1" ht="14.4" customHeight="1">
      <c r="A156" s="35"/>
      <c r="B156" s="36"/>
      <c r="C156" s="222" t="s">
        <v>278</v>
      </c>
      <c r="D156" s="222" t="s">
        <v>299</v>
      </c>
      <c r="E156" s="223" t="s">
        <v>562</v>
      </c>
      <c r="F156" s="224" t="s">
        <v>563</v>
      </c>
      <c r="G156" s="225" t="s">
        <v>356</v>
      </c>
      <c r="H156" s="226">
        <v>450</v>
      </c>
      <c r="I156" s="227"/>
      <c r="J156" s="228">
        <f>ROUND(I156*H156,2)</f>
        <v>0</v>
      </c>
      <c r="K156" s="229"/>
      <c r="L156" s="230"/>
      <c r="M156" s="231" t="s">
        <v>19</v>
      </c>
      <c r="N156" s="232" t="s">
        <v>40</v>
      </c>
      <c r="O156" s="81"/>
      <c r="P156" s="212">
        <f>O156*H156</f>
        <v>0</v>
      </c>
      <c r="Q156" s="212">
        <v>0</v>
      </c>
      <c r="R156" s="212">
        <f>Q156*H156</f>
        <v>0</v>
      </c>
      <c r="S156" s="212">
        <v>0</v>
      </c>
      <c r="T156" s="213">
        <f>S156*H156</f>
        <v>0</v>
      </c>
      <c r="U156" s="35"/>
      <c r="V156" s="35"/>
      <c r="W156" s="35"/>
      <c r="X156" s="35"/>
      <c r="Y156" s="35"/>
      <c r="Z156" s="35"/>
      <c r="AA156" s="35"/>
      <c r="AB156" s="35"/>
      <c r="AC156" s="35"/>
      <c r="AD156" s="35"/>
      <c r="AE156" s="35"/>
      <c r="AR156" s="214" t="s">
        <v>188</v>
      </c>
      <c r="AT156" s="214" t="s">
        <v>299</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375</v>
      </c>
    </row>
    <row r="157" spans="1:65" s="2" customFormat="1" ht="14.4" customHeight="1">
      <c r="A157" s="35"/>
      <c r="B157" s="36"/>
      <c r="C157" s="222" t="s">
        <v>478</v>
      </c>
      <c r="D157" s="222" t="s">
        <v>299</v>
      </c>
      <c r="E157" s="223" t="s">
        <v>578</v>
      </c>
      <c r="F157" s="224" t="s">
        <v>579</v>
      </c>
      <c r="G157" s="225" t="s">
        <v>356</v>
      </c>
      <c r="H157" s="226">
        <v>10</v>
      </c>
      <c r="I157" s="227"/>
      <c r="J157" s="228">
        <f>ROUND(I157*H157,2)</f>
        <v>0</v>
      </c>
      <c r="K157" s="229"/>
      <c r="L157" s="230"/>
      <c r="M157" s="231" t="s">
        <v>19</v>
      </c>
      <c r="N157" s="232" t="s">
        <v>40</v>
      </c>
      <c r="O157" s="81"/>
      <c r="P157" s="212">
        <f>O157*H157</f>
        <v>0</v>
      </c>
      <c r="Q157" s="212">
        <v>0</v>
      </c>
      <c r="R157" s="212">
        <f>Q157*H157</f>
        <v>0</v>
      </c>
      <c r="S157" s="212">
        <v>0</v>
      </c>
      <c r="T157" s="213">
        <f>S157*H157</f>
        <v>0</v>
      </c>
      <c r="U157" s="35"/>
      <c r="V157" s="35"/>
      <c r="W157" s="35"/>
      <c r="X157" s="35"/>
      <c r="Y157" s="35"/>
      <c r="Z157" s="35"/>
      <c r="AA157" s="35"/>
      <c r="AB157" s="35"/>
      <c r="AC157" s="35"/>
      <c r="AD157" s="35"/>
      <c r="AE157" s="35"/>
      <c r="AR157" s="214" t="s">
        <v>188</v>
      </c>
      <c r="AT157" s="214" t="s">
        <v>299</v>
      </c>
      <c r="AU157" s="214" t="s">
        <v>79</v>
      </c>
      <c r="AY157" s="14" t="s">
        <v>171</v>
      </c>
      <c r="BE157" s="215">
        <f>IF(N157="základní",J157,0)</f>
        <v>0</v>
      </c>
      <c r="BF157" s="215">
        <f>IF(N157="snížená",J157,0)</f>
        <v>0</v>
      </c>
      <c r="BG157" s="215">
        <f>IF(N157="zákl. přenesená",J157,0)</f>
        <v>0</v>
      </c>
      <c r="BH157" s="215">
        <f>IF(N157="sníž. přenesená",J157,0)</f>
        <v>0</v>
      </c>
      <c r="BI157" s="215">
        <f>IF(N157="nulová",J157,0)</f>
        <v>0</v>
      </c>
      <c r="BJ157" s="14" t="s">
        <v>77</v>
      </c>
      <c r="BK157" s="215">
        <f>ROUND(I157*H157,2)</f>
        <v>0</v>
      </c>
      <c r="BL157" s="14" t="s">
        <v>178</v>
      </c>
      <c r="BM157" s="214" t="s">
        <v>379</v>
      </c>
    </row>
    <row r="158" spans="1:65" s="2" customFormat="1" ht="14.4" customHeight="1">
      <c r="A158" s="35"/>
      <c r="B158" s="36"/>
      <c r="C158" s="222" t="s">
        <v>283</v>
      </c>
      <c r="D158" s="222" t="s">
        <v>299</v>
      </c>
      <c r="E158" s="223" t="s">
        <v>2235</v>
      </c>
      <c r="F158" s="224" t="s">
        <v>2236</v>
      </c>
      <c r="G158" s="225" t="s">
        <v>356</v>
      </c>
      <c r="H158" s="226">
        <v>600</v>
      </c>
      <c r="I158" s="227"/>
      <c r="J158" s="228">
        <f>ROUND(I158*H158,2)</f>
        <v>0</v>
      </c>
      <c r="K158" s="229"/>
      <c r="L158" s="230"/>
      <c r="M158" s="231" t="s">
        <v>19</v>
      </c>
      <c r="N158" s="232" t="s">
        <v>40</v>
      </c>
      <c r="O158" s="81"/>
      <c r="P158" s="212">
        <f>O158*H158</f>
        <v>0</v>
      </c>
      <c r="Q158" s="212">
        <v>0</v>
      </c>
      <c r="R158" s="212">
        <f>Q158*H158</f>
        <v>0</v>
      </c>
      <c r="S158" s="212">
        <v>0</v>
      </c>
      <c r="T158" s="213">
        <f>S158*H158</f>
        <v>0</v>
      </c>
      <c r="U158" s="35"/>
      <c r="V158" s="35"/>
      <c r="W158" s="35"/>
      <c r="X158" s="35"/>
      <c r="Y158" s="35"/>
      <c r="Z158" s="35"/>
      <c r="AA158" s="35"/>
      <c r="AB158" s="35"/>
      <c r="AC158" s="35"/>
      <c r="AD158" s="35"/>
      <c r="AE158" s="35"/>
      <c r="AR158" s="214" t="s">
        <v>188</v>
      </c>
      <c r="AT158" s="214" t="s">
        <v>299</v>
      </c>
      <c r="AU158" s="214" t="s">
        <v>79</v>
      </c>
      <c r="AY158" s="14" t="s">
        <v>171</v>
      </c>
      <c r="BE158" s="215">
        <f>IF(N158="základní",J158,0)</f>
        <v>0</v>
      </c>
      <c r="BF158" s="215">
        <f>IF(N158="snížená",J158,0)</f>
        <v>0</v>
      </c>
      <c r="BG158" s="215">
        <f>IF(N158="zákl. přenesená",J158,0)</f>
        <v>0</v>
      </c>
      <c r="BH158" s="215">
        <f>IF(N158="sníž. přenesená",J158,0)</f>
        <v>0</v>
      </c>
      <c r="BI158" s="215">
        <f>IF(N158="nulová",J158,0)</f>
        <v>0</v>
      </c>
      <c r="BJ158" s="14" t="s">
        <v>77</v>
      </c>
      <c r="BK158" s="215">
        <f>ROUND(I158*H158,2)</f>
        <v>0</v>
      </c>
      <c r="BL158" s="14" t="s">
        <v>178</v>
      </c>
      <c r="BM158" s="214" t="s">
        <v>495</v>
      </c>
    </row>
    <row r="159" spans="1:65" s="2" customFormat="1" ht="14.4" customHeight="1">
      <c r="A159" s="35"/>
      <c r="B159" s="36"/>
      <c r="C159" s="222" t="s">
        <v>485</v>
      </c>
      <c r="D159" s="222" t="s">
        <v>299</v>
      </c>
      <c r="E159" s="223" t="s">
        <v>1505</v>
      </c>
      <c r="F159" s="224" t="s">
        <v>1506</v>
      </c>
      <c r="G159" s="225" t="s">
        <v>378</v>
      </c>
      <c r="H159" s="226">
        <v>18</v>
      </c>
      <c r="I159" s="227"/>
      <c r="J159" s="228">
        <f>ROUND(I159*H159,2)</f>
        <v>0</v>
      </c>
      <c r="K159" s="229"/>
      <c r="L159" s="230"/>
      <c r="M159" s="231" t="s">
        <v>19</v>
      </c>
      <c r="N159" s="232" t="s">
        <v>40</v>
      </c>
      <c r="O159" s="81"/>
      <c r="P159" s="212">
        <f>O159*H159</f>
        <v>0</v>
      </c>
      <c r="Q159" s="212">
        <v>0</v>
      </c>
      <c r="R159" s="212">
        <f>Q159*H159</f>
        <v>0</v>
      </c>
      <c r="S159" s="212">
        <v>0</v>
      </c>
      <c r="T159" s="213">
        <f>S159*H159</f>
        <v>0</v>
      </c>
      <c r="U159" s="35"/>
      <c r="V159" s="35"/>
      <c r="W159" s="35"/>
      <c r="X159" s="35"/>
      <c r="Y159" s="35"/>
      <c r="Z159" s="35"/>
      <c r="AA159" s="35"/>
      <c r="AB159" s="35"/>
      <c r="AC159" s="35"/>
      <c r="AD159" s="35"/>
      <c r="AE159" s="35"/>
      <c r="AR159" s="214" t="s">
        <v>188</v>
      </c>
      <c r="AT159" s="214" t="s">
        <v>299</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500</v>
      </c>
    </row>
    <row r="160" spans="1:63" s="12" customFormat="1" ht="22.8" customHeight="1">
      <c r="A160" s="12"/>
      <c r="B160" s="186"/>
      <c r="C160" s="187"/>
      <c r="D160" s="188" t="s">
        <v>68</v>
      </c>
      <c r="E160" s="200" t="s">
        <v>1669</v>
      </c>
      <c r="F160" s="200" t="s">
        <v>2280</v>
      </c>
      <c r="G160" s="187"/>
      <c r="H160" s="187"/>
      <c r="I160" s="190"/>
      <c r="J160" s="201">
        <f>BK160</f>
        <v>0</v>
      </c>
      <c r="K160" s="187"/>
      <c r="L160" s="192"/>
      <c r="M160" s="193"/>
      <c r="N160" s="194"/>
      <c r="O160" s="194"/>
      <c r="P160" s="195">
        <f>SUM(P161:P168)</f>
        <v>0</v>
      </c>
      <c r="Q160" s="194"/>
      <c r="R160" s="195">
        <f>SUM(R161:R168)</f>
        <v>0</v>
      </c>
      <c r="S160" s="194"/>
      <c r="T160" s="196">
        <f>SUM(T161:T168)</f>
        <v>0</v>
      </c>
      <c r="U160" s="12"/>
      <c r="V160" s="12"/>
      <c r="W160" s="12"/>
      <c r="X160" s="12"/>
      <c r="Y160" s="12"/>
      <c r="Z160" s="12"/>
      <c r="AA160" s="12"/>
      <c r="AB160" s="12"/>
      <c r="AC160" s="12"/>
      <c r="AD160" s="12"/>
      <c r="AE160" s="12"/>
      <c r="AR160" s="197" t="s">
        <v>77</v>
      </c>
      <c r="AT160" s="198" t="s">
        <v>68</v>
      </c>
      <c r="AU160" s="198" t="s">
        <v>77</v>
      </c>
      <c r="AY160" s="197" t="s">
        <v>171</v>
      </c>
      <c r="BK160" s="199">
        <f>SUM(BK161:BK168)</f>
        <v>0</v>
      </c>
    </row>
    <row r="161" spans="1:65" s="2" customFormat="1" ht="24.15" customHeight="1">
      <c r="A161" s="35"/>
      <c r="B161" s="36"/>
      <c r="C161" s="222" t="s">
        <v>289</v>
      </c>
      <c r="D161" s="222" t="s">
        <v>299</v>
      </c>
      <c r="E161" s="223" t="s">
        <v>2281</v>
      </c>
      <c r="F161" s="224" t="s">
        <v>2282</v>
      </c>
      <c r="G161" s="225" t="s">
        <v>378</v>
      </c>
      <c r="H161" s="226">
        <v>1</v>
      </c>
      <c r="I161" s="227"/>
      <c r="J161" s="228">
        <f>ROUND(I161*H161,2)</f>
        <v>0</v>
      </c>
      <c r="K161" s="229"/>
      <c r="L161" s="230"/>
      <c r="M161" s="231" t="s">
        <v>19</v>
      </c>
      <c r="N161" s="232"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188</v>
      </c>
      <c r="AT161" s="214" t="s">
        <v>299</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504</v>
      </c>
    </row>
    <row r="162" spans="1:65" s="2" customFormat="1" ht="24.15" customHeight="1">
      <c r="A162" s="35"/>
      <c r="B162" s="36"/>
      <c r="C162" s="222" t="s">
        <v>492</v>
      </c>
      <c r="D162" s="222" t="s">
        <v>299</v>
      </c>
      <c r="E162" s="223" t="s">
        <v>2283</v>
      </c>
      <c r="F162" s="224" t="s">
        <v>2284</v>
      </c>
      <c r="G162" s="225" t="s">
        <v>378</v>
      </c>
      <c r="H162" s="226">
        <v>3</v>
      </c>
      <c r="I162" s="227"/>
      <c r="J162" s="228">
        <f>ROUND(I162*H162,2)</f>
        <v>0</v>
      </c>
      <c r="K162" s="229"/>
      <c r="L162" s="230"/>
      <c r="M162" s="231" t="s">
        <v>19</v>
      </c>
      <c r="N162" s="232" t="s">
        <v>40</v>
      </c>
      <c r="O162" s="81"/>
      <c r="P162" s="212">
        <f>O162*H162</f>
        <v>0</v>
      </c>
      <c r="Q162" s="212">
        <v>0</v>
      </c>
      <c r="R162" s="212">
        <f>Q162*H162</f>
        <v>0</v>
      </c>
      <c r="S162" s="212">
        <v>0</v>
      </c>
      <c r="T162" s="213">
        <f>S162*H162</f>
        <v>0</v>
      </c>
      <c r="U162" s="35"/>
      <c r="V162" s="35"/>
      <c r="W162" s="35"/>
      <c r="X162" s="35"/>
      <c r="Y162" s="35"/>
      <c r="Z162" s="35"/>
      <c r="AA162" s="35"/>
      <c r="AB162" s="35"/>
      <c r="AC162" s="35"/>
      <c r="AD162" s="35"/>
      <c r="AE162" s="35"/>
      <c r="AR162" s="214" t="s">
        <v>188</v>
      </c>
      <c r="AT162" s="214" t="s">
        <v>299</v>
      </c>
      <c r="AU162" s="214" t="s">
        <v>79</v>
      </c>
      <c r="AY162" s="14" t="s">
        <v>171</v>
      </c>
      <c r="BE162" s="215">
        <f>IF(N162="základní",J162,0)</f>
        <v>0</v>
      </c>
      <c r="BF162" s="215">
        <f>IF(N162="snížená",J162,0)</f>
        <v>0</v>
      </c>
      <c r="BG162" s="215">
        <f>IF(N162="zákl. přenesená",J162,0)</f>
        <v>0</v>
      </c>
      <c r="BH162" s="215">
        <f>IF(N162="sníž. přenesená",J162,0)</f>
        <v>0</v>
      </c>
      <c r="BI162" s="215">
        <f>IF(N162="nulová",J162,0)</f>
        <v>0</v>
      </c>
      <c r="BJ162" s="14" t="s">
        <v>77</v>
      </c>
      <c r="BK162" s="215">
        <f>ROUND(I162*H162,2)</f>
        <v>0</v>
      </c>
      <c r="BL162" s="14" t="s">
        <v>178</v>
      </c>
      <c r="BM162" s="214" t="s">
        <v>507</v>
      </c>
    </row>
    <row r="163" spans="1:65" s="2" customFormat="1" ht="14.4" customHeight="1">
      <c r="A163" s="35"/>
      <c r="B163" s="36"/>
      <c r="C163" s="222" t="s">
        <v>292</v>
      </c>
      <c r="D163" s="222" t="s">
        <v>299</v>
      </c>
      <c r="E163" s="223" t="s">
        <v>2285</v>
      </c>
      <c r="F163" s="224" t="s">
        <v>2286</v>
      </c>
      <c r="G163" s="225" t="s">
        <v>356</v>
      </c>
      <c r="H163" s="226">
        <v>20</v>
      </c>
      <c r="I163" s="227"/>
      <c r="J163" s="228">
        <f>ROUND(I163*H163,2)</f>
        <v>0</v>
      </c>
      <c r="K163" s="229"/>
      <c r="L163" s="230"/>
      <c r="M163" s="231" t="s">
        <v>19</v>
      </c>
      <c r="N163" s="232" t="s">
        <v>40</v>
      </c>
      <c r="O163" s="81"/>
      <c r="P163" s="212">
        <f>O163*H163</f>
        <v>0</v>
      </c>
      <c r="Q163" s="212">
        <v>0</v>
      </c>
      <c r="R163" s="212">
        <f>Q163*H163</f>
        <v>0</v>
      </c>
      <c r="S163" s="212">
        <v>0</v>
      </c>
      <c r="T163" s="213">
        <f>S163*H163</f>
        <v>0</v>
      </c>
      <c r="U163" s="35"/>
      <c r="V163" s="35"/>
      <c r="W163" s="35"/>
      <c r="X163" s="35"/>
      <c r="Y163" s="35"/>
      <c r="Z163" s="35"/>
      <c r="AA163" s="35"/>
      <c r="AB163" s="35"/>
      <c r="AC163" s="35"/>
      <c r="AD163" s="35"/>
      <c r="AE163" s="35"/>
      <c r="AR163" s="214" t="s">
        <v>188</v>
      </c>
      <c r="AT163" s="214" t="s">
        <v>299</v>
      </c>
      <c r="AU163" s="214" t="s">
        <v>79</v>
      </c>
      <c r="AY163" s="14" t="s">
        <v>171</v>
      </c>
      <c r="BE163" s="215">
        <f>IF(N163="základní",J163,0)</f>
        <v>0</v>
      </c>
      <c r="BF163" s="215">
        <f>IF(N163="snížená",J163,0)</f>
        <v>0</v>
      </c>
      <c r="BG163" s="215">
        <f>IF(N163="zákl. přenesená",J163,0)</f>
        <v>0</v>
      </c>
      <c r="BH163" s="215">
        <f>IF(N163="sníž. přenesená",J163,0)</f>
        <v>0</v>
      </c>
      <c r="BI163" s="215">
        <f>IF(N163="nulová",J163,0)</f>
        <v>0</v>
      </c>
      <c r="BJ163" s="14" t="s">
        <v>77</v>
      </c>
      <c r="BK163" s="215">
        <f>ROUND(I163*H163,2)</f>
        <v>0</v>
      </c>
      <c r="BL163" s="14" t="s">
        <v>178</v>
      </c>
      <c r="BM163" s="214" t="s">
        <v>511</v>
      </c>
    </row>
    <row r="164" spans="1:65" s="2" customFormat="1" ht="14.4" customHeight="1">
      <c r="A164" s="35"/>
      <c r="B164" s="36"/>
      <c r="C164" s="222" t="s">
        <v>501</v>
      </c>
      <c r="D164" s="222" t="s">
        <v>299</v>
      </c>
      <c r="E164" s="223" t="s">
        <v>2287</v>
      </c>
      <c r="F164" s="224" t="s">
        <v>2288</v>
      </c>
      <c r="G164" s="225" t="s">
        <v>356</v>
      </c>
      <c r="H164" s="226">
        <v>120</v>
      </c>
      <c r="I164" s="227"/>
      <c r="J164" s="228">
        <f>ROUND(I164*H164,2)</f>
        <v>0</v>
      </c>
      <c r="K164" s="229"/>
      <c r="L164" s="230"/>
      <c r="M164" s="231" t="s">
        <v>19</v>
      </c>
      <c r="N164" s="232" t="s">
        <v>40</v>
      </c>
      <c r="O164" s="81"/>
      <c r="P164" s="212">
        <f>O164*H164</f>
        <v>0</v>
      </c>
      <c r="Q164" s="212">
        <v>0</v>
      </c>
      <c r="R164" s="212">
        <f>Q164*H164</f>
        <v>0</v>
      </c>
      <c r="S164" s="212">
        <v>0</v>
      </c>
      <c r="T164" s="213">
        <f>S164*H164</f>
        <v>0</v>
      </c>
      <c r="U164" s="35"/>
      <c r="V164" s="35"/>
      <c r="W164" s="35"/>
      <c r="X164" s="35"/>
      <c r="Y164" s="35"/>
      <c r="Z164" s="35"/>
      <c r="AA164" s="35"/>
      <c r="AB164" s="35"/>
      <c r="AC164" s="35"/>
      <c r="AD164" s="35"/>
      <c r="AE164" s="35"/>
      <c r="AR164" s="214" t="s">
        <v>188</v>
      </c>
      <c r="AT164" s="214" t="s">
        <v>299</v>
      </c>
      <c r="AU164" s="214" t="s">
        <v>79</v>
      </c>
      <c r="AY164" s="14" t="s">
        <v>171</v>
      </c>
      <c r="BE164" s="215">
        <f>IF(N164="základní",J164,0)</f>
        <v>0</v>
      </c>
      <c r="BF164" s="215">
        <f>IF(N164="snížená",J164,0)</f>
        <v>0</v>
      </c>
      <c r="BG164" s="215">
        <f>IF(N164="zákl. přenesená",J164,0)</f>
        <v>0</v>
      </c>
      <c r="BH164" s="215">
        <f>IF(N164="sníž. přenesená",J164,0)</f>
        <v>0</v>
      </c>
      <c r="BI164" s="215">
        <f>IF(N164="nulová",J164,0)</f>
        <v>0</v>
      </c>
      <c r="BJ164" s="14" t="s">
        <v>77</v>
      </c>
      <c r="BK164" s="215">
        <f>ROUND(I164*H164,2)</f>
        <v>0</v>
      </c>
      <c r="BL164" s="14" t="s">
        <v>178</v>
      </c>
      <c r="BM164" s="214" t="s">
        <v>514</v>
      </c>
    </row>
    <row r="165" spans="1:65" s="2" customFormat="1" ht="14.4" customHeight="1">
      <c r="A165" s="35"/>
      <c r="B165" s="36"/>
      <c r="C165" s="222" t="s">
        <v>298</v>
      </c>
      <c r="D165" s="222" t="s">
        <v>299</v>
      </c>
      <c r="E165" s="223" t="s">
        <v>562</v>
      </c>
      <c r="F165" s="224" t="s">
        <v>563</v>
      </c>
      <c r="G165" s="225" t="s">
        <v>356</v>
      </c>
      <c r="H165" s="226">
        <v>20</v>
      </c>
      <c r="I165" s="227"/>
      <c r="J165" s="228">
        <f>ROUND(I165*H165,2)</f>
        <v>0</v>
      </c>
      <c r="K165" s="229"/>
      <c r="L165" s="230"/>
      <c r="M165" s="231" t="s">
        <v>19</v>
      </c>
      <c r="N165" s="232" t="s">
        <v>40</v>
      </c>
      <c r="O165" s="81"/>
      <c r="P165" s="212">
        <f>O165*H165</f>
        <v>0</v>
      </c>
      <c r="Q165" s="212">
        <v>0</v>
      </c>
      <c r="R165" s="212">
        <f>Q165*H165</f>
        <v>0</v>
      </c>
      <c r="S165" s="212">
        <v>0</v>
      </c>
      <c r="T165" s="213">
        <f>S165*H165</f>
        <v>0</v>
      </c>
      <c r="U165" s="35"/>
      <c r="V165" s="35"/>
      <c r="W165" s="35"/>
      <c r="X165" s="35"/>
      <c r="Y165" s="35"/>
      <c r="Z165" s="35"/>
      <c r="AA165" s="35"/>
      <c r="AB165" s="35"/>
      <c r="AC165" s="35"/>
      <c r="AD165" s="35"/>
      <c r="AE165" s="35"/>
      <c r="AR165" s="214" t="s">
        <v>188</v>
      </c>
      <c r="AT165" s="214" t="s">
        <v>299</v>
      </c>
      <c r="AU165" s="214" t="s">
        <v>79</v>
      </c>
      <c r="AY165" s="14" t="s">
        <v>171</v>
      </c>
      <c r="BE165" s="215">
        <f>IF(N165="základní",J165,0)</f>
        <v>0</v>
      </c>
      <c r="BF165" s="215">
        <f>IF(N165="snížená",J165,0)</f>
        <v>0</v>
      </c>
      <c r="BG165" s="215">
        <f>IF(N165="zákl. přenesená",J165,0)</f>
        <v>0</v>
      </c>
      <c r="BH165" s="215">
        <f>IF(N165="sníž. přenesená",J165,0)</f>
        <v>0</v>
      </c>
      <c r="BI165" s="215">
        <f>IF(N165="nulová",J165,0)</f>
        <v>0</v>
      </c>
      <c r="BJ165" s="14" t="s">
        <v>77</v>
      </c>
      <c r="BK165" s="215">
        <f>ROUND(I165*H165,2)</f>
        <v>0</v>
      </c>
      <c r="BL165" s="14" t="s">
        <v>178</v>
      </c>
      <c r="BM165" s="214" t="s">
        <v>518</v>
      </c>
    </row>
    <row r="166" spans="1:65" s="2" customFormat="1" ht="14.4" customHeight="1">
      <c r="A166" s="35"/>
      <c r="B166" s="36"/>
      <c r="C166" s="222" t="s">
        <v>508</v>
      </c>
      <c r="D166" s="222" t="s">
        <v>299</v>
      </c>
      <c r="E166" s="223" t="s">
        <v>578</v>
      </c>
      <c r="F166" s="224" t="s">
        <v>579</v>
      </c>
      <c r="G166" s="225" t="s">
        <v>356</v>
      </c>
      <c r="H166" s="226">
        <v>10</v>
      </c>
      <c r="I166" s="227"/>
      <c r="J166" s="228">
        <f>ROUND(I166*H166,2)</f>
        <v>0</v>
      </c>
      <c r="K166" s="229"/>
      <c r="L166" s="230"/>
      <c r="M166" s="231" t="s">
        <v>19</v>
      </c>
      <c r="N166" s="232" t="s">
        <v>40</v>
      </c>
      <c r="O166" s="81"/>
      <c r="P166" s="212">
        <f>O166*H166</f>
        <v>0</v>
      </c>
      <c r="Q166" s="212">
        <v>0</v>
      </c>
      <c r="R166" s="212">
        <f>Q166*H166</f>
        <v>0</v>
      </c>
      <c r="S166" s="212">
        <v>0</v>
      </c>
      <c r="T166" s="213">
        <f>S166*H166</f>
        <v>0</v>
      </c>
      <c r="U166" s="35"/>
      <c r="V166" s="35"/>
      <c r="W166" s="35"/>
      <c r="X166" s="35"/>
      <c r="Y166" s="35"/>
      <c r="Z166" s="35"/>
      <c r="AA166" s="35"/>
      <c r="AB166" s="35"/>
      <c r="AC166" s="35"/>
      <c r="AD166" s="35"/>
      <c r="AE166" s="35"/>
      <c r="AR166" s="214" t="s">
        <v>188</v>
      </c>
      <c r="AT166" s="214" t="s">
        <v>299</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178</v>
      </c>
      <c r="BM166" s="214" t="s">
        <v>521</v>
      </c>
    </row>
    <row r="167" spans="1:65" s="2" customFormat="1" ht="14.4" customHeight="1">
      <c r="A167" s="35"/>
      <c r="B167" s="36"/>
      <c r="C167" s="222" t="s">
        <v>306</v>
      </c>
      <c r="D167" s="222" t="s">
        <v>299</v>
      </c>
      <c r="E167" s="223" t="s">
        <v>2235</v>
      </c>
      <c r="F167" s="224" t="s">
        <v>2236</v>
      </c>
      <c r="G167" s="225" t="s">
        <v>356</v>
      </c>
      <c r="H167" s="226">
        <v>180</v>
      </c>
      <c r="I167" s="227"/>
      <c r="J167" s="228">
        <f>ROUND(I167*H167,2)</f>
        <v>0</v>
      </c>
      <c r="K167" s="229"/>
      <c r="L167" s="230"/>
      <c r="M167" s="231" t="s">
        <v>19</v>
      </c>
      <c r="N167" s="232" t="s">
        <v>40</v>
      </c>
      <c r="O167" s="81"/>
      <c r="P167" s="212">
        <f>O167*H167</f>
        <v>0</v>
      </c>
      <c r="Q167" s="212">
        <v>0</v>
      </c>
      <c r="R167" s="212">
        <f>Q167*H167</f>
        <v>0</v>
      </c>
      <c r="S167" s="212">
        <v>0</v>
      </c>
      <c r="T167" s="213">
        <f>S167*H167</f>
        <v>0</v>
      </c>
      <c r="U167" s="35"/>
      <c r="V167" s="35"/>
      <c r="W167" s="35"/>
      <c r="X167" s="35"/>
      <c r="Y167" s="35"/>
      <c r="Z167" s="35"/>
      <c r="AA167" s="35"/>
      <c r="AB167" s="35"/>
      <c r="AC167" s="35"/>
      <c r="AD167" s="35"/>
      <c r="AE167" s="35"/>
      <c r="AR167" s="214" t="s">
        <v>188</v>
      </c>
      <c r="AT167" s="214" t="s">
        <v>299</v>
      </c>
      <c r="AU167" s="214" t="s">
        <v>79</v>
      </c>
      <c r="AY167" s="14" t="s">
        <v>171</v>
      </c>
      <c r="BE167" s="215">
        <f>IF(N167="základní",J167,0)</f>
        <v>0</v>
      </c>
      <c r="BF167" s="215">
        <f>IF(N167="snížená",J167,0)</f>
        <v>0</v>
      </c>
      <c r="BG167" s="215">
        <f>IF(N167="zákl. přenesená",J167,0)</f>
        <v>0</v>
      </c>
      <c r="BH167" s="215">
        <f>IF(N167="sníž. přenesená",J167,0)</f>
        <v>0</v>
      </c>
      <c r="BI167" s="215">
        <f>IF(N167="nulová",J167,0)</f>
        <v>0</v>
      </c>
      <c r="BJ167" s="14" t="s">
        <v>77</v>
      </c>
      <c r="BK167" s="215">
        <f>ROUND(I167*H167,2)</f>
        <v>0</v>
      </c>
      <c r="BL167" s="14" t="s">
        <v>178</v>
      </c>
      <c r="BM167" s="214" t="s">
        <v>525</v>
      </c>
    </row>
    <row r="168" spans="1:65" s="2" customFormat="1" ht="14.4" customHeight="1">
      <c r="A168" s="35"/>
      <c r="B168" s="36"/>
      <c r="C168" s="222" t="s">
        <v>515</v>
      </c>
      <c r="D168" s="222" t="s">
        <v>299</v>
      </c>
      <c r="E168" s="223" t="s">
        <v>1505</v>
      </c>
      <c r="F168" s="224" t="s">
        <v>1506</v>
      </c>
      <c r="G168" s="225" t="s">
        <v>378</v>
      </c>
      <c r="H168" s="226">
        <v>8</v>
      </c>
      <c r="I168" s="227"/>
      <c r="J168" s="228">
        <f>ROUND(I168*H168,2)</f>
        <v>0</v>
      </c>
      <c r="K168" s="229"/>
      <c r="L168" s="230"/>
      <c r="M168" s="231" t="s">
        <v>19</v>
      </c>
      <c r="N168" s="232" t="s">
        <v>40</v>
      </c>
      <c r="O168" s="81"/>
      <c r="P168" s="212">
        <f>O168*H168</f>
        <v>0</v>
      </c>
      <c r="Q168" s="212">
        <v>0</v>
      </c>
      <c r="R168" s="212">
        <f>Q168*H168</f>
        <v>0</v>
      </c>
      <c r="S168" s="212">
        <v>0</v>
      </c>
      <c r="T168" s="213">
        <f>S168*H168</f>
        <v>0</v>
      </c>
      <c r="U168" s="35"/>
      <c r="V168" s="35"/>
      <c r="W168" s="35"/>
      <c r="X168" s="35"/>
      <c r="Y168" s="35"/>
      <c r="Z168" s="35"/>
      <c r="AA168" s="35"/>
      <c r="AB168" s="35"/>
      <c r="AC168" s="35"/>
      <c r="AD168" s="35"/>
      <c r="AE168" s="35"/>
      <c r="AR168" s="214" t="s">
        <v>188</v>
      </c>
      <c r="AT168" s="214" t="s">
        <v>299</v>
      </c>
      <c r="AU168" s="214" t="s">
        <v>79</v>
      </c>
      <c r="AY168" s="14" t="s">
        <v>171</v>
      </c>
      <c r="BE168" s="215">
        <f>IF(N168="základní",J168,0)</f>
        <v>0</v>
      </c>
      <c r="BF168" s="215">
        <f>IF(N168="snížená",J168,0)</f>
        <v>0</v>
      </c>
      <c r="BG168" s="215">
        <f>IF(N168="zákl. přenesená",J168,0)</f>
        <v>0</v>
      </c>
      <c r="BH168" s="215">
        <f>IF(N168="sníž. přenesená",J168,0)</f>
        <v>0</v>
      </c>
      <c r="BI168" s="215">
        <f>IF(N168="nulová",J168,0)</f>
        <v>0</v>
      </c>
      <c r="BJ168" s="14" t="s">
        <v>77</v>
      </c>
      <c r="BK168" s="215">
        <f>ROUND(I168*H168,2)</f>
        <v>0</v>
      </c>
      <c r="BL168" s="14" t="s">
        <v>178</v>
      </c>
      <c r="BM168" s="214" t="s">
        <v>528</v>
      </c>
    </row>
    <row r="169" spans="1:63" s="12" customFormat="1" ht="22.8" customHeight="1">
      <c r="A169" s="12"/>
      <c r="B169" s="186"/>
      <c r="C169" s="187"/>
      <c r="D169" s="188" t="s">
        <v>68</v>
      </c>
      <c r="E169" s="200" t="s">
        <v>1682</v>
      </c>
      <c r="F169" s="200" t="s">
        <v>2289</v>
      </c>
      <c r="G169" s="187"/>
      <c r="H169" s="187"/>
      <c r="I169" s="190"/>
      <c r="J169" s="201">
        <f>BK169</f>
        <v>0</v>
      </c>
      <c r="K169" s="187"/>
      <c r="L169" s="192"/>
      <c r="M169" s="193"/>
      <c r="N169" s="194"/>
      <c r="O169" s="194"/>
      <c r="P169" s="195">
        <f>SUM(P170:P174)</f>
        <v>0</v>
      </c>
      <c r="Q169" s="194"/>
      <c r="R169" s="195">
        <f>SUM(R170:R174)</f>
        <v>0</v>
      </c>
      <c r="S169" s="194"/>
      <c r="T169" s="196">
        <f>SUM(T170:T174)</f>
        <v>0</v>
      </c>
      <c r="U169" s="12"/>
      <c r="V169" s="12"/>
      <c r="W169" s="12"/>
      <c r="X169" s="12"/>
      <c r="Y169" s="12"/>
      <c r="Z169" s="12"/>
      <c r="AA169" s="12"/>
      <c r="AB169" s="12"/>
      <c r="AC169" s="12"/>
      <c r="AD169" s="12"/>
      <c r="AE169" s="12"/>
      <c r="AR169" s="197" t="s">
        <v>77</v>
      </c>
      <c r="AT169" s="198" t="s">
        <v>68</v>
      </c>
      <c r="AU169" s="198" t="s">
        <v>77</v>
      </c>
      <c r="AY169" s="197" t="s">
        <v>171</v>
      </c>
      <c r="BK169" s="199">
        <f>SUM(BK170:BK174)</f>
        <v>0</v>
      </c>
    </row>
    <row r="170" spans="1:65" s="2" customFormat="1" ht="24.15" customHeight="1">
      <c r="A170" s="35"/>
      <c r="B170" s="36"/>
      <c r="C170" s="222" t="s">
        <v>305</v>
      </c>
      <c r="D170" s="222" t="s">
        <v>299</v>
      </c>
      <c r="E170" s="223" t="s">
        <v>2290</v>
      </c>
      <c r="F170" s="224" t="s">
        <v>2291</v>
      </c>
      <c r="G170" s="225" t="s">
        <v>378</v>
      </c>
      <c r="H170" s="226">
        <v>1</v>
      </c>
      <c r="I170" s="227"/>
      <c r="J170" s="228">
        <f>ROUND(I170*H170,2)</f>
        <v>0</v>
      </c>
      <c r="K170" s="229"/>
      <c r="L170" s="230"/>
      <c r="M170" s="231" t="s">
        <v>19</v>
      </c>
      <c r="N170" s="232" t="s">
        <v>40</v>
      </c>
      <c r="O170" s="81"/>
      <c r="P170" s="212">
        <f>O170*H170</f>
        <v>0</v>
      </c>
      <c r="Q170" s="212">
        <v>0</v>
      </c>
      <c r="R170" s="212">
        <f>Q170*H170</f>
        <v>0</v>
      </c>
      <c r="S170" s="212">
        <v>0</v>
      </c>
      <c r="T170" s="213">
        <f>S170*H170</f>
        <v>0</v>
      </c>
      <c r="U170" s="35"/>
      <c r="V170" s="35"/>
      <c r="W170" s="35"/>
      <c r="X170" s="35"/>
      <c r="Y170" s="35"/>
      <c r="Z170" s="35"/>
      <c r="AA170" s="35"/>
      <c r="AB170" s="35"/>
      <c r="AC170" s="35"/>
      <c r="AD170" s="35"/>
      <c r="AE170" s="35"/>
      <c r="AR170" s="214" t="s">
        <v>188</v>
      </c>
      <c r="AT170" s="214" t="s">
        <v>299</v>
      </c>
      <c r="AU170" s="214" t="s">
        <v>79</v>
      </c>
      <c r="AY170" s="14" t="s">
        <v>171</v>
      </c>
      <c r="BE170" s="215">
        <f>IF(N170="základní",J170,0)</f>
        <v>0</v>
      </c>
      <c r="BF170" s="215">
        <f>IF(N170="snížená",J170,0)</f>
        <v>0</v>
      </c>
      <c r="BG170" s="215">
        <f>IF(N170="zákl. přenesená",J170,0)</f>
        <v>0</v>
      </c>
      <c r="BH170" s="215">
        <f>IF(N170="sníž. přenesená",J170,0)</f>
        <v>0</v>
      </c>
      <c r="BI170" s="215">
        <f>IF(N170="nulová",J170,0)</f>
        <v>0</v>
      </c>
      <c r="BJ170" s="14" t="s">
        <v>77</v>
      </c>
      <c r="BK170" s="215">
        <f>ROUND(I170*H170,2)</f>
        <v>0</v>
      </c>
      <c r="BL170" s="14" t="s">
        <v>178</v>
      </c>
      <c r="BM170" s="214" t="s">
        <v>532</v>
      </c>
    </row>
    <row r="171" spans="1:65" s="2" customFormat="1" ht="24.15" customHeight="1">
      <c r="A171" s="35"/>
      <c r="B171" s="36"/>
      <c r="C171" s="222" t="s">
        <v>522</v>
      </c>
      <c r="D171" s="222" t="s">
        <v>299</v>
      </c>
      <c r="E171" s="223" t="s">
        <v>2283</v>
      </c>
      <c r="F171" s="224" t="s">
        <v>2284</v>
      </c>
      <c r="G171" s="225" t="s">
        <v>378</v>
      </c>
      <c r="H171" s="226">
        <v>3</v>
      </c>
      <c r="I171" s="227"/>
      <c r="J171" s="228">
        <f>ROUND(I171*H171,2)</f>
        <v>0</v>
      </c>
      <c r="K171" s="229"/>
      <c r="L171" s="230"/>
      <c r="M171" s="231" t="s">
        <v>19</v>
      </c>
      <c r="N171" s="232" t="s">
        <v>40</v>
      </c>
      <c r="O171" s="81"/>
      <c r="P171" s="212">
        <f>O171*H171</f>
        <v>0</v>
      </c>
      <c r="Q171" s="212">
        <v>0</v>
      </c>
      <c r="R171" s="212">
        <f>Q171*H171</f>
        <v>0</v>
      </c>
      <c r="S171" s="212">
        <v>0</v>
      </c>
      <c r="T171" s="213">
        <f>S171*H171</f>
        <v>0</v>
      </c>
      <c r="U171" s="35"/>
      <c r="V171" s="35"/>
      <c r="W171" s="35"/>
      <c r="X171" s="35"/>
      <c r="Y171" s="35"/>
      <c r="Z171" s="35"/>
      <c r="AA171" s="35"/>
      <c r="AB171" s="35"/>
      <c r="AC171" s="35"/>
      <c r="AD171" s="35"/>
      <c r="AE171" s="35"/>
      <c r="AR171" s="214" t="s">
        <v>188</v>
      </c>
      <c r="AT171" s="214" t="s">
        <v>299</v>
      </c>
      <c r="AU171" s="214" t="s">
        <v>79</v>
      </c>
      <c r="AY171" s="14" t="s">
        <v>171</v>
      </c>
      <c r="BE171" s="215">
        <f>IF(N171="základní",J171,0)</f>
        <v>0</v>
      </c>
      <c r="BF171" s="215">
        <f>IF(N171="snížená",J171,0)</f>
        <v>0</v>
      </c>
      <c r="BG171" s="215">
        <f>IF(N171="zákl. přenesená",J171,0)</f>
        <v>0</v>
      </c>
      <c r="BH171" s="215">
        <f>IF(N171="sníž. přenesená",J171,0)</f>
        <v>0</v>
      </c>
      <c r="BI171" s="215">
        <f>IF(N171="nulová",J171,0)</f>
        <v>0</v>
      </c>
      <c r="BJ171" s="14" t="s">
        <v>77</v>
      </c>
      <c r="BK171" s="215">
        <f>ROUND(I171*H171,2)</f>
        <v>0</v>
      </c>
      <c r="BL171" s="14" t="s">
        <v>178</v>
      </c>
      <c r="BM171" s="214" t="s">
        <v>535</v>
      </c>
    </row>
    <row r="172" spans="1:65" s="2" customFormat="1" ht="14.4" customHeight="1">
      <c r="A172" s="35"/>
      <c r="B172" s="36"/>
      <c r="C172" s="222" t="s">
        <v>314</v>
      </c>
      <c r="D172" s="222" t="s">
        <v>299</v>
      </c>
      <c r="E172" s="223" t="s">
        <v>2267</v>
      </c>
      <c r="F172" s="224" t="s">
        <v>2268</v>
      </c>
      <c r="G172" s="225" t="s">
        <v>356</v>
      </c>
      <c r="H172" s="226">
        <v>120</v>
      </c>
      <c r="I172" s="227"/>
      <c r="J172" s="228">
        <f>ROUND(I172*H172,2)</f>
        <v>0</v>
      </c>
      <c r="K172" s="229"/>
      <c r="L172" s="230"/>
      <c r="M172" s="231" t="s">
        <v>19</v>
      </c>
      <c r="N172" s="232" t="s">
        <v>40</v>
      </c>
      <c r="O172" s="81"/>
      <c r="P172" s="212">
        <f>O172*H172</f>
        <v>0</v>
      </c>
      <c r="Q172" s="212">
        <v>0</v>
      </c>
      <c r="R172" s="212">
        <f>Q172*H172</f>
        <v>0</v>
      </c>
      <c r="S172" s="212">
        <v>0</v>
      </c>
      <c r="T172" s="213">
        <f>S172*H172</f>
        <v>0</v>
      </c>
      <c r="U172" s="35"/>
      <c r="V172" s="35"/>
      <c r="W172" s="35"/>
      <c r="X172" s="35"/>
      <c r="Y172" s="35"/>
      <c r="Z172" s="35"/>
      <c r="AA172" s="35"/>
      <c r="AB172" s="35"/>
      <c r="AC172" s="35"/>
      <c r="AD172" s="35"/>
      <c r="AE172" s="35"/>
      <c r="AR172" s="214" t="s">
        <v>188</v>
      </c>
      <c r="AT172" s="214" t="s">
        <v>299</v>
      </c>
      <c r="AU172" s="214" t="s">
        <v>79</v>
      </c>
      <c r="AY172" s="14" t="s">
        <v>171</v>
      </c>
      <c r="BE172" s="215">
        <f>IF(N172="základní",J172,0)</f>
        <v>0</v>
      </c>
      <c r="BF172" s="215">
        <f>IF(N172="snížená",J172,0)</f>
        <v>0</v>
      </c>
      <c r="BG172" s="215">
        <f>IF(N172="zákl. přenesená",J172,0)</f>
        <v>0</v>
      </c>
      <c r="BH172" s="215">
        <f>IF(N172="sníž. přenesená",J172,0)</f>
        <v>0</v>
      </c>
      <c r="BI172" s="215">
        <f>IF(N172="nulová",J172,0)</f>
        <v>0</v>
      </c>
      <c r="BJ172" s="14" t="s">
        <v>77</v>
      </c>
      <c r="BK172" s="215">
        <f>ROUND(I172*H172,2)</f>
        <v>0</v>
      </c>
      <c r="BL172" s="14" t="s">
        <v>178</v>
      </c>
      <c r="BM172" s="214" t="s">
        <v>382</v>
      </c>
    </row>
    <row r="173" spans="1:65" s="2" customFormat="1" ht="14.4" customHeight="1">
      <c r="A173" s="35"/>
      <c r="B173" s="36"/>
      <c r="C173" s="222" t="s">
        <v>529</v>
      </c>
      <c r="D173" s="222" t="s">
        <v>299</v>
      </c>
      <c r="E173" s="223" t="s">
        <v>2235</v>
      </c>
      <c r="F173" s="224" t="s">
        <v>2236</v>
      </c>
      <c r="G173" s="225" t="s">
        <v>356</v>
      </c>
      <c r="H173" s="226">
        <v>520</v>
      </c>
      <c r="I173" s="227"/>
      <c r="J173" s="228">
        <f>ROUND(I173*H173,2)</f>
        <v>0</v>
      </c>
      <c r="K173" s="229"/>
      <c r="L173" s="230"/>
      <c r="M173" s="231" t="s">
        <v>19</v>
      </c>
      <c r="N173" s="232" t="s">
        <v>40</v>
      </c>
      <c r="O173" s="81"/>
      <c r="P173" s="212">
        <f>O173*H173</f>
        <v>0</v>
      </c>
      <c r="Q173" s="212">
        <v>0</v>
      </c>
      <c r="R173" s="212">
        <f>Q173*H173</f>
        <v>0</v>
      </c>
      <c r="S173" s="212">
        <v>0</v>
      </c>
      <c r="T173" s="213">
        <f>S173*H173</f>
        <v>0</v>
      </c>
      <c r="U173" s="35"/>
      <c r="V173" s="35"/>
      <c r="W173" s="35"/>
      <c r="X173" s="35"/>
      <c r="Y173" s="35"/>
      <c r="Z173" s="35"/>
      <c r="AA173" s="35"/>
      <c r="AB173" s="35"/>
      <c r="AC173" s="35"/>
      <c r="AD173" s="35"/>
      <c r="AE173" s="35"/>
      <c r="AR173" s="214" t="s">
        <v>188</v>
      </c>
      <c r="AT173" s="214" t="s">
        <v>299</v>
      </c>
      <c r="AU173" s="214" t="s">
        <v>79</v>
      </c>
      <c r="AY173" s="14" t="s">
        <v>171</v>
      </c>
      <c r="BE173" s="215">
        <f>IF(N173="základní",J173,0)</f>
        <v>0</v>
      </c>
      <c r="BF173" s="215">
        <f>IF(N173="snížená",J173,0)</f>
        <v>0</v>
      </c>
      <c r="BG173" s="215">
        <f>IF(N173="zákl. přenesená",J173,0)</f>
        <v>0</v>
      </c>
      <c r="BH173" s="215">
        <f>IF(N173="sníž. přenesená",J173,0)</f>
        <v>0</v>
      </c>
      <c r="BI173" s="215">
        <f>IF(N173="nulová",J173,0)</f>
        <v>0</v>
      </c>
      <c r="BJ173" s="14" t="s">
        <v>77</v>
      </c>
      <c r="BK173" s="215">
        <f>ROUND(I173*H173,2)</f>
        <v>0</v>
      </c>
      <c r="BL173" s="14" t="s">
        <v>178</v>
      </c>
      <c r="BM173" s="214" t="s">
        <v>385</v>
      </c>
    </row>
    <row r="174" spans="1:65" s="2" customFormat="1" ht="14.4" customHeight="1">
      <c r="A174" s="35"/>
      <c r="B174" s="36"/>
      <c r="C174" s="222" t="s">
        <v>465</v>
      </c>
      <c r="D174" s="222" t="s">
        <v>299</v>
      </c>
      <c r="E174" s="223" t="s">
        <v>1505</v>
      </c>
      <c r="F174" s="224" t="s">
        <v>1506</v>
      </c>
      <c r="G174" s="225" t="s">
        <v>378</v>
      </c>
      <c r="H174" s="226">
        <v>4</v>
      </c>
      <c r="I174" s="227"/>
      <c r="J174" s="228">
        <f>ROUND(I174*H174,2)</f>
        <v>0</v>
      </c>
      <c r="K174" s="229"/>
      <c r="L174" s="230"/>
      <c r="M174" s="231" t="s">
        <v>19</v>
      </c>
      <c r="N174" s="232" t="s">
        <v>40</v>
      </c>
      <c r="O174" s="81"/>
      <c r="P174" s="212">
        <f>O174*H174</f>
        <v>0</v>
      </c>
      <c r="Q174" s="212">
        <v>0</v>
      </c>
      <c r="R174" s="212">
        <f>Q174*H174</f>
        <v>0</v>
      </c>
      <c r="S174" s="212">
        <v>0</v>
      </c>
      <c r="T174" s="213">
        <f>S174*H174</f>
        <v>0</v>
      </c>
      <c r="U174" s="35"/>
      <c r="V174" s="35"/>
      <c r="W174" s="35"/>
      <c r="X174" s="35"/>
      <c r="Y174" s="35"/>
      <c r="Z174" s="35"/>
      <c r="AA174" s="35"/>
      <c r="AB174" s="35"/>
      <c r="AC174" s="35"/>
      <c r="AD174" s="35"/>
      <c r="AE174" s="35"/>
      <c r="AR174" s="214" t="s">
        <v>188</v>
      </c>
      <c r="AT174" s="214" t="s">
        <v>299</v>
      </c>
      <c r="AU174" s="214" t="s">
        <v>79</v>
      </c>
      <c r="AY174" s="14" t="s">
        <v>171</v>
      </c>
      <c r="BE174" s="215">
        <f>IF(N174="základní",J174,0)</f>
        <v>0</v>
      </c>
      <c r="BF174" s="215">
        <f>IF(N174="snížená",J174,0)</f>
        <v>0</v>
      </c>
      <c r="BG174" s="215">
        <f>IF(N174="zákl. přenesená",J174,0)</f>
        <v>0</v>
      </c>
      <c r="BH174" s="215">
        <f>IF(N174="sníž. přenesená",J174,0)</f>
        <v>0</v>
      </c>
      <c r="BI174" s="215">
        <f>IF(N174="nulová",J174,0)</f>
        <v>0</v>
      </c>
      <c r="BJ174" s="14" t="s">
        <v>77</v>
      </c>
      <c r="BK174" s="215">
        <f>ROUND(I174*H174,2)</f>
        <v>0</v>
      </c>
      <c r="BL174" s="14" t="s">
        <v>178</v>
      </c>
      <c r="BM174" s="214" t="s">
        <v>388</v>
      </c>
    </row>
    <row r="175" spans="1:63" s="12" customFormat="1" ht="22.8" customHeight="1">
      <c r="A175" s="12"/>
      <c r="B175" s="186"/>
      <c r="C175" s="187"/>
      <c r="D175" s="188" t="s">
        <v>68</v>
      </c>
      <c r="E175" s="200" t="s">
        <v>1690</v>
      </c>
      <c r="F175" s="200" t="s">
        <v>2292</v>
      </c>
      <c r="G175" s="187"/>
      <c r="H175" s="187"/>
      <c r="I175" s="190"/>
      <c r="J175" s="201">
        <f>BK175</f>
        <v>0</v>
      </c>
      <c r="K175" s="187"/>
      <c r="L175" s="192"/>
      <c r="M175" s="193"/>
      <c r="N175" s="194"/>
      <c r="O175" s="194"/>
      <c r="P175" s="195">
        <f>SUM(P176:P179)</f>
        <v>0</v>
      </c>
      <c r="Q175" s="194"/>
      <c r="R175" s="195">
        <f>SUM(R176:R179)</f>
        <v>0</v>
      </c>
      <c r="S175" s="194"/>
      <c r="T175" s="196">
        <f>SUM(T176:T179)</f>
        <v>0</v>
      </c>
      <c r="U175" s="12"/>
      <c r="V175" s="12"/>
      <c r="W175" s="12"/>
      <c r="X175" s="12"/>
      <c r="Y175" s="12"/>
      <c r="Z175" s="12"/>
      <c r="AA175" s="12"/>
      <c r="AB175" s="12"/>
      <c r="AC175" s="12"/>
      <c r="AD175" s="12"/>
      <c r="AE175" s="12"/>
      <c r="AR175" s="197" t="s">
        <v>77</v>
      </c>
      <c r="AT175" s="198" t="s">
        <v>68</v>
      </c>
      <c r="AU175" s="198" t="s">
        <v>77</v>
      </c>
      <c r="AY175" s="197" t="s">
        <v>171</v>
      </c>
      <c r="BK175" s="199">
        <f>SUM(BK176:BK179)</f>
        <v>0</v>
      </c>
    </row>
    <row r="176" spans="1:65" s="2" customFormat="1" ht="14.4" customHeight="1">
      <c r="A176" s="35"/>
      <c r="B176" s="36"/>
      <c r="C176" s="222" t="s">
        <v>536</v>
      </c>
      <c r="D176" s="222" t="s">
        <v>299</v>
      </c>
      <c r="E176" s="223" t="s">
        <v>2293</v>
      </c>
      <c r="F176" s="224" t="s">
        <v>2294</v>
      </c>
      <c r="G176" s="225" t="s">
        <v>378</v>
      </c>
      <c r="H176" s="226">
        <v>1</v>
      </c>
      <c r="I176" s="227"/>
      <c r="J176" s="228">
        <f>ROUND(I176*H176,2)</f>
        <v>0</v>
      </c>
      <c r="K176" s="229"/>
      <c r="L176" s="230"/>
      <c r="M176" s="231" t="s">
        <v>19</v>
      </c>
      <c r="N176" s="232" t="s">
        <v>40</v>
      </c>
      <c r="O176" s="81"/>
      <c r="P176" s="212">
        <f>O176*H176</f>
        <v>0</v>
      </c>
      <c r="Q176" s="212">
        <v>0</v>
      </c>
      <c r="R176" s="212">
        <f>Q176*H176</f>
        <v>0</v>
      </c>
      <c r="S176" s="212">
        <v>0</v>
      </c>
      <c r="T176" s="213">
        <f>S176*H176</f>
        <v>0</v>
      </c>
      <c r="U176" s="35"/>
      <c r="V176" s="35"/>
      <c r="W176" s="35"/>
      <c r="X176" s="35"/>
      <c r="Y176" s="35"/>
      <c r="Z176" s="35"/>
      <c r="AA176" s="35"/>
      <c r="AB176" s="35"/>
      <c r="AC176" s="35"/>
      <c r="AD176" s="35"/>
      <c r="AE176" s="35"/>
      <c r="AR176" s="214" t="s">
        <v>188</v>
      </c>
      <c r="AT176" s="214" t="s">
        <v>299</v>
      </c>
      <c r="AU176" s="214" t="s">
        <v>79</v>
      </c>
      <c r="AY176" s="14" t="s">
        <v>171</v>
      </c>
      <c r="BE176" s="215">
        <f>IF(N176="základní",J176,0)</f>
        <v>0</v>
      </c>
      <c r="BF176" s="215">
        <f>IF(N176="snížená",J176,0)</f>
        <v>0</v>
      </c>
      <c r="BG176" s="215">
        <f>IF(N176="zákl. přenesená",J176,0)</f>
        <v>0</v>
      </c>
      <c r="BH176" s="215">
        <f>IF(N176="sníž. přenesená",J176,0)</f>
        <v>0</v>
      </c>
      <c r="BI176" s="215">
        <f>IF(N176="nulová",J176,0)</f>
        <v>0</v>
      </c>
      <c r="BJ176" s="14" t="s">
        <v>77</v>
      </c>
      <c r="BK176" s="215">
        <f>ROUND(I176*H176,2)</f>
        <v>0</v>
      </c>
      <c r="BL176" s="14" t="s">
        <v>178</v>
      </c>
      <c r="BM176" s="214" t="s">
        <v>539</v>
      </c>
    </row>
    <row r="177" spans="1:65" s="2" customFormat="1" ht="24.15" customHeight="1">
      <c r="A177" s="35"/>
      <c r="B177" s="36"/>
      <c r="C177" s="222" t="s">
        <v>469</v>
      </c>
      <c r="D177" s="222" t="s">
        <v>299</v>
      </c>
      <c r="E177" s="223" t="s">
        <v>2295</v>
      </c>
      <c r="F177" s="224" t="s">
        <v>2296</v>
      </c>
      <c r="G177" s="225" t="s">
        <v>378</v>
      </c>
      <c r="H177" s="226">
        <v>3</v>
      </c>
      <c r="I177" s="227"/>
      <c r="J177" s="228">
        <f>ROUND(I177*H177,2)</f>
        <v>0</v>
      </c>
      <c r="K177" s="229"/>
      <c r="L177" s="230"/>
      <c r="M177" s="231" t="s">
        <v>19</v>
      </c>
      <c r="N177" s="232" t="s">
        <v>40</v>
      </c>
      <c r="O177" s="81"/>
      <c r="P177" s="212">
        <f>O177*H177</f>
        <v>0</v>
      </c>
      <c r="Q177" s="212">
        <v>0</v>
      </c>
      <c r="R177" s="212">
        <f>Q177*H177</f>
        <v>0</v>
      </c>
      <c r="S177" s="212">
        <v>0</v>
      </c>
      <c r="T177" s="213">
        <f>S177*H177</f>
        <v>0</v>
      </c>
      <c r="U177" s="35"/>
      <c r="V177" s="35"/>
      <c r="W177" s="35"/>
      <c r="X177" s="35"/>
      <c r="Y177" s="35"/>
      <c r="Z177" s="35"/>
      <c r="AA177" s="35"/>
      <c r="AB177" s="35"/>
      <c r="AC177" s="35"/>
      <c r="AD177" s="35"/>
      <c r="AE177" s="35"/>
      <c r="AR177" s="214" t="s">
        <v>188</v>
      </c>
      <c r="AT177" s="214" t="s">
        <v>299</v>
      </c>
      <c r="AU177" s="214" t="s">
        <v>79</v>
      </c>
      <c r="AY177" s="14" t="s">
        <v>171</v>
      </c>
      <c r="BE177" s="215">
        <f>IF(N177="základní",J177,0)</f>
        <v>0</v>
      </c>
      <c r="BF177" s="215">
        <f>IF(N177="snížená",J177,0)</f>
        <v>0</v>
      </c>
      <c r="BG177" s="215">
        <f>IF(N177="zákl. přenesená",J177,0)</f>
        <v>0</v>
      </c>
      <c r="BH177" s="215">
        <f>IF(N177="sníž. přenesená",J177,0)</f>
        <v>0</v>
      </c>
      <c r="BI177" s="215">
        <f>IF(N177="nulová",J177,0)</f>
        <v>0</v>
      </c>
      <c r="BJ177" s="14" t="s">
        <v>77</v>
      </c>
      <c r="BK177" s="215">
        <f>ROUND(I177*H177,2)</f>
        <v>0</v>
      </c>
      <c r="BL177" s="14" t="s">
        <v>178</v>
      </c>
      <c r="BM177" s="214" t="s">
        <v>391</v>
      </c>
    </row>
    <row r="178" spans="1:65" s="2" customFormat="1" ht="14.4" customHeight="1">
      <c r="A178" s="35"/>
      <c r="B178" s="36"/>
      <c r="C178" s="222" t="s">
        <v>544</v>
      </c>
      <c r="D178" s="222" t="s">
        <v>299</v>
      </c>
      <c r="E178" s="223" t="s">
        <v>2235</v>
      </c>
      <c r="F178" s="224" t="s">
        <v>2236</v>
      </c>
      <c r="G178" s="225" t="s">
        <v>356</v>
      </c>
      <c r="H178" s="226">
        <v>240</v>
      </c>
      <c r="I178" s="227"/>
      <c r="J178" s="228">
        <f>ROUND(I178*H178,2)</f>
        <v>0</v>
      </c>
      <c r="K178" s="229"/>
      <c r="L178" s="230"/>
      <c r="M178" s="231" t="s">
        <v>19</v>
      </c>
      <c r="N178" s="232" t="s">
        <v>40</v>
      </c>
      <c r="O178" s="81"/>
      <c r="P178" s="212">
        <f>O178*H178</f>
        <v>0</v>
      </c>
      <c r="Q178" s="212">
        <v>0</v>
      </c>
      <c r="R178" s="212">
        <f>Q178*H178</f>
        <v>0</v>
      </c>
      <c r="S178" s="212">
        <v>0</v>
      </c>
      <c r="T178" s="213">
        <f>S178*H178</f>
        <v>0</v>
      </c>
      <c r="U178" s="35"/>
      <c r="V178" s="35"/>
      <c r="W178" s="35"/>
      <c r="X178" s="35"/>
      <c r="Y178" s="35"/>
      <c r="Z178" s="35"/>
      <c r="AA178" s="35"/>
      <c r="AB178" s="35"/>
      <c r="AC178" s="35"/>
      <c r="AD178" s="35"/>
      <c r="AE178" s="35"/>
      <c r="AR178" s="214" t="s">
        <v>188</v>
      </c>
      <c r="AT178" s="214" t="s">
        <v>299</v>
      </c>
      <c r="AU178" s="214" t="s">
        <v>79</v>
      </c>
      <c r="AY178" s="14" t="s">
        <v>171</v>
      </c>
      <c r="BE178" s="215">
        <f>IF(N178="základní",J178,0)</f>
        <v>0</v>
      </c>
      <c r="BF178" s="215">
        <f>IF(N178="snížená",J178,0)</f>
        <v>0</v>
      </c>
      <c r="BG178" s="215">
        <f>IF(N178="zákl. přenesená",J178,0)</f>
        <v>0</v>
      </c>
      <c r="BH178" s="215">
        <f>IF(N178="sníž. přenesená",J178,0)</f>
        <v>0</v>
      </c>
      <c r="BI178" s="215">
        <f>IF(N178="nulová",J178,0)</f>
        <v>0</v>
      </c>
      <c r="BJ178" s="14" t="s">
        <v>77</v>
      </c>
      <c r="BK178" s="215">
        <f>ROUND(I178*H178,2)</f>
        <v>0</v>
      </c>
      <c r="BL178" s="14" t="s">
        <v>178</v>
      </c>
      <c r="BM178" s="214" t="s">
        <v>394</v>
      </c>
    </row>
    <row r="179" spans="1:65" s="2" customFormat="1" ht="14.4" customHeight="1">
      <c r="A179" s="35"/>
      <c r="B179" s="36"/>
      <c r="C179" s="222" t="s">
        <v>473</v>
      </c>
      <c r="D179" s="222" t="s">
        <v>299</v>
      </c>
      <c r="E179" s="223" t="s">
        <v>1505</v>
      </c>
      <c r="F179" s="224" t="s">
        <v>1506</v>
      </c>
      <c r="G179" s="225" t="s">
        <v>378</v>
      </c>
      <c r="H179" s="226">
        <v>2</v>
      </c>
      <c r="I179" s="227"/>
      <c r="J179" s="228">
        <f>ROUND(I179*H179,2)</f>
        <v>0</v>
      </c>
      <c r="K179" s="229"/>
      <c r="L179" s="230"/>
      <c r="M179" s="231" t="s">
        <v>19</v>
      </c>
      <c r="N179" s="232" t="s">
        <v>40</v>
      </c>
      <c r="O179" s="81"/>
      <c r="P179" s="212">
        <f>O179*H179</f>
        <v>0</v>
      </c>
      <c r="Q179" s="212">
        <v>0</v>
      </c>
      <c r="R179" s="212">
        <f>Q179*H179</f>
        <v>0</v>
      </c>
      <c r="S179" s="212">
        <v>0</v>
      </c>
      <c r="T179" s="213">
        <f>S179*H179</f>
        <v>0</v>
      </c>
      <c r="U179" s="35"/>
      <c r="V179" s="35"/>
      <c r="W179" s="35"/>
      <c r="X179" s="35"/>
      <c r="Y179" s="35"/>
      <c r="Z179" s="35"/>
      <c r="AA179" s="35"/>
      <c r="AB179" s="35"/>
      <c r="AC179" s="35"/>
      <c r="AD179" s="35"/>
      <c r="AE179" s="35"/>
      <c r="AR179" s="214" t="s">
        <v>188</v>
      </c>
      <c r="AT179" s="214" t="s">
        <v>299</v>
      </c>
      <c r="AU179" s="214" t="s">
        <v>79</v>
      </c>
      <c r="AY179" s="14" t="s">
        <v>171</v>
      </c>
      <c r="BE179" s="215">
        <f>IF(N179="základní",J179,0)</f>
        <v>0</v>
      </c>
      <c r="BF179" s="215">
        <f>IF(N179="snížená",J179,0)</f>
        <v>0</v>
      </c>
      <c r="BG179" s="215">
        <f>IF(N179="zákl. přenesená",J179,0)</f>
        <v>0</v>
      </c>
      <c r="BH179" s="215">
        <f>IF(N179="sníž. přenesená",J179,0)</f>
        <v>0</v>
      </c>
      <c r="BI179" s="215">
        <f>IF(N179="nulová",J179,0)</f>
        <v>0</v>
      </c>
      <c r="BJ179" s="14" t="s">
        <v>77</v>
      </c>
      <c r="BK179" s="215">
        <f>ROUND(I179*H179,2)</f>
        <v>0</v>
      </c>
      <c r="BL179" s="14" t="s">
        <v>178</v>
      </c>
      <c r="BM179" s="214" t="s">
        <v>976</v>
      </c>
    </row>
    <row r="180" spans="1:63" s="12" customFormat="1" ht="22.8" customHeight="1">
      <c r="A180" s="12"/>
      <c r="B180" s="186"/>
      <c r="C180" s="187"/>
      <c r="D180" s="188" t="s">
        <v>68</v>
      </c>
      <c r="E180" s="200" t="s">
        <v>1695</v>
      </c>
      <c r="F180" s="200" t="s">
        <v>2297</v>
      </c>
      <c r="G180" s="187"/>
      <c r="H180" s="187"/>
      <c r="I180" s="190"/>
      <c r="J180" s="201">
        <f>BK180</f>
        <v>0</v>
      </c>
      <c r="K180" s="187"/>
      <c r="L180" s="192"/>
      <c r="M180" s="193"/>
      <c r="N180" s="194"/>
      <c r="O180" s="194"/>
      <c r="P180" s="195">
        <f>SUM(P181:P185)</f>
        <v>0</v>
      </c>
      <c r="Q180" s="194"/>
      <c r="R180" s="195">
        <f>SUM(R181:R185)</f>
        <v>0</v>
      </c>
      <c r="S180" s="194"/>
      <c r="T180" s="196">
        <f>SUM(T181:T185)</f>
        <v>0</v>
      </c>
      <c r="U180" s="12"/>
      <c r="V180" s="12"/>
      <c r="W180" s="12"/>
      <c r="X180" s="12"/>
      <c r="Y180" s="12"/>
      <c r="Z180" s="12"/>
      <c r="AA180" s="12"/>
      <c r="AB180" s="12"/>
      <c r="AC180" s="12"/>
      <c r="AD180" s="12"/>
      <c r="AE180" s="12"/>
      <c r="AR180" s="197" t="s">
        <v>77</v>
      </c>
      <c r="AT180" s="198" t="s">
        <v>68</v>
      </c>
      <c r="AU180" s="198" t="s">
        <v>77</v>
      </c>
      <c r="AY180" s="197" t="s">
        <v>171</v>
      </c>
      <c r="BK180" s="199">
        <f>SUM(BK181:BK185)</f>
        <v>0</v>
      </c>
    </row>
    <row r="181" spans="1:65" s="2" customFormat="1" ht="24.15" customHeight="1">
      <c r="A181" s="35"/>
      <c r="B181" s="36"/>
      <c r="C181" s="222" t="s">
        <v>977</v>
      </c>
      <c r="D181" s="222" t="s">
        <v>299</v>
      </c>
      <c r="E181" s="223" t="s">
        <v>2298</v>
      </c>
      <c r="F181" s="224" t="s">
        <v>2299</v>
      </c>
      <c r="G181" s="225" t="s">
        <v>378</v>
      </c>
      <c r="H181" s="226">
        <v>1</v>
      </c>
      <c r="I181" s="227"/>
      <c r="J181" s="228">
        <f>ROUND(I181*H181,2)</f>
        <v>0</v>
      </c>
      <c r="K181" s="229"/>
      <c r="L181" s="230"/>
      <c r="M181" s="231" t="s">
        <v>19</v>
      </c>
      <c r="N181" s="232" t="s">
        <v>40</v>
      </c>
      <c r="O181" s="81"/>
      <c r="P181" s="212">
        <f>O181*H181</f>
        <v>0</v>
      </c>
      <c r="Q181" s="212">
        <v>0</v>
      </c>
      <c r="R181" s="212">
        <f>Q181*H181</f>
        <v>0</v>
      </c>
      <c r="S181" s="212">
        <v>0</v>
      </c>
      <c r="T181" s="213">
        <f>S181*H181</f>
        <v>0</v>
      </c>
      <c r="U181" s="35"/>
      <c r="V181" s="35"/>
      <c r="W181" s="35"/>
      <c r="X181" s="35"/>
      <c r="Y181" s="35"/>
      <c r="Z181" s="35"/>
      <c r="AA181" s="35"/>
      <c r="AB181" s="35"/>
      <c r="AC181" s="35"/>
      <c r="AD181" s="35"/>
      <c r="AE181" s="35"/>
      <c r="AR181" s="214" t="s">
        <v>188</v>
      </c>
      <c r="AT181" s="214" t="s">
        <v>299</v>
      </c>
      <c r="AU181" s="214" t="s">
        <v>79</v>
      </c>
      <c r="AY181" s="14" t="s">
        <v>171</v>
      </c>
      <c r="BE181" s="215">
        <f>IF(N181="základní",J181,0)</f>
        <v>0</v>
      </c>
      <c r="BF181" s="215">
        <f>IF(N181="snížená",J181,0)</f>
        <v>0</v>
      </c>
      <c r="BG181" s="215">
        <f>IF(N181="zákl. přenesená",J181,0)</f>
        <v>0</v>
      </c>
      <c r="BH181" s="215">
        <f>IF(N181="sníž. přenesená",J181,0)</f>
        <v>0</v>
      </c>
      <c r="BI181" s="215">
        <f>IF(N181="nulová",J181,0)</f>
        <v>0</v>
      </c>
      <c r="BJ181" s="14" t="s">
        <v>77</v>
      </c>
      <c r="BK181" s="215">
        <f>ROUND(I181*H181,2)</f>
        <v>0</v>
      </c>
      <c r="BL181" s="14" t="s">
        <v>178</v>
      </c>
      <c r="BM181" s="214" t="s">
        <v>980</v>
      </c>
    </row>
    <row r="182" spans="1:65" s="2" customFormat="1" ht="14.4" customHeight="1">
      <c r="A182" s="35"/>
      <c r="B182" s="36"/>
      <c r="C182" s="222" t="s">
        <v>349</v>
      </c>
      <c r="D182" s="222" t="s">
        <v>299</v>
      </c>
      <c r="E182" s="223" t="s">
        <v>2300</v>
      </c>
      <c r="F182" s="224" t="s">
        <v>2301</v>
      </c>
      <c r="G182" s="225" t="s">
        <v>378</v>
      </c>
      <c r="H182" s="226">
        <v>1</v>
      </c>
      <c r="I182" s="227"/>
      <c r="J182" s="228">
        <f>ROUND(I182*H182,2)</f>
        <v>0</v>
      </c>
      <c r="K182" s="229"/>
      <c r="L182" s="230"/>
      <c r="M182" s="231" t="s">
        <v>19</v>
      </c>
      <c r="N182" s="232" t="s">
        <v>40</v>
      </c>
      <c r="O182" s="81"/>
      <c r="P182" s="212">
        <f>O182*H182</f>
        <v>0</v>
      </c>
      <c r="Q182" s="212">
        <v>0</v>
      </c>
      <c r="R182" s="212">
        <f>Q182*H182</f>
        <v>0</v>
      </c>
      <c r="S182" s="212">
        <v>0</v>
      </c>
      <c r="T182" s="213">
        <f>S182*H182</f>
        <v>0</v>
      </c>
      <c r="U182" s="35"/>
      <c r="V182" s="35"/>
      <c r="W182" s="35"/>
      <c r="X182" s="35"/>
      <c r="Y182" s="35"/>
      <c r="Z182" s="35"/>
      <c r="AA182" s="35"/>
      <c r="AB182" s="35"/>
      <c r="AC182" s="35"/>
      <c r="AD182" s="35"/>
      <c r="AE182" s="35"/>
      <c r="AR182" s="214" t="s">
        <v>188</v>
      </c>
      <c r="AT182" s="214" t="s">
        <v>299</v>
      </c>
      <c r="AU182" s="214" t="s">
        <v>79</v>
      </c>
      <c r="AY182" s="14" t="s">
        <v>171</v>
      </c>
      <c r="BE182" s="215">
        <f>IF(N182="základní",J182,0)</f>
        <v>0</v>
      </c>
      <c r="BF182" s="215">
        <f>IF(N182="snížená",J182,0)</f>
        <v>0</v>
      </c>
      <c r="BG182" s="215">
        <f>IF(N182="zákl. přenesená",J182,0)</f>
        <v>0</v>
      </c>
      <c r="BH182" s="215">
        <f>IF(N182="sníž. přenesená",J182,0)</f>
        <v>0</v>
      </c>
      <c r="BI182" s="215">
        <f>IF(N182="nulová",J182,0)</f>
        <v>0</v>
      </c>
      <c r="BJ182" s="14" t="s">
        <v>77</v>
      </c>
      <c r="BK182" s="215">
        <f>ROUND(I182*H182,2)</f>
        <v>0</v>
      </c>
      <c r="BL182" s="14" t="s">
        <v>178</v>
      </c>
      <c r="BM182" s="214" t="s">
        <v>1214</v>
      </c>
    </row>
    <row r="183" spans="1:65" s="2" customFormat="1" ht="24.15" customHeight="1">
      <c r="A183" s="35"/>
      <c r="B183" s="36"/>
      <c r="C183" s="222" t="s">
        <v>984</v>
      </c>
      <c r="D183" s="222" t="s">
        <v>299</v>
      </c>
      <c r="E183" s="223" t="s">
        <v>2302</v>
      </c>
      <c r="F183" s="224" t="s">
        <v>2303</v>
      </c>
      <c r="G183" s="225" t="s">
        <v>356</v>
      </c>
      <c r="H183" s="226">
        <v>280</v>
      </c>
      <c r="I183" s="227"/>
      <c r="J183" s="228">
        <f>ROUND(I183*H183,2)</f>
        <v>0</v>
      </c>
      <c r="K183" s="229"/>
      <c r="L183" s="230"/>
      <c r="M183" s="231" t="s">
        <v>19</v>
      </c>
      <c r="N183" s="232" t="s">
        <v>40</v>
      </c>
      <c r="O183" s="81"/>
      <c r="P183" s="212">
        <f>O183*H183</f>
        <v>0</v>
      </c>
      <c r="Q183" s="212">
        <v>0</v>
      </c>
      <c r="R183" s="212">
        <f>Q183*H183</f>
        <v>0</v>
      </c>
      <c r="S183" s="212">
        <v>0</v>
      </c>
      <c r="T183" s="213">
        <f>S183*H183</f>
        <v>0</v>
      </c>
      <c r="U183" s="35"/>
      <c r="V183" s="35"/>
      <c r="W183" s="35"/>
      <c r="X183" s="35"/>
      <c r="Y183" s="35"/>
      <c r="Z183" s="35"/>
      <c r="AA183" s="35"/>
      <c r="AB183" s="35"/>
      <c r="AC183" s="35"/>
      <c r="AD183" s="35"/>
      <c r="AE183" s="35"/>
      <c r="AR183" s="214" t="s">
        <v>188</v>
      </c>
      <c r="AT183" s="214" t="s">
        <v>299</v>
      </c>
      <c r="AU183" s="214" t="s">
        <v>79</v>
      </c>
      <c r="AY183" s="14" t="s">
        <v>171</v>
      </c>
      <c r="BE183" s="215">
        <f>IF(N183="základní",J183,0)</f>
        <v>0</v>
      </c>
      <c r="BF183" s="215">
        <f>IF(N183="snížená",J183,0)</f>
        <v>0</v>
      </c>
      <c r="BG183" s="215">
        <f>IF(N183="zákl. přenesená",J183,0)</f>
        <v>0</v>
      </c>
      <c r="BH183" s="215">
        <f>IF(N183="sníž. přenesená",J183,0)</f>
        <v>0</v>
      </c>
      <c r="BI183" s="215">
        <f>IF(N183="nulová",J183,0)</f>
        <v>0</v>
      </c>
      <c r="BJ183" s="14" t="s">
        <v>77</v>
      </c>
      <c r="BK183" s="215">
        <f>ROUND(I183*H183,2)</f>
        <v>0</v>
      </c>
      <c r="BL183" s="14" t="s">
        <v>178</v>
      </c>
      <c r="BM183" s="214" t="s">
        <v>983</v>
      </c>
    </row>
    <row r="184" spans="1:65" s="2" customFormat="1" ht="14.4" customHeight="1">
      <c r="A184" s="35"/>
      <c r="B184" s="36"/>
      <c r="C184" s="222" t="s">
        <v>477</v>
      </c>
      <c r="D184" s="222" t="s">
        <v>299</v>
      </c>
      <c r="E184" s="223" t="s">
        <v>2235</v>
      </c>
      <c r="F184" s="224" t="s">
        <v>2236</v>
      </c>
      <c r="G184" s="225" t="s">
        <v>356</v>
      </c>
      <c r="H184" s="226">
        <v>560</v>
      </c>
      <c r="I184" s="227"/>
      <c r="J184" s="228">
        <f>ROUND(I184*H184,2)</f>
        <v>0</v>
      </c>
      <c r="K184" s="229"/>
      <c r="L184" s="230"/>
      <c r="M184" s="231" t="s">
        <v>19</v>
      </c>
      <c r="N184" s="232" t="s">
        <v>40</v>
      </c>
      <c r="O184" s="81"/>
      <c r="P184" s="212">
        <f>O184*H184</f>
        <v>0</v>
      </c>
      <c r="Q184" s="212">
        <v>0</v>
      </c>
      <c r="R184" s="212">
        <f>Q184*H184</f>
        <v>0</v>
      </c>
      <c r="S184" s="212">
        <v>0</v>
      </c>
      <c r="T184" s="213">
        <f>S184*H184</f>
        <v>0</v>
      </c>
      <c r="U184" s="35"/>
      <c r="V184" s="35"/>
      <c r="W184" s="35"/>
      <c r="X184" s="35"/>
      <c r="Y184" s="35"/>
      <c r="Z184" s="35"/>
      <c r="AA184" s="35"/>
      <c r="AB184" s="35"/>
      <c r="AC184" s="35"/>
      <c r="AD184" s="35"/>
      <c r="AE184" s="35"/>
      <c r="AR184" s="214" t="s">
        <v>188</v>
      </c>
      <c r="AT184" s="214" t="s">
        <v>299</v>
      </c>
      <c r="AU184" s="214" t="s">
        <v>79</v>
      </c>
      <c r="AY184" s="14" t="s">
        <v>171</v>
      </c>
      <c r="BE184" s="215">
        <f>IF(N184="základní",J184,0)</f>
        <v>0</v>
      </c>
      <c r="BF184" s="215">
        <f>IF(N184="snížená",J184,0)</f>
        <v>0</v>
      </c>
      <c r="BG184" s="215">
        <f>IF(N184="zákl. přenesená",J184,0)</f>
        <v>0</v>
      </c>
      <c r="BH184" s="215">
        <f>IF(N184="sníž. přenesená",J184,0)</f>
        <v>0</v>
      </c>
      <c r="BI184" s="215">
        <f>IF(N184="nulová",J184,0)</f>
        <v>0</v>
      </c>
      <c r="BJ184" s="14" t="s">
        <v>77</v>
      </c>
      <c r="BK184" s="215">
        <f>ROUND(I184*H184,2)</f>
        <v>0</v>
      </c>
      <c r="BL184" s="14" t="s">
        <v>178</v>
      </c>
      <c r="BM184" s="214" t="s">
        <v>987</v>
      </c>
    </row>
    <row r="185" spans="1:65" s="2" customFormat="1" ht="14.4" customHeight="1">
      <c r="A185" s="35"/>
      <c r="B185" s="36"/>
      <c r="C185" s="222" t="s">
        <v>991</v>
      </c>
      <c r="D185" s="222" t="s">
        <v>299</v>
      </c>
      <c r="E185" s="223" t="s">
        <v>1505</v>
      </c>
      <c r="F185" s="224" t="s">
        <v>1506</v>
      </c>
      <c r="G185" s="225" t="s">
        <v>378</v>
      </c>
      <c r="H185" s="226">
        <v>1</v>
      </c>
      <c r="I185" s="227"/>
      <c r="J185" s="228">
        <f>ROUND(I185*H185,2)</f>
        <v>0</v>
      </c>
      <c r="K185" s="229"/>
      <c r="L185" s="230"/>
      <c r="M185" s="231" t="s">
        <v>19</v>
      </c>
      <c r="N185" s="232" t="s">
        <v>40</v>
      </c>
      <c r="O185" s="81"/>
      <c r="P185" s="212">
        <f>O185*H185</f>
        <v>0</v>
      </c>
      <c r="Q185" s="212">
        <v>0</v>
      </c>
      <c r="R185" s="212">
        <f>Q185*H185</f>
        <v>0</v>
      </c>
      <c r="S185" s="212">
        <v>0</v>
      </c>
      <c r="T185" s="213">
        <f>S185*H185</f>
        <v>0</v>
      </c>
      <c r="U185" s="35"/>
      <c r="V185" s="35"/>
      <c r="W185" s="35"/>
      <c r="X185" s="35"/>
      <c r="Y185" s="35"/>
      <c r="Z185" s="35"/>
      <c r="AA185" s="35"/>
      <c r="AB185" s="35"/>
      <c r="AC185" s="35"/>
      <c r="AD185" s="35"/>
      <c r="AE185" s="35"/>
      <c r="AR185" s="214" t="s">
        <v>188</v>
      </c>
      <c r="AT185" s="214" t="s">
        <v>299</v>
      </c>
      <c r="AU185" s="214" t="s">
        <v>79</v>
      </c>
      <c r="AY185" s="14" t="s">
        <v>171</v>
      </c>
      <c r="BE185" s="215">
        <f>IF(N185="základní",J185,0)</f>
        <v>0</v>
      </c>
      <c r="BF185" s="215">
        <f>IF(N185="snížená",J185,0)</f>
        <v>0</v>
      </c>
      <c r="BG185" s="215">
        <f>IF(N185="zákl. přenesená",J185,0)</f>
        <v>0</v>
      </c>
      <c r="BH185" s="215">
        <f>IF(N185="sníž. přenesená",J185,0)</f>
        <v>0</v>
      </c>
      <c r="BI185" s="215">
        <f>IF(N185="nulová",J185,0)</f>
        <v>0</v>
      </c>
      <c r="BJ185" s="14" t="s">
        <v>77</v>
      </c>
      <c r="BK185" s="215">
        <f>ROUND(I185*H185,2)</f>
        <v>0</v>
      </c>
      <c r="BL185" s="14" t="s">
        <v>178</v>
      </c>
      <c r="BM185" s="214" t="s">
        <v>990</v>
      </c>
    </row>
    <row r="186" spans="1:63" s="12" customFormat="1" ht="22.8" customHeight="1">
      <c r="A186" s="12"/>
      <c r="B186" s="186"/>
      <c r="C186" s="187"/>
      <c r="D186" s="188" t="s">
        <v>68</v>
      </c>
      <c r="E186" s="200" t="s">
        <v>2304</v>
      </c>
      <c r="F186" s="200" t="s">
        <v>2305</v>
      </c>
      <c r="G186" s="187"/>
      <c r="H186" s="187"/>
      <c r="I186" s="190"/>
      <c r="J186" s="201">
        <f>BK186</f>
        <v>0</v>
      </c>
      <c r="K186" s="187"/>
      <c r="L186" s="192"/>
      <c r="M186" s="193"/>
      <c r="N186" s="194"/>
      <c r="O186" s="194"/>
      <c r="P186" s="195">
        <f>SUM(P187:P190)</f>
        <v>0</v>
      </c>
      <c r="Q186" s="194"/>
      <c r="R186" s="195">
        <f>SUM(R187:R190)</f>
        <v>0</v>
      </c>
      <c r="S186" s="194"/>
      <c r="T186" s="196">
        <f>SUM(T187:T190)</f>
        <v>0</v>
      </c>
      <c r="U186" s="12"/>
      <c r="V186" s="12"/>
      <c r="W186" s="12"/>
      <c r="X186" s="12"/>
      <c r="Y186" s="12"/>
      <c r="Z186" s="12"/>
      <c r="AA186" s="12"/>
      <c r="AB186" s="12"/>
      <c r="AC186" s="12"/>
      <c r="AD186" s="12"/>
      <c r="AE186" s="12"/>
      <c r="AR186" s="197" t="s">
        <v>77</v>
      </c>
      <c r="AT186" s="198" t="s">
        <v>68</v>
      </c>
      <c r="AU186" s="198" t="s">
        <v>77</v>
      </c>
      <c r="AY186" s="197" t="s">
        <v>171</v>
      </c>
      <c r="BK186" s="199">
        <f>SUM(BK187:BK190)</f>
        <v>0</v>
      </c>
    </row>
    <row r="187" spans="1:65" s="2" customFormat="1" ht="24.15" customHeight="1">
      <c r="A187" s="35"/>
      <c r="B187" s="36"/>
      <c r="C187" s="222" t="s">
        <v>353</v>
      </c>
      <c r="D187" s="222" t="s">
        <v>299</v>
      </c>
      <c r="E187" s="223" t="s">
        <v>2306</v>
      </c>
      <c r="F187" s="224" t="s">
        <v>2307</v>
      </c>
      <c r="G187" s="225" t="s">
        <v>378</v>
      </c>
      <c r="H187" s="226">
        <v>1</v>
      </c>
      <c r="I187" s="227"/>
      <c r="J187" s="228">
        <f>ROUND(I187*H187,2)</f>
        <v>0</v>
      </c>
      <c r="K187" s="229"/>
      <c r="L187" s="230"/>
      <c r="M187" s="231" t="s">
        <v>19</v>
      </c>
      <c r="N187" s="232" t="s">
        <v>40</v>
      </c>
      <c r="O187" s="81"/>
      <c r="P187" s="212">
        <f>O187*H187</f>
        <v>0</v>
      </c>
      <c r="Q187" s="212">
        <v>0</v>
      </c>
      <c r="R187" s="212">
        <f>Q187*H187</f>
        <v>0</v>
      </c>
      <c r="S187" s="212">
        <v>0</v>
      </c>
      <c r="T187" s="213">
        <f>S187*H187</f>
        <v>0</v>
      </c>
      <c r="U187" s="35"/>
      <c r="V187" s="35"/>
      <c r="W187" s="35"/>
      <c r="X187" s="35"/>
      <c r="Y187" s="35"/>
      <c r="Z187" s="35"/>
      <c r="AA187" s="35"/>
      <c r="AB187" s="35"/>
      <c r="AC187" s="35"/>
      <c r="AD187" s="35"/>
      <c r="AE187" s="35"/>
      <c r="AR187" s="214" t="s">
        <v>188</v>
      </c>
      <c r="AT187" s="214" t="s">
        <v>299</v>
      </c>
      <c r="AU187" s="214" t="s">
        <v>79</v>
      </c>
      <c r="AY187" s="14" t="s">
        <v>171</v>
      </c>
      <c r="BE187" s="215">
        <f>IF(N187="základní",J187,0)</f>
        <v>0</v>
      </c>
      <c r="BF187" s="215">
        <f>IF(N187="snížená",J187,0)</f>
        <v>0</v>
      </c>
      <c r="BG187" s="215">
        <f>IF(N187="zákl. přenesená",J187,0)</f>
        <v>0</v>
      </c>
      <c r="BH187" s="215">
        <f>IF(N187="sníž. přenesená",J187,0)</f>
        <v>0</v>
      </c>
      <c r="BI187" s="215">
        <f>IF(N187="nulová",J187,0)</f>
        <v>0</v>
      </c>
      <c r="BJ187" s="14" t="s">
        <v>77</v>
      </c>
      <c r="BK187" s="215">
        <f>ROUND(I187*H187,2)</f>
        <v>0</v>
      </c>
      <c r="BL187" s="14" t="s">
        <v>178</v>
      </c>
      <c r="BM187" s="214" t="s">
        <v>994</v>
      </c>
    </row>
    <row r="188" spans="1:65" s="2" customFormat="1" ht="14.4" customHeight="1">
      <c r="A188" s="35"/>
      <c r="B188" s="36"/>
      <c r="C188" s="222" t="s">
        <v>998</v>
      </c>
      <c r="D188" s="222" t="s">
        <v>299</v>
      </c>
      <c r="E188" s="223" t="s">
        <v>2300</v>
      </c>
      <c r="F188" s="224" t="s">
        <v>2301</v>
      </c>
      <c r="G188" s="225" t="s">
        <v>378</v>
      </c>
      <c r="H188" s="226">
        <v>1</v>
      </c>
      <c r="I188" s="227"/>
      <c r="J188" s="228">
        <f>ROUND(I188*H188,2)</f>
        <v>0</v>
      </c>
      <c r="K188" s="229"/>
      <c r="L188" s="230"/>
      <c r="M188" s="231" t="s">
        <v>19</v>
      </c>
      <c r="N188" s="232" t="s">
        <v>40</v>
      </c>
      <c r="O188" s="81"/>
      <c r="P188" s="212">
        <f>O188*H188</f>
        <v>0</v>
      </c>
      <c r="Q188" s="212">
        <v>0</v>
      </c>
      <c r="R188" s="212">
        <f>Q188*H188</f>
        <v>0</v>
      </c>
      <c r="S188" s="212">
        <v>0</v>
      </c>
      <c r="T188" s="213">
        <f>S188*H188</f>
        <v>0</v>
      </c>
      <c r="U188" s="35"/>
      <c r="V188" s="35"/>
      <c r="W188" s="35"/>
      <c r="X188" s="35"/>
      <c r="Y188" s="35"/>
      <c r="Z188" s="35"/>
      <c r="AA188" s="35"/>
      <c r="AB188" s="35"/>
      <c r="AC188" s="35"/>
      <c r="AD188" s="35"/>
      <c r="AE188" s="35"/>
      <c r="AR188" s="214" t="s">
        <v>188</v>
      </c>
      <c r="AT188" s="214" t="s">
        <v>299</v>
      </c>
      <c r="AU188" s="214" t="s">
        <v>79</v>
      </c>
      <c r="AY188" s="14" t="s">
        <v>171</v>
      </c>
      <c r="BE188" s="215">
        <f>IF(N188="základní",J188,0)</f>
        <v>0</v>
      </c>
      <c r="BF188" s="215">
        <f>IF(N188="snížená",J188,0)</f>
        <v>0</v>
      </c>
      <c r="BG188" s="215">
        <f>IF(N188="zákl. přenesená",J188,0)</f>
        <v>0</v>
      </c>
      <c r="BH188" s="215">
        <f>IF(N188="sníž. přenesená",J188,0)</f>
        <v>0</v>
      </c>
      <c r="BI188" s="215">
        <f>IF(N188="nulová",J188,0)</f>
        <v>0</v>
      </c>
      <c r="BJ188" s="14" t="s">
        <v>77</v>
      </c>
      <c r="BK188" s="215">
        <f>ROUND(I188*H188,2)</f>
        <v>0</v>
      </c>
      <c r="BL188" s="14" t="s">
        <v>178</v>
      </c>
      <c r="BM188" s="214" t="s">
        <v>997</v>
      </c>
    </row>
    <row r="189" spans="1:65" s="2" customFormat="1" ht="14.4" customHeight="1">
      <c r="A189" s="35"/>
      <c r="B189" s="36"/>
      <c r="C189" s="222" t="s">
        <v>481</v>
      </c>
      <c r="D189" s="222" t="s">
        <v>299</v>
      </c>
      <c r="E189" s="223" t="s">
        <v>2235</v>
      </c>
      <c r="F189" s="224" t="s">
        <v>2236</v>
      </c>
      <c r="G189" s="225" t="s">
        <v>356</v>
      </c>
      <c r="H189" s="226">
        <v>220</v>
      </c>
      <c r="I189" s="227"/>
      <c r="J189" s="228">
        <f>ROUND(I189*H189,2)</f>
        <v>0</v>
      </c>
      <c r="K189" s="229"/>
      <c r="L189" s="230"/>
      <c r="M189" s="231" t="s">
        <v>19</v>
      </c>
      <c r="N189" s="232" t="s">
        <v>40</v>
      </c>
      <c r="O189" s="81"/>
      <c r="P189" s="212">
        <f>O189*H189</f>
        <v>0</v>
      </c>
      <c r="Q189" s="212">
        <v>0</v>
      </c>
      <c r="R189" s="212">
        <f>Q189*H189</f>
        <v>0</v>
      </c>
      <c r="S189" s="212">
        <v>0</v>
      </c>
      <c r="T189" s="213">
        <f>S189*H189</f>
        <v>0</v>
      </c>
      <c r="U189" s="35"/>
      <c r="V189" s="35"/>
      <c r="W189" s="35"/>
      <c r="X189" s="35"/>
      <c r="Y189" s="35"/>
      <c r="Z189" s="35"/>
      <c r="AA189" s="35"/>
      <c r="AB189" s="35"/>
      <c r="AC189" s="35"/>
      <c r="AD189" s="35"/>
      <c r="AE189" s="35"/>
      <c r="AR189" s="214" t="s">
        <v>188</v>
      </c>
      <c r="AT189" s="214" t="s">
        <v>299</v>
      </c>
      <c r="AU189" s="214" t="s">
        <v>79</v>
      </c>
      <c r="AY189" s="14" t="s">
        <v>171</v>
      </c>
      <c r="BE189" s="215">
        <f>IF(N189="základní",J189,0)</f>
        <v>0</v>
      </c>
      <c r="BF189" s="215">
        <f>IF(N189="snížená",J189,0)</f>
        <v>0</v>
      </c>
      <c r="BG189" s="215">
        <f>IF(N189="zákl. přenesená",J189,0)</f>
        <v>0</v>
      </c>
      <c r="BH189" s="215">
        <f>IF(N189="sníž. přenesená",J189,0)</f>
        <v>0</v>
      </c>
      <c r="BI189" s="215">
        <f>IF(N189="nulová",J189,0)</f>
        <v>0</v>
      </c>
      <c r="BJ189" s="14" t="s">
        <v>77</v>
      </c>
      <c r="BK189" s="215">
        <f>ROUND(I189*H189,2)</f>
        <v>0</v>
      </c>
      <c r="BL189" s="14" t="s">
        <v>178</v>
      </c>
      <c r="BM189" s="214" t="s">
        <v>1001</v>
      </c>
    </row>
    <row r="190" spans="1:65" s="2" customFormat="1" ht="14.4" customHeight="1">
      <c r="A190" s="35"/>
      <c r="B190" s="36"/>
      <c r="C190" s="222" t="s">
        <v>1005</v>
      </c>
      <c r="D190" s="222" t="s">
        <v>299</v>
      </c>
      <c r="E190" s="223" t="s">
        <v>1505</v>
      </c>
      <c r="F190" s="224" t="s">
        <v>1506</v>
      </c>
      <c r="G190" s="225" t="s">
        <v>378</v>
      </c>
      <c r="H190" s="226">
        <v>2</v>
      </c>
      <c r="I190" s="227"/>
      <c r="J190" s="228">
        <f>ROUND(I190*H190,2)</f>
        <v>0</v>
      </c>
      <c r="K190" s="229"/>
      <c r="L190" s="230"/>
      <c r="M190" s="231" t="s">
        <v>19</v>
      </c>
      <c r="N190" s="232" t="s">
        <v>40</v>
      </c>
      <c r="O190" s="81"/>
      <c r="P190" s="212">
        <f>O190*H190</f>
        <v>0</v>
      </c>
      <c r="Q190" s="212">
        <v>0</v>
      </c>
      <c r="R190" s="212">
        <f>Q190*H190</f>
        <v>0</v>
      </c>
      <c r="S190" s="212">
        <v>0</v>
      </c>
      <c r="T190" s="213">
        <f>S190*H190</f>
        <v>0</v>
      </c>
      <c r="U190" s="35"/>
      <c r="V190" s="35"/>
      <c r="W190" s="35"/>
      <c r="X190" s="35"/>
      <c r="Y190" s="35"/>
      <c r="Z190" s="35"/>
      <c r="AA190" s="35"/>
      <c r="AB190" s="35"/>
      <c r="AC190" s="35"/>
      <c r="AD190" s="35"/>
      <c r="AE190" s="35"/>
      <c r="AR190" s="214" t="s">
        <v>188</v>
      </c>
      <c r="AT190" s="214" t="s">
        <v>299</v>
      </c>
      <c r="AU190" s="214" t="s">
        <v>79</v>
      </c>
      <c r="AY190" s="14" t="s">
        <v>171</v>
      </c>
      <c r="BE190" s="215">
        <f>IF(N190="základní",J190,0)</f>
        <v>0</v>
      </c>
      <c r="BF190" s="215">
        <f>IF(N190="snížená",J190,0)</f>
        <v>0</v>
      </c>
      <c r="BG190" s="215">
        <f>IF(N190="zákl. přenesená",J190,0)</f>
        <v>0</v>
      </c>
      <c r="BH190" s="215">
        <f>IF(N190="sníž. přenesená",J190,0)</f>
        <v>0</v>
      </c>
      <c r="BI190" s="215">
        <f>IF(N190="nulová",J190,0)</f>
        <v>0</v>
      </c>
      <c r="BJ190" s="14" t="s">
        <v>77</v>
      </c>
      <c r="BK190" s="215">
        <f>ROUND(I190*H190,2)</f>
        <v>0</v>
      </c>
      <c r="BL190" s="14" t="s">
        <v>178</v>
      </c>
      <c r="BM190" s="214" t="s">
        <v>1004</v>
      </c>
    </row>
    <row r="191" spans="1:63" s="12" customFormat="1" ht="22.8" customHeight="1">
      <c r="A191" s="12"/>
      <c r="B191" s="186"/>
      <c r="C191" s="187"/>
      <c r="D191" s="188" t="s">
        <v>68</v>
      </c>
      <c r="E191" s="200" t="s">
        <v>2308</v>
      </c>
      <c r="F191" s="200" t="s">
        <v>2309</v>
      </c>
      <c r="G191" s="187"/>
      <c r="H191" s="187"/>
      <c r="I191" s="190"/>
      <c r="J191" s="201">
        <f>BK191</f>
        <v>0</v>
      </c>
      <c r="K191" s="187"/>
      <c r="L191" s="192"/>
      <c r="M191" s="193"/>
      <c r="N191" s="194"/>
      <c r="O191" s="194"/>
      <c r="P191" s="195">
        <f>SUM(P192:P195)</f>
        <v>0</v>
      </c>
      <c r="Q191" s="194"/>
      <c r="R191" s="195">
        <f>SUM(R192:R195)</f>
        <v>0</v>
      </c>
      <c r="S191" s="194"/>
      <c r="T191" s="196">
        <f>SUM(T192:T195)</f>
        <v>0</v>
      </c>
      <c r="U191" s="12"/>
      <c r="V191" s="12"/>
      <c r="W191" s="12"/>
      <c r="X191" s="12"/>
      <c r="Y191" s="12"/>
      <c r="Z191" s="12"/>
      <c r="AA191" s="12"/>
      <c r="AB191" s="12"/>
      <c r="AC191" s="12"/>
      <c r="AD191" s="12"/>
      <c r="AE191" s="12"/>
      <c r="AR191" s="197" t="s">
        <v>77</v>
      </c>
      <c r="AT191" s="198" t="s">
        <v>68</v>
      </c>
      <c r="AU191" s="198" t="s">
        <v>77</v>
      </c>
      <c r="AY191" s="197" t="s">
        <v>171</v>
      </c>
      <c r="BK191" s="199">
        <f>SUM(BK192:BK195)</f>
        <v>0</v>
      </c>
    </row>
    <row r="192" spans="1:65" s="2" customFormat="1" ht="14.4" customHeight="1">
      <c r="A192" s="35"/>
      <c r="B192" s="36"/>
      <c r="C192" s="222" t="s">
        <v>484</v>
      </c>
      <c r="D192" s="222" t="s">
        <v>299</v>
      </c>
      <c r="E192" s="223" t="s">
        <v>2310</v>
      </c>
      <c r="F192" s="224" t="s">
        <v>2311</v>
      </c>
      <c r="G192" s="225" t="s">
        <v>378</v>
      </c>
      <c r="H192" s="226">
        <v>1</v>
      </c>
      <c r="I192" s="227"/>
      <c r="J192" s="228">
        <f>ROUND(I192*H192,2)</f>
        <v>0</v>
      </c>
      <c r="K192" s="229"/>
      <c r="L192" s="230"/>
      <c r="M192" s="231" t="s">
        <v>19</v>
      </c>
      <c r="N192" s="232" t="s">
        <v>40</v>
      </c>
      <c r="O192" s="81"/>
      <c r="P192" s="212">
        <f>O192*H192</f>
        <v>0</v>
      </c>
      <c r="Q192" s="212">
        <v>0</v>
      </c>
      <c r="R192" s="212">
        <f>Q192*H192</f>
        <v>0</v>
      </c>
      <c r="S192" s="212">
        <v>0</v>
      </c>
      <c r="T192" s="213">
        <f>S192*H192</f>
        <v>0</v>
      </c>
      <c r="U192" s="35"/>
      <c r="V192" s="35"/>
      <c r="W192" s="35"/>
      <c r="X192" s="35"/>
      <c r="Y192" s="35"/>
      <c r="Z192" s="35"/>
      <c r="AA192" s="35"/>
      <c r="AB192" s="35"/>
      <c r="AC192" s="35"/>
      <c r="AD192" s="35"/>
      <c r="AE192" s="35"/>
      <c r="AR192" s="214" t="s">
        <v>188</v>
      </c>
      <c r="AT192" s="214" t="s">
        <v>299</v>
      </c>
      <c r="AU192" s="214" t="s">
        <v>79</v>
      </c>
      <c r="AY192" s="14" t="s">
        <v>171</v>
      </c>
      <c r="BE192" s="215">
        <f>IF(N192="základní",J192,0)</f>
        <v>0</v>
      </c>
      <c r="BF192" s="215">
        <f>IF(N192="snížená",J192,0)</f>
        <v>0</v>
      </c>
      <c r="BG192" s="215">
        <f>IF(N192="zákl. přenesená",J192,0)</f>
        <v>0</v>
      </c>
      <c r="BH192" s="215">
        <f>IF(N192="sníž. přenesená",J192,0)</f>
        <v>0</v>
      </c>
      <c r="BI192" s="215">
        <f>IF(N192="nulová",J192,0)</f>
        <v>0</v>
      </c>
      <c r="BJ192" s="14" t="s">
        <v>77</v>
      </c>
      <c r="BK192" s="215">
        <f>ROUND(I192*H192,2)</f>
        <v>0</v>
      </c>
      <c r="BL192" s="14" t="s">
        <v>178</v>
      </c>
      <c r="BM192" s="214" t="s">
        <v>1008</v>
      </c>
    </row>
    <row r="193" spans="1:65" s="2" customFormat="1" ht="14.4" customHeight="1">
      <c r="A193" s="35"/>
      <c r="B193" s="36"/>
      <c r="C193" s="222" t="s">
        <v>1012</v>
      </c>
      <c r="D193" s="222" t="s">
        <v>299</v>
      </c>
      <c r="E193" s="223" t="s">
        <v>2300</v>
      </c>
      <c r="F193" s="224" t="s">
        <v>2301</v>
      </c>
      <c r="G193" s="225" t="s">
        <v>378</v>
      </c>
      <c r="H193" s="226">
        <v>1</v>
      </c>
      <c r="I193" s="227"/>
      <c r="J193" s="228">
        <f>ROUND(I193*H193,2)</f>
        <v>0</v>
      </c>
      <c r="K193" s="229"/>
      <c r="L193" s="230"/>
      <c r="M193" s="231" t="s">
        <v>19</v>
      </c>
      <c r="N193" s="232" t="s">
        <v>40</v>
      </c>
      <c r="O193" s="81"/>
      <c r="P193" s="212">
        <f>O193*H193</f>
        <v>0</v>
      </c>
      <c r="Q193" s="212">
        <v>0</v>
      </c>
      <c r="R193" s="212">
        <f>Q193*H193</f>
        <v>0</v>
      </c>
      <c r="S193" s="212">
        <v>0</v>
      </c>
      <c r="T193" s="213">
        <f>S193*H193</f>
        <v>0</v>
      </c>
      <c r="U193" s="35"/>
      <c r="V193" s="35"/>
      <c r="W193" s="35"/>
      <c r="X193" s="35"/>
      <c r="Y193" s="35"/>
      <c r="Z193" s="35"/>
      <c r="AA193" s="35"/>
      <c r="AB193" s="35"/>
      <c r="AC193" s="35"/>
      <c r="AD193" s="35"/>
      <c r="AE193" s="35"/>
      <c r="AR193" s="214" t="s">
        <v>188</v>
      </c>
      <c r="AT193" s="214" t="s">
        <v>299</v>
      </c>
      <c r="AU193" s="214" t="s">
        <v>79</v>
      </c>
      <c r="AY193" s="14" t="s">
        <v>171</v>
      </c>
      <c r="BE193" s="215">
        <f>IF(N193="základní",J193,0)</f>
        <v>0</v>
      </c>
      <c r="BF193" s="215">
        <f>IF(N193="snížená",J193,0)</f>
        <v>0</v>
      </c>
      <c r="BG193" s="215">
        <f>IF(N193="zákl. přenesená",J193,0)</f>
        <v>0</v>
      </c>
      <c r="BH193" s="215">
        <f>IF(N193="sníž. přenesená",J193,0)</f>
        <v>0</v>
      </c>
      <c r="BI193" s="215">
        <f>IF(N193="nulová",J193,0)</f>
        <v>0</v>
      </c>
      <c r="BJ193" s="14" t="s">
        <v>77</v>
      </c>
      <c r="BK193" s="215">
        <f>ROUND(I193*H193,2)</f>
        <v>0</v>
      </c>
      <c r="BL193" s="14" t="s">
        <v>178</v>
      </c>
      <c r="BM193" s="214" t="s">
        <v>1011</v>
      </c>
    </row>
    <row r="194" spans="1:65" s="2" customFormat="1" ht="14.4" customHeight="1">
      <c r="A194" s="35"/>
      <c r="B194" s="36"/>
      <c r="C194" s="222" t="s">
        <v>488</v>
      </c>
      <c r="D194" s="222" t="s">
        <v>299</v>
      </c>
      <c r="E194" s="223" t="s">
        <v>2235</v>
      </c>
      <c r="F194" s="224" t="s">
        <v>2236</v>
      </c>
      <c r="G194" s="225" t="s">
        <v>356</v>
      </c>
      <c r="H194" s="226">
        <v>60</v>
      </c>
      <c r="I194" s="227"/>
      <c r="J194" s="228">
        <f>ROUND(I194*H194,2)</f>
        <v>0</v>
      </c>
      <c r="K194" s="229"/>
      <c r="L194" s="230"/>
      <c r="M194" s="231" t="s">
        <v>19</v>
      </c>
      <c r="N194" s="232" t="s">
        <v>40</v>
      </c>
      <c r="O194" s="81"/>
      <c r="P194" s="212">
        <f>O194*H194</f>
        <v>0</v>
      </c>
      <c r="Q194" s="212">
        <v>0</v>
      </c>
      <c r="R194" s="212">
        <f>Q194*H194</f>
        <v>0</v>
      </c>
      <c r="S194" s="212">
        <v>0</v>
      </c>
      <c r="T194" s="213">
        <f>S194*H194</f>
        <v>0</v>
      </c>
      <c r="U194" s="35"/>
      <c r="V194" s="35"/>
      <c r="W194" s="35"/>
      <c r="X194" s="35"/>
      <c r="Y194" s="35"/>
      <c r="Z194" s="35"/>
      <c r="AA194" s="35"/>
      <c r="AB194" s="35"/>
      <c r="AC194" s="35"/>
      <c r="AD194" s="35"/>
      <c r="AE194" s="35"/>
      <c r="AR194" s="214" t="s">
        <v>188</v>
      </c>
      <c r="AT194" s="214" t="s">
        <v>299</v>
      </c>
      <c r="AU194" s="214" t="s">
        <v>79</v>
      </c>
      <c r="AY194" s="14" t="s">
        <v>171</v>
      </c>
      <c r="BE194" s="215">
        <f>IF(N194="základní",J194,0)</f>
        <v>0</v>
      </c>
      <c r="BF194" s="215">
        <f>IF(N194="snížená",J194,0)</f>
        <v>0</v>
      </c>
      <c r="BG194" s="215">
        <f>IF(N194="zákl. přenesená",J194,0)</f>
        <v>0</v>
      </c>
      <c r="BH194" s="215">
        <f>IF(N194="sníž. přenesená",J194,0)</f>
        <v>0</v>
      </c>
      <c r="BI194" s="215">
        <f>IF(N194="nulová",J194,0)</f>
        <v>0</v>
      </c>
      <c r="BJ194" s="14" t="s">
        <v>77</v>
      </c>
      <c r="BK194" s="215">
        <f>ROUND(I194*H194,2)</f>
        <v>0</v>
      </c>
      <c r="BL194" s="14" t="s">
        <v>178</v>
      </c>
      <c r="BM194" s="214" t="s">
        <v>1015</v>
      </c>
    </row>
    <row r="195" spans="1:65" s="2" customFormat="1" ht="14.4" customHeight="1">
      <c r="A195" s="35"/>
      <c r="B195" s="36"/>
      <c r="C195" s="222" t="s">
        <v>1019</v>
      </c>
      <c r="D195" s="222" t="s">
        <v>299</v>
      </c>
      <c r="E195" s="223" t="s">
        <v>1505</v>
      </c>
      <c r="F195" s="224" t="s">
        <v>1506</v>
      </c>
      <c r="G195" s="225" t="s">
        <v>378</v>
      </c>
      <c r="H195" s="226">
        <v>2</v>
      </c>
      <c r="I195" s="227"/>
      <c r="J195" s="228">
        <f>ROUND(I195*H195,2)</f>
        <v>0</v>
      </c>
      <c r="K195" s="229"/>
      <c r="L195" s="230"/>
      <c r="M195" s="231" t="s">
        <v>19</v>
      </c>
      <c r="N195" s="232" t="s">
        <v>40</v>
      </c>
      <c r="O195" s="81"/>
      <c r="P195" s="212">
        <f>O195*H195</f>
        <v>0</v>
      </c>
      <c r="Q195" s="212">
        <v>0</v>
      </c>
      <c r="R195" s="212">
        <f>Q195*H195</f>
        <v>0</v>
      </c>
      <c r="S195" s="212">
        <v>0</v>
      </c>
      <c r="T195" s="213">
        <f>S195*H195</f>
        <v>0</v>
      </c>
      <c r="U195" s="35"/>
      <c r="V195" s="35"/>
      <c r="W195" s="35"/>
      <c r="X195" s="35"/>
      <c r="Y195" s="35"/>
      <c r="Z195" s="35"/>
      <c r="AA195" s="35"/>
      <c r="AB195" s="35"/>
      <c r="AC195" s="35"/>
      <c r="AD195" s="35"/>
      <c r="AE195" s="35"/>
      <c r="AR195" s="214" t="s">
        <v>188</v>
      </c>
      <c r="AT195" s="214" t="s">
        <v>299</v>
      </c>
      <c r="AU195" s="214" t="s">
        <v>79</v>
      </c>
      <c r="AY195" s="14" t="s">
        <v>171</v>
      </c>
      <c r="BE195" s="215">
        <f>IF(N195="základní",J195,0)</f>
        <v>0</v>
      </c>
      <c r="BF195" s="215">
        <f>IF(N195="snížená",J195,0)</f>
        <v>0</v>
      </c>
      <c r="BG195" s="215">
        <f>IF(N195="zákl. přenesená",J195,0)</f>
        <v>0</v>
      </c>
      <c r="BH195" s="215">
        <f>IF(N195="sníž. přenesená",J195,0)</f>
        <v>0</v>
      </c>
      <c r="BI195" s="215">
        <f>IF(N195="nulová",J195,0)</f>
        <v>0</v>
      </c>
      <c r="BJ195" s="14" t="s">
        <v>77</v>
      </c>
      <c r="BK195" s="215">
        <f>ROUND(I195*H195,2)</f>
        <v>0</v>
      </c>
      <c r="BL195" s="14" t="s">
        <v>178</v>
      </c>
      <c r="BM195" s="214" t="s">
        <v>1018</v>
      </c>
    </row>
    <row r="196" spans="1:63" s="12" customFormat="1" ht="22.8" customHeight="1">
      <c r="A196" s="12"/>
      <c r="B196" s="186"/>
      <c r="C196" s="187"/>
      <c r="D196" s="188" t="s">
        <v>68</v>
      </c>
      <c r="E196" s="200" t="s">
        <v>2312</v>
      </c>
      <c r="F196" s="200" t="s">
        <v>2313</v>
      </c>
      <c r="G196" s="187"/>
      <c r="H196" s="187"/>
      <c r="I196" s="190"/>
      <c r="J196" s="201">
        <f>BK196</f>
        <v>0</v>
      </c>
      <c r="K196" s="187"/>
      <c r="L196" s="192"/>
      <c r="M196" s="193"/>
      <c r="N196" s="194"/>
      <c r="O196" s="194"/>
      <c r="P196" s="195">
        <f>SUM(P197:P201)</f>
        <v>0</v>
      </c>
      <c r="Q196" s="194"/>
      <c r="R196" s="195">
        <f>SUM(R197:R201)</f>
        <v>0</v>
      </c>
      <c r="S196" s="194"/>
      <c r="T196" s="196">
        <f>SUM(T197:T201)</f>
        <v>0</v>
      </c>
      <c r="U196" s="12"/>
      <c r="V196" s="12"/>
      <c r="W196" s="12"/>
      <c r="X196" s="12"/>
      <c r="Y196" s="12"/>
      <c r="Z196" s="12"/>
      <c r="AA196" s="12"/>
      <c r="AB196" s="12"/>
      <c r="AC196" s="12"/>
      <c r="AD196" s="12"/>
      <c r="AE196" s="12"/>
      <c r="AR196" s="197" t="s">
        <v>77</v>
      </c>
      <c r="AT196" s="198" t="s">
        <v>68</v>
      </c>
      <c r="AU196" s="198" t="s">
        <v>77</v>
      </c>
      <c r="AY196" s="197" t="s">
        <v>171</v>
      </c>
      <c r="BK196" s="199">
        <f>SUM(BK197:BK201)</f>
        <v>0</v>
      </c>
    </row>
    <row r="197" spans="1:65" s="2" customFormat="1" ht="14.4" customHeight="1">
      <c r="A197" s="35"/>
      <c r="B197" s="36"/>
      <c r="C197" s="222" t="s">
        <v>357</v>
      </c>
      <c r="D197" s="222" t="s">
        <v>299</v>
      </c>
      <c r="E197" s="223" t="s">
        <v>2314</v>
      </c>
      <c r="F197" s="224" t="s">
        <v>2315</v>
      </c>
      <c r="G197" s="225" t="s">
        <v>378</v>
      </c>
      <c r="H197" s="226">
        <v>1</v>
      </c>
      <c r="I197" s="227"/>
      <c r="J197" s="228">
        <f>ROUND(I197*H197,2)</f>
        <v>0</v>
      </c>
      <c r="K197" s="229"/>
      <c r="L197" s="230"/>
      <c r="M197" s="231" t="s">
        <v>19</v>
      </c>
      <c r="N197" s="232" t="s">
        <v>40</v>
      </c>
      <c r="O197" s="81"/>
      <c r="P197" s="212">
        <f>O197*H197</f>
        <v>0</v>
      </c>
      <c r="Q197" s="212">
        <v>0</v>
      </c>
      <c r="R197" s="212">
        <f>Q197*H197</f>
        <v>0</v>
      </c>
      <c r="S197" s="212">
        <v>0</v>
      </c>
      <c r="T197" s="213">
        <f>S197*H197</f>
        <v>0</v>
      </c>
      <c r="U197" s="35"/>
      <c r="V197" s="35"/>
      <c r="W197" s="35"/>
      <c r="X197" s="35"/>
      <c r="Y197" s="35"/>
      <c r="Z197" s="35"/>
      <c r="AA197" s="35"/>
      <c r="AB197" s="35"/>
      <c r="AC197" s="35"/>
      <c r="AD197" s="35"/>
      <c r="AE197" s="35"/>
      <c r="AR197" s="214" t="s">
        <v>188</v>
      </c>
      <c r="AT197" s="214" t="s">
        <v>299</v>
      </c>
      <c r="AU197" s="214" t="s">
        <v>79</v>
      </c>
      <c r="AY197" s="14" t="s">
        <v>171</v>
      </c>
      <c r="BE197" s="215">
        <f>IF(N197="základní",J197,0)</f>
        <v>0</v>
      </c>
      <c r="BF197" s="215">
        <f>IF(N197="snížená",J197,0)</f>
        <v>0</v>
      </c>
      <c r="BG197" s="215">
        <f>IF(N197="zákl. přenesená",J197,0)</f>
        <v>0</v>
      </c>
      <c r="BH197" s="215">
        <f>IF(N197="sníž. přenesená",J197,0)</f>
        <v>0</v>
      </c>
      <c r="BI197" s="215">
        <f>IF(N197="nulová",J197,0)</f>
        <v>0</v>
      </c>
      <c r="BJ197" s="14" t="s">
        <v>77</v>
      </c>
      <c r="BK197" s="215">
        <f>ROUND(I197*H197,2)</f>
        <v>0</v>
      </c>
      <c r="BL197" s="14" t="s">
        <v>178</v>
      </c>
      <c r="BM197" s="214" t="s">
        <v>1022</v>
      </c>
    </row>
    <row r="198" spans="1:65" s="2" customFormat="1" ht="14.4" customHeight="1">
      <c r="A198" s="35"/>
      <c r="B198" s="36"/>
      <c r="C198" s="222" t="s">
        <v>1026</v>
      </c>
      <c r="D198" s="222" t="s">
        <v>299</v>
      </c>
      <c r="E198" s="223" t="s">
        <v>2316</v>
      </c>
      <c r="F198" s="224" t="s">
        <v>2317</v>
      </c>
      <c r="G198" s="225" t="s">
        <v>378</v>
      </c>
      <c r="H198" s="226">
        <v>1</v>
      </c>
      <c r="I198" s="227"/>
      <c r="J198" s="228">
        <f>ROUND(I198*H198,2)</f>
        <v>0</v>
      </c>
      <c r="K198" s="229"/>
      <c r="L198" s="230"/>
      <c r="M198" s="231" t="s">
        <v>19</v>
      </c>
      <c r="N198" s="232" t="s">
        <v>40</v>
      </c>
      <c r="O198" s="81"/>
      <c r="P198" s="212">
        <f>O198*H198</f>
        <v>0</v>
      </c>
      <c r="Q198" s="212">
        <v>0</v>
      </c>
      <c r="R198" s="212">
        <f>Q198*H198</f>
        <v>0</v>
      </c>
      <c r="S198" s="212">
        <v>0</v>
      </c>
      <c r="T198" s="213">
        <f>S198*H198</f>
        <v>0</v>
      </c>
      <c r="U198" s="35"/>
      <c r="V198" s="35"/>
      <c r="W198" s="35"/>
      <c r="X198" s="35"/>
      <c r="Y198" s="35"/>
      <c r="Z198" s="35"/>
      <c r="AA198" s="35"/>
      <c r="AB198" s="35"/>
      <c r="AC198" s="35"/>
      <c r="AD198" s="35"/>
      <c r="AE198" s="35"/>
      <c r="AR198" s="214" t="s">
        <v>188</v>
      </c>
      <c r="AT198" s="214" t="s">
        <v>299</v>
      </c>
      <c r="AU198" s="214" t="s">
        <v>79</v>
      </c>
      <c r="AY198" s="14" t="s">
        <v>171</v>
      </c>
      <c r="BE198" s="215">
        <f>IF(N198="základní",J198,0)</f>
        <v>0</v>
      </c>
      <c r="BF198" s="215">
        <f>IF(N198="snížená",J198,0)</f>
        <v>0</v>
      </c>
      <c r="BG198" s="215">
        <f>IF(N198="zákl. přenesená",J198,0)</f>
        <v>0</v>
      </c>
      <c r="BH198" s="215">
        <f>IF(N198="sníž. přenesená",J198,0)</f>
        <v>0</v>
      </c>
      <c r="BI198" s="215">
        <f>IF(N198="nulová",J198,0)</f>
        <v>0</v>
      </c>
      <c r="BJ198" s="14" t="s">
        <v>77</v>
      </c>
      <c r="BK198" s="215">
        <f>ROUND(I198*H198,2)</f>
        <v>0</v>
      </c>
      <c r="BL198" s="14" t="s">
        <v>178</v>
      </c>
      <c r="BM198" s="214" t="s">
        <v>1025</v>
      </c>
    </row>
    <row r="199" spans="1:65" s="2" customFormat="1" ht="14.4" customHeight="1">
      <c r="A199" s="35"/>
      <c r="B199" s="36"/>
      <c r="C199" s="222" t="s">
        <v>360</v>
      </c>
      <c r="D199" s="222" t="s">
        <v>299</v>
      </c>
      <c r="E199" s="223" t="s">
        <v>1505</v>
      </c>
      <c r="F199" s="224" t="s">
        <v>1506</v>
      </c>
      <c r="G199" s="225" t="s">
        <v>378</v>
      </c>
      <c r="H199" s="226">
        <v>10</v>
      </c>
      <c r="I199" s="227"/>
      <c r="J199" s="228">
        <f>ROUND(I199*H199,2)</f>
        <v>0</v>
      </c>
      <c r="K199" s="229"/>
      <c r="L199" s="230"/>
      <c r="M199" s="231" t="s">
        <v>19</v>
      </c>
      <c r="N199" s="232" t="s">
        <v>40</v>
      </c>
      <c r="O199" s="81"/>
      <c r="P199" s="212">
        <f>O199*H199</f>
        <v>0</v>
      </c>
      <c r="Q199" s="212">
        <v>0</v>
      </c>
      <c r="R199" s="212">
        <f>Q199*H199</f>
        <v>0</v>
      </c>
      <c r="S199" s="212">
        <v>0</v>
      </c>
      <c r="T199" s="213">
        <f>S199*H199</f>
        <v>0</v>
      </c>
      <c r="U199" s="35"/>
      <c r="V199" s="35"/>
      <c r="W199" s="35"/>
      <c r="X199" s="35"/>
      <c r="Y199" s="35"/>
      <c r="Z199" s="35"/>
      <c r="AA199" s="35"/>
      <c r="AB199" s="35"/>
      <c r="AC199" s="35"/>
      <c r="AD199" s="35"/>
      <c r="AE199" s="35"/>
      <c r="AR199" s="214" t="s">
        <v>188</v>
      </c>
      <c r="AT199" s="214" t="s">
        <v>299</v>
      </c>
      <c r="AU199" s="214" t="s">
        <v>79</v>
      </c>
      <c r="AY199" s="14" t="s">
        <v>171</v>
      </c>
      <c r="BE199" s="215">
        <f>IF(N199="základní",J199,0)</f>
        <v>0</v>
      </c>
      <c r="BF199" s="215">
        <f>IF(N199="snížená",J199,0)</f>
        <v>0</v>
      </c>
      <c r="BG199" s="215">
        <f>IF(N199="zákl. přenesená",J199,0)</f>
        <v>0</v>
      </c>
      <c r="BH199" s="215">
        <f>IF(N199="sníž. přenesená",J199,0)</f>
        <v>0</v>
      </c>
      <c r="BI199" s="215">
        <f>IF(N199="nulová",J199,0)</f>
        <v>0</v>
      </c>
      <c r="BJ199" s="14" t="s">
        <v>77</v>
      </c>
      <c r="BK199" s="215">
        <f>ROUND(I199*H199,2)</f>
        <v>0</v>
      </c>
      <c r="BL199" s="14" t="s">
        <v>178</v>
      </c>
      <c r="BM199" s="214" t="s">
        <v>1029</v>
      </c>
    </row>
    <row r="200" spans="1:65" s="2" customFormat="1" ht="14.4" customHeight="1">
      <c r="A200" s="35"/>
      <c r="B200" s="36"/>
      <c r="C200" s="222" t="s">
        <v>1031</v>
      </c>
      <c r="D200" s="222" t="s">
        <v>299</v>
      </c>
      <c r="E200" s="223" t="s">
        <v>2318</v>
      </c>
      <c r="F200" s="224" t="s">
        <v>2319</v>
      </c>
      <c r="G200" s="225" t="s">
        <v>356</v>
      </c>
      <c r="H200" s="226">
        <v>350</v>
      </c>
      <c r="I200" s="227"/>
      <c r="J200" s="228">
        <f>ROUND(I200*H200,2)</f>
        <v>0</v>
      </c>
      <c r="K200" s="229"/>
      <c r="L200" s="230"/>
      <c r="M200" s="231" t="s">
        <v>19</v>
      </c>
      <c r="N200" s="232" t="s">
        <v>40</v>
      </c>
      <c r="O200" s="81"/>
      <c r="P200" s="212">
        <f>O200*H200</f>
        <v>0</v>
      </c>
      <c r="Q200" s="212">
        <v>0</v>
      </c>
      <c r="R200" s="212">
        <f>Q200*H200</f>
        <v>0</v>
      </c>
      <c r="S200" s="212">
        <v>0</v>
      </c>
      <c r="T200" s="213">
        <f>S200*H200</f>
        <v>0</v>
      </c>
      <c r="U200" s="35"/>
      <c r="V200" s="35"/>
      <c r="W200" s="35"/>
      <c r="X200" s="35"/>
      <c r="Y200" s="35"/>
      <c r="Z200" s="35"/>
      <c r="AA200" s="35"/>
      <c r="AB200" s="35"/>
      <c r="AC200" s="35"/>
      <c r="AD200" s="35"/>
      <c r="AE200" s="35"/>
      <c r="AR200" s="214" t="s">
        <v>188</v>
      </c>
      <c r="AT200" s="214" t="s">
        <v>299</v>
      </c>
      <c r="AU200" s="214" t="s">
        <v>79</v>
      </c>
      <c r="AY200" s="14" t="s">
        <v>171</v>
      </c>
      <c r="BE200" s="215">
        <f>IF(N200="základní",J200,0)</f>
        <v>0</v>
      </c>
      <c r="BF200" s="215">
        <f>IF(N200="snížená",J200,0)</f>
        <v>0</v>
      </c>
      <c r="BG200" s="215">
        <f>IF(N200="zákl. přenesená",J200,0)</f>
        <v>0</v>
      </c>
      <c r="BH200" s="215">
        <f>IF(N200="sníž. přenesená",J200,0)</f>
        <v>0</v>
      </c>
      <c r="BI200" s="215">
        <f>IF(N200="nulová",J200,0)</f>
        <v>0</v>
      </c>
      <c r="BJ200" s="14" t="s">
        <v>77</v>
      </c>
      <c r="BK200" s="215">
        <f>ROUND(I200*H200,2)</f>
        <v>0</v>
      </c>
      <c r="BL200" s="14" t="s">
        <v>178</v>
      </c>
      <c r="BM200" s="214" t="s">
        <v>1030</v>
      </c>
    </row>
    <row r="201" spans="1:65" s="2" customFormat="1" ht="14.4" customHeight="1">
      <c r="A201" s="35"/>
      <c r="B201" s="36"/>
      <c r="C201" s="222" t="s">
        <v>361</v>
      </c>
      <c r="D201" s="222" t="s">
        <v>299</v>
      </c>
      <c r="E201" s="223" t="s">
        <v>2320</v>
      </c>
      <c r="F201" s="224" t="s">
        <v>627</v>
      </c>
      <c r="G201" s="225" t="s">
        <v>321</v>
      </c>
      <c r="H201" s="233"/>
      <c r="I201" s="227"/>
      <c r="J201" s="228">
        <f>ROUND(I201*H201,2)</f>
        <v>0</v>
      </c>
      <c r="K201" s="229"/>
      <c r="L201" s="230"/>
      <c r="M201" s="231" t="s">
        <v>19</v>
      </c>
      <c r="N201" s="232" t="s">
        <v>40</v>
      </c>
      <c r="O201" s="81"/>
      <c r="P201" s="212">
        <f>O201*H201</f>
        <v>0</v>
      </c>
      <c r="Q201" s="212">
        <v>0</v>
      </c>
      <c r="R201" s="212">
        <f>Q201*H201</f>
        <v>0</v>
      </c>
      <c r="S201" s="212">
        <v>0</v>
      </c>
      <c r="T201" s="213">
        <f>S201*H201</f>
        <v>0</v>
      </c>
      <c r="U201" s="35"/>
      <c r="V201" s="35"/>
      <c r="W201" s="35"/>
      <c r="X201" s="35"/>
      <c r="Y201" s="35"/>
      <c r="Z201" s="35"/>
      <c r="AA201" s="35"/>
      <c r="AB201" s="35"/>
      <c r="AC201" s="35"/>
      <c r="AD201" s="35"/>
      <c r="AE201" s="35"/>
      <c r="AR201" s="214" t="s">
        <v>188</v>
      </c>
      <c r="AT201" s="214" t="s">
        <v>299</v>
      </c>
      <c r="AU201" s="214" t="s">
        <v>79</v>
      </c>
      <c r="AY201" s="14" t="s">
        <v>171</v>
      </c>
      <c r="BE201" s="215">
        <f>IF(N201="základní",J201,0)</f>
        <v>0</v>
      </c>
      <c r="BF201" s="215">
        <f>IF(N201="snížená",J201,0)</f>
        <v>0</v>
      </c>
      <c r="BG201" s="215">
        <f>IF(N201="zákl. přenesená",J201,0)</f>
        <v>0</v>
      </c>
      <c r="BH201" s="215">
        <f>IF(N201="sníž. přenesená",J201,0)</f>
        <v>0</v>
      </c>
      <c r="BI201" s="215">
        <f>IF(N201="nulová",J201,0)</f>
        <v>0</v>
      </c>
      <c r="BJ201" s="14" t="s">
        <v>77</v>
      </c>
      <c r="BK201" s="215">
        <f>ROUND(I201*H201,2)</f>
        <v>0</v>
      </c>
      <c r="BL201" s="14" t="s">
        <v>178</v>
      </c>
      <c r="BM201" s="214" t="s">
        <v>1034</v>
      </c>
    </row>
    <row r="202" spans="1:63" s="12" customFormat="1" ht="25.9" customHeight="1">
      <c r="A202" s="12"/>
      <c r="B202" s="186"/>
      <c r="C202" s="187"/>
      <c r="D202" s="188" t="s">
        <v>68</v>
      </c>
      <c r="E202" s="189" t="s">
        <v>2321</v>
      </c>
      <c r="F202" s="189" t="s">
        <v>629</v>
      </c>
      <c r="G202" s="187"/>
      <c r="H202" s="187"/>
      <c r="I202" s="190"/>
      <c r="J202" s="191">
        <f>BK202</f>
        <v>0</v>
      </c>
      <c r="K202" s="187"/>
      <c r="L202" s="192"/>
      <c r="M202" s="193"/>
      <c r="N202" s="194"/>
      <c r="O202" s="194"/>
      <c r="P202" s="195">
        <f>SUM(P203:P271)</f>
        <v>0</v>
      </c>
      <c r="Q202" s="194"/>
      <c r="R202" s="195">
        <f>SUM(R203:R271)</f>
        <v>0</v>
      </c>
      <c r="S202" s="194"/>
      <c r="T202" s="196">
        <f>SUM(T203:T271)</f>
        <v>0</v>
      </c>
      <c r="U202" s="12"/>
      <c r="V202" s="12"/>
      <c r="W202" s="12"/>
      <c r="X202" s="12"/>
      <c r="Y202" s="12"/>
      <c r="Z202" s="12"/>
      <c r="AA202" s="12"/>
      <c r="AB202" s="12"/>
      <c r="AC202" s="12"/>
      <c r="AD202" s="12"/>
      <c r="AE202" s="12"/>
      <c r="AR202" s="197" t="s">
        <v>77</v>
      </c>
      <c r="AT202" s="198" t="s">
        <v>68</v>
      </c>
      <c r="AU202" s="198" t="s">
        <v>69</v>
      </c>
      <c r="AY202" s="197" t="s">
        <v>171</v>
      </c>
      <c r="BK202" s="199">
        <f>SUM(BK203:BK271)</f>
        <v>0</v>
      </c>
    </row>
    <row r="203" spans="1:65" s="2" customFormat="1" ht="14.4" customHeight="1">
      <c r="A203" s="35"/>
      <c r="B203" s="36"/>
      <c r="C203" s="202" t="s">
        <v>1038</v>
      </c>
      <c r="D203" s="202" t="s">
        <v>174</v>
      </c>
      <c r="E203" s="203" t="s">
        <v>2322</v>
      </c>
      <c r="F203" s="204" t="s">
        <v>2323</v>
      </c>
      <c r="G203" s="205" t="s">
        <v>378</v>
      </c>
      <c r="H203" s="206">
        <v>9</v>
      </c>
      <c r="I203" s="207"/>
      <c r="J203" s="208">
        <f>ROUND(I203*H203,2)</f>
        <v>0</v>
      </c>
      <c r="K203" s="209"/>
      <c r="L203" s="41"/>
      <c r="M203" s="210" t="s">
        <v>19</v>
      </c>
      <c r="N203" s="211" t="s">
        <v>40</v>
      </c>
      <c r="O203" s="81"/>
      <c r="P203" s="212">
        <f>O203*H203</f>
        <v>0</v>
      </c>
      <c r="Q203" s="212">
        <v>0</v>
      </c>
      <c r="R203" s="212">
        <f>Q203*H203</f>
        <v>0</v>
      </c>
      <c r="S203" s="212">
        <v>0</v>
      </c>
      <c r="T203" s="213">
        <f>S203*H203</f>
        <v>0</v>
      </c>
      <c r="U203" s="35"/>
      <c r="V203" s="35"/>
      <c r="W203" s="35"/>
      <c r="X203" s="35"/>
      <c r="Y203" s="35"/>
      <c r="Z203" s="35"/>
      <c r="AA203" s="35"/>
      <c r="AB203" s="35"/>
      <c r="AC203" s="35"/>
      <c r="AD203" s="35"/>
      <c r="AE203" s="35"/>
      <c r="AR203" s="214" t="s">
        <v>178</v>
      </c>
      <c r="AT203" s="214" t="s">
        <v>174</v>
      </c>
      <c r="AU203" s="214" t="s">
        <v>77</v>
      </c>
      <c r="AY203" s="14" t="s">
        <v>171</v>
      </c>
      <c r="BE203" s="215">
        <f>IF(N203="základní",J203,0)</f>
        <v>0</v>
      </c>
      <c r="BF203" s="215">
        <f>IF(N203="snížená",J203,0)</f>
        <v>0</v>
      </c>
      <c r="BG203" s="215">
        <f>IF(N203="zákl. přenesená",J203,0)</f>
        <v>0</v>
      </c>
      <c r="BH203" s="215">
        <f>IF(N203="sníž. přenesená",J203,0)</f>
        <v>0</v>
      </c>
      <c r="BI203" s="215">
        <f>IF(N203="nulová",J203,0)</f>
        <v>0</v>
      </c>
      <c r="BJ203" s="14" t="s">
        <v>77</v>
      </c>
      <c r="BK203" s="215">
        <f>ROUND(I203*H203,2)</f>
        <v>0</v>
      </c>
      <c r="BL203" s="14" t="s">
        <v>178</v>
      </c>
      <c r="BM203" s="214" t="s">
        <v>1037</v>
      </c>
    </row>
    <row r="204" spans="1:65" s="2" customFormat="1" ht="14.4" customHeight="1">
      <c r="A204" s="35"/>
      <c r="B204" s="36"/>
      <c r="C204" s="202" t="s">
        <v>362</v>
      </c>
      <c r="D204" s="202" t="s">
        <v>174</v>
      </c>
      <c r="E204" s="203" t="s">
        <v>2324</v>
      </c>
      <c r="F204" s="204" t="s">
        <v>2325</v>
      </c>
      <c r="G204" s="205" t="s">
        <v>378</v>
      </c>
      <c r="H204" s="206">
        <v>9</v>
      </c>
      <c r="I204" s="207"/>
      <c r="J204" s="208">
        <f>ROUND(I204*H204,2)</f>
        <v>0</v>
      </c>
      <c r="K204" s="209"/>
      <c r="L204" s="41"/>
      <c r="M204" s="210" t="s">
        <v>19</v>
      </c>
      <c r="N204" s="211" t="s">
        <v>40</v>
      </c>
      <c r="O204" s="81"/>
      <c r="P204" s="212">
        <f>O204*H204</f>
        <v>0</v>
      </c>
      <c r="Q204" s="212">
        <v>0</v>
      </c>
      <c r="R204" s="212">
        <f>Q204*H204</f>
        <v>0</v>
      </c>
      <c r="S204" s="212">
        <v>0</v>
      </c>
      <c r="T204" s="213">
        <f>S204*H204</f>
        <v>0</v>
      </c>
      <c r="U204" s="35"/>
      <c r="V204" s="35"/>
      <c r="W204" s="35"/>
      <c r="X204" s="35"/>
      <c r="Y204" s="35"/>
      <c r="Z204" s="35"/>
      <c r="AA204" s="35"/>
      <c r="AB204" s="35"/>
      <c r="AC204" s="35"/>
      <c r="AD204" s="35"/>
      <c r="AE204" s="35"/>
      <c r="AR204" s="214" t="s">
        <v>178</v>
      </c>
      <c r="AT204" s="214" t="s">
        <v>174</v>
      </c>
      <c r="AU204" s="214" t="s">
        <v>77</v>
      </c>
      <c r="AY204" s="14" t="s">
        <v>171</v>
      </c>
      <c r="BE204" s="215">
        <f>IF(N204="základní",J204,0)</f>
        <v>0</v>
      </c>
      <c r="BF204" s="215">
        <f>IF(N204="snížená",J204,0)</f>
        <v>0</v>
      </c>
      <c r="BG204" s="215">
        <f>IF(N204="zákl. přenesená",J204,0)</f>
        <v>0</v>
      </c>
      <c r="BH204" s="215">
        <f>IF(N204="sníž. přenesená",J204,0)</f>
        <v>0</v>
      </c>
      <c r="BI204" s="215">
        <f>IF(N204="nulová",J204,0)</f>
        <v>0</v>
      </c>
      <c r="BJ204" s="14" t="s">
        <v>77</v>
      </c>
      <c r="BK204" s="215">
        <f>ROUND(I204*H204,2)</f>
        <v>0</v>
      </c>
      <c r="BL204" s="14" t="s">
        <v>178</v>
      </c>
      <c r="BM204" s="214" t="s">
        <v>1041</v>
      </c>
    </row>
    <row r="205" spans="1:65" s="2" customFormat="1" ht="14.4" customHeight="1">
      <c r="A205" s="35"/>
      <c r="B205" s="36"/>
      <c r="C205" s="202" t="s">
        <v>1045</v>
      </c>
      <c r="D205" s="202" t="s">
        <v>174</v>
      </c>
      <c r="E205" s="203" t="s">
        <v>2326</v>
      </c>
      <c r="F205" s="204" t="s">
        <v>2327</v>
      </c>
      <c r="G205" s="205" t="s">
        <v>356</v>
      </c>
      <c r="H205" s="206">
        <v>1480</v>
      </c>
      <c r="I205" s="207"/>
      <c r="J205" s="208">
        <f>ROUND(I205*H205,2)</f>
        <v>0</v>
      </c>
      <c r="K205" s="209"/>
      <c r="L205" s="41"/>
      <c r="M205" s="210" t="s">
        <v>19</v>
      </c>
      <c r="N205" s="211" t="s">
        <v>40</v>
      </c>
      <c r="O205" s="81"/>
      <c r="P205" s="212">
        <f>O205*H205</f>
        <v>0</v>
      </c>
      <c r="Q205" s="212">
        <v>0</v>
      </c>
      <c r="R205" s="212">
        <f>Q205*H205</f>
        <v>0</v>
      </c>
      <c r="S205" s="212">
        <v>0</v>
      </c>
      <c r="T205" s="213">
        <f>S205*H205</f>
        <v>0</v>
      </c>
      <c r="U205" s="35"/>
      <c r="V205" s="35"/>
      <c r="W205" s="35"/>
      <c r="X205" s="35"/>
      <c r="Y205" s="35"/>
      <c r="Z205" s="35"/>
      <c r="AA205" s="35"/>
      <c r="AB205" s="35"/>
      <c r="AC205" s="35"/>
      <c r="AD205" s="35"/>
      <c r="AE205" s="35"/>
      <c r="AR205" s="214" t="s">
        <v>178</v>
      </c>
      <c r="AT205" s="214" t="s">
        <v>174</v>
      </c>
      <c r="AU205" s="214" t="s">
        <v>77</v>
      </c>
      <c r="AY205" s="14" t="s">
        <v>171</v>
      </c>
      <c r="BE205" s="215">
        <f>IF(N205="základní",J205,0)</f>
        <v>0</v>
      </c>
      <c r="BF205" s="215">
        <f>IF(N205="snížená",J205,0)</f>
        <v>0</v>
      </c>
      <c r="BG205" s="215">
        <f>IF(N205="zákl. přenesená",J205,0)</f>
        <v>0</v>
      </c>
      <c r="BH205" s="215">
        <f>IF(N205="sníž. přenesená",J205,0)</f>
        <v>0</v>
      </c>
      <c r="BI205" s="215">
        <f>IF(N205="nulová",J205,0)</f>
        <v>0</v>
      </c>
      <c r="BJ205" s="14" t="s">
        <v>77</v>
      </c>
      <c r="BK205" s="215">
        <f>ROUND(I205*H205,2)</f>
        <v>0</v>
      </c>
      <c r="BL205" s="14" t="s">
        <v>178</v>
      </c>
      <c r="BM205" s="214" t="s">
        <v>1044</v>
      </c>
    </row>
    <row r="206" spans="1:65" s="2" customFormat="1" ht="14.4" customHeight="1">
      <c r="A206" s="35"/>
      <c r="B206" s="36"/>
      <c r="C206" s="202" t="s">
        <v>489</v>
      </c>
      <c r="D206" s="202" t="s">
        <v>174</v>
      </c>
      <c r="E206" s="203" t="s">
        <v>2328</v>
      </c>
      <c r="F206" s="204" t="s">
        <v>2329</v>
      </c>
      <c r="G206" s="205" t="s">
        <v>378</v>
      </c>
      <c r="H206" s="206">
        <v>1</v>
      </c>
      <c r="I206" s="207"/>
      <c r="J206" s="208">
        <f>ROUND(I206*H206,2)</f>
        <v>0</v>
      </c>
      <c r="K206" s="209"/>
      <c r="L206" s="41"/>
      <c r="M206" s="210" t="s">
        <v>19</v>
      </c>
      <c r="N206" s="211" t="s">
        <v>40</v>
      </c>
      <c r="O206" s="81"/>
      <c r="P206" s="212">
        <f>O206*H206</f>
        <v>0</v>
      </c>
      <c r="Q206" s="212">
        <v>0</v>
      </c>
      <c r="R206" s="212">
        <f>Q206*H206</f>
        <v>0</v>
      </c>
      <c r="S206" s="212">
        <v>0</v>
      </c>
      <c r="T206" s="213">
        <f>S206*H206</f>
        <v>0</v>
      </c>
      <c r="U206" s="35"/>
      <c r="V206" s="35"/>
      <c r="W206" s="35"/>
      <c r="X206" s="35"/>
      <c r="Y206" s="35"/>
      <c r="Z206" s="35"/>
      <c r="AA206" s="35"/>
      <c r="AB206" s="35"/>
      <c r="AC206" s="35"/>
      <c r="AD206" s="35"/>
      <c r="AE206" s="35"/>
      <c r="AR206" s="214" t="s">
        <v>178</v>
      </c>
      <c r="AT206" s="214" t="s">
        <v>174</v>
      </c>
      <c r="AU206" s="214" t="s">
        <v>77</v>
      </c>
      <c r="AY206" s="14" t="s">
        <v>171</v>
      </c>
      <c r="BE206" s="215">
        <f>IF(N206="základní",J206,0)</f>
        <v>0</v>
      </c>
      <c r="BF206" s="215">
        <f>IF(N206="snížená",J206,0)</f>
        <v>0</v>
      </c>
      <c r="BG206" s="215">
        <f>IF(N206="zákl. přenesená",J206,0)</f>
        <v>0</v>
      </c>
      <c r="BH206" s="215">
        <f>IF(N206="sníž. přenesená",J206,0)</f>
        <v>0</v>
      </c>
      <c r="BI206" s="215">
        <f>IF(N206="nulová",J206,0)</f>
        <v>0</v>
      </c>
      <c r="BJ206" s="14" t="s">
        <v>77</v>
      </c>
      <c r="BK206" s="215">
        <f>ROUND(I206*H206,2)</f>
        <v>0</v>
      </c>
      <c r="BL206" s="14" t="s">
        <v>178</v>
      </c>
      <c r="BM206" s="214" t="s">
        <v>1048</v>
      </c>
    </row>
    <row r="207" spans="1:65" s="2" customFormat="1" ht="24.15" customHeight="1">
      <c r="A207" s="35"/>
      <c r="B207" s="36"/>
      <c r="C207" s="202" t="s">
        <v>1052</v>
      </c>
      <c r="D207" s="202" t="s">
        <v>174</v>
      </c>
      <c r="E207" s="203" t="s">
        <v>2330</v>
      </c>
      <c r="F207" s="204" t="s">
        <v>2331</v>
      </c>
      <c r="G207" s="205" t="s">
        <v>640</v>
      </c>
      <c r="H207" s="206">
        <v>1</v>
      </c>
      <c r="I207" s="207"/>
      <c r="J207" s="208">
        <f>ROUND(I207*H207,2)</f>
        <v>0</v>
      </c>
      <c r="K207" s="209"/>
      <c r="L207" s="41"/>
      <c r="M207" s="210" t="s">
        <v>19</v>
      </c>
      <c r="N207" s="211" t="s">
        <v>40</v>
      </c>
      <c r="O207" s="81"/>
      <c r="P207" s="212">
        <f>O207*H207</f>
        <v>0</v>
      </c>
      <c r="Q207" s="212">
        <v>0</v>
      </c>
      <c r="R207" s="212">
        <f>Q207*H207</f>
        <v>0</v>
      </c>
      <c r="S207" s="212">
        <v>0</v>
      </c>
      <c r="T207" s="213">
        <f>S207*H207</f>
        <v>0</v>
      </c>
      <c r="U207" s="35"/>
      <c r="V207" s="35"/>
      <c r="W207" s="35"/>
      <c r="X207" s="35"/>
      <c r="Y207" s="35"/>
      <c r="Z207" s="35"/>
      <c r="AA207" s="35"/>
      <c r="AB207" s="35"/>
      <c r="AC207" s="35"/>
      <c r="AD207" s="35"/>
      <c r="AE207" s="35"/>
      <c r="AR207" s="214" t="s">
        <v>178</v>
      </c>
      <c r="AT207" s="214" t="s">
        <v>174</v>
      </c>
      <c r="AU207" s="214" t="s">
        <v>77</v>
      </c>
      <c r="AY207" s="14" t="s">
        <v>171</v>
      </c>
      <c r="BE207" s="215">
        <f>IF(N207="základní",J207,0)</f>
        <v>0</v>
      </c>
      <c r="BF207" s="215">
        <f>IF(N207="snížená",J207,0)</f>
        <v>0</v>
      </c>
      <c r="BG207" s="215">
        <f>IF(N207="zákl. přenesená",J207,0)</f>
        <v>0</v>
      </c>
      <c r="BH207" s="215">
        <f>IF(N207="sníž. přenesená",J207,0)</f>
        <v>0</v>
      </c>
      <c r="BI207" s="215">
        <f>IF(N207="nulová",J207,0)</f>
        <v>0</v>
      </c>
      <c r="BJ207" s="14" t="s">
        <v>77</v>
      </c>
      <c r="BK207" s="215">
        <f>ROUND(I207*H207,2)</f>
        <v>0</v>
      </c>
      <c r="BL207" s="14" t="s">
        <v>178</v>
      </c>
      <c r="BM207" s="214" t="s">
        <v>1051</v>
      </c>
    </row>
    <row r="208" spans="1:65" s="2" customFormat="1" ht="14.4" customHeight="1">
      <c r="A208" s="35"/>
      <c r="B208" s="36"/>
      <c r="C208" s="202" t="s">
        <v>365</v>
      </c>
      <c r="D208" s="202" t="s">
        <v>174</v>
      </c>
      <c r="E208" s="203" t="s">
        <v>2332</v>
      </c>
      <c r="F208" s="204" t="s">
        <v>2333</v>
      </c>
      <c r="G208" s="205" t="s">
        <v>378</v>
      </c>
      <c r="H208" s="206">
        <v>58</v>
      </c>
      <c r="I208" s="207"/>
      <c r="J208" s="208">
        <f>ROUND(I208*H208,2)</f>
        <v>0</v>
      </c>
      <c r="K208" s="209"/>
      <c r="L208" s="41"/>
      <c r="M208" s="210" t="s">
        <v>19</v>
      </c>
      <c r="N208" s="211" t="s">
        <v>40</v>
      </c>
      <c r="O208" s="81"/>
      <c r="P208" s="212">
        <f>O208*H208</f>
        <v>0</v>
      </c>
      <c r="Q208" s="212">
        <v>0</v>
      </c>
      <c r="R208" s="212">
        <f>Q208*H208</f>
        <v>0</v>
      </c>
      <c r="S208" s="212">
        <v>0</v>
      </c>
      <c r="T208" s="213">
        <f>S208*H208</f>
        <v>0</v>
      </c>
      <c r="U208" s="35"/>
      <c r="V208" s="35"/>
      <c r="W208" s="35"/>
      <c r="X208" s="35"/>
      <c r="Y208" s="35"/>
      <c r="Z208" s="35"/>
      <c r="AA208" s="35"/>
      <c r="AB208" s="35"/>
      <c r="AC208" s="35"/>
      <c r="AD208" s="35"/>
      <c r="AE208" s="35"/>
      <c r="AR208" s="214" t="s">
        <v>178</v>
      </c>
      <c r="AT208" s="214" t="s">
        <v>174</v>
      </c>
      <c r="AU208" s="214" t="s">
        <v>77</v>
      </c>
      <c r="AY208" s="14" t="s">
        <v>171</v>
      </c>
      <c r="BE208" s="215">
        <f>IF(N208="základní",J208,0)</f>
        <v>0</v>
      </c>
      <c r="BF208" s="215">
        <f>IF(N208="snížená",J208,0)</f>
        <v>0</v>
      </c>
      <c r="BG208" s="215">
        <f>IF(N208="zákl. přenesená",J208,0)</f>
        <v>0</v>
      </c>
      <c r="BH208" s="215">
        <f>IF(N208="sníž. přenesená",J208,0)</f>
        <v>0</v>
      </c>
      <c r="BI208" s="215">
        <f>IF(N208="nulová",J208,0)</f>
        <v>0</v>
      </c>
      <c r="BJ208" s="14" t="s">
        <v>77</v>
      </c>
      <c r="BK208" s="215">
        <f>ROUND(I208*H208,2)</f>
        <v>0</v>
      </c>
      <c r="BL208" s="14" t="s">
        <v>178</v>
      </c>
      <c r="BM208" s="214" t="s">
        <v>1055</v>
      </c>
    </row>
    <row r="209" spans="1:65" s="2" customFormat="1" ht="14.4" customHeight="1">
      <c r="A209" s="35"/>
      <c r="B209" s="36"/>
      <c r="C209" s="202" t="s">
        <v>1059</v>
      </c>
      <c r="D209" s="202" t="s">
        <v>174</v>
      </c>
      <c r="E209" s="203" t="s">
        <v>2334</v>
      </c>
      <c r="F209" s="204" t="s">
        <v>2335</v>
      </c>
      <c r="G209" s="205" t="s">
        <v>653</v>
      </c>
      <c r="H209" s="206">
        <v>125</v>
      </c>
      <c r="I209" s="207"/>
      <c r="J209" s="208">
        <f>ROUND(I209*H209,2)</f>
        <v>0</v>
      </c>
      <c r="K209" s="209"/>
      <c r="L209" s="41"/>
      <c r="M209" s="210" t="s">
        <v>19</v>
      </c>
      <c r="N209" s="211" t="s">
        <v>40</v>
      </c>
      <c r="O209" s="81"/>
      <c r="P209" s="212">
        <f>O209*H209</f>
        <v>0</v>
      </c>
      <c r="Q209" s="212">
        <v>0</v>
      </c>
      <c r="R209" s="212">
        <f>Q209*H209</f>
        <v>0</v>
      </c>
      <c r="S209" s="212">
        <v>0</v>
      </c>
      <c r="T209" s="213">
        <f>S209*H209</f>
        <v>0</v>
      </c>
      <c r="U209" s="35"/>
      <c r="V209" s="35"/>
      <c r="W209" s="35"/>
      <c r="X209" s="35"/>
      <c r="Y209" s="35"/>
      <c r="Z209" s="35"/>
      <c r="AA209" s="35"/>
      <c r="AB209" s="35"/>
      <c r="AC209" s="35"/>
      <c r="AD209" s="35"/>
      <c r="AE209" s="35"/>
      <c r="AR209" s="214" t="s">
        <v>178</v>
      </c>
      <c r="AT209" s="214" t="s">
        <v>174</v>
      </c>
      <c r="AU209" s="214" t="s">
        <v>77</v>
      </c>
      <c r="AY209" s="14" t="s">
        <v>171</v>
      </c>
      <c r="BE209" s="215">
        <f>IF(N209="základní",J209,0)</f>
        <v>0</v>
      </c>
      <c r="BF209" s="215">
        <f>IF(N209="snížená",J209,0)</f>
        <v>0</v>
      </c>
      <c r="BG209" s="215">
        <f>IF(N209="zákl. přenesená",J209,0)</f>
        <v>0</v>
      </c>
      <c r="BH209" s="215">
        <f>IF(N209="sníž. přenesená",J209,0)</f>
        <v>0</v>
      </c>
      <c r="BI209" s="215">
        <f>IF(N209="nulová",J209,0)</f>
        <v>0</v>
      </c>
      <c r="BJ209" s="14" t="s">
        <v>77</v>
      </c>
      <c r="BK209" s="215">
        <f>ROUND(I209*H209,2)</f>
        <v>0</v>
      </c>
      <c r="BL209" s="14" t="s">
        <v>178</v>
      </c>
      <c r="BM209" s="214" t="s">
        <v>1058</v>
      </c>
    </row>
    <row r="210" spans="1:65" s="2" customFormat="1" ht="14.4" customHeight="1">
      <c r="A210" s="35"/>
      <c r="B210" s="36"/>
      <c r="C210" s="202" t="s">
        <v>366</v>
      </c>
      <c r="D210" s="202" t="s">
        <v>174</v>
      </c>
      <c r="E210" s="203" t="s">
        <v>2336</v>
      </c>
      <c r="F210" s="204" t="s">
        <v>2337</v>
      </c>
      <c r="G210" s="205" t="s">
        <v>378</v>
      </c>
      <c r="H210" s="206">
        <v>7</v>
      </c>
      <c r="I210" s="207"/>
      <c r="J210" s="208">
        <f>ROUND(I210*H210,2)</f>
        <v>0</v>
      </c>
      <c r="K210" s="209"/>
      <c r="L210" s="41"/>
      <c r="M210" s="210" t="s">
        <v>19</v>
      </c>
      <c r="N210" s="211" t="s">
        <v>40</v>
      </c>
      <c r="O210" s="81"/>
      <c r="P210" s="212">
        <f>O210*H210</f>
        <v>0</v>
      </c>
      <c r="Q210" s="212">
        <v>0</v>
      </c>
      <c r="R210" s="212">
        <f>Q210*H210</f>
        <v>0</v>
      </c>
      <c r="S210" s="212">
        <v>0</v>
      </c>
      <c r="T210" s="213">
        <f>S210*H210</f>
        <v>0</v>
      </c>
      <c r="U210" s="35"/>
      <c r="V210" s="35"/>
      <c r="W210" s="35"/>
      <c r="X210" s="35"/>
      <c r="Y210" s="35"/>
      <c r="Z210" s="35"/>
      <c r="AA210" s="35"/>
      <c r="AB210" s="35"/>
      <c r="AC210" s="35"/>
      <c r="AD210" s="35"/>
      <c r="AE210" s="35"/>
      <c r="AR210" s="214" t="s">
        <v>178</v>
      </c>
      <c r="AT210" s="214" t="s">
        <v>174</v>
      </c>
      <c r="AU210" s="214" t="s">
        <v>77</v>
      </c>
      <c r="AY210" s="14" t="s">
        <v>171</v>
      </c>
      <c r="BE210" s="215">
        <f>IF(N210="základní",J210,0)</f>
        <v>0</v>
      </c>
      <c r="BF210" s="215">
        <f>IF(N210="snížená",J210,0)</f>
        <v>0</v>
      </c>
      <c r="BG210" s="215">
        <f>IF(N210="zákl. přenesená",J210,0)</f>
        <v>0</v>
      </c>
      <c r="BH210" s="215">
        <f>IF(N210="sníž. přenesená",J210,0)</f>
        <v>0</v>
      </c>
      <c r="BI210" s="215">
        <f>IF(N210="nulová",J210,0)</f>
        <v>0</v>
      </c>
      <c r="BJ210" s="14" t="s">
        <v>77</v>
      </c>
      <c r="BK210" s="215">
        <f>ROUND(I210*H210,2)</f>
        <v>0</v>
      </c>
      <c r="BL210" s="14" t="s">
        <v>178</v>
      </c>
      <c r="BM210" s="214" t="s">
        <v>1062</v>
      </c>
    </row>
    <row r="211" spans="1:65" s="2" customFormat="1" ht="14.4" customHeight="1">
      <c r="A211" s="35"/>
      <c r="B211" s="36"/>
      <c r="C211" s="202" t="s">
        <v>490</v>
      </c>
      <c r="D211" s="202" t="s">
        <v>174</v>
      </c>
      <c r="E211" s="203" t="s">
        <v>2338</v>
      </c>
      <c r="F211" s="204" t="s">
        <v>2339</v>
      </c>
      <c r="G211" s="205" t="s">
        <v>378</v>
      </c>
      <c r="H211" s="206">
        <v>7</v>
      </c>
      <c r="I211" s="207"/>
      <c r="J211" s="208">
        <f>ROUND(I211*H211,2)</f>
        <v>0</v>
      </c>
      <c r="K211" s="209"/>
      <c r="L211" s="41"/>
      <c r="M211" s="210" t="s">
        <v>19</v>
      </c>
      <c r="N211" s="211" t="s">
        <v>40</v>
      </c>
      <c r="O211" s="81"/>
      <c r="P211" s="212">
        <f>O211*H211</f>
        <v>0</v>
      </c>
      <c r="Q211" s="212">
        <v>0</v>
      </c>
      <c r="R211" s="212">
        <f>Q211*H211</f>
        <v>0</v>
      </c>
      <c r="S211" s="212">
        <v>0</v>
      </c>
      <c r="T211" s="213">
        <f>S211*H211</f>
        <v>0</v>
      </c>
      <c r="U211" s="35"/>
      <c r="V211" s="35"/>
      <c r="W211" s="35"/>
      <c r="X211" s="35"/>
      <c r="Y211" s="35"/>
      <c r="Z211" s="35"/>
      <c r="AA211" s="35"/>
      <c r="AB211" s="35"/>
      <c r="AC211" s="35"/>
      <c r="AD211" s="35"/>
      <c r="AE211" s="35"/>
      <c r="AR211" s="214" t="s">
        <v>178</v>
      </c>
      <c r="AT211" s="214" t="s">
        <v>174</v>
      </c>
      <c r="AU211" s="214" t="s">
        <v>77</v>
      </c>
      <c r="AY211" s="14" t="s">
        <v>171</v>
      </c>
      <c r="BE211" s="215">
        <f>IF(N211="základní",J211,0)</f>
        <v>0</v>
      </c>
      <c r="BF211" s="215">
        <f>IF(N211="snížená",J211,0)</f>
        <v>0</v>
      </c>
      <c r="BG211" s="215">
        <f>IF(N211="zákl. přenesená",J211,0)</f>
        <v>0</v>
      </c>
      <c r="BH211" s="215">
        <f>IF(N211="sníž. přenesená",J211,0)</f>
        <v>0</v>
      </c>
      <c r="BI211" s="215">
        <f>IF(N211="nulová",J211,0)</f>
        <v>0</v>
      </c>
      <c r="BJ211" s="14" t="s">
        <v>77</v>
      </c>
      <c r="BK211" s="215">
        <f>ROUND(I211*H211,2)</f>
        <v>0</v>
      </c>
      <c r="BL211" s="14" t="s">
        <v>178</v>
      </c>
      <c r="BM211" s="214" t="s">
        <v>1065</v>
      </c>
    </row>
    <row r="212" spans="1:65" s="2" customFormat="1" ht="14.4" customHeight="1">
      <c r="A212" s="35"/>
      <c r="B212" s="36"/>
      <c r="C212" s="202" t="s">
        <v>369</v>
      </c>
      <c r="D212" s="202" t="s">
        <v>174</v>
      </c>
      <c r="E212" s="203" t="s">
        <v>2340</v>
      </c>
      <c r="F212" s="204" t="s">
        <v>2341</v>
      </c>
      <c r="G212" s="205" t="s">
        <v>356</v>
      </c>
      <c r="H212" s="206">
        <v>1060</v>
      </c>
      <c r="I212" s="207"/>
      <c r="J212" s="208">
        <f>ROUND(I212*H212,2)</f>
        <v>0</v>
      </c>
      <c r="K212" s="209"/>
      <c r="L212" s="41"/>
      <c r="M212" s="210" t="s">
        <v>19</v>
      </c>
      <c r="N212" s="211" t="s">
        <v>40</v>
      </c>
      <c r="O212" s="81"/>
      <c r="P212" s="212">
        <f>O212*H212</f>
        <v>0</v>
      </c>
      <c r="Q212" s="212">
        <v>0</v>
      </c>
      <c r="R212" s="212">
        <f>Q212*H212</f>
        <v>0</v>
      </c>
      <c r="S212" s="212">
        <v>0</v>
      </c>
      <c r="T212" s="213">
        <f>S212*H212</f>
        <v>0</v>
      </c>
      <c r="U212" s="35"/>
      <c r="V212" s="35"/>
      <c r="W212" s="35"/>
      <c r="X212" s="35"/>
      <c r="Y212" s="35"/>
      <c r="Z212" s="35"/>
      <c r="AA212" s="35"/>
      <c r="AB212" s="35"/>
      <c r="AC212" s="35"/>
      <c r="AD212" s="35"/>
      <c r="AE212" s="35"/>
      <c r="AR212" s="214" t="s">
        <v>178</v>
      </c>
      <c r="AT212" s="214" t="s">
        <v>174</v>
      </c>
      <c r="AU212" s="214" t="s">
        <v>77</v>
      </c>
      <c r="AY212" s="14" t="s">
        <v>171</v>
      </c>
      <c r="BE212" s="215">
        <f>IF(N212="základní",J212,0)</f>
        <v>0</v>
      </c>
      <c r="BF212" s="215">
        <f>IF(N212="snížená",J212,0)</f>
        <v>0</v>
      </c>
      <c r="BG212" s="215">
        <f>IF(N212="zákl. přenesená",J212,0)</f>
        <v>0</v>
      </c>
      <c r="BH212" s="215">
        <f>IF(N212="sníž. přenesená",J212,0)</f>
        <v>0</v>
      </c>
      <c r="BI212" s="215">
        <f>IF(N212="nulová",J212,0)</f>
        <v>0</v>
      </c>
      <c r="BJ212" s="14" t="s">
        <v>77</v>
      </c>
      <c r="BK212" s="215">
        <f>ROUND(I212*H212,2)</f>
        <v>0</v>
      </c>
      <c r="BL212" s="14" t="s">
        <v>178</v>
      </c>
      <c r="BM212" s="214" t="s">
        <v>1068</v>
      </c>
    </row>
    <row r="213" spans="1:65" s="2" customFormat="1" ht="14.4" customHeight="1">
      <c r="A213" s="35"/>
      <c r="B213" s="36"/>
      <c r="C213" s="202" t="s">
        <v>1070</v>
      </c>
      <c r="D213" s="202" t="s">
        <v>174</v>
      </c>
      <c r="E213" s="203" t="s">
        <v>2328</v>
      </c>
      <c r="F213" s="204" t="s">
        <v>2329</v>
      </c>
      <c r="G213" s="205" t="s">
        <v>378</v>
      </c>
      <c r="H213" s="206">
        <v>1</v>
      </c>
      <c r="I213" s="207"/>
      <c r="J213" s="208">
        <f>ROUND(I213*H213,2)</f>
        <v>0</v>
      </c>
      <c r="K213" s="209"/>
      <c r="L213" s="41"/>
      <c r="M213" s="210" t="s">
        <v>19</v>
      </c>
      <c r="N213" s="211" t="s">
        <v>40</v>
      </c>
      <c r="O213" s="81"/>
      <c r="P213" s="212">
        <f>O213*H213</f>
        <v>0</v>
      </c>
      <c r="Q213" s="212">
        <v>0</v>
      </c>
      <c r="R213" s="212">
        <f>Q213*H213</f>
        <v>0</v>
      </c>
      <c r="S213" s="212">
        <v>0</v>
      </c>
      <c r="T213" s="213">
        <f>S213*H213</f>
        <v>0</v>
      </c>
      <c r="U213" s="35"/>
      <c r="V213" s="35"/>
      <c r="W213" s="35"/>
      <c r="X213" s="35"/>
      <c r="Y213" s="35"/>
      <c r="Z213" s="35"/>
      <c r="AA213" s="35"/>
      <c r="AB213" s="35"/>
      <c r="AC213" s="35"/>
      <c r="AD213" s="35"/>
      <c r="AE213" s="35"/>
      <c r="AR213" s="214" t="s">
        <v>178</v>
      </c>
      <c r="AT213" s="214" t="s">
        <v>174</v>
      </c>
      <c r="AU213" s="214" t="s">
        <v>77</v>
      </c>
      <c r="AY213" s="14" t="s">
        <v>171</v>
      </c>
      <c r="BE213" s="215">
        <f>IF(N213="základní",J213,0)</f>
        <v>0</v>
      </c>
      <c r="BF213" s="215">
        <f>IF(N213="snížená",J213,0)</f>
        <v>0</v>
      </c>
      <c r="BG213" s="215">
        <f>IF(N213="zákl. přenesená",J213,0)</f>
        <v>0</v>
      </c>
      <c r="BH213" s="215">
        <f>IF(N213="sníž. přenesená",J213,0)</f>
        <v>0</v>
      </c>
      <c r="BI213" s="215">
        <f>IF(N213="nulová",J213,0)</f>
        <v>0</v>
      </c>
      <c r="BJ213" s="14" t="s">
        <v>77</v>
      </c>
      <c r="BK213" s="215">
        <f>ROUND(I213*H213,2)</f>
        <v>0</v>
      </c>
      <c r="BL213" s="14" t="s">
        <v>178</v>
      </c>
      <c r="BM213" s="214" t="s">
        <v>1399</v>
      </c>
    </row>
    <row r="214" spans="1:65" s="2" customFormat="1" ht="24.15" customHeight="1">
      <c r="A214" s="35"/>
      <c r="B214" s="36"/>
      <c r="C214" s="202" t="s">
        <v>372</v>
      </c>
      <c r="D214" s="202" t="s">
        <v>174</v>
      </c>
      <c r="E214" s="203" t="s">
        <v>2342</v>
      </c>
      <c r="F214" s="204" t="s">
        <v>2343</v>
      </c>
      <c r="G214" s="205" t="s">
        <v>640</v>
      </c>
      <c r="H214" s="206">
        <v>1</v>
      </c>
      <c r="I214" s="207"/>
      <c r="J214" s="208">
        <f>ROUND(I214*H214,2)</f>
        <v>0</v>
      </c>
      <c r="K214" s="209"/>
      <c r="L214" s="41"/>
      <c r="M214" s="210" t="s">
        <v>19</v>
      </c>
      <c r="N214" s="211" t="s">
        <v>40</v>
      </c>
      <c r="O214" s="81"/>
      <c r="P214" s="212">
        <f>O214*H214</f>
        <v>0</v>
      </c>
      <c r="Q214" s="212">
        <v>0</v>
      </c>
      <c r="R214" s="212">
        <f>Q214*H214</f>
        <v>0</v>
      </c>
      <c r="S214" s="212">
        <v>0</v>
      </c>
      <c r="T214" s="213">
        <f>S214*H214</f>
        <v>0</v>
      </c>
      <c r="U214" s="35"/>
      <c r="V214" s="35"/>
      <c r="W214" s="35"/>
      <c r="X214" s="35"/>
      <c r="Y214" s="35"/>
      <c r="Z214" s="35"/>
      <c r="AA214" s="35"/>
      <c r="AB214" s="35"/>
      <c r="AC214" s="35"/>
      <c r="AD214" s="35"/>
      <c r="AE214" s="35"/>
      <c r="AR214" s="214" t="s">
        <v>178</v>
      </c>
      <c r="AT214" s="214" t="s">
        <v>174</v>
      </c>
      <c r="AU214" s="214" t="s">
        <v>77</v>
      </c>
      <c r="AY214" s="14" t="s">
        <v>171</v>
      </c>
      <c r="BE214" s="215">
        <f>IF(N214="základní",J214,0)</f>
        <v>0</v>
      </c>
      <c r="BF214" s="215">
        <f>IF(N214="snížená",J214,0)</f>
        <v>0</v>
      </c>
      <c r="BG214" s="215">
        <f>IF(N214="zákl. přenesená",J214,0)</f>
        <v>0</v>
      </c>
      <c r="BH214" s="215">
        <f>IF(N214="sníž. přenesená",J214,0)</f>
        <v>0</v>
      </c>
      <c r="BI214" s="215">
        <f>IF(N214="nulová",J214,0)</f>
        <v>0</v>
      </c>
      <c r="BJ214" s="14" t="s">
        <v>77</v>
      </c>
      <c r="BK214" s="215">
        <f>ROUND(I214*H214,2)</f>
        <v>0</v>
      </c>
      <c r="BL214" s="14" t="s">
        <v>178</v>
      </c>
      <c r="BM214" s="214" t="s">
        <v>1069</v>
      </c>
    </row>
    <row r="215" spans="1:65" s="2" customFormat="1" ht="14.4" customHeight="1">
      <c r="A215" s="35"/>
      <c r="B215" s="36"/>
      <c r="C215" s="202" t="s">
        <v>1073</v>
      </c>
      <c r="D215" s="202" t="s">
        <v>174</v>
      </c>
      <c r="E215" s="203" t="s">
        <v>2344</v>
      </c>
      <c r="F215" s="204" t="s">
        <v>2345</v>
      </c>
      <c r="G215" s="205" t="s">
        <v>378</v>
      </c>
      <c r="H215" s="206">
        <v>42</v>
      </c>
      <c r="I215" s="207"/>
      <c r="J215" s="208">
        <f>ROUND(I215*H215,2)</f>
        <v>0</v>
      </c>
      <c r="K215" s="209"/>
      <c r="L215" s="41"/>
      <c r="M215" s="210" t="s">
        <v>19</v>
      </c>
      <c r="N215" s="211" t="s">
        <v>40</v>
      </c>
      <c r="O215" s="81"/>
      <c r="P215" s="212">
        <f>O215*H215</f>
        <v>0</v>
      </c>
      <c r="Q215" s="212">
        <v>0</v>
      </c>
      <c r="R215" s="212">
        <f>Q215*H215</f>
        <v>0</v>
      </c>
      <c r="S215" s="212">
        <v>0</v>
      </c>
      <c r="T215" s="213">
        <f>S215*H215</f>
        <v>0</v>
      </c>
      <c r="U215" s="35"/>
      <c r="V215" s="35"/>
      <c r="W215" s="35"/>
      <c r="X215" s="35"/>
      <c r="Y215" s="35"/>
      <c r="Z215" s="35"/>
      <c r="AA215" s="35"/>
      <c r="AB215" s="35"/>
      <c r="AC215" s="35"/>
      <c r="AD215" s="35"/>
      <c r="AE215" s="35"/>
      <c r="AR215" s="214" t="s">
        <v>178</v>
      </c>
      <c r="AT215" s="214" t="s">
        <v>174</v>
      </c>
      <c r="AU215" s="214" t="s">
        <v>77</v>
      </c>
      <c r="AY215" s="14" t="s">
        <v>171</v>
      </c>
      <c r="BE215" s="215">
        <f>IF(N215="základní",J215,0)</f>
        <v>0</v>
      </c>
      <c r="BF215" s="215">
        <f>IF(N215="snížená",J215,0)</f>
        <v>0</v>
      </c>
      <c r="BG215" s="215">
        <f>IF(N215="zákl. přenesená",J215,0)</f>
        <v>0</v>
      </c>
      <c r="BH215" s="215">
        <f>IF(N215="sníž. přenesená",J215,0)</f>
        <v>0</v>
      </c>
      <c r="BI215" s="215">
        <f>IF(N215="nulová",J215,0)</f>
        <v>0</v>
      </c>
      <c r="BJ215" s="14" t="s">
        <v>77</v>
      </c>
      <c r="BK215" s="215">
        <f>ROUND(I215*H215,2)</f>
        <v>0</v>
      </c>
      <c r="BL215" s="14" t="s">
        <v>178</v>
      </c>
      <c r="BM215" s="214" t="s">
        <v>1071</v>
      </c>
    </row>
    <row r="216" spans="1:65" s="2" customFormat="1" ht="14.4" customHeight="1">
      <c r="A216" s="35"/>
      <c r="B216" s="36"/>
      <c r="C216" s="202" t="s">
        <v>375</v>
      </c>
      <c r="D216" s="202" t="s">
        <v>174</v>
      </c>
      <c r="E216" s="203" t="s">
        <v>2346</v>
      </c>
      <c r="F216" s="204" t="s">
        <v>2347</v>
      </c>
      <c r="G216" s="205" t="s">
        <v>653</v>
      </c>
      <c r="H216" s="206">
        <v>100</v>
      </c>
      <c r="I216" s="207"/>
      <c r="J216" s="208">
        <f>ROUND(I216*H216,2)</f>
        <v>0</v>
      </c>
      <c r="K216" s="209"/>
      <c r="L216" s="41"/>
      <c r="M216" s="210" t="s">
        <v>19</v>
      </c>
      <c r="N216" s="211" t="s">
        <v>40</v>
      </c>
      <c r="O216" s="81"/>
      <c r="P216" s="212">
        <f>O216*H216</f>
        <v>0</v>
      </c>
      <c r="Q216" s="212">
        <v>0</v>
      </c>
      <c r="R216" s="212">
        <f>Q216*H216</f>
        <v>0</v>
      </c>
      <c r="S216" s="212">
        <v>0</v>
      </c>
      <c r="T216" s="213">
        <f>S216*H216</f>
        <v>0</v>
      </c>
      <c r="U216" s="35"/>
      <c r="V216" s="35"/>
      <c r="W216" s="35"/>
      <c r="X216" s="35"/>
      <c r="Y216" s="35"/>
      <c r="Z216" s="35"/>
      <c r="AA216" s="35"/>
      <c r="AB216" s="35"/>
      <c r="AC216" s="35"/>
      <c r="AD216" s="35"/>
      <c r="AE216" s="35"/>
      <c r="AR216" s="214" t="s">
        <v>178</v>
      </c>
      <c r="AT216" s="214" t="s">
        <v>174</v>
      </c>
      <c r="AU216" s="214" t="s">
        <v>77</v>
      </c>
      <c r="AY216" s="14" t="s">
        <v>171</v>
      </c>
      <c r="BE216" s="215">
        <f>IF(N216="základní",J216,0)</f>
        <v>0</v>
      </c>
      <c r="BF216" s="215">
        <f>IF(N216="snížená",J216,0)</f>
        <v>0</v>
      </c>
      <c r="BG216" s="215">
        <f>IF(N216="zákl. přenesená",J216,0)</f>
        <v>0</v>
      </c>
      <c r="BH216" s="215">
        <f>IF(N216="sníž. přenesená",J216,0)</f>
        <v>0</v>
      </c>
      <c r="BI216" s="215">
        <f>IF(N216="nulová",J216,0)</f>
        <v>0</v>
      </c>
      <c r="BJ216" s="14" t="s">
        <v>77</v>
      </c>
      <c r="BK216" s="215">
        <f>ROUND(I216*H216,2)</f>
        <v>0</v>
      </c>
      <c r="BL216" s="14" t="s">
        <v>178</v>
      </c>
      <c r="BM216" s="214" t="s">
        <v>1072</v>
      </c>
    </row>
    <row r="217" spans="1:65" s="2" customFormat="1" ht="14.4" customHeight="1">
      <c r="A217" s="35"/>
      <c r="B217" s="36"/>
      <c r="C217" s="202" t="s">
        <v>1076</v>
      </c>
      <c r="D217" s="202" t="s">
        <v>174</v>
      </c>
      <c r="E217" s="203" t="s">
        <v>2348</v>
      </c>
      <c r="F217" s="204" t="s">
        <v>2349</v>
      </c>
      <c r="G217" s="205" t="s">
        <v>378</v>
      </c>
      <c r="H217" s="206">
        <v>4</v>
      </c>
      <c r="I217" s="207"/>
      <c r="J217" s="208">
        <f>ROUND(I217*H217,2)</f>
        <v>0</v>
      </c>
      <c r="K217" s="209"/>
      <c r="L217" s="41"/>
      <c r="M217" s="210" t="s">
        <v>19</v>
      </c>
      <c r="N217" s="211" t="s">
        <v>40</v>
      </c>
      <c r="O217" s="81"/>
      <c r="P217" s="212">
        <f>O217*H217</f>
        <v>0</v>
      </c>
      <c r="Q217" s="212">
        <v>0</v>
      </c>
      <c r="R217" s="212">
        <f>Q217*H217</f>
        <v>0</v>
      </c>
      <c r="S217" s="212">
        <v>0</v>
      </c>
      <c r="T217" s="213">
        <f>S217*H217</f>
        <v>0</v>
      </c>
      <c r="U217" s="35"/>
      <c r="V217" s="35"/>
      <c r="W217" s="35"/>
      <c r="X217" s="35"/>
      <c r="Y217" s="35"/>
      <c r="Z217" s="35"/>
      <c r="AA217" s="35"/>
      <c r="AB217" s="35"/>
      <c r="AC217" s="35"/>
      <c r="AD217" s="35"/>
      <c r="AE217" s="35"/>
      <c r="AR217" s="214" t="s">
        <v>178</v>
      </c>
      <c r="AT217" s="214" t="s">
        <v>174</v>
      </c>
      <c r="AU217" s="214" t="s">
        <v>77</v>
      </c>
      <c r="AY217" s="14" t="s">
        <v>171</v>
      </c>
      <c r="BE217" s="215">
        <f>IF(N217="základní",J217,0)</f>
        <v>0</v>
      </c>
      <c r="BF217" s="215">
        <f>IF(N217="snížená",J217,0)</f>
        <v>0</v>
      </c>
      <c r="BG217" s="215">
        <f>IF(N217="zákl. přenesená",J217,0)</f>
        <v>0</v>
      </c>
      <c r="BH217" s="215">
        <f>IF(N217="sníž. přenesená",J217,0)</f>
        <v>0</v>
      </c>
      <c r="BI217" s="215">
        <f>IF(N217="nulová",J217,0)</f>
        <v>0</v>
      </c>
      <c r="BJ217" s="14" t="s">
        <v>77</v>
      </c>
      <c r="BK217" s="215">
        <f>ROUND(I217*H217,2)</f>
        <v>0</v>
      </c>
      <c r="BL217" s="14" t="s">
        <v>178</v>
      </c>
      <c r="BM217" s="214" t="s">
        <v>1074</v>
      </c>
    </row>
    <row r="218" spans="1:65" s="2" customFormat="1" ht="14.4" customHeight="1">
      <c r="A218" s="35"/>
      <c r="B218" s="36"/>
      <c r="C218" s="202" t="s">
        <v>379</v>
      </c>
      <c r="D218" s="202" t="s">
        <v>174</v>
      </c>
      <c r="E218" s="203" t="s">
        <v>2350</v>
      </c>
      <c r="F218" s="204" t="s">
        <v>2351</v>
      </c>
      <c r="G218" s="205" t="s">
        <v>378</v>
      </c>
      <c r="H218" s="206">
        <v>4</v>
      </c>
      <c r="I218" s="207"/>
      <c r="J218" s="208">
        <f>ROUND(I218*H218,2)</f>
        <v>0</v>
      </c>
      <c r="K218" s="209"/>
      <c r="L218" s="41"/>
      <c r="M218" s="210" t="s">
        <v>19</v>
      </c>
      <c r="N218" s="211" t="s">
        <v>40</v>
      </c>
      <c r="O218" s="81"/>
      <c r="P218" s="212">
        <f>O218*H218</f>
        <v>0</v>
      </c>
      <c r="Q218" s="212">
        <v>0</v>
      </c>
      <c r="R218" s="212">
        <f>Q218*H218</f>
        <v>0</v>
      </c>
      <c r="S218" s="212">
        <v>0</v>
      </c>
      <c r="T218" s="213">
        <f>S218*H218</f>
        <v>0</v>
      </c>
      <c r="U218" s="35"/>
      <c r="V218" s="35"/>
      <c r="W218" s="35"/>
      <c r="X218" s="35"/>
      <c r="Y218" s="35"/>
      <c r="Z218" s="35"/>
      <c r="AA218" s="35"/>
      <c r="AB218" s="35"/>
      <c r="AC218" s="35"/>
      <c r="AD218" s="35"/>
      <c r="AE218" s="35"/>
      <c r="AR218" s="214" t="s">
        <v>178</v>
      </c>
      <c r="AT218" s="214" t="s">
        <v>174</v>
      </c>
      <c r="AU218" s="214" t="s">
        <v>77</v>
      </c>
      <c r="AY218" s="14" t="s">
        <v>171</v>
      </c>
      <c r="BE218" s="215">
        <f>IF(N218="základní",J218,0)</f>
        <v>0</v>
      </c>
      <c r="BF218" s="215">
        <f>IF(N218="snížená",J218,0)</f>
        <v>0</v>
      </c>
      <c r="BG218" s="215">
        <f>IF(N218="zákl. přenesená",J218,0)</f>
        <v>0</v>
      </c>
      <c r="BH218" s="215">
        <f>IF(N218="sníž. přenesená",J218,0)</f>
        <v>0</v>
      </c>
      <c r="BI218" s="215">
        <f>IF(N218="nulová",J218,0)</f>
        <v>0</v>
      </c>
      <c r="BJ218" s="14" t="s">
        <v>77</v>
      </c>
      <c r="BK218" s="215">
        <f>ROUND(I218*H218,2)</f>
        <v>0</v>
      </c>
      <c r="BL218" s="14" t="s">
        <v>178</v>
      </c>
      <c r="BM218" s="214" t="s">
        <v>1439</v>
      </c>
    </row>
    <row r="219" spans="1:65" s="2" customFormat="1" ht="14.4" customHeight="1">
      <c r="A219" s="35"/>
      <c r="B219" s="36"/>
      <c r="C219" s="202" t="s">
        <v>1081</v>
      </c>
      <c r="D219" s="202" t="s">
        <v>174</v>
      </c>
      <c r="E219" s="203" t="s">
        <v>2352</v>
      </c>
      <c r="F219" s="204" t="s">
        <v>2353</v>
      </c>
      <c r="G219" s="205" t="s">
        <v>356</v>
      </c>
      <c r="H219" s="206">
        <v>1490</v>
      </c>
      <c r="I219" s="207"/>
      <c r="J219" s="208">
        <f>ROUND(I219*H219,2)</f>
        <v>0</v>
      </c>
      <c r="K219" s="209"/>
      <c r="L219" s="41"/>
      <c r="M219" s="210" t="s">
        <v>19</v>
      </c>
      <c r="N219" s="211" t="s">
        <v>40</v>
      </c>
      <c r="O219" s="81"/>
      <c r="P219" s="212">
        <f>O219*H219</f>
        <v>0</v>
      </c>
      <c r="Q219" s="212">
        <v>0</v>
      </c>
      <c r="R219" s="212">
        <f>Q219*H219</f>
        <v>0</v>
      </c>
      <c r="S219" s="212">
        <v>0</v>
      </c>
      <c r="T219" s="213">
        <f>S219*H219</f>
        <v>0</v>
      </c>
      <c r="U219" s="35"/>
      <c r="V219" s="35"/>
      <c r="W219" s="35"/>
      <c r="X219" s="35"/>
      <c r="Y219" s="35"/>
      <c r="Z219" s="35"/>
      <c r="AA219" s="35"/>
      <c r="AB219" s="35"/>
      <c r="AC219" s="35"/>
      <c r="AD219" s="35"/>
      <c r="AE219" s="35"/>
      <c r="AR219" s="214" t="s">
        <v>178</v>
      </c>
      <c r="AT219" s="214" t="s">
        <v>174</v>
      </c>
      <c r="AU219" s="214" t="s">
        <v>77</v>
      </c>
      <c r="AY219" s="14" t="s">
        <v>171</v>
      </c>
      <c r="BE219" s="215">
        <f>IF(N219="základní",J219,0)</f>
        <v>0</v>
      </c>
      <c r="BF219" s="215">
        <f>IF(N219="snížená",J219,0)</f>
        <v>0</v>
      </c>
      <c r="BG219" s="215">
        <f>IF(N219="zákl. přenesená",J219,0)</f>
        <v>0</v>
      </c>
      <c r="BH219" s="215">
        <f>IF(N219="sníž. přenesená",J219,0)</f>
        <v>0</v>
      </c>
      <c r="BI219" s="215">
        <f>IF(N219="nulová",J219,0)</f>
        <v>0</v>
      </c>
      <c r="BJ219" s="14" t="s">
        <v>77</v>
      </c>
      <c r="BK219" s="215">
        <f>ROUND(I219*H219,2)</f>
        <v>0</v>
      </c>
      <c r="BL219" s="14" t="s">
        <v>178</v>
      </c>
      <c r="BM219" s="214" t="s">
        <v>1075</v>
      </c>
    </row>
    <row r="220" spans="1:65" s="2" customFormat="1" ht="14.4" customHeight="1">
      <c r="A220" s="35"/>
      <c r="B220" s="36"/>
      <c r="C220" s="202" t="s">
        <v>495</v>
      </c>
      <c r="D220" s="202" t="s">
        <v>174</v>
      </c>
      <c r="E220" s="203" t="s">
        <v>2328</v>
      </c>
      <c r="F220" s="204" t="s">
        <v>2329</v>
      </c>
      <c r="G220" s="205" t="s">
        <v>378</v>
      </c>
      <c r="H220" s="206">
        <v>1</v>
      </c>
      <c r="I220" s="207"/>
      <c r="J220" s="208">
        <f>ROUND(I220*H220,2)</f>
        <v>0</v>
      </c>
      <c r="K220" s="209"/>
      <c r="L220" s="41"/>
      <c r="M220" s="210" t="s">
        <v>19</v>
      </c>
      <c r="N220" s="211" t="s">
        <v>40</v>
      </c>
      <c r="O220" s="81"/>
      <c r="P220" s="212">
        <f>O220*H220</f>
        <v>0</v>
      </c>
      <c r="Q220" s="212">
        <v>0</v>
      </c>
      <c r="R220" s="212">
        <f>Q220*H220</f>
        <v>0</v>
      </c>
      <c r="S220" s="212">
        <v>0</v>
      </c>
      <c r="T220" s="213">
        <f>S220*H220</f>
        <v>0</v>
      </c>
      <c r="U220" s="35"/>
      <c r="V220" s="35"/>
      <c r="W220" s="35"/>
      <c r="X220" s="35"/>
      <c r="Y220" s="35"/>
      <c r="Z220" s="35"/>
      <c r="AA220" s="35"/>
      <c r="AB220" s="35"/>
      <c r="AC220" s="35"/>
      <c r="AD220" s="35"/>
      <c r="AE220" s="35"/>
      <c r="AR220" s="214" t="s">
        <v>178</v>
      </c>
      <c r="AT220" s="214" t="s">
        <v>174</v>
      </c>
      <c r="AU220" s="214" t="s">
        <v>77</v>
      </c>
      <c r="AY220" s="14" t="s">
        <v>171</v>
      </c>
      <c r="BE220" s="215">
        <f>IF(N220="základní",J220,0)</f>
        <v>0</v>
      </c>
      <c r="BF220" s="215">
        <f>IF(N220="snížená",J220,0)</f>
        <v>0</v>
      </c>
      <c r="BG220" s="215">
        <f>IF(N220="zákl. přenesená",J220,0)</f>
        <v>0</v>
      </c>
      <c r="BH220" s="215">
        <f>IF(N220="sníž. přenesená",J220,0)</f>
        <v>0</v>
      </c>
      <c r="BI220" s="215">
        <f>IF(N220="nulová",J220,0)</f>
        <v>0</v>
      </c>
      <c r="BJ220" s="14" t="s">
        <v>77</v>
      </c>
      <c r="BK220" s="215">
        <f>ROUND(I220*H220,2)</f>
        <v>0</v>
      </c>
      <c r="BL220" s="14" t="s">
        <v>178</v>
      </c>
      <c r="BM220" s="214" t="s">
        <v>1077</v>
      </c>
    </row>
    <row r="221" spans="1:65" s="2" customFormat="1" ht="24.15" customHeight="1">
      <c r="A221" s="35"/>
      <c r="B221" s="36"/>
      <c r="C221" s="202" t="s">
        <v>1088</v>
      </c>
      <c r="D221" s="202" t="s">
        <v>174</v>
      </c>
      <c r="E221" s="203" t="s">
        <v>2354</v>
      </c>
      <c r="F221" s="204" t="s">
        <v>2355</v>
      </c>
      <c r="G221" s="205" t="s">
        <v>640</v>
      </c>
      <c r="H221" s="206">
        <v>1</v>
      </c>
      <c r="I221" s="207"/>
      <c r="J221" s="208">
        <f>ROUND(I221*H221,2)</f>
        <v>0</v>
      </c>
      <c r="K221" s="209"/>
      <c r="L221" s="41"/>
      <c r="M221" s="210" t="s">
        <v>19</v>
      </c>
      <c r="N221" s="211" t="s">
        <v>40</v>
      </c>
      <c r="O221" s="81"/>
      <c r="P221" s="212">
        <f>O221*H221</f>
        <v>0</v>
      </c>
      <c r="Q221" s="212">
        <v>0</v>
      </c>
      <c r="R221" s="212">
        <f>Q221*H221</f>
        <v>0</v>
      </c>
      <c r="S221" s="212">
        <v>0</v>
      </c>
      <c r="T221" s="213">
        <f>S221*H221</f>
        <v>0</v>
      </c>
      <c r="U221" s="35"/>
      <c r="V221" s="35"/>
      <c r="W221" s="35"/>
      <c r="X221" s="35"/>
      <c r="Y221" s="35"/>
      <c r="Z221" s="35"/>
      <c r="AA221" s="35"/>
      <c r="AB221" s="35"/>
      <c r="AC221" s="35"/>
      <c r="AD221" s="35"/>
      <c r="AE221" s="35"/>
      <c r="AR221" s="214" t="s">
        <v>178</v>
      </c>
      <c r="AT221" s="214" t="s">
        <v>174</v>
      </c>
      <c r="AU221" s="214" t="s">
        <v>77</v>
      </c>
      <c r="AY221" s="14" t="s">
        <v>171</v>
      </c>
      <c r="BE221" s="215">
        <f>IF(N221="základní",J221,0)</f>
        <v>0</v>
      </c>
      <c r="BF221" s="215">
        <f>IF(N221="snížená",J221,0)</f>
        <v>0</v>
      </c>
      <c r="BG221" s="215">
        <f>IF(N221="zákl. přenesená",J221,0)</f>
        <v>0</v>
      </c>
      <c r="BH221" s="215">
        <f>IF(N221="sníž. přenesená",J221,0)</f>
        <v>0</v>
      </c>
      <c r="BI221" s="215">
        <f>IF(N221="nulová",J221,0)</f>
        <v>0</v>
      </c>
      <c r="BJ221" s="14" t="s">
        <v>77</v>
      </c>
      <c r="BK221" s="215">
        <f>ROUND(I221*H221,2)</f>
        <v>0</v>
      </c>
      <c r="BL221" s="14" t="s">
        <v>178</v>
      </c>
      <c r="BM221" s="214" t="s">
        <v>1080</v>
      </c>
    </row>
    <row r="222" spans="1:65" s="2" customFormat="1" ht="14.4" customHeight="1">
      <c r="A222" s="35"/>
      <c r="B222" s="36"/>
      <c r="C222" s="202" t="s">
        <v>500</v>
      </c>
      <c r="D222" s="202" t="s">
        <v>174</v>
      </c>
      <c r="E222" s="203" t="s">
        <v>2356</v>
      </c>
      <c r="F222" s="204" t="s">
        <v>2357</v>
      </c>
      <c r="G222" s="205" t="s">
        <v>378</v>
      </c>
      <c r="H222" s="206">
        <v>30</v>
      </c>
      <c r="I222" s="207"/>
      <c r="J222" s="208">
        <f>ROUND(I222*H222,2)</f>
        <v>0</v>
      </c>
      <c r="K222" s="209"/>
      <c r="L222" s="41"/>
      <c r="M222" s="210" t="s">
        <v>19</v>
      </c>
      <c r="N222" s="211" t="s">
        <v>40</v>
      </c>
      <c r="O222" s="81"/>
      <c r="P222" s="212">
        <f>O222*H222</f>
        <v>0</v>
      </c>
      <c r="Q222" s="212">
        <v>0</v>
      </c>
      <c r="R222" s="212">
        <f>Q222*H222</f>
        <v>0</v>
      </c>
      <c r="S222" s="212">
        <v>0</v>
      </c>
      <c r="T222" s="213">
        <f>S222*H222</f>
        <v>0</v>
      </c>
      <c r="U222" s="35"/>
      <c r="V222" s="35"/>
      <c r="W222" s="35"/>
      <c r="X222" s="35"/>
      <c r="Y222" s="35"/>
      <c r="Z222" s="35"/>
      <c r="AA222" s="35"/>
      <c r="AB222" s="35"/>
      <c r="AC222" s="35"/>
      <c r="AD222" s="35"/>
      <c r="AE222" s="35"/>
      <c r="AR222" s="214" t="s">
        <v>178</v>
      </c>
      <c r="AT222" s="214" t="s">
        <v>174</v>
      </c>
      <c r="AU222" s="214" t="s">
        <v>77</v>
      </c>
      <c r="AY222" s="14" t="s">
        <v>171</v>
      </c>
      <c r="BE222" s="215">
        <f>IF(N222="základní",J222,0)</f>
        <v>0</v>
      </c>
      <c r="BF222" s="215">
        <f>IF(N222="snížená",J222,0)</f>
        <v>0</v>
      </c>
      <c r="BG222" s="215">
        <f>IF(N222="zákl. přenesená",J222,0)</f>
        <v>0</v>
      </c>
      <c r="BH222" s="215">
        <f>IF(N222="sníž. přenesená",J222,0)</f>
        <v>0</v>
      </c>
      <c r="BI222" s="215">
        <f>IF(N222="nulová",J222,0)</f>
        <v>0</v>
      </c>
      <c r="BJ222" s="14" t="s">
        <v>77</v>
      </c>
      <c r="BK222" s="215">
        <f>ROUND(I222*H222,2)</f>
        <v>0</v>
      </c>
      <c r="BL222" s="14" t="s">
        <v>178</v>
      </c>
      <c r="BM222" s="214" t="s">
        <v>1084</v>
      </c>
    </row>
    <row r="223" spans="1:65" s="2" customFormat="1" ht="14.4" customHeight="1">
      <c r="A223" s="35"/>
      <c r="B223" s="36"/>
      <c r="C223" s="202" t="s">
        <v>1095</v>
      </c>
      <c r="D223" s="202" t="s">
        <v>174</v>
      </c>
      <c r="E223" s="203" t="s">
        <v>2358</v>
      </c>
      <c r="F223" s="204" t="s">
        <v>2359</v>
      </c>
      <c r="G223" s="205" t="s">
        <v>653</v>
      </c>
      <c r="H223" s="206">
        <v>60</v>
      </c>
      <c r="I223" s="207"/>
      <c r="J223" s="208">
        <f>ROUND(I223*H223,2)</f>
        <v>0</v>
      </c>
      <c r="K223" s="209"/>
      <c r="L223" s="41"/>
      <c r="M223" s="210" t="s">
        <v>19</v>
      </c>
      <c r="N223" s="211" t="s">
        <v>40</v>
      </c>
      <c r="O223" s="81"/>
      <c r="P223" s="212">
        <f>O223*H223</f>
        <v>0</v>
      </c>
      <c r="Q223" s="212">
        <v>0</v>
      </c>
      <c r="R223" s="212">
        <f>Q223*H223</f>
        <v>0</v>
      </c>
      <c r="S223" s="212">
        <v>0</v>
      </c>
      <c r="T223" s="213">
        <f>S223*H223</f>
        <v>0</v>
      </c>
      <c r="U223" s="35"/>
      <c r="V223" s="35"/>
      <c r="W223" s="35"/>
      <c r="X223" s="35"/>
      <c r="Y223" s="35"/>
      <c r="Z223" s="35"/>
      <c r="AA223" s="35"/>
      <c r="AB223" s="35"/>
      <c r="AC223" s="35"/>
      <c r="AD223" s="35"/>
      <c r="AE223" s="35"/>
      <c r="AR223" s="214" t="s">
        <v>178</v>
      </c>
      <c r="AT223" s="214" t="s">
        <v>174</v>
      </c>
      <c r="AU223" s="214" t="s">
        <v>77</v>
      </c>
      <c r="AY223" s="14" t="s">
        <v>171</v>
      </c>
      <c r="BE223" s="215">
        <f>IF(N223="základní",J223,0)</f>
        <v>0</v>
      </c>
      <c r="BF223" s="215">
        <f>IF(N223="snížená",J223,0)</f>
        <v>0</v>
      </c>
      <c r="BG223" s="215">
        <f>IF(N223="zákl. přenesená",J223,0)</f>
        <v>0</v>
      </c>
      <c r="BH223" s="215">
        <f>IF(N223="sníž. přenesená",J223,0)</f>
        <v>0</v>
      </c>
      <c r="BI223" s="215">
        <f>IF(N223="nulová",J223,0)</f>
        <v>0</v>
      </c>
      <c r="BJ223" s="14" t="s">
        <v>77</v>
      </c>
      <c r="BK223" s="215">
        <f>ROUND(I223*H223,2)</f>
        <v>0</v>
      </c>
      <c r="BL223" s="14" t="s">
        <v>178</v>
      </c>
      <c r="BM223" s="214" t="s">
        <v>1479</v>
      </c>
    </row>
    <row r="224" spans="1:65" s="2" customFormat="1" ht="14.4" customHeight="1">
      <c r="A224" s="35"/>
      <c r="B224" s="36"/>
      <c r="C224" s="202" t="s">
        <v>504</v>
      </c>
      <c r="D224" s="202" t="s">
        <v>174</v>
      </c>
      <c r="E224" s="203" t="s">
        <v>2360</v>
      </c>
      <c r="F224" s="204" t="s">
        <v>2361</v>
      </c>
      <c r="G224" s="205" t="s">
        <v>378</v>
      </c>
      <c r="H224" s="206">
        <v>3</v>
      </c>
      <c r="I224" s="207"/>
      <c r="J224" s="208">
        <f>ROUND(I224*H224,2)</f>
        <v>0</v>
      </c>
      <c r="K224" s="209"/>
      <c r="L224" s="41"/>
      <c r="M224" s="210" t="s">
        <v>19</v>
      </c>
      <c r="N224" s="211" t="s">
        <v>40</v>
      </c>
      <c r="O224" s="81"/>
      <c r="P224" s="212">
        <f>O224*H224</f>
        <v>0</v>
      </c>
      <c r="Q224" s="212">
        <v>0</v>
      </c>
      <c r="R224" s="212">
        <f>Q224*H224</f>
        <v>0</v>
      </c>
      <c r="S224" s="212">
        <v>0</v>
      </c>
      <c r="T224" s="213">
        <f>S224*H224</f>
        <v>0</v>
      </c>
      <c r="U224" s="35"/>
      <c r="V224" s="35"/>
      <c r="W224" s="35"/>
      <c r="X224" s="35"/>
      <c r="Y224" s="35"/>
      <c r="Z224" s="35"/>
      <c r="AA224" s="35"/>
      <c r="AB224" s="35"/>
      <c r="AC224" s="35"/>
      <c r="AD224" s="35"/>
      <c r="AE224" s="35"/>
      <c r="AR224" s="214" t="s">
        <v>178</v>
      </c>
      <c r="AT224" s="214" t="s">
        <v>174</v>
      </c>
      <c r="AU224" s="214" t="s">
        <v>77</v>
      </c>
      <c r="AY224" s="14" t="s">
        <v>171</v>
      </c>
      <c r="BE224" s="215">
        <f>IF(N224="základní",J224,0)</f>
        <v>0</v>
      </c>
      <c r="BF224" s="215">
        <f>IF(N224="snížená",J224,0)</f>
        <v>0</v>
      </c>
      <c r="BG224" s="215">
        <f>IF(N224="zákl. přenesená",J224,0)</f>
        <v>0</v>
      </c>
      <c r="BH224" s="215">
        <f>IF(N224="sníž. přenesená",J224,0)</f>
        <v>0</v>
      </c>
      <c r="BI224" s="215">
        <f>IF(N224="nulová",J224,0)</f>
        <v>0</v>
      </c>
      <c r="BJ224" s="14" t="s">
        <v>77</v>
      </c>
      <c r="BK224" s="215">
        <f>ROUND(I224*H224,2)</f>
        <v>0</v>
      </c>
      <c r="BL224" s="14" t="s">
        <v>178</v>
      </c>
      <c r="BM224" s="214" t="s">
        <v>1091</v>
      </c>
    </row>
    <row r="225" spans="1:65" s="2" customFormat="1" ht="14.4" customHeight="1">
      <c r="A225" s="35"/>
      <c r="B225" s="36"/>
      <c r="C225" s="202" t="s">
        <v>1102</v>
      </c>
      <c r="D225" s="202" t="s">
        <v>174</v>
      </c>
      <c r="E225" s="203" t="s">
        <v>2362</v>
      </c>
      <c r="F225" s="204" t="s">
        <v>2363</v>
      </c>
      <c r="G225" s="205" t="s">
        <v>378</v>
      </c>
      <c r="H225" s="206">
        <v>3</v>
      </c>
      <c r="I225" s="207"/>
      <c r="J225" s="208">
        <f>ROUND(I225*H225,2)</f>
        <v>0</v>
      </c>
      <c r="K225" s="209"/>
      <c r="L225" s="41"/>
      <c r="M225" s="210" t="s">
        <v>19</v>
      </c>
      <c r="N225" s="211" t="s">
        <v>40</v>
      </c>
      <c r="O225" s="81"/>
      <c r="P225" s="212">
        <f>O225*H225</f>
        <v>0</v>
      </c>
      <c r="Q225" s="212">
        <v>0</v>
      </c>
      <c r="R225" s="212">
        <f>Q225*H225</f>
        <v>0</v>
      </c>
      <c r="S225" s="212">
        <v>0</v>
      </c>
      <c r="T225" s="213">
        <f>S225*H225</f>
        <v>0</v>
      </c>
      <c r="U225" s="35"/>
      <c r="V225" s="35"/>
      <c r="W225" s="35"/>
      <c r="X225" s="35"/>
      <c r="Y225" s="35"/>
      <c r="Z225" s="35"/>
      <c r="AA225" s="35"/>
      <c r="AB225" s="35"/>
      <c r="AC225" s="35"/>
      <c r="AD225" s="35"/>
      <c r="AE225" s="35"/>
      <c r="AR225" s="214" t="s">
        <v>178</v>
      </c>
      <c r="AT225" s="214" t="s">
        <v>174</v>
      </c>
      <c r="AU225" s="214" t="s">
        <v>77</v>
      </c>
      <c r="AY225" s="14" t="s">
        <v>171</v>
      </c>
      <c r="BE225" s="215">
        <f>IF(N225="základní",J225,0)</f>
        <v>0</v>
      </c>
      <c r="BF225" s="215">
        <f>IF(N225="snížená",J225,0)</f>
        <v>0</v>
      </c>
      <c r="BG225" s="215">
        <f>IF(N225="zákl. přenesená",J225,0)</f>
        <v>0</v>
      </c>
      <c r="BH225" s="215">
        <f>IF(N225="sníž. přenesená",J225,0)</f>
        <v>0</v>
      </c>
      <c r="BI225" s="215">
        <f>IF(N225="nulová",J225,0)</f>
        <v>0</v>
      </c>
      <c r="BJ225" s="14" t="s">
        <v>77</v>
      </c>
      <c r="BK225" s="215">
        <f>ROUND(I225*H225,2)</f>
        <v>0</v>
      </c>
      <c r="BL225" s="14" t="s">
        <v>178</v>
      </c>
      <c r="BM225" s="214" t="s">
        <v>1492</v>
      </c>
    </row>
    <row r="226" spans="1:65" s="2" customFormat="1" ht="14.4" customHeight="1">
      <c r="A226" s="35"/>
      <c r="B226" s="36"/>
      <c r="C226" s="202" t="s">
        <v>507</v>
      </c>
      <c r="D226" s="202" t="s">
        <v>174</v>
      </c>
      <c r="E226" s="203" t="s">
        <v>2364</v>
      </c>
      <c r="F226" s="204" t="s">
        <v>2365</v>
      </c>
      <c r="G226" s="205" t="s">
        <v>356</v>
      </c>
      <c r="H226" s="206">
        <v>1550</v>
      </c>
      <c r="I226" s="207"/>
      <c r="J226" s="208">
        <f>ROUND(I226*H226,2)</f>
        <v>0</v>
      </c>
      <c r="K226" s="209"/>
      <c r="L226" s="41"/>
      <c r="M226" s="210" t="s">
        <v>19</v>
      </c>
      <c r="N226" s="211" t="s">
        <v>40</v>
      </c>
      <c r="O226" s="81"/>
      <c r="P226" s="212">
        <f>O226*H226</f>
        <v>0</v>
      </c>
      <c r="Q226" s="212">
        <v>0</v>
      </c>
      <c r="R226" s="212">
        <f>Q226*H226</f>
        <v>0</v>
      </c>
      <c r="S226" s="212">
        <v>0</v>
      </c>
      <c r="T226" s="213">
        <f>S226*H226</f>
        <v>0</v>
      </c>
      <c r="U226" s="35"/>
      <c r="V226" s="35"/>
      <c r="W226" s="35"/>
      <c r="X226" s="35"/>
      <c r="Y226" s="35"/>
      <c r="Z226" s="35"/>
      <c r="AA226" s="35"/>
      <c r="AB226" s="35"/>
      <c r="AC226" s="35"/>
      <c r="AD226" s="35"/>
      <c r="AE226" s="35"/>
      <c r="AR226" s="214" t="s">
        <v>178</v>
      </c>
      <c r="AT226" s="214" t="s">
        <v>174</v>
      </c>
      <c r="AU226" s="214" t="s">
        <v>77</v>
      </c>
      <c r="AY226" s="14" t="s">
        <v>171</v>
      </c>
      <c r="BE226" s="215">
        <f>IF(N226="základní",J226,0)</f>
        <v>0</v>
      </c>
      <c r="BF226" s="215">
        <f>IF(N226="snížená",J226,0)</f>
        <v>0</v>
      </c>
      <c r="BG226" s="215">
        <f>IF(N226="zákl. přenesená",J226,0)</f>
        <v>0</v>
      </c>
      <c r="BH226" s="215">
        <f>IF(N226="sníž. přenesená",J226,0)</f>
        <v>0</v>
      </c>
      <c r="BI226" s="215">
        <f>IF(N226="nulová",J226,0)</f>
        <v>0</v>
      </c>
      <c r="BJ226" s="14" t="s">
        <v>77</v>
      </c>
      <c r="BK226" s="215">
        <f>ROUND(I226*H226,2)</f>
        <v>0</v>
      </c>
      <c r="BL226" s="14" t="s">
        <v>178</v>
      </c>
      <c r="BM226" s="214" t="s">
        <v>1094</v>
      </c>
    </row>
    <row r="227" spans="1:65" s="2" customFormat="1" ht="14.4" customHeight="1">
      <c r="A227" s="35"/>
      <c r="B227" s="36"/>
      <c r="C227" s="202" t="s">
        <v>1105</v>
      </c>
      <c r="D227" s="202" t="s">
        <v>174</v>
      </c>
      <c r="E227" s="203" t="s">
        <v>2328</v>
      </c>
      <c r="F227" s="204" t="s">
        <v>2329</v>
      </c>
      <c r="G227" s="205" t="s">
        <v>378</v>
      </c>
      <c r="H227" s="206">
        <v>1</v>
      </c>
      <c r="I227" s="207"/>
      <c r="J227" s="208">
        <f>ROUND(I227*H227,2)</f>
        <v>0</v>
      </c>
      <c r="K227" s="209"/>
      <c r="L227" s="41"/>
      <c r="M227" s="210" t="s">
        <v>19</v>
      </c>
      <c r="N227" s="211" t="s">
        <v>40</v>
      </c>
      <c r="O227" s="81"/>
      <c r="P227" s="212">
        <f>O227*H227</f>
        <v>0</v>
      </c>
      <c r="Q227" s="212">
        <v>0</v>
      </c>
      <c r="R227" s="212">
        <f>Q227*H227</f>
        <v>0</v>
      </c>
      <c r="S227" s="212">
        <v>0</v>
      </c>
      <c r="T227" s="213">
        <f>S227*H227</f>
        <v>0</v>
      </c>
      <c r="U227" s="35"/>
      <c r="V227" s="35"/>
      <c r="W227" s="35"/>
      <c r="X227" s="35"/>
      <c r="Y227" s="35"/>
      <c r="Z227" s="35"/>
      <c r="AA227" s="35"/>
      <c r="AB227" s="35"/>
      <c r="AC227" s="35"/>
      <c r="AD227" s="35"/>
      <c r="AE227" s="35"/>
      <c r="AR227" s="214" t="s">
        <v>178</v>
      </c>
      <c r="AT227" s="214" t="s">
        <v>174</v>
      </c>
      <c r="AU227" s="214" t="s">
        <v>77</v>
      </c>
      <c r="AY227" s="14" t="s">
        <v>171</v>
      </c>
      <c r="BE227" s="215">
        <f>IF(N227="základní",J227,0)</f>
        <v>0</v>
      </c>
      <c r="BF227" s="215">
        <f>IF(N227="snížená",J227,0)</f>
        <v>0</v>
      </c>
      <c r="BG227" s="215">
        <f>IF(N227="zákl. přenesená",J227,0)</f>
        <v>0</v>
      </c>
      <c r="BH227" s="215">
        <f>IF(N227="sníž. přenesená",J227,0)</f>
        <v>0</v>
      </c>
      <c r="BI227" s="215">
        <f>IF(N227="nulová",J227,0)</f>
        <v>0</v>
      </c>
      <c r="BJ227" s="14" t="s">
        <v>77</v>
      </c>
      <c r="BK227" s="215">
        <f>ROUND(I227*H227,2)</f>
        <v>0</v>
      </c>
      <c r="BL227" s="14" t="s">
        <v>178</v>
      </c>
      <c r="BM227" s="214" t="s">
        <v>2366</v>
      </c>
    </row>
    <row r="228" spans="1:65" s="2" customFormat="1" ht="24.15" customHeight="1">
      <c r="A228" s="35"/>
      <c r="B228" s="36"/>
      <c r="C228" s="202" t="s">
        <v>511</v>
      </c>
      <c r="D228" s="202" t="s">
        <v>174</v>
      </c>
      <c r="E228" s="203" t="s">
        <v>2367</v>
      </c>
      <c r="F228" s="204" t="s">
        <v>2368</v>
      </c>
      <c r="G228" s="205" t="s">
        <v>640</v>
      </c>
      <c r="H228" s="206">
        <v>1</v>
      </c>
      <c r="I228" s="207"/>
      <c r="J228" s="208">
        <f>ROUND(I228*H228,2)</f>
        <v>0</v>
      </c>
      <c r="K228" s="209"/>
      <c r="L228" s="41"/>
      <c r="M228" s="210" t="s">
        <v>19</v>
      </c>
      <c r="N228" s="211" t="s">
        <v>40</v>
      </c>
      <c r="O228" s="81"/>
      <c r="P228" s="212">
        <f>O228*H228</f>
        <v>0</v>
      </c>
      <c r="Q228" s="212">
        <v>0</v>
      </c>
      <c r="R228" s="212">
        <f>Q228*H228</f>
        <v>0</v>
      </c>
      <c r="S228" s="212">
        <v>0</v>
      </c>
      <c r="T228" s="213">
        <f>S228*H228</f>
        <v>0</v>
      </c>
      <c r="U228" s="35"/>
      <c r="V228" s="35"/>
      <c r="W228" s="35"/>
      <c r="X228" s="35"/>
      <c r="Y228" s="35"/>
      <c r="Z228" s="35"/>
      <c r="AA228" s="35"/>
      <c r="AB228" s="35"/>
      <c r="AC228" s="35"/>
      <c r="AD228" s="35"/>
      <c r="AE228" s="35"/>
      <c r="AR228" s="214" t="s">
        <v>178</v>
      </c>
      <c r="AT228" s="214" t="s">
        <v>174</v>
      </c>
      <c r="AU228" s="214" t="s">
        <v>77</v>
      </c>
      <c r="AY228" s="14" t="s">
        <v>171</v>
      </c>
      <c r="BE228" s="215">
        <f>IF(N228="základní",J228,0)</f>
        <v>0</v>
      </c>
      <c r="BF228" s="215">
        <f>IF(N228="snížená",J228,0)</f>
        <v>0</v>
      </c>
      <c r="BG228" s="215">
        <f>IF(N228="zákl. přenesená",J228,0)</f>
        <v>0</v>
      </c>
      <c r="BH228" s="215">
        <f>IF(N228="sníž. přenesená",J228,0)</f>
        <v>0</v>
      </c>
      <c r="BI228" s="215">
        <f>IF(N228="nulová",J228,0)</f>
        <v>0</v>
      </c>
      <c r="BJ228" s="14" t="s">
        <v>77</v>
      </c>
      <c r="BK228" s="215">
        <f>ROUND(I228*H228,2)</f>
        <v>0</v>
      </c>
      <c r="BL228" s="14" t="s">
        <v>178</v>
      </c>
      <c r="BM228" s="214" t="s">
        <v>1101</v>
      </c>
    </row>
    <row r="229" spans="1:65" s="2" customFormat="1" ht="14.4" customHeight="1">
      <c r="A229" s="35"/>
      <c r="B229" s="36"/>
      <c r="C229" s="202" t="s">
        <v>1112</v>
      </c>
      <c r="D229" s="202" t="s">
        <v>174</v>
      </c>
      <c r="E229" s="203" t="s">
        <v>2369</v>
      </c>
      <c r="F229" s="204" t="s">
        <v>2370</v>
      </c>
      <c r="G229" s="205" t="s">
        <v>378</v>
      </c>
      <c r="H229" s="206">
        <v>18</v>
      </c>
      <c r="I229" s="207"/>
      <c r="J229" s="208">
        <f>ROUND(I229*H229,2)</f>
        <v>0</v>
      </c>
      <c r="K229" s="209"/>
      <c r="L229" s="41"/>
      <c r="M229" s="210" t="s">
        <v>19</v>
      </c>
      <c r="N229" s="211" t="s">
        <v>40</v>
      </c>
      <c r="O229" s="81"/>
      <c r="P229" s="212">
        <f>O229*H229</f>
        <v>0</v>
      </c>
      <c r="Q229" s="212">
        <v>0</v>
      </c>
      <c r="R229" s="212">
        <f>Q229*H229</f>
        <v>0</v>
      </c>
      <c r="S229" s="212">
        <v>0</v>
      </c>
      <c r="T229" s="213">
        <f>S229*H229</f>
        <v>0</v>
      </c>
      <c r="U229" s="35"/>
      <c r="V229" s="35"/>
      <c r="W229" s="35"/>
      <c r="X229" s="35"/>
      <c r="Y229" s="35"/>
      <c r="Z229" s="35"/>
      <c r="AA229" s="35"/>
      <c r="AB229" s="35"/>
      <c r="AC229" s="35"/>
      <c r="AD229" s="35"/>
      <c r="AE229" s="35"/>
      <c r="AR229" s="214" t="s">
        <v>178</v>
      </c>
      <c r="AT229" s="214" t="s">
        <v>174</v>
      </c>
      <c r="AU229" s="214" t="s">
        <v>77</v>
      </c>
      <c r="AY229" s="14" t="s">
        <v>171</v>
      </c>
      <c r="BE229" s="215">
        <f>IF(N229="základní",J229,0)</f>
        <v>0</v>
      </c>
      <c r="BF229" s="215">
        <f>IF(N229="snížená",J229,0)</f>
        <v>0</v>
      </c>
      <c r="BG229" s="215">
        <f>IF(N229="zákl. přenesená",J229,0)</f>
        <v>0</v>
      </c>
      <c r="BH229" s="215">
        <f>IF(N229="sníž. přenesená",J229,0)</f>
        <v>0</v>
      </c>
      <c r="BI229" s="215">
        <f>IF(N229="nulová",J229,0)</f>
        <v>0</v>
      </c>
      <c r="BJ229" s="14" t="s">
        <v>77</v>
      </c>
      <c r="BK229" s="215">
        <f>ROUND(I229*H229,2)</f>
        <v>0</v>
      </c>
      <c r="BL229" s="14" t="s">
        <v>178</v>
      </c>
      <c r="BM229" s="214" t="s">
        <v>2371</v>
      </c>
    </row>
    <row r="230" spans="1:65" s="2" customFormat="1" ht="14.4" customHeight="1">
      <c r="A230" s="35"/>
      <c r="B230" s="36"/>
      <c r="C230" s="202" t="s">
        <v>514</v>
      </c>
      <c r="D230" s="202" t="s">
        <v>174</v>
      </c>
      <c r="E230" s="203" t="s">
        <v>2372</v>
      </c>
      <c r="F230" s="204" t="s">
        <v>2373</v>
      </c>
      <c r="G230" s="205" t="s">
        <v>653</v>
      </c>
      <c r="H230" s="206">
        <v>50</v>
      </c>
      <c r="I230" s="207"/>
      <c r="J230" s="208">
        <f>ROUND(I230*H230,2)</f>
        <v>0</v>
      </c>
      <c r="K230" s="209"/>
      <c r="L230" s="41"/>
      <c r="M230" s="210" t="s">
        <v>19</v>
      </c>
      <c r="N230" s="211" t="s">
        <v>40</v>
      </c>
      <c r="O230" s="81"/>
      <c r="P230" s="212">
        <f>O230*H230</f>
        <v>0</v>
      </c>
      <c r="Q230" s="212">
        <v>0</v>
      </c>
      <c r="R230" s="212">
        <f>Q230*H230</f>
        <v>0</v>
      </c>
      <c r="S230" s="212">
        <v>0</v>
      </c>
      <c r="T230" s="213">
        <f>S230*H230</f>
        <v>0</v>
      </c>
      <c r="U230" s="35"/>
      <c r="V230" s="35"/>
      <c r="W230" s="35"/>
      <c r="X230" s="35"/>
      <c r="Y230" s="35"/>
      <c r="Z230" s="35"/>
      <c r="AA230" s="35"/>
      <c r="AB230" s="35"/>
      <c r="AC230" s="35"/>
      <c r="AD230" s="35"/>
      <c r="AE230" s="35"/>
      <c r="AR230" s="214" t="s">
        <v>178</v>
      </c>
      <c r="AT230" s="214" t="s">
        <v>174</v>
      </c>
      <c r="AU230" s="214" t="s">
        <v>77</v>
      </c>
      <c r="AY230" s="14" t="s">
        <v>171</v>
      </c>
      <c r="BE230" s="215">
        <f>IF(N230="základní",J230,0)</f>
        <v>0</v>
      </c>
      <c r="BF230" s="215">
        <f>IF(N230="snížená",J230,0)</f>
        <v>0</v>
      </c>
      <c r="BG230" s="215">
        <f>IF(N230="zákl. přenesená",J230,0)</f>
        <v>0</v>
      </c>
      <c r="BH230" s="215">
        <f>IF(N230="sníž. přenesená",J230,0)</f>
        <v>0</v>
      </c>
      <c r="BI230" s="215">
        <f>IF(N230="nulová",J230,0)</f>
        <v>0</v>
      </c>
      <c r="BJ230" s="14" t="s">
        <v>77</v>
      </c>
      <c r="BK230" s="215">
        <f>ROUND(I230*H230,2)</f>
        <v>0</v>
      </c>
      <c r="BL230" s="14" t="s">
        <v>178</v>
      </c>
      <c r="BM230" s="214" t="s">
        <v>2374</v>
      </c>
    </row>
    <row r="231" spans="1:65" s="2" customFormat="1" ht="14.4" customHeight="1">
      <c r="A231" s="35"/>
      <c r="B231" s="36"/>
      <c r="C231" s="202" t="s">
        <v>1117</v>
      </c>
      <c r="D231" s="202" t="s">
        <v>174</v>
      </c>
      <c r="E231" s="203" t="s">
        <v>2375</v>
      </c>
      <c r="F231" s="204" t="s">
        <v>2376</v>
      </c>
      <c r="G231" s="205" t="s">
        <v>378</v>
      </c>
      <c r="H231" s="206">
        <v>1</v>
      </c>
      <c r="I231" s="207"/>
      <c r="J231" s="208">
        <f>ROUND(I231*H231,2)</f>
        <v>0</v>
      </c>
      <c r="K231" s="209"/>
      <c r="L231" s="41"/>
      <c r="M231" s="210" t="s">
        <v>19</v>
      </c>
      <c r="N231" s="211" t="s">
        <v>40</v>
      </c>
      <c r="O231" s="81"/>
      <c r="P231" s="212">
        <f>O231*H231</f>
        <v>0</v>
      </c>
      <c r="Q231" s="212">
        <v>0</v>
      </c>
      <c r="R231" s="212">
        <f>Q231*H231</f>
        <v>0</v>
      </c>
      <c r="S231" s="212">
        <v>0</v>
      </c>
      <c r="T231" s="213">
        <f>S231*H231</f>
        <v>0</v>
      </c>
      <c r="U231" s="35"/>
      <c r="V231" s="35"/>
      <c r="W231" s="35"/>
      <c r="X231" s="35"/>
      <c r="Y231" s="35"/>
      <c r="Z231" s="35"/>
      <c r="AA231" s="35"/>
      <c r="AB231" s="35"/>
      <c r="AC231" s="35"/>
      <c r="AD231" s="35"/>
      <c r="AE231" s="35"/>
      <c r="AR231" s="214" t="s">
        <v>178</v>
      </c>
      <c r="AT231" s="214" t="s">
        <v>174</v>
      </c>
      <c r="AU231" s="214" t="s">
        <v>77</v>
      </c>
      <c r="AY231" s="14" t="s">
        <v>171</v>
      </c>
      <c r="BE231" s="215">
        <f>IF(N231="základní",J231,0)</f>
        <v>0</v>
      </c>
      <c r="BF231" s="215">
        <f>IF(N231="snížená",J231,0)</f>
        <v>0</v>
      </c>
      <c r="BG231" s="215">
        <f>IF(N231="zákl. přenesená",J231,0)</f>
        <v>0</v>
      </c>
      <c r="BH231" s="215">
        <f>IF(N231="sníž. přenesená",J231,0)</f>
        <v>0</v>
      </c>
      <c r="BI231" s="215">
        <f>IF(N231="nulová",J231,0)</f>
        <v>0</v>
      </c>
      <c r="BJ231" s="14" t="s">
        <v>77</v>
      </c>
      <c r="BK231" s="215">
        <f>ROUND(I231*H231,2)</f>
        <v>0</v>
      </c>
      <c r="BL231" s="14" t="s">
        <v>178</v>
      </c>
      <c r="BM231" s="214" t="s">
        <v>1108</v>
      </c>
    </row>
    <row r="232" spans="1:65" s="2" customFormat="1" ht="14.4" customHeight="1">
      <c r="A232" s="35"/>
      <c r="B232" s="36"/>
      <c r="C232" s="202" t="s">
        <v>518</v>
      </c>
      <c r="D232" s="202" t="s">
        <v>174</v>
      </c>
      <c r="E232" s="203" t="s">
        <v>2377</v>
      </c>
      <c r="F232" s="204" t="s">
        <v>2378</v>
      </c>
      <c r="G232" s="205" t="s">
        <v>378</v>
      </c>
      <c r="H232" s="206">
        <v>1</v>
      </c>
      <c r="I232" s="207"/>
      <c r="J232" s="208">
        <f>ROUND(I232*H232,2)</f>
        <v>0</v>
      </c>
      <c r="K232" s="209"/>
      <c r="L232" s="41"/>
      <c r="M232" s="210" t="s">
        <v>19</v>
      </c>
      <c r="N232" s="211" t="s">
        <v>40</v>
      </c>
      <c r="O232" s="81"/>
      <c r="P232" s="212">
        <f>O232*H232</f>
        <v>0</v>
      </c>
      <c r="Q232" s="212">
        <v>0</v>
      </c>
      <c r="R232" s="212">
        <f>Q232*H232</f>
        <v>0</v>
      </c>
      <c r="S232" s="212">
        <v>0</v>
      </c>
      <c r="T232" s="213">
        <f>S232*H232</f>
        <v>0</v>
      </c>
      <c r="U232" s="35"/>
      <c r="V232" s="35"/>
      <c r="W232" s="35"/>
      <c r="X232" s="35"/>
      <c r="Y232" s="35"/>
      <c r="Z232" s="35"/>
      <c r="AA232" s="35"/>
      <c r="AB232" s="35"/>
      <c r="AC232" s="35"/>
      <c r="AD232" s="35"/>
      <c r="AE232" s="35"/>
      <c r="AR232" s="214" t="s">
        <v>178</v>
      </c>
      <c r="AT232" s="214" t="s">
        <v>174</v>
      </c>
      <c r="AU232" s="214" t="s">
        <v>77</v>
      </c>
      <c r="AY232" s="14" t="s">
        <v>171</v>
      </c>
      <c r="BE232" s="215">
        <f>IF(N232="základní",J232,0)</f>
        <v>0</v>
      </c>
      <c r="BF232" s="215">
        <f>IF(N232="snížená",J232,0)</f>
        <v>0</v>
      </c>
      <c r="BG232" s="215">
        <f>IF(N232="zákl. přenesená",J232,0)</f>
        <v>0</v>
      </c>
      <c r="BH232" s="215">
        <f>IF(N232="sníž. přenesená",J232,0)</f>
        <v>0</v>
      </c>
      <c r="BI232" s="215">
        <f>IF(N232="nulová",J232,0)</f>
        <v>0</v>
      </c>
      <c r="BJ232" s="14" t="s">
        <v>77</v>
      </c>
      <c r="BK232" s="215">
        <f>ROUND(I232*H232,2)</f>
        <v>0</v>
      </c>
      <c r="BL232" s="14" t="s">
        <v>178</v>
      </c>
      <c r="BM232" s="214" t="s">
        <v>1111</v>
      </c>
    </row>
    <row r="233" spans="1:65" s="2" customFormat="1" ht="14.4" customHeight="1">
      <c r="A233" s="35"/>
      <c r="B233" s="36"/>
      <c r="C233" s="202" t="s">
        <v>1122</v>
      </c>
      <c r="D233" s="202" t="s">
        <v>174</v>
      </c>
      <c r="E233" s="203" t="s">
        <v>2379</v>
      </c>
      <c r="F233" s="204" t="s">
        <v>2380</v>
      </c>
      <c r="G233" s="205" t="s">
        <v>356</v>
      </c>
      <c r="H233" s="206">
        <v>350</v>
      </c>
      <c r="I233" s="207"/>
      <c r="J233" s="208">
        <f>ROUND(I233*H233,2)</f>
        <v>0</v>
      </c>
      <c r="K233" s="209"/>
      <c r="L233" s="41"/>
      <c r="M233" s="210" t="s">
        <v>19</v>
      </c>
      <c r="N233" s="211" t="s">
        <v>40</v>
      </c>
      <c r="O233" s="81"/>
      <c r="P233" s="212">
        <f>O233*H233</f>
        <v>0</v>
      </c>
      <c r="Q233" s="212">
        <v>0</v>
      </c>
      <c r="R233" s="212">
        <f>Q233*H233</f>
        <v>0</v>
      </c>
      <c r="S233" s="212">
        <v>0</v>
      </c>
      <c r="T233" s="213">
        <f>S233*H233</f>
        <v>0</v>
      </c>
      <c r="U233" s="35"/>
      <c r="V233" s="35"/>
      <c r="W233" s="35"/>
      <c r="X233" s="35"/>
      <c r="Y233" s="35"/>
      <c r="Z233" s="35"/>
      <c r="AA233" s="35"/>
      <c r="AB233" s="35"/>
      <c r="AC233" s="35"/>
      <c r="AD233" s="35"/>
      <c r="AE233" s="35"/>
      <c r="AR233" s="214" t="s">
        <v>178</v>
      </c>
      <c r="AT233" s="214" t="s">
        <v>174</v>
      </c>
      <c r="AU233" s="214" t="s">
        <v>77</v>
      </c>
      <c r="AY233" s="14" t="s">
        <v>171</v>
      </c>
      <c r="BE233" s="215">
        <f>IF(N233="základní",J233,0)</f>
        <v>0</v>
      </c>
      <c r="BF233" s="215">
        <f>IF(N233="snížená",J233,0)</f>
        <v>0</v>
      </c>
      <c r="BG233" s="215">
        <f>IF(N233="zákl. přenesená",J233,0)</f>
        <v>0</v>
      </c>
      <c r="BH233" s="215">
        <f>IF(N233="sníž. přenesená",J233,0)</f>
        <v>0</v>
      </c>
      <c r="BI233" s="215">
        <f>IF(N233="nulová",J233,0)</f>
        <v>0</v>
      </c>
      <c r="BJ233" s="14" t="s">
        <v>77</v>
      </c>
      <c r="BK233" s="215">
        <f>ROUND(I233*H233,2)</f>
        <v>0</v>
      </c>
      <c r="BL233" s="14" t="s">
        <v>178</v>
      </c>
      <c r="BM233" s="214" t="s">
        <v>1115</v>
      </c>
    </row>
    <row r="234" spans="1:65" s="2" customFormat="1" ht="14.4" customHeight="1">
      <c r="A234" s="35"/>
      <c r="B234" s="36"/>
      <c r="C234" s="202" t="s">
        <v>521</v>
      </c>
      <c r="D234" s="202" t="s">
        <v>174</v>
      </c>
      <c r="E234" s="203" t="s">
        <v>2328</v>
      </c>
      <c r="F234" s="204" t="s">
        <v>2329</v>
      </c>
      <c r="G234" s="205" t="s">
        <v>378</v>
      </c>
      <c r="H234" s="206">
        <v>1</v>
      </c>
      <c r="I234" s="207"/>
      <c r="J234" s="208">
        <f>ROUND(I234*H234,2)</f>
        <v>0</v>
      </c>
      <c r="K234" s="209"/>
      <c r="L234" s="41"/>
      <c r="M234" s="210" t="s">
        <v>19</v>
      </c>
      <c r="N234" s="211" t="s">
        <v>40</v>
      </c>
      <c r="O234" s="81"/>
      <c r="P234" s="212">
        <f>O234*H234</f>
        <v>0</v>
      </c>
      <c r="Q234" s="212">
        <v>0</v>
      </c>
      <c r="R234" s="212">
        <f>Q234*H234</f>
        <v>0</v>
      </c>
      <c r="S234" s="212">
        <v>0</v>
      </c>
      <c r="T234" s="213">
        <f>S234*H234</f>
        <v>0</v>
      </c>
      <c r="U234" s="35"/>
      <c r="V234" s="35"/>
      <c r="W234" s="35"/>
      <c r="X234" s="35"/>
      <c r="Y234" s="35"/>
      <c r="Z234" s="35"/>
      <c r="AA234" s="35"/>
      <c r="AB234" s="35"/>
      <c r="AC234" s="35"/>
      <c r="AD234" s="35"/>
      <c r="AE234" s="35"/>
      <c r="AR234" s="214" t="s">
        <v>178</v>
      </c>
      <c r="AT234" s="214" t="s">
        <v>174</v>
      </c>
      <c r="AU234" s="214" t="s">
        <v>77</v>
      </c>
      <c r="AY234" s="14" t="s">
        <v>171</v>
      </c>
      <c r="BE234" s="215">
        <f>IF(N234="základní",J234,0)</f>
        <v>0</v>
      </c>
      <c r="BF234" s="215">
        <f>IF(N234="snížená",J234,0)</f>
        <v>0</v>
      </c>
      <c r="BG234" s="215">
        <f>IF(N234="zákl. přenesená",J234,0)</f>
        <v>0</v>
      </c>
      <c r="BH234" s="215">
        <f>IF(N234="sníž. přenesená",J234,0)</f>
        <v>0</v>
      </c>
      <c r="BI234" s="215">
        <f>IF(N234="nulová",J234,0)</f>
        <v>0</v>
      </c>
      <c r="BJ234" s="14" t="s">
        <v>77</v>
      </c>
      <c r="BK234" s="215">
        <f>ROUND(I234*H234,2)</f>
        <v>0</v>
      </c>
      <c r="BL234" s="14" t="s">
        <v>178</v>
      </c>
      <c r="BM234" s="214" t="s">
        <v>1116</v>
      </c>
    </row>
    <row r="235" spans="1:65" s="2" customFormat="1" ht="24.15" customHeight="1">
      <c r="A235" s="35"/>
      <c r="B235" s="36"/>
      <c r="C235" s="202" t="s">
        <v>1127</v>
      </c>
      <c r="D235" s="202" t="s">
        <v>174</v>
      </c>
      <c r="E235" s="203" t="s">
        <v>2381</v>
      </c>
      <c r="F235" s="204" t="s">
        <v>2382</v>
      </c>
      <c r="G235" s="205" t="s">
        <v>640</v>
      </c>
      <c r="H235" s="206">
        <v>1</v>
      </c>
      <c r="I235" s="207"/>
      <c r="J235" s="208">
        <f>ROUND(I235*H235,2)</f>
        <v>0</v>
      </c>
      <c r="K235" s="209"/>
      <c r="L235" s="41"/>
      <c r="M235" s="210" t="s">
        <v>19</v>
      </c>
      <c r="N235" s="211" t="s">
        <v>40</v>
      </c>
      <c r="O235" s="81"/>
      <c r="P235" s="212">
        <f>O235*H235</f>
        <v>0</v>
      </c>
      <c r="Q235" s="212">
        <v>0</v>
      </c>
      <c r="R235" s="212">
        <f>Q235*H235</f>
        <v>0</v>
      </c>
      <c r="S235" s="212">
        <v>0</v>
      </c>
      <c r="T235" s="213">
        <f>S235*H235</f>
        <v>0</v>
      </c>
      <c r="U235" s="35"/>
      <c r="V235" s="35"/>
      <c r="W235" s="35"/>
      <c r="X235" s="35"/>
      <c r="Y235" s="35"/>
      <c r="Z235" s="35"/>
      <c r="AA235" s="35"/>
      <c r="AB235" s="35"/>
      <c r="AC235" s="35"/>
      <c r="AD235" s="35"/>
      <c r="AE235" s="35"/>
      <c r="AR235" s="214" t="s">
        <v>178</v>
      </c>
      <c r="AT235" s="214" t="s">
        <v>174</v>
      </c>
      <c r="AU235" s="214" t="s">
        <v>77</v>
      </c>
      <c r="AY235" s="14" t="s">
        <v>171</v>
      </c>
      <c r="BE235" s="215">
        <f>IF(N235="základní",J235,0)</f>
        <v>0</v>
      </c>
      <c r="BF235" s="215">
        <f>IF(N235="snížená",J235,0)</f>
        <v>0</v>
      </c>
      <c r="BG235" s="215">
        <f>IF(N235="zákl. přenesená",J235,0)</f>
        <v>0</v>
      </c>
      <c r="BH235" s="215">
        <f>IF(N235="sníž. přenesená",J235,0)</f>
        <v>0</v>
      </c>
      <c r="BI235" s="215">
        <f>IF(N235="nulová",J235,0)</f>
        <v>0</v>
      </c>
      <c r="BJ235" s="14" t="s">
        <v>77</v>
      </c>
      <c r="BK235" s="215">
        <f>ROUND(I235*H235,2)</f>
        <v>0</v>
      </c>
      <c r="BL235" s="14" t="s">
        <v>178</v>
      </c>
      <c r="BM235" s="214" t="s">
        <v>1118</v>
      </c>
    </row>
    <row r="236" spans="1:65" s="2" customFormat="1" ht="14.4" customHeight="1">
      <c r="A236" s="35"/>
      <c r="B236" s="36"/>
      <c r="C236" s="202" t="s">
        <v>525</v>
      </c>
      <c r="D236" s="202" t="s">
        <v>174</v>
      </c>
      <c r="E236" s="203" t="s">
        <v>2383</v>
      </c>
      <c r="F236" s="204" t="s">
        <v>2384</v>
      </c>
      <c r="G236" s="205" t="s">
        <v>378</v>
      </c>
      <c r="H236" s="206">
        <v>8</v>
      </c>
      <c r="I236" s="207"/>
      <c r="J236" s="208">
        <f>ROUND(I236*H236,2)</f>
        <v>0</v>
      </c>
      <c r="K236" s="209"/>
      <c r="L236" s="41"/>
      <c r="M236" s="210" t="s">
        <v>19</v>
      </c>
      <c r="N236" s="211" t="s">
        <v>40</v>
      </c>
      <c r="O236" s="81"/>
      <c r="P236" s="212">
        <f>O236*H236</f>
        <v>0</v>
      </c>
      <c r="Q236" s="212">
        <v>0</v>
      </c>
      <c r="R236" s="212">
        <f>Q236*H236</f>
        <v>0</v>
      </c>
      <c r="S236" s="212">
        <v>0</v>
      </c>
      <c r="T236" s="213">
        <f>S236*H236</f>
        <v>0</v>
      </c>
      <c r="U236" s="35"/>
      <c r="V236" s="35"/>
      <c r="W236" s="35"/>
      <c r="X236" s="35"/>
      <c r="Y236" s="35"/>
      <c r="Z236" s="35"/>
      <c r="AA236" s="35"/>
      <c r="AB236" s="35"/>
      <c r="AC236" s="35"/>
      <c r="AD236" s="35"/>
      <c r="AE236" s="35"/>
      <c r="AR236" s="214" t="s">
        <v>178</v>
      </c>
      <c r="AT236" s="214" t="s">
        <v>174</v>
      </c>
      <c r="AU236" s="214" t="s">
        <v>77</v>
      </c>
      <c r="AY236" s="14" t="s">
        <v>171</v>
      </c>
      <c r="BE236" s="215">
        <f>IF(N236="základní",J236,0)</f>
        <v>0</v>
      </c>
      <c r="BF236" s="215">
        <f>IF(N236="snížená",J236,0)</f>
        <v>0</v>
      </c>
      <c r="BG236" s="215">
        <f>IF(N236="zákl. přenesená",J236,0)</f>
        <v>0</v>
      </c>
      <c r="BH236" s="215">
        <f>IF(N236="sníž. přenesená",J236,0)</f>
        <v>0</v>
      </c>
      <c r="BI236" s="215">
        <f>IF(N236="nulová",J236,0)</f>
        <v>0</v>
      </c>
      <c r="BJ236" s="14" t="s">
        <v>77</v>
      </c>
      <c r="BK236" s="215">
        <f>ROUND(I236*H236,2)</f>
        <v>0</v>
      </c>
      <c r="BL236" s="14" t="s">
        <v>178</v>
      </c>
      <c r="BM236" s="214" t="s">
        <v>1121</v>
      </c>
    </row>
    <row r="237" spans="1:65" s="2" customFormat="1" ht="14.4" customHeight="1">
      <c r="A237" s="35"/>
      <c r="B237" s="36"/>
      <c r="C237" s="202" t="s">
        <v>1134</v>
      </c>
      <c r="D237" s="202" t="s">
        <v>174</v>
      </c>
      <c r="E237" s="203" t="s">
        <v>2385</v>
      </c>
      <c r="F237" s="204" t="s">
        <v>2386</v>
      </c>
      <c r="G237" s="205" t="s">
        <v>653</v>
      </c>
      <c r="H237" s="206">
        <v>20</v>
      </c>
      <c r="I237" s="207"/>
      <c r="J237" s="208">
        <f>ROUND(I237*H237,2)</f>
        <v>0</v>
      </c>
      <c r="K237" s="209"/>
      <c r="L237" s="41"/>
      <c r="M237" s="210" t="s">
        <v>19</v>
      </c>
      <c r="N237" s="211" t="s">
        <v>40</v>
      </c>
      <c r="O237" s="81"/>
      <c r="P237" s="212">
        <f>O237*H237</f>
        <v>0</v>
      </c>
      <c r="Q237" s="212">
        <v>0</v>
      </c>
      <c r="R237" s="212">
        <f>Q237*H237</f>
        <v>0</v>
      </c>
      <c r="S237" s="212">
        <v>0</v>
      </c>
      <c r="T237" s="213">
        <f>S237*H237</f>
        <v>0</v>
      </c>
      <c r="U237" s="35"/>
      <c r="V237" s="35"/>
      <c r="W237" s="35"/>
      <c r="X237" s="35"/>
      <c r="Y237" s="35"/>
      <c r="Z237" s="35"/>
      <c r="AA237" s="35"/>
      <c r="AB237" s="35"/>
      <c r="AC237" s="35"/>
      <c r="AD237" s="35"/>
      <c r="AE237" s="35"/>
      <c r="AR237" s="214" t="s">
        <v>178</v>
      </c>
      <c r="AT237" s="214" t="s">
        <v>174</v>
      </c>
      <c r="AU237" s="214" t="s">
        <v>77</v>
      </c>
      <c r="AY237" s="14" t="s">
        <v>171</v>
      </c>
      <c r="BE237" s="215">
        <f>IF(N237="základní",J237,0)</f>
        <v>0</v>
      </c>
      <c r="BF237" s="215">
        <f>IF(N237="snížená",J237,0)</f>
        <v>0</v>
      </c>
      <c r="BG237" s="215">
        <f>IF(N237="zákl. přenesená",J237,0)</f>
        <v>0</v>
      </c>
      <c r="BH237" s="215">
        <f>IF(N237="sníž. přenesená",J237,0)</f>
        <v>0</v>
      </c>
      <c r="BI237" s="215">
        <f>IF(N237="nulová",J237,0)</f>
        <v>0</v>
      </c>
      <c r="BJ237" s="14" t="s">
        <v>77</v>
      </c>
      <c r="BK237" s="215">
        <f>ROUND(I237*H237,2)</f>
        <v>0</v>
      </c>
      <c r="BL237" s="14" t="s">
        <v>178</v>
      </c>
      <c r="BM237" s="214" t="s">
        <v>2387</v>
      </c>
    </row>
    <row r="238" spans="1:65" s="2" customFormat="1" ht="14.4" customHeight="1">
      <c r="A238" s="35"/>
      <c r="B238" s="36"/>
      <c r="C238" s="202" t="s">
        <v>528</v>
      </c>
      <c r="D238" s="202" t="s">
        <v>174</v>
      </c>
      <c r="E238" s="203" t="s">
        <v>2388</v>
      </c>
      <c r="F238" s="204" t="s">
        <v>2389</v>
      </c>
      <c r="G238" s="205" t="s">
        <v>378</v>
      </c>
      <c r="H238" s="206">
        <v>1</v>
      </c>
      <c r="I238" s="207"/>
      <c r="J238" s="208">
        <f>ROUND(I238*H238,2)</f>
        <v>0</v>
      </c>
      <c r="K238" s="209"/>
      <c r="L238" s="41"/>
      <c r="M238" s="210" t="s">
        <v>19</v>
      </c>
      <c r="N238" s="211" t="s">
        <v>40</v>
      </c>
      <c r="O238" s="81"/>
      <c r="P238" s="212">
        <f>O238*H238</f>
        <v>0</v>
      </c>
      <c r="Q238" s="212">
        <v>0</v>
      </c>
      <c r="R238" s="212">
        <f>Q238*H238</f>
        <v>0</v>
      </c>
      <c r="S238" s="212">
        <v>0</v>
      </c>
      <c r="T238" s="213">
        <f>S238*H238</f>
        <v>0</v>
      </c>
      <c r="U238" s="35"/>
      <c r="V238" s="35"/>
      <c r="W238" s="35"/>
      <c r="X238" s="35"/>
      <c r="Y238" s="35"/>
      <c r="Z238" s="35"/>
      <c r="AA238" s="35"/>
      <c r="AB238" s="35"/>
      <c r="AC238" s="35"/>
      <c r="AD238" s="35"/>
      <c r="AE238" s="35"/>
      <c r="AR238" s="214" t="s">
        <v>178</v>
      </c>
      <c r="AT238" s="214" t="s">
        <v>174</v>
      </c>
      <c r="AU238" s="214" t="s">
        <v>77</v>
      </c>
      <c r="AY238" s="14" t="s">
        <v>171</v>
      </c>
      <c r="BE238" s="215">
        <f>IF(N238="základní",J238,0)</f>
        <v>0</v>
      </c>
      <c r="BF238" s="215">
        <f>IF(N238="snížená",J238,0)</f>
        <v>0</v>
      </c>
      <c r="BG238" s="215">
        <f>IF(N238="zákl. přenesená",J238,0)</f>
        <v>0</v>
      </c>
      <c r="BH238" s="215">
        <f>IF(N238="sníž. přenesená",J238,0)</f>
        <v>0</v>
      </c>
      <c r="BI238" s="215">
        <f>IF(N238="nulová",J238,0)</f>
        <v>0</v>
      </c>
      <c r="BJ238" s="14" t="s">
        <v>77</v>
      </c>
      <c r="BK238" s="215">
        <f>ROUND(I238*H238,2)</f>
        <v>0</v>
      </c>
      <c r="BL238" s="14" t="s">
        <v>178</v>
      </c>
      <c r="BM238" s="214" t="s">
        <v>1126</v>
      </c>
    </row>
    <row r="239" spans="1:65" s="2" customFormat="1" ht="14.4" customHeight="1">
      <c r="A239" s="35"/>
      <c r="B239" s="36"/>
      <c r="C239" s="202" t="s">
        <v>1139</v>
      </c>
      <c r="D239" s="202" t="s">
        <v>174</v>
      </c>
      <c r="E239" s="203" t="s">
        <v>2390</v>
      </c>
      <c r="F239" s="204" t="s">
        <v>2391</v>
      </c>
      <c r="G239" s="205" t="s">
        <v>378</v>
      </c>
      <c r="H239" s="206">
        <v>1</v>
      </c>
      <c r="I239" s="207"/>
      <c r="J239" s="208">
        <f>ROUND(I239*H239,2)</f>
        <v>0</v>
      </c>
      <c r="K239" s="209"/>
      <c r="L239" s="41"/>
      <c r="M239" s="210" t="s">
        <v>19</v>
      </c>
      <c r="N239" s="211" t="s">
        <v>40</v>
      </c>
      <c r="O239" s="81"/>
      <c r="P239" s="212">
        <f>O239*H239</f>
        <v>0</v>
      </c>
      <c r="Q239" s="212">
        <v>0</v>
      </c>
      <c r="R239" s="212">
        <f>Q239*H239</f>
        <v>0</v>
      </c>
      <c r="S239" s="212">
        <v>0</v>
      </c>
      <c r="T239" s="213">
        <f>S239*H239</f>
        <v>0</v>
      </c>
      <c r="U239" s="35"/>
      <c r="V239" s="35"/>
      <c r="W239" s="35"/>
      <c r="X239" s="35"/>
      <c r="Y239" s="35"/>
      <c r="Z239" s="35"/>
      <c r="AA239" s="35"/>
      <c r="AB239" s="35"/>
      <c r="AC239" s="35"/>
      <c r="AD239" s="35"/>
      <c r="AE239" s="35"/>
      <c r="AR239" s="214" t="s">
        <v>178</v>
      </c>
      <c r="AT239" s="214" t="s">
        <v>174</v>
      </c>
      <c r="AU239" s="214" t="s">
        <v>77</v>
      </c>
      <c r="AY239" s="14" t="s">
        <v>171</v>
      </c>
      <c r="BE239" s="215">
        <f>IF(N239="základní",J239,0)</f>
        <v>0</v>
      </c>
      <c r="BF239" s="215">
        <f>IF(N239="snížená",J239,0)</f>
        <v>0</v>
      </c>
      <c r="BG239" s="215">
        <f>IF(N239="zákl. přenesená",J239,0)</f>
        <v>0</v>
      </c>
      <c r="BH239" s="215">
        <f>IF(N239="sníž. přenesená",J239,0)</f>
        <v>0</v>
      </c>
      <c r="BI239" s="215">
        <f>IF(N239="nulová",J239,0)</f>
        <v>0</v>
      </c>
      <c r="BJ239" s="14" t="s">
        <v>77</v>
      </c>
      <c r="BK239" s="215">
        <f>ROUND(I239*H239,2)</f>
        <v>0</v>
      </c>
      <c r="BL239" s="14" t="s">
        <v>178</v>
      </c>
      <c r="BM239" s="214" t="s">
        <v>2392</v>
      </c>
    </row>
    <row r="240" spans="1:65" s="2" customFormat="1" ht="14.4" customHeight="1">
      <c r="A240" s="35"/>
      <c r="B240" s="36"/>
      <c r="C240" s="202" t="s">
        <v>532</v>
      </c>
      <c r="D240" s="202" t="s">
        <v>174</v>
      </c>
      <c r="E240" s="203" t="s">
        <v>2393</v>
      </c>
      <c r="F240" s="204" t="s">
        <v>2394</v>
      </c>
      <c r="G240" s="205" t="s">
        <v>356</v>
      </c>
      <c r="H240" s="206">
        <v>640</v>
      </c>
      <c r="I240" s="207"/>
      <c r="J240" s="208">
        <f>ROUND(I240*H240,2)</f>
        <v>0</v>
      </c>
      <c r="K240" s="209"/>
      <c r="L240" s="41"/>
      <c r="M240" s="210" t="s">
        <v>19</v>
      </c>
      <c r="N240" s="211" t="s">
        <v>40</v>
      </c>
      <c r="O240" s="81"/>
      <c r="P240" s="212">
        <f>O240*H240</f>
        <v>0</v>
      </c>
      <c r="Q240" s="212">
        <v>0</v>
      </c>
      <c r="R240" s="212">
        <f>Q240*H240</f>
        <v>0</v>
      </c>
      <c r="S240" s="212">
        <v>0</v>
      </c>
      <c r="T240" s="213">
        <f>S240*H240</f>
        <v>0</v>
      </c>
      <c r="U240" s="35"/>
      <c r="V240" s="35"/>
      <c r="W240" s="35"/>
      <c r="X240" s="35"/>
      <c r="Y240" s="35"/>
      <c r="Z240" s="35"/>
      <c r="AA240" s="35"/>
      <c r="AB240" s="35"/>
      <c r="AC240" s="35"/>
      <c r="AD240" s="35"/>
      <c r="AE240" s="35"/>
      <c r="AR240" s="214" t="s">
        <v>178</v>
      </c>
      <c r="AT240" s="214" t="s">
        <v>174</v>
      </c>
      <c r="AU240" s="214" t="s">
        <v>77</v>
      </c>
      <c r="AY240" s="14" t="s">
        <v>171</v>
      </c>
      <c r="BE240" s="215">
        <f>IF(N240="základní",J240,0)</f>
        <v>0</v>
      </c>
      <c r="BF240" s="215">
        <f>IF(N240="snížená",J240,0)</f>
        <v>0</v>
      </c>
      <c r="BG240" s="215">
        <f>IF(N240="zákl. přenesená",J240,0)</f>
        <v>0</v>
      </c>
      <c r="BH240" s="215">
        <f>IF(N240="sníž. přenesená",J240,0)</f>
        <v>0</v>
      </c>
      <c r="BI240" s="215">
        <f>IF(N240="nulová",J240,0)</f>
        <v>0</v>
      </c>
      <c r="BJ240" s="14" t="s">
        <v>77</v>
      </c>
      <c r="BK240" s="215">
        <f>ROUND(I240*H240,2)</f>
        <v>0</v>
      </c>
      <c r="BL240" s="14" t="s">
        <v>178</v>
      </c>
      <c r="BM240" s="214" t="s">
        <v>1133</v>
      </c>
    </row>
    <row r="241" spans="1:65" s="2" customFormat="1" ht="14.4" customHeight="1">
      <c r="A241" s="35"/>
      <c r="B241" s="36"/>
      <c r="C241" s="202" t="s">
        <v>1146</v>
      </c>
      <c r="D241" s="202" t="s">
        <v>174</v>
      </c>
      <c r="E241" s="203" t="s">
        <v>2328</v>
      </c>
      <c r="F241" s="204" t="s">
        <v>2329</v>
      </c>
      <c r="G241" s="205" t="s">
        <v>378</v>
      </c>
      <c r="H241" s="206">
        <v>1</v>
      </c>
      <c r="I241" s="207"/>
      <c r="J241" s="208">
        <f>ROUND(I241*H241,2)</f>
        <v>0</v>
      </c>
      <c r="K241" s="209"/>
      <c r="L241" s="41"/>
      <c r="M241" s="210" t="s">
        <v>19</v>
      </c>
      <c r="N241" s="211" t="s">
        <v>40</v>
      </c>
      <c r="O241" s="81"/>
      <c r="P241" s="212">
        <f>O241*H241</f>
        <v>0</v>
      </c>
      <c r="Q241" s="212">
        <v>0</v>
      </c>
      <c r="R241" s="212">
        <f>Q241*H241</f>
        <v>0</v>
      </c>
      <c r="S241" s="212">
        <v>0</v>
      </c>
      <c r="T241" s="213">
        <f>S241*H241</f>
        <v>0</v>
      </c>
      <c r="U241" s="35"/>
      <c r="V241" s="35"/>
      <c r="W241" s="35"/>
      <c r="X241" s="35"/>
      <c r="Y241" s="35"/>
      <c r="Z241" s="35"/>
      <c r="AA241" s="35"/>
      <c r="AB241" s="35"/>
      <c r="AC241" s="35"/>
      <c r="AD241" s="35"/>
      <c r="AE241" s="35"/>
      <c r="AR241" s="214" t="s">
        <v>178</v>
      </c>
      <c r="AT241" s="214" t="s">
        <v>174</v>
      </c>
      <c r="AU241" s="214" t="s">
        <v>77</v>
      </c>
      <c r="AY241" s="14" t="s">
        <v>171</v>
      </c>
      <c r="BE241" s="215">
        <f>IF(N241="základní",J241,0)</f>
        <v>0</v>
      </c>
      <c r="BF241" s="215">
        <f>IF(N241="snížená",J241,0)</f>
        <v>0</v>
      </c>
      <c r="BG241" s="215">
        <f>IF(N241="zákl. přenesená",J241,0)</f>
        <v>0</v>
      </c>
      <c r="BH241" s="215">
        <f>IF(N241="sníž. přenesená",J241,0)</f>
        <v>0</v>
      </c>
      <c r="BI241" s="215">
        <f>IF(N241="nulová",J241,0)</f>
        <v>0</v>
      </c>
      <c r="BJ241" s="14" t="s">
        <v>77</v>
      </c>
      <c r="BK241" s="215">
        <f>ROUND(I241*H241,2)</f>
        <v>0</v>
      </c>
      <c r="BL241" s="14" t="s">
        <v>178</v>
      </c>
      <c r="BM241" s="214" t="s">
        <v>2395</v>
      </c>
    </row>
    <row r="242" spans="1:65" s="2" customFormat="1" ht="24.15" customHeight="1">
      <c r="A242" s="35"/>
      <c r="B242" s="36"/>
      <c r="C242" s="202" t="s">
        <v>535</v>
      </c>
      <c r="D242" s="202" t="s">
        <v>174</v>
      </c>
      <c r="E242" s="203" t="s">
        <v>2396</v>
      </c>
      <c r="F242" s="204" t="s">
        <v>2382</v>
      </c>
      <c r="G242" s="205" t="s">
        <v>640</v>
      </c>
      <c r="H242" s="206">
        <v>1</v>
      </c>
      <c r="I242" s="207"/>
      <c r="J242" s="208">
        <f>ROUND(I242*H242,2)</f>
        <v>0</v>
      </c>
      <c r="K242" s="209"/>
      <c r="L242" s="41"/>
      <c r="M242" s="210" t="s">
        <v>19</v>
      </c>
      <c r="N242" s="211" t="s">
        <v>40</v>
      </c>
      <c r="O242" s="81"/>
      <c r="P242" s="212">
        <f>O242*H242</f>
        <v>0</v>
      </c>
      <c r="Q242" s="212">
        <v>0</v>
      </c>
      <c r="R242" s="212">
        <f>Q242*H242</f>
        <v>0</v>
      </c>
      <c r="S242" s="212">
        <v>0</v>
      </c>
      <c r="T242" s="213">
        <f>S242*H242</f>
        <v>0</v>
      </c>
      <c r="U242" s="35"/>
      <c r="V242" s="35"/>
      <c r="W242" s="35"/>
      <c r="X242" s="35"/>
      <c r="Y242" s="35"/>
      <c r="Z242" s="35"/>
      <c r="AA242" s="35"/>
      <c r="AB242" s="35"/>
      <c r="AC242" s="35"/>
      <c r="AD242" s="35"/>
      <c r="AE242" s="35"/>
      <c r="AR242" s="214" t="s">
        <v>178</v>
      </c>
      <c r="AT242" s="214" t="s">
        <v>174</v>
      </c>
      <c r="AU242" s="214" t="s">
        <v>77</v>
      </c>
      <c r="AY242" s="14" t="s">
        <v>171</v>
      </c>
      <c r="BE242" s="215">
        <f>IF(N242="základní",J242,0)</f>
        <v>0</v>
      </c>
      <c r="BF242" s="215">
        <f>IF(N242="snížená",J242,0)</f>
        <v>0</v>
      </c>
      <c r="BG242" s="215">
        <f>IF(N242="zákl. přenesená",J242,0)</f>
        <v>0</v>
      </c>
      <c r="BH242" s="215">
        <f>IF(N242="sníž. přenesená",J242,0)</f>
        <v>0</v>
      </c>
      <c r="BI242" s="215">
        <f>IF(N242="nulová",J242,0)</f>
        <v>0</v>
      </c>
      <c r="BJ242" s="14" t="s">
        <v>77</v>
      </c>
      <c r="BK242" s="215">
        <f>ROUND(I242*H242,2)</f>
        <v>0</v>
      </c>
      <c r="BL242" s="14" t="s">
        <v>178</v>
      </c>
      <c r="BM242" s="214" t="s">
        <v>2397</v>
      </c>
    </row>
    <row r="243" spans="1:65" s="2" customFormat="1" ht="14.4" customHeight="1">
      <c r="A243" s="35"/>
      <c r="B243" s="36"/>
      <c r="C243" s="202" t="s">
        <v>1153</v>
      </c>
      <c r="D243" s="202" t="s">
        <v>174</v>
      </c>
      <c r="E243" s="203" t="s">
        <v>2398</v>
      </c>
      <c r="F243" s="204" t="s">
        <v>2399</v>
      </c>
      <c r="G243" s="205" t="s">
        <v>378</v>
      </c>
      <c r="H243" s="206">
        <v>4</v>
      </c>
      <c r="I243" s="207"/>
      <c r="J243" s="208">
        <f>ROUND(I243*H243,2)</f>
        <v>0</v>
      </c>
      <c r="K243" s="209"/>
      <c r="L243" s="41"/>
      <c r="M243" s="210" t="s">
        <v>19</v>
      </c>
      <c r="N243" s="211" t="s">
        <v>40</v>
      </c>
      <c r="O243" s="81"/>
      <c r="P243" s="212">
        <f>O243*H243</f>
        <v>0</v>
      </c>
      <c r="Q243" s="212">
        <v>0</v>
      </c>
      <c r="R243" s="212">
        <f>Q243*H243</f>
        <v>0</v>
      </c>
      <c r="S243" s="212">
        <v>0</v>
      </c>
      <c r="T243" s="213">
        <f>S243*H243</f>
        <v>0</v>
      </c>
      <c r="U243" s="35"/>
      <c r="V243" s="35"/>
      <c r="W243" s="35"/>
      <c r="X243" s="35"/>
      <c r="Y243" s="35"/>
      <c r="Z243" s="35"/>
      <c r="AA243" s="35"/>
      <c r="AB243" s="35"/>
      <c r="AC243" s="35"/>
      <c r="AD243" s="35"/>
      <c r="AE243" s="35"/>
      <c r="AR243" s="214" t="s">
        <v>178</v>
      </c>
      <c r="AT243" s="214" t="s">
        <v>174</v>
      </c>
      <c r="AU243" s="214" t="s">
        <v>77</v>
      </c>
      <c r="AY243" s="14" t="s">
        <v>171</v>
      </c>
      <c r="BE243" s="215">
        <f>IF(N243="základní",J243,0)</f>
        <v>0</v>
      </c>
      <c r="BF243" s="215">
        <f>IF(N243="snížená",J243,0)</f>
        <v>0</v>
      </c>
      <c r="BG243" s="215">
        <f>IF(N243="zákl. přenesená",J243,0)</f>
        <v>0</v>
      </c>
      <c r="BH243" s="215">
        <f>IF(N243="sníž. přenesená",J243,0)</f>
        <v>0</v>
      </c>
      <c r="BI243" s="215">
        <f>IF(N243="nulová",J243,0)</f>
        <v>0</v>
      </c>
      <c r="BJ243" s="14" t="s">
        <v>77</v>
      </c>
      <c r="BK243" s="215">
        <f>ROUND(I243*H243,2)</f>
        <v>0</v>
      </c>
      <c r="BL243" s="14" t="s">
        <v>178</v>
      </c>
      <c r="BM243" s="214" t="s">
        <v>1142</v>
      </c>
    </row>
    <row r="244" spans="1:65" s="2" customFormat="1" ht="14.4" customHeight="1">
      <c r="A244" s="35"/>
      <c r="B244" s="36"/>
      <c r="C244" s="202" t="s">
        <v>382</v>
      </c>
      <c r="D244" s="202" t="s">
        <v>174</v>
      </c>
      <c r="E244" s="203" t="s">
        <v>2400</v>
      </c>
      <c r="F244" s="204" t="s">
        <v>2401</v>
      </c>
      <c r="G244" s="205" t="s">
        <v>653</v>
      </c>
      <c r="H244" s="206">
        <v>10</v>
      </c>
      <c r="I244" s="207"/>
      <c r="J244" s="208">
        <f>ROUND(I244*H244,2)</f>
        <v>0</v>
      </c>
      <c r="K244" s="209"/>
      <c r="L244" s="41"/>
      <c r="M244" s="210" t="s">
        <v>19</v>
      </c>
      <c r="N244" s="211" t="s">
        <v>40</v>
      </c>
      <c r="O244" s="81"/>
      <c r="P244" s="212">
        <f>O244*H244</f>
        <v>0</v>
      </c>
      <c r="Q244" s="212">
        <v>0</v>
      </c>
      <c r="R244" s="212">
        <f>Q244*H244</f>
        <v>0</v>
      </c>
      <c r="S244" s="212">
        <v>0</v>
      </c>
      <c r="T244" s="213">
        <f>S244*H244</f>
        <v>0</v>
      </c>
      <c r="U244" s="35"/>
      <c r="V244" s="35"/>
      <c r="W244" s="35"/>
      <c r="X244" s="35"/>
      <c r="Y244" s="35"/>
      <c r="Z244" s="35"/>
      <c r="AA244" s="35"/>
      <c r="AB244" s="35"/>
      <c r="AC244" s="35"/>
      <c r="AD244" s="35"/>
      <c r="AE244" s="35"/>
      <c r="AR244" s="214" t="s">
        <v>178</v>
      </c>
      <c r="AT244" s="214" t="s">
        <v>174</v>
      </c>
      <c r="AU244" s="214" t="s">
        <v>77</v>
      </c>
      <c r="AY244" s="14" t="s">
        <v>171</v>
      </c>
      <c r="BE244" s="215">
        <f>IF(N244="základní",J244,0)</f>
        <v>0</v>
      </c>
      <c r="BF244" s="215">
        <f>IF(N244="snížená",J244,0)</f>
        <v>0</v>
      </c>
      <c r="BG244" s="215">
        <f>IF(N244="zákl. přenesená",J244,0)</f>
        <v>0</v>
      </c>
      <c r="BH244" s="215">
        <f>IF(N244="sníž. přenesená",J244,0)</f>
        <v>0</v>
      </c>
      <c r="BI244" s="215">
        <f>IF(N244="nulová",J244,0)</f>
        <v>0</v>
      </c>
      <c r="BJ244" s="14" t="s">
        <v>77</v>
      </c>
      <c r="BK244" s="215">
        <f>ROUND(I244*H244,2)</f>
        <v>0</v>
      </c>
      <c r="BL244" s="14" t="s">
        <v>178</v>
      </c>
      <c r="BM244" s="214" t="s">
        <v>1145</v>
      </c>
    </row>
    <row r="245" spans="1:65" s="2" customFormat="1" ht="14.4" customHeight="1">
      <c r="A245" s="35"/>
      <c r="B245" s="36"/>
      <c r="C245" s="202" t="s">
        <v>1160</v>
      </c>
      <c r="D245" s="202" t="s">
        <v>174</v>
      </c>
      <c r="E245" s="203" t="s">
        <v>2402</v>
      </c>
      <c r="F245" s="204" t="s">
        <v>2403</v>
      </c>
      <c r="G245" s="205" t="s">
        <v>378</v>
      </c>
      <c r="H245" s="206">
        <v>1</v>
      </c>
      <c r="I245" s="207"/>
      <c r="J245" s="208">
        <f>ROUND(I245*H245,2)</f>
        <v>0</v>
      </c>
      <c r="K245" s="209"/>
      <c r="L245" s="41"/>
      <c r="M245" s="210" t="s">
        <v>19</v>
      </c>
      <c r="N245" s="211" t="s">
        <v>40</v>
      </c>
      <c r="O245" s="81"/>
      <c r="P245" s="212">
        <f>O245*H245</f>
        <v>0</v>
      </c>
      <c r="Q245" s="212">
        <v>0</v>
      </c>
      <c r="R245" s="212">
        <f>Q245*H245</f>
        <v>0</v>
      </c>
      <c r="S245" s="212">
        <v>0</v>
      </c>
      <c r="T245" s="213">
        <f>S245*H245</f>
        <v>0</v>
      </c>
      <c r="U245" s="35"/>
      <c r="V245" s="35"/>
      <c r="W245" s="35"/>
      <c r="X245" s="35"/>
      <c r="Y245" s="35"/>
      <c r="Z245" s="35"/>
      <c r="AA245" s="35"/>
      <c r="AB245" s="35"/>
      <c r="AC245" s="35"/>
      <c r="AD245" s="35"/>
      <c r="AE245" s="35"/>
      <c r="AR245" s="214" t="s">
        <v>178</v>
      </c>
      <c r="AT245" s="214" t="s">
        <v>174</v>
      </c>
      <c r="AU245" s="214" t="s">
        <v>77</v>
      </c>
      <c r="AY245" s="14" t="s">
        <v>171</v>
      </c>
      <c r="BE245" s="215">
        <f>IF(N245="základní",J245,0)</f>
        <v>0</v>
      </c>
      <c r="BF245" s="215">
        <f>IF(N245="snížená",J245,0)</f>
        <v>0</v>
      </c>
      <c r="BG245" s="215">
        <f>IF(N245="zákl. přenesená",J245,0)</f>
        <v>0</v>
      </c>
      <c r="BH245" s="215">
        <f>IF(N245="sníž. přenesená",J245,0)</f>
        <v>0</v>
      </c>
      <c r="BI245" s="215">
        <f>IF(N245="nulová",J245,0)</f>
        <v>0</v>
      </c>
      <c r="BJ245" s="14" t="s">
        <v>77</v>
      </c>
      <c r="BK245" s="215">
        <f>ROUND(I245*H245,2)</f>
        <v>0</v>
      </c>
      <c r="BL245" s="14" t="s">
        <v>178</v>
      </c>
      <c r="BM245" s="214" t="s">
        <v>2404</v>
      </c>
    </row>
    <row r="246" spans="1:65" s="2" customFormat="1" ht="14.4" customHeight="1">
      <c r="A246" s="35"/>
      <c r="B246" s="36"/>
      <c r="C246" s="202" t="s">
        <v>385</v>
      </c>
      <c r="D246" s="202" t="s">
        <v>174</v>
      </c>
      <c r="E246" s="203" t="s">
        <v>2405</v>
      </c>
      <c r="F246" s="204" t="s">
        <v>2406</v>
      </c>
      <c r="G246" s="205" t="s">
        <v>356</v>
      </c>
      <c r="H246" s="206">
        <v>240</v>
      </c>
      <c r="I246" s="207"/>
      <c r="J246" s="208">
        <f>ROUND(I246*H246,2)</f>
        <v>0</v>
      </c>
      <c r="K246" s="209"/>
      <c r="L246" s="41"/>
      <c r="M246" s="210" t="s">
        <v>19</v>
      </c>
      <c r="N246" s="211" t="s">
        <v>40</v>
      </c>
      <c r="O246" s="81"/>
      <c r="P246" s="212">
        <f>O246*H246</f>
        <v>0</v>
      </c>
      <c r="Q246" s="212">
        <v>0</v>
      </c>
      <c r="R246" s="212">
        <f>Q246*H246</f>
        <v>0</v>
      </c>
      <c r="S246" s="212">
        <v>0</v>
      </c>
      <c r="T246" s="213">
        <f>S246*H246</f>
        <v>0</v>
      </c>
      <c r="U246" s="35"/>
      <c r="V246" s="35"/>
      <c r="W246" s="35"/>
      <c r="X246" s="35"/>
      <c r="Y246" s="35"/>
      <c r="Z246" s="35"/>
      <c r="AA246" s="35"/>
      <c r="AB246" s="35"/>
      <c r="AC246" s="35"/>
      <c r="AD246" s="35"/>
      <c r="AE246" s="35"/>
      <c r="AR246" s="214" t="s">
        <v>178</v>
      </c>
      <c r="AT246" s="214" t="s">
        <v>174</v>
      </c>
      <c r="AU246" s="214" t="s">
        <v>77</v>
      </c>
      <c r="AY246" s="14" t="s">
        <v>171</v>
      </c>
      <c r="BE246" s="215">
        <f>IF(N246="základní",J246,0)</f>
        <v>0</v>
      </c>
      <c r="BF246" s="215">
        <f>IF(N246="snížená",J246,0)</f>
        <v>0</v>
      </c>
      <c r="BG246" s="215">
        <f>IF(N246="zákl. přenesená",J246,0)</f>
        <v>0</v>
      </c>
      <c r="BH246" s="215">
        <f>IF(N246="sníž. přenesená",J246,0)</f>
        <v>0</v>
      </c>
      <c r="BI246" s="215">
        <f>IF(N246="nulová",J246,0)</f>
        <v>0</v>
      </c>
      <c r="BJ246" s="14" t="s">
        <v>77</v>
      </c>
      <c r="BK246" s="215">
        <f>ROUND(I246*H246,2)</f>
        <v>0</v>
      </c>
      <c r="BL246" s="14" t="s">
        <v>178</v>
      </c>
      <c r="BM246" s="214" t="s">
        <v>2407</v>
      </c>
    </row>
    <row r="247" spans="1:65" s="2" customFormat="1" ht="14.4" customHeight="1">
      <c r="A247" s="35"/>
      <c r="B247" s="36"/>
      <c r="C247" s="202" t="s">
        <v>1167</v>
      </c>
      <c r="D247" s="202" t="s">
        <v>174</v>
      </c>
      <c r="E247" s="203" t="s">
        <v>2408</v>
      </c>
      <c r="F247" s="204" t="s">
        <v>2409</v>
      </c>
      <c r="G247" s="205" t="s">
        <v>378</v>
      </c>
      <c r="H247" s="206">
        <v>2</v>
      </c>
      <c r="I247" s="207"/>
      <c r="J247" s="208">
        <f>ROUND(I247*H247,2)</f>
        <v>0</v>
      </c>
      <c r="K247" s="209"/>
      <c r="L247" s="41"/>
      <c r="M247" s="210" t="s">
        <v>19</v>
      </c>
      <c r="N247" s="211" t="s">
        <v>40</v>
      </c>
      <c r="O247" s="81"/>
      <c r="P247" s="212">
        <f>O247*H247</f>
        <v>0</v>
      </c>
      <c r="Q247" s="212">
        <v>0</v>
      </c>
      <c r="R247" s="212">
        <f>Q247*H247</f>
        <v>0</v>
      </c>
      <c r="S247" s="212">
        <v>0</v>
      </c>
      <c r="T247" s="213">
        <f>S247*H247</f>
        <v>0</v>
      </c>
      <c r="U247" s="35"/>
      <c r="V247" s="35"/>
      <c r="W247" s="35"/>
      <c r="X247" s="35"/>
      <c r="Y247" s="35"/>
      <c r="Z247" s="35"/>
      <c r="AA247" s="35"/>
      <c r="AB247" s="35"/>
      <c r="AC247" s="35"/>
      <c r="AD247" s="35"/>
      <c r="AE247" s="35"/>
      <c r="AR247" s="214" t="s">
        <v>178</v>
      </c>
      <c r="AT247" s="214" t="s">
        <v>174</v>
      </c>
      <c r="AU247" s="214" t="s">
        <v>77</v>
      </c>
      <c r="AY247" s="14" t="s">
        <v>171</v>
      </c>
      <c r="BE247" s="215">
        <f>IF(N247="základní",J247,0)</f>
        <v>0</v>
      </c>
      <c r="BF247" s="215">
        <f>IF(N247="snížená",J247,0)</f>
        <v>0</v>
      </c>
      <c r="BG247" s="215">
        <f>IF(N247="zákl. přenesená",J247,0)</f>
        <v>0</v>
      </c>
      <c r="BH247" s="215">
        <f>IF(N247="sníž. přenesená",J247,0)</f>
        <v>0</v>
      </c>
      <c r="BI247" s="215">
        <f>IF(N247="nulová",J247,0)</f>
        <v>0</v>
      </c>
      <c r="BJ247" s="14" t="s">
        <v>77</v>
      </c>
      <c r="BK247" s="215">
        <f>ROUND(I247*H247,2)</f>
        <v>0</v>
      </c>
      <c r="BL247" s="14" t="s">
        <v>178</v>
      </c>
      <c r="BM247" s="214" t="s">
        <v>2410</v>
      </c>
    </row>
    <row r="248" spans="1:65" s="2" customFormat="1" ht="14.4" customHeight="1">
      <c r="A248" s="35"/>
      <c r="B248" s="36"/>
      <c r="C248" s="202" t="s">
        <v>388</v>
      </c>
      <c r="D248" s="202" t="s">
        <v>174</v>
      </c>
      <c r="E248" s="203" t="s">
        <v>2411</v>
      </c>
      <c r="F248" s="204" t="s">
        <v>2412</v>
      </c>
      <c r="G248" s="205" t="s">
        <v>653</v>
      </c>
      <c r="H248" s="206">
        <v>3</v>
      </c>
      <c r="I248" s="207"/>
      <c r="J248" s="208">
        <f>ROUND(I248*H248,2)</f>
        <v>0</v>
      </c>
      <c r="K248" s="209"/>
      <c r="L248" s="41"/>
      <c r="M248" s="210" t="s">
        <v>19</v>
      </c>
      <c r="N248" s="211" t="s">
        <v>40</v>
      </c>
      <c r="O248" s="81"/>
      <c r="P248" s="212">
        <f>O248*H248</f>
        <v>0</v>
      </c>
      <c r="Q248" s="212">
        <v>0</v>
      </c>
      <c r="R248" s="212">
        <f>Q248*H248</f>
        <v>0</v>
      </c>
      <c r="S248" s="212">
        <v>0</v>
      </c>
      <c r="T248" s="213">
        <f>S248*H248</f>
        <v>0</v>
      </c>
      <c r="U248" s="35"/>
      <c r="V248" s="35"/>
      <c r="W248" s="35"/>
      <c r="X248" s="35"/>
      <c r="Y248" s="35"/>
      <c r="Z248" s="35"/>
      <c r="AA248" s="35"/>
      <c r="AB248" s="35"/>
      <c r="AC248" s="35"/>
      <c r="AD248" s="35"/>
      <c r="AE248" s="35"/>
      <c r="AR248" s="214" t="s">
        <v>178</v>
      </c>
      <c r="AT248" s="214" t="s">
        <v>174</v>
      </c>
      <c r="AU248" s="214" t="s">
        <v>77</v>
      </c>
      <c r="AY248" s="14" t="s">
        <v>171</v>
      </c>
      <c r="BE248" s="215">
        <f>IF(N248="základní",J248,0)</f>
        <v>0</v>
      </c>
      <c r="BF248" s="215">
        <f>IF(N248="snížená",J248,0)</f>
        <v>0</v>
      </c>
      <c r="BG248" s="215">
        <f>IF(N248="zákl. přenesená",J248,0)</f>
        <v>0</v>
      </c>
      <c r="BH248" s="215">
        <f>IF(N248="sníž. přenesená",J248,0)</f>
        <v>0</v>
      </c>
      <c r="BI248" s="215">
        <f>IF(N248="nulová",J248,0)</f>
        <v>0</v>
      </c>
      <c r="BJ248" s="14" t="s">
        <v>77</v>
      </c>
      <c r="BK248" s="215">
        <f>ROUND(I248*H248,2)</f>
        <v>0</v>
      </c>
      <c r="BL248" s="14" t="s">
        <v>178</v>
      </c>
      <c r="BM248" s="214" t="s">
        <v>2413</v>
      </c>
    </row>
    <row r="249" spans="1:65" s="2" customFormat="1" ht="14.4" customHeight="1">
      <c r="A249" s="35"/>
      <c r="B249" s="36"/>
      <c r="C249" s="202" t="s">
        <v>1176</v>
      </c>
      <c r="D249" s="202" t="s">
        <v>174</v>
      </c>
      <c r="E249" s="203" t="s">
        <v>2414</v>
      </c>
      <c r="F249" s="204" t="s">
        <v>2415</v>
      </c>
      <c r="G249" s="205" t="s">
        <v>640</v>
      </c>
      <c r="H249" s="206">
        <v>1</v>
      </c>
      <c r="I249" s="207"/>
      <c r="J249" s="208">
        <f>ROUND(I249*H249,2)</f>
        <v>0</v>
      </c>
      <c r="K249" s="209"/>
      <c r="L249" s="41"/>
      <c r="M249" s="210" t="s">
        <v>19</v>
      </c>
      <c r="N249" s="211" t="s">
        <v>40</v>
      </c>
      <c r="O249" s="81"/>
      <c r="P249" s="212">
        <f>O249*H249</f>
        <v>0</v>
      </c>
      <c r="Q249" s="212">
        <v>0</v>
      </c>
      <c r="R249" s="212">
        <f>Q249*H249</f>
        <v>0</v>
      </c>
      <c r="S249" s="212">
        <v>0</v>
      </c>
      <c r="T249" s="213">
        <f>S249*H249</f>
        <v>0</v>
      </c>
      <c r="U249" s="35"/>
      <c r="V249" s="35"/>
      <c r="W249" s="35"/>
      <c r="X249" s="35"/>
      <c r="Y249" s="35"/>
      <c r="Z249" s="35"/>
      <c r="AA249" s="35"/>
      <c r="AB249" s="35"/>
      <c r="AC249" s="35"/>
      <c r="AD249" s="35"/>
      <c r="AE249" s="35"/>
      <c r="AR249" s="214" t="s">
        <v>178</v>
      </c>
      <c r="AT249" s="214" t="s">
        <v>174</v>
      </c>
      <c r="AU249" s="214" t="s">
        <v>77</v>
      </c>
      <c r="AY249" s="14" t="s">
        <v>171</v>
      </c>
      <c r="BE249" s="215">
        <f>IF(N249="základní",J249,0)</f>
        <v>0</v>
      </c>
      <c r="BF249" s="215">
        <f>IF(N249="snížená",J249,0)</f>
        <v>0</v>
      </c>
      <c r="BG249" s="215">
        <f>IF(N249="zákl. přenesená",J249,0)</f>
        <v>0</v>
      </c>
      <c r="BH249" s="215">
        <f>IF(N249="sníž. přenesená",J249,0)</f>
        <v>0</v>
      </c>
      <c r="BI249" s="215">
        <f>IF(N249="nulová",J249,0)</f>
        <v>0</v>
      </c>
      <c r="BJ249" s="14" t="s">
        <v>77</v>
      </c>
      <c r="BK249" s="215">
        <f>ROUND(I249*H249,2)</f>
        <v>0</v>
      </c>
      <c r="BL249" s="14" t="s">
        <v>178</v>
      </c>
      <c r="BM249" s="214" t="s">
        <v>2416</v>
      </c>
    </row>
    <row r="250" spans="1:65" s="2" customFormat="1" ht="14.4" customHeight="1">
      <c r="A250" s="35"/>
      <c r="B250" s="36"/>
      <c r="C250" s="202" t="s">
        <v>539</v>
      </c>
      <c r="D250" s="202" t="s">
        <v>174</v>
      </c>
      <c r="E250" s="203" t="s">
        <v>2417</v>
      </c>
      <c r="F250" s="204" t="s">
        <v>2418</v>
      </c>
      <c r="G250" s="205" t="s">
        <v>378</v>
      </c>
      <c r="H250" s="206">
        <v>1</v>
      </c>
      <c r="I250" s="207"/>
      <c r="J250" s="208">
        <f>ROUND(I250*H250,2)</f>
        <v>0</v>
      </c>
      <c r="K250" s="209"/>
      <c r="L250" s="41"/>
      <c r="M250" s="210" t="s">
        <v>19</v>
      </c>
      <c r="N250" s="211" t="s">
        <v>40</v>
      </c>
      <c r="O250" s="81"/>
      <c r="P250" s="212">
        <f>O250*H250</f>
        <v>0</v>
      </c>
      <c r="Q250" s="212">
        <v>0</v>
      </c>
      <c r="R250" s="212">
        <f>Q250*H250</f>
        <v>0</v>
      </c>
      <c r="S250" s="212">
        <v>0</v>
      </c>
      <c r="T250" s="213">
        <f>S250*H250</f>
        <v>0</v>
      </c>
      <c r="U250" s="35"/>
      <c r="V250" s="35"/>
      <c r="W250" s="35"/>
      <c r="X250" s="35"/>
      <c r="Y250" s="35"/>
      <c r="Z250" s="35"/>
      <c r="AA250" s="35"/>
      <c r="AB250" s="35"/>
      <c r="AC250" s="35"/>
      <c r="AD250" s="35"/>
      <c r="AE250" s="35"/>
      <c r="AR250" s="214" t="s">
        <v>178</v>
      </c>
      <c r="AT250" s="214" t="s">
        <v>174</v>
      </c>
      <c r="AU250" s="214" t="s">
        <v>77</v>
      </c>
      <c r="AY250" s="14" t="s">
        <v>171</v>
      </c>
      <c r="BE250" s="215">
        <f>IF(N250="základní",J250,0)</f>
        <v>0</v>
      </c>
      <c r="BF250" s="215">
        <f>IF(N250="snížená",J250,0)</f>
        <v>0</v>
      </c>
      <c r="BG250" s="215">
        <f>IF(N250="zákl. přenesená",J250,0)</f>
        <v>0</v>
      </c>
      <c r="BH250" s="215">
        <f>IF(N250="sníž. přenesená",J250,0)</f>
        <v>0</v>
      </c>
      <c r="BI250" s="215">
        <f>IF(N250="nulová",J250,0)</f>
        <v>0</v>
      </c>
      <c r="BJ250" s="14" t="s">
        <v>77</v>
      </c>
      <c r="BK250" s="215">
        <f>ROUND(I250*H250,2)</f>
        <v>0</v>
      </c>
      <c r="BL250" s="14" t="s">
        <v>178</v>
      </c>
      <c r="BM250" s="214" t="s">
        <v>1166</v>
      </c>
    </row>
    <row r="251" spans="1:65" s="2" customFormat="1" ht="14.4" customHeight="1">
      <c r="A251" s="35"/>
      <c r="B251" s="36"/>
      <c r="C251" s="202" t="s">
        <v>1183</v>
      </c>
      <c r="D251" s="202" t="s">
        <v>174</v>
      </c>
      <c r="E251" s="203" t="s">
        <v>2419</v>
      </c>
      <c r="F251" s="204" t="s">
        <v>2420</v>
      </c>
      <c r="G251" s="205" t="s">
        <v>356</v>
      </c>
      <c r="H251" s="206">
        <v>840</v>
      </c>
      <c r="I251" s="207"/>
      <c r="J251" s="208">
        <f>ROUND(I251*H251,2)</f>
        <v>0</v>
      </c>
      <c r="K251" s="209"/>
      <c r="L251" s="41"/>
      <c r="M251" s="210" t="s">
        <v>19</v>
      </c>
      <c r="N251" s="211" t="s">
        <v>40</v>
      </c>
      <c r="O251" s="81"/>
      <c r="P251" s="212">
        <f>O251*H251</f>
        <v>0</v>
      </c>
      <c r="Q251" s="212">
        <v>0</v>
      </c>
      <c r="R251" s="212">
        <f>Q251*H251</f>
        <v>0</v>
      </c>
      <c r="S251" s="212">
        <v>0</v>
      </c>
      <c r="T251" s="213">
        <f>S251*H251</f>
        <v>0</v>
      </c>
      <c r="U251" s="35"/>
      <c r="V251" s="35"/>
      <c r="W251" s="35"/>
      <c r="X251" s="35"/>
      <c r="Y251" s="35"/>
      <c r="Z251" s="35"/>
      <c r="AA251" s="35"/>
      <c r="AB251" s="35"/>
      <c r="AC251" s="35"/>
      <c r="AD251" s="35"/>
      <c r="AE251" s="35"/>
      <c r="AR251" s="214" t="s">
        <v>178</v>
      </c>
      <c r="AT251" s="214" t="s">
        <v>174</v>
      </c>
      <c r="AU251" s="214" t="s">
        <v>77</v>
      </c>
      <c r="AY251" s="14" t="s">
        <v>171</v>
      </c>
      <c r="BE251" s="215">
        <f>IF(N251="základní",J251,0)</f>
        <v>0</v>
      </c>
      <c r="BF251" s="215">
        <f>IF(N251="snížená",J251,0)</f>
        <v>0</v>
      </c>
      <c r="BG251" s="215">
        <f>IF(N251="zákl. přenesená",J251,0)</f>
        <v>0</v>
      </c>
      <c r="BH251" s="215">
        <f>IF(N251="sníž. přenesená",J251,0)</f>
        <v>0</v>
      </c>
      <c r="BI251" s="215">
        <f>IF(N251="nulová",J251,0)</f>
        <v>0</v>
      </c>
      <c r="BJ251" s="14" t="s">
        <v>77</v>
      </c>
      <c r="BK251" s="215">
        <f>ROUND(I251*H251,2)</f>
        <v>0</v>
      </c>
      <c r="BL251" s="14" t="s">
        <v>178</v>
      </c>
      <c r="BM251" s="214" t="s">
        <v>2421</v>
      </c>
    </row>
    <row r="252" spans="1:65" s="2" customFormat="1" ht="24.15" customHeight="1">
      <c r="A252" s="35"/>
      <c r="B252" s="36"/>
      <c r="C252" s="202" t="s">
        <v>391</v>
      </c>
      <c r="D252" s="202" t="s">
        <v>174</v>
      </c>
      <c r="E252" s="203" t="s">
        <v>2422</v>
      </c>
      <c r="F252" s="204" t="s">
        <v>2423</v>
      </c>
      <c r="G252" s="205" t="s">
        <v>640</v>
      </c>
      <c r="H252" s="206">
        <v>1</v>
      </c>
      <c r="I252" s="207"/>
      <c r="J252" s="208">
        <f>ROUND(I252*H252,2)</f>
        <v>0</v>
      </c>
      <c r="K252" s="209"/>
      <c r="L252" s="41"/>
      <c r="M252" s="210" t="s">
        <v>19</v>
      </c>
      <c r="N252" s="211" t="s">
        <v>40</v>
      </c>
      <c r="O252" s="81"/>
      <c r="P252" s="212">
        <f>O252*H252</f>
        <v>0</v>
      </c>
      <c r="Q252" s="212">
        <v>0</v>
      </c>
      <c r="R252" s="212">
        <f>Q252*H252</f>
        <v>0</v>
      </c>
      <c r="S252" s="212">
        <v>0</v>
      </c>
      <c r="T252" s="213">
        <f>S252*H252</f>
        <v>0</v>
      </c>
      <c r="U252" s="35"/>
      <c r="V252" s="35"/>
      <c r="W252" s="35"/>
      <c r="X252" s="35"/>
      <c r="Y252" s="35"/>
      <c r="Z252" s="35"/>
      <c r="AA252" s="35"/>
      <c r="AB252" s="35"/>
      <c r="AC252" s="35"/>
      <c r="AD252" s="35"/>
      <c r="AE252" s="35"/>
      <c r="AR252" s="214" t="s">
        <v>178</v>
      </c>
      <c r="AT252" s="214" t="s">
        <v>174</v>
      </c>
      <c r="AU252" s="214" t="s">
        <v>77</v>
      </c>
      <c r="AY252" s="14" t="s">
        <v>171</v>
      </c>
      <c r="BE252" s="215">
        <f>IF(N252="základní",J252,0)</f>
        <v>0</v>
      </c>
      <c r="BF252" s="215">
        <f>IF(N252="snížená",J252,0)</f>
        <v>0</v>
      </c>
      <c r="BG252" s="215">
        <f>IF(N252="zákl. přenesená",J252,0)</f>
        <v>0</v>
      </c>
      <c r="BH252" s="215">
        <f>IF(N252="sníž. přenesená",J252,0)</f>
        <v>0</v>
      </c>
      <c r="BI252" s="215">
        <f>IF(N252="nulová",J252,0)</f>
        <v>0</v>
      </c>
      <c r="BJ252" s="14" t="s">
        <v>77</v>
      </c>
      <c r="BK252" s="215">
        <f>ROUND(I252*H252,2)</f>
        <v>0</v>
      </c>
      <c r="BL252" s="14" t="s">
        <v>178</v>
      </c>
      <c r="BM252" s="214" t="s">
        <v>1173</v>
      </c>
    </row>
    <row r="253" spans="1:65" s="2" customFormat="1" ht="14.4" customHeight="1">
      <c r="A253" s="35"/>
      <c r="B253" s="36"/>
      <c r="C253" s="202" t="s">
        <v>1188</v>
      </c>
      <c r="D253" s="202" t="s">
        <v>174</v>
      </c>
      <c r="E253" s="203" t="s">
        <v>2424</v>
      </c>
      <c r="F253" s="204" t="s">
        <v>2425</v>
      </c>
      <c r="G253" s="205" t="s">
        <v>378</v>
      </c>
      <c r="H253" s="206">
        <v>1</v>
      </c>
      <c r="I253" s="207"/>
      <c r="J253" s="208">
        <f>ROUND(I253*H253,2)</f>
        <v>0</v>
      </c>
      <c r="K253" s="209"/>
      <c r="L253" s="41"/>
      <c r="M253" s="210" t="s">
        <v>19</v>
      </c>
      <c r="N253" s="211" t="s">
        <v>40</v>
      </c>
      <c r="O253" s="81"/>
      <c r="P253" s="212">
        <f>O253*H253</f>
        <v>0</v>
      </c>
      <c r="Q253" s="212">
        <v>0</v>
      </c>
      <c r="R253" s="212">
        <f>Q253*H253</f>
        <v>0</v>
      </c>
      <c r="S253" s="212">
        <v>0</v>
      </c>
      <c r="T253" s="213">
        <f>S253*H253</f>
        <v>0</v>
      </c>
      <c r="U253" s="35"/>
      <c r="V253" s="35"/>
      <c r="W253" s="35"/>
      <c r="X253" s="35"/>
      <c r="Y253" s="35"/>
      <c r="Z253" s="35"/>
      <c r="AA253" s="35"/>
      <c r="AB253" s="35"/>
      <c r="AC253" s="35"/>
      <c r="AD253" s="35"/>
      <c r="AE253" s="35"/>
      <c r="AR253" s="214" t="s">
        <v>178</v>
      </c>
      <c r="AT253" s="214" t="s">
        <v>174</v>
      </c>
      <c r="AU253" s="214" t="s">
        <v>77</v>
      </c>
      <c r="AY253" s="14" t="s">
        <v>171</v>
      </c>
      <c r="BE253" s="215">
        <f>IF(N253="základní",J253,0)</f>
        <v>0</v>
      </c>
      <c r="BF253" s="215">
        <f>IF(N253="snížená",J253,0)</f>
        <v>0</v>
      </c>
      <c r="BG253" s="215">
        <f>IF(N253="zákl. přenesená",J253,0)</f>
        <v>0</v>
      </c>
      <c r="BH253" s="215">
        <f>IF(N253="sníž. přenesená",J253,0)</f>
        <v>0</v>
      </c>
      <c r="BI253" s="215">
        <f>IF(N253="nulová",J253,0)</f>
        <v>0</v>
      </c>
      <c r="BJ253" s="14" t="s">
        <v>77</v>
      </c>
      <c r="BK253" s="215">
        <f>ROUND(I253*H253,2)</f>
        <v>0</v>
      </c>
      <c r="BL253" s="14" t="s">
        <v>178</v>
      </c>
      <c r="BM253" s="214" t="s">
        <v>1179</v>
      </c>
    </row>
    <row r="254" spans="1:65" s="2" customFormat="1" ht="14.4" customHeight="1">
      <c r="A254" s="35"/>
      <c r="B254" s="36"/>
      <c r="C254" s="202" t="s">
        <v>394</v>
      </c>
      <c r="D254" s="202" t="s">
        <v>174</v>
      </c>
      <c r="E254" s="203" t="s">
        <v>2426</v>
      </c>
      <c r="F254" s="204" t="s">
        <v>2427</v>
      </c>
      <c r="G254" s="205" t="s">
        <v>653</v>
      </c>
      <c r="H254" s="206">
        <v>4</v>
      </c>
      <c r="I254" s="207"/>
      <c r="J254" s="208">
        <f>ROUND(I254*H254,2)</f>
        <v>0</v>
      </c>
      <c r="K254" s="209"/>
      <c r="L254" s="41"/>
      <c r="M254" s="210" t="s">
        <v>19</v>
      </c>
      <c r="N254" s="211" t="s">
        <v>40</v>
      </c>
      <c r="O254" s="81"/>
      <c r="P254" s="212">
        <f>O254*H254</f>
        <v>0</v>
      </c>
      <c r="Q254" s="212">
        <v>0</v>
      </c>
      <c r="R254" s="212">
        <f>Q254*H254</f>
        <v>0</v>
      </c>
      <c r="S254" s="212">
        <v>0</v>
      </c>
      <c r="T254" s="213">
        <f>S254*H254</f>
        <v>0</v>
      </c>
      <c r="U254" s="35"/>
      <c r="V254" s="35"/>
      <c r="W254" s="35"/>
      <c r="X254" s="35"/>
      <c r="Y254" s="35"/>
      <c r="Z254" s="35"/>
      <c r="AA254" s="35"/>
      <c r="AB254" s="35"/>
      <c r="AC254" s="35"/>
      <c r="AD254" s="35"/>
      <c r="AE254" s="35"/>
      <c r="AR254" s="214" t="s">
        <v>178</v>
      </c>
      <c r="AT254" s="214" t="s">
        <v>174</v>
      </c>
      <c r="AU254" s="214" t="s">
        <v>77</v>
      </c>
      <c r="AY254" s="14" t="s">
        <v>171</v>
      </c>
      <c r="BE254" s="215">
        <f>IF(N254="základní",J254,0)</f>
        <v>0</v>
      </c>
      <c r="BF254" s="215">
        <f>IF(N254="snížená",J254,0)</f>
        <v>0</v>
      </c>
      <c r="BG254" s="215">
        <f>IF(N254="zákl. přenesená",J254,0)</f>
        <v>0</v>
      </c>
      <c r="BH254" s="215">
        <f>IF(N254="sníž. přenesená",J254,0)</f>
        <v>0</v>
      </c>
      <c r="BI254" s="215">
        <f>IF(N254="nulová",J254,0)</f>
        <v>0</v>
      </c>
      <c r="BJ254" s="14" t="s">
        <v>77</v>
      </c>
      <c r="BK254" s="215">
        <f>ROUND(I254*H254,2)</f>
        <v>0</v>
      </c>
      <c r="BL254" s="14" t="s">
        <v>178</v>
      </c>
      <c r="BM254" s="214" t="s">
        <v>2428</v>
      </c>
    </row>
    <row r="255" spans="1:65" s="2" customFormat="1" ht="14.4" customHeight="1">
      <c r="A255" s="35"/>
      <c r="B255" s="36"/>
      <c r="C255" s="202" t="s">
        <v>1195</v>
      </c>
      <c r="D255" s="202" t="s">
        <v>174</v>
      </c>
      <c r="E255" s="203" t="s">
        <v>2429</v>
      </c>
      <c r="F255" s="204" t="s">
        <v>2430</v>
      </c>
      <c r="G255" s="205" t="s">
        <v>378</v>
      </c>
      <c r="H255" s="206">
        <v>1</v>
      </c>
      <c r="I255" s="207"/>
      <c r="J255" s="208">
        <f>ROUND(I255*H255,2)</f>
        <v>0</v>
      </c>
      <c r="K255" s="209"/>
      <c r="L255" s="41"/>
      <c r="M255" s="210" t="s">
        <v>19</v>
      </c>
      <c r="N255" s="211" t="s">
        <v>40</v>
      </c>
      <c r="O255" s="81"/>
      <c r="P255" s="212">
        <f>O255*H255</f>
        <v>0</v>
      </c>
      <c r="Q255" s="212">
        <v>0</v>
      </c>
      <c r="R255" s="212">
        <f>Q255*H255</f>
        <v>0</v>
      </c>
      <c r="S255" s="212">
        <v>0</v>
      </c>
      <c r="T255" s="213">
        <f>S255*H255</f>
        <v>0</v>
      </c>
      <c r="U255" s="35"/>
      <c r="V255" s="35"/>
      <c r="W255" s="35"/>
      <c r="X255" s="35"/>
      <c r="Y255" s="35"/>
      <c r="Z255" s="35"/>
      <c r="AA255" s="35"/>
      <c r="AB255" s="35"/>
      <c r="AC255" s="35"/>
      <c r="AD255" s="35"/>
      <c r="AE255" s="35"/>
      <c r="AR255" s="214" t="s">
        <v>178</v>
      </c>
      <c r="AT255" s="214" t="s">
        <v>174</v>
      </c>
      <c r="AU255" s="214" t="s">
        <v>77</v>
      </c>
      <c r="AY255" s="14" t="s">
        <v>171</v>
      </c>
      <c r="BE255" s="215">
        <f>IF(N255="základní",J255,0)</f>
        <v>0</v>
      </c>
      <c r="BF255" s="215">
        <f>IF(N255="snížená",J255,0)</f>
        <v>0</v>
      </c>
      <c r="BG255" s="215">
        <f>IF(N255="zákl. přenesená",J255,0)</f>
        <v>0</v>
      </c>
      <c r="BH255" s="215">
        <f>IF(N255="sníž. přenesená",J255,0)</f>
        <v>0</v>
      </c>
      <c r="BI255" s="215">
        <f>IF(N255="nulová",J255,0)</f>
        <v>0</v>
      </c>
      <c r="BJ255" s="14" t="s">
        <v>77</v>
      </c>
      <c r="BK255" s="215">
        <f>ROUND(I255*H255,2)</f>
        <v>0</v>
      </c>
      <c r="BL255" s="14" t="s">
        <v>178</v>
      </c>
      <c r="BM255" s="214" t="s">
        <v>1186</v>
      </c>
    </row>
    <row r="256" spans="1:65" s="2" customFormat="1" ht="14.4" customHeight="1">
      <c r="A256" s="35"/>
      <c r="B256" s="36"/>
      <c r="C256" s="202" t="s">
        <v>976</v>
      </c>
      <c r="D256" s="202" t="s">
        <v>174</v>
      </c>
      <c r="E256" s="203" t="s">
        <v>2431</v>
      </c>
      <c r="F256" s="204" t="s">
        <v>2432</v>
      </c>
      <c r="G256" s="205" t="s">
        <v>378</v>
      </c>
      <c r="H256" s="206">
        <v>1</v>
      </c>
      <c r="I256" s="207"/>
      <c r="J256" s="208">
        <f>ROUND(I256*H256,2)</f>
        <v>0</v>
      </c>
      <c r="K256" s="209"/>
      <c r="L256" s="41"/>
      <c r="M256" s="210" t="s">
        <v>19</v>
      </c>
      <c r="N256" s="211" t="s">
        <v>40</v>
      </c>
      <c r="O256" s="81"/>
      <c r="P256" s="212">
        <f>O256*H256</f>
        <v>0</v>
      </c>
      <c r="Q256" s="212">
        <v>0</v>
      </c>
      <c r="R256" s="212">
        <f>Q256*H256</f>
        <v>0</v>
      </c>
      <c r="S256" s="212">
        <v>0</v>
      </c>
      <c r="T256" s="213">
        <f>S256*H256</f>
        <v>0</v>
      </c>
      <c r="U256" s="35"/>
      <c r="V256" s="35"/>
      <c r="W256" s="35"/>
      <c r="X256" s="35"/>
      <c r="Y256" s="35"/>
      <c r="Z256" s="35"/>
      <c r="AA256" s="35"/>
      <c r="AB256" s="35"/>
      <c r="AC256" s="35"/>
      <c r="AD256" s="35"/>
      <c r="AE256" s="35"/>
      <c r="AR256" s="214" t="s">
        <v>178</v>
      </c>
      <c r="AT256" s="214" t="s">
        <v>174</v>
      </c>
      <c r="AU256" s="214" t="s">
        <v>77</v>
      </c>
      <c r="AY256" s="14" t="s">
        <v>171</v>
      </c>
      <c r="BE256" s="215">
        <f>IF(N256="základní",J256,0)</f>
        <v>0</v>
      </c>
      <c r="BF256" s="215">
        <f>IF(N256="snížená",J256,0)</f>
        <v>0</v>
      </c>
      <c r="BG256" s="215">
        <f>IF(N256="zákl. přenesená",J256,0)</f>
        <v>0</v>
      </c>
      <c r="BH256" s="215">
        <f>IF(N256="sníž. přenesená",J256,0)</f>
        <v>0</v>
      </c>
      <c r="BI256" s="215">
        <f>IF(N256="nulová",J256,0)</f>
        <v>0</v>
      </c>
      <c r="BJ256" s="14" t="s">
        <v>77</v>
      </c>
      <c r="BK256" s="215">
        <f>ROUND(I256*H256,2)</f>
        <v>0</v>
      </c>
      <c r="BL256" s="14" t="s">
        <v>178</v>
      </c>
      <c r="BM256" s="214" t="s">
        <v>2433</v>
      </c>
    </row>
    <row r="257" spans="1:65" s="2" customFormat="1" ht="14.4" customHeight="1">
      <c r="A257" s="35"/>
      <c r="B257" s="36"/>
      <c r="C257" s="202" t="s">
        <v>1202</v>
      </c>
      <c r="D257" s="202" t="s">
        <v>174</v>
      </c>
      <c r="E257" s="203" t="s">
        <v>2434</v>
      </c>
      <c r="F257" s="204" t="s">
        <v>2435</v>
      </c>
      <c r="G257" s="205" t="s">
        <v>356</v>
      </c>
      <c r="H257" s="206">
        <v>220</v>
      </c>
      <c r="I257" s="207"/>
      <c r="J257" s="208">
        <f>ROUND(I257*H257,2)</f>
        <v>0</v>
      </c>
      <c r="K257" s="209"/>
      <c r="L257" s="41"/>
      <c r="M257" s="210" t="s">
        <v>19</v>
      </c>
      <c r="N257" s="211" t="s">
        <v>40</v>
      </c>
      <c r="O257" s="81"/>
      <c r="P257" s="212">
        <f>O257*H257</f>
        <v>0</v>
      </c>
      <c r="Q257" s="212">
        <v>0</v>
      </c>
      <c r="R257" s="212">
        <f>Q257*H257</f>
        <v>0</v>
      </c>
      <c r="S257" s="212">
        <v>0</v>
      </c>
      <c r="T257" s="213">
        <f>S257*H257</f>
        <v>0</v>
      </c>
      <c r="U257" s="35"/>
      <c r="V257" s="35"/>
      <c r="W257" s="35"/>
      <c r="X257" s="35"/>
      <c r="Y257" s="35"/>
      <c r="Z257" s="35"/>
      <c r="AA257" s="35"/>
      <c r="AB257" s="35"/>
      <c r="AC257" s="35"/>
      <c r="AD257" s="35"/>
      <c r="AE257" s="35"/>
      <c r="AR257" s="214" t="s">
        <v>178</v>
      </c>
      <c r="AT257" s="214" t="s">
        <v>174</v>
      </c>
      <c r="AU257" s="214" t="s">
        <v>77</v>
      </c>
      <c r="AY257" s="14" t="s">
        <v>171</v>
      </c>
      <c r="BE257" s="215">
        <f>IF(N257="základní",J257,0)</f>
        <v>0</v>
      </c>
      <c r="BF257" s="215">
        <f>IF(N257="snížená",J257,0)</f>
        <v>0</v>
      </c>
      <c r="BG257" s="215">
        <f>IF(N257="zákl. přenesená",J257,0)</f>
        <v>0</v>
      </c>
      <c r="BH257" s="215">
        <f>IF(N257="sníž. přenesená",J257,0)</f>
        <v>0</v>
      </c>
      <c r="BI257" s="215">
        <f>IF(N257="nulová",J257,0)</f>
        <v>0</v>
      </c>
      <c r="BJ257" s="14" t="s">
        <v>77</v>
      </c>
      <c r="BK257" s="215">
        <f>ROUND(I257*H257,2)</f>
        <v>0</v>
      </c>
      <c r="BL257" s="14" t="s">
        <v>178</v>
      </c>
      <c r="BM257" s="214" t="s">
        <v>1191</v>
      </c>
    </row>
    <row r="258" spans="1:65" s="2" customFormat="1" ht="14.4" customHeight="1">
      <c r="A258" s="35"/>
      <c r="B258" s="36"/>
      <c r="C258" s="202" t="s">
        <v>980</v>
      </c>
      <c r="D258" s="202" t="s">
        <v>174</v>
      </c>
      <c r="E258" s="203" t="s">
        <v>2328</v>
      </c>
      <c r="F258" s="204" t="s">
        <v>2329</v>
      </c>
      <c r="G258" s="205" t="s">
        <v>378</v>
      </c>
      <c r="H258" s="206">
        <v>1</v>
      </c>
      <c r="I258" s="207"/>
      <c r="J258" s="208">
        <f>ROUND(I258*H258,2)</f>
        <v>0</v>
      </c>
      <c r="K258" s="209"/>
      <c r="L258" s="41"/>
      <c r="M258" s="210" t="s">
        <v>19</v>
      </c>
      <c r="N258" s="211" t="s">
        <v>40</v>
      </c>
      <c r="O258" s="81"/>
      <c r="P258" s="212">
        <f>O258*H258</f>
        <v>0</v>
      </c>
      <c r="Q258" s="212">
        <v>0</v>
      </c>
      <c r="R258" s="212">
        <f>Q258*H258</f>
        <v>0</v>
      </c>
      <c r="S258" s="212">
        <v>0</v>
      </c>
      <c r="T258" s="213">
        <f>S258*H258</f>
        <v>0</v>
      </c>
      <c r="U258" s="35"/>
      <c r="V258" s="35"/>
      <c r="W258" s="35"/>
      <c r="X258" s="35"/>
      <c r="Y258" s="35"/>
      <c r="Z258" s="35"/>
      <c r="AA258" s="35"/>
      <c r="AB258" s="35"/>
      <c r="AC258" s="35"/>
      <c r="AD258" s="35"/>
      <c r="AE258" s="35"/>
      <c r="AR258" s="214" t="s">
        <v>178</v>
      </c>
      <c r="AT258" s="214" t="s">
        <v>174</v>
      </c>
      <c r="AU258" s="214" t="s">
        <v>77</v>
      </c>
      <c r="AY258" s="14" t="s">
        <v>171</v>
      </c>
      <c r="BE258" s="215">
        <f>IF(N258="základní",J258,0)</f>
        <v>0</v>
      </c>
      <c r="BF258" s="215">
        <f>IF(N258="snížená",J258,0)</f>
        <v>0</v>
      </c>
      <c r="BG258" s="215">
        <f>IF(N258="zákl. přenesená",J258,0)</f>
        <v>0</v>
      </c>
      <c r="BH258" s="215">
        <f>IF(N258="sníž. přenesená",J258,0)</f>
        <v>0</v>
      </c>
      <c r="BI258" s="215">
        <f>IF(N258="nulová",J258,0)</f>
        <v>0</v>
      </c>
      <c r="BJ258" s="14" t="s">
        <v>77</v>
      </c>
      <c r="BK258" s="215">
        <f>ROUND(I258*H258,2)</f>
        <v>0</v>
      </c>
      <c r="BL258" s="14" t="s">
        <v>178</v>
      </c>
      <c r="BM258" s="214" t="s">
        <v>1194</v>
      </c>
    </row>
    <row r="259" spans="1:65" s="2" customFormat="1" ht="24.15" customHeight="1">
      <c r="A259" s="35"/>
      <c r="B259" s="36"/>
      <c r="C259" s="202" t="s">
        <v>1210</v>
      </c>
      <c r="D259" s="202" t="s">
        <v>174</v>
      </c>
      <c r="E259" s="203" t="s">
        <v>2436</v>
      </c>
      <c r="F259" s="204" t="s">
        <v>2437</v>
      </c>
      <c r="G259" s="205" t="s">
        <v>640</v>
      </c>
      <c r="H259" s="206">
        <v>1</v>
      </c>
      <c r="I259" s="207"/>
      <c r="J259" s="208">
        <f>ROUND(I259*H259,2)</f>
        <v>0</v>
      </c>
      <c r="K259" s="209"/>
      <c r="L259" s="41"/>
      <c r="M259" s="210" t="s">
        <v>19</v>
      </c>
      <c r="N259" s="211" t="s">
        <v>40</v>
      </c>
      <c r="O259" s="81"/>
      <c r="P259" s="212">
        <f>O259*H259</f>
        <v>0</v>
      </c>
      <c r="Q259" s="212">
        <v>0</v>
      </c>
      <c r="R259" s="212">
        <f>Q259*H259</f>
        <v>0</v>
      </c>
      <c r="S259" s="212">
        <v>0</v>
      </c>
      <c r="T259" s="213">
        <f>S259*H259</f>
        <v>0</v>
      </c>
      <c r="U259" s="35"/>
      <c r="V259" s="35"/>
      <c r="W259" s="35"/>
      <c r="X259" s="35"/>
      <c r="Y259" s="35"/>
      <c r="Z259" s="35"/>
      <c r="AA259" s="35"/>
      <c r="AB259" s="35"/>
      <c r="AC259" s="35"/>
      <c r="AD259" s="35"/>
      <c r="AE259" s="35"/>
      <c r="AR259" s="214" t="s">
        <v>178</v>
      </c>
      <c r="AT259" s="214" t="s">
        <v>174</v>
      </c>
      <c r="AU259" s="214" t="s">
        <v>77</v>
      </c>
      <c r="AY259" s="14" t="s">
        <v>171</v>
      </c>
      <c r="BE259" s="215">
        <f>IF(N259="základní",J259,0)</f>
        <v>0</v>
      </c>
      <c r="BF259" s="215">
        <f>IF(N259="snížená",J259,0)</f>
        <v>0</v>
      </c>
      <c r="BG259" s="215">
        <f>IF(N259="zákl. přenesená",J259,0)</f>
        <v>0</v>
      </c>
      <c r="BH259" s="215">
        <f>IF(N259="sníž. přenesená",J259,0)</f>
        <v>0</v>
      </c>
      <c r="BI259" s="215">
        <f>IF(N259="nulová",J259,0)</f>
        <v>0</v>
      </c>
      <c r="BJ259" s="14" t="s">
        <v>77</v>
      </c>
      <c r="BK259" s="215">
        <f>ROUND(I259*H259,2)</f>
        <v>0</v>
      </c>
      <c r="BL259" s="14" t="s">
        <v>178</v>
      </c>
      <c r="BM259" s="214" t="s">
        <v>2438</v>
      </c>
    </row>
    <row r="260" spans="1:65" s="2" customFormat="1" ht="14.4" customHeight="1">
      <c r="A260" s="35"/>
      <c r="B260" s="36"/>
      <c r="C260" s="202" t="s">
        <v>1214</v>
      </c>
      <c r="D260" s="202" t="s">
        <v>174</v>
      </c>
      <c r="E260" s="203" t="s">
        <v>2439</v>
      </c>
      <c r="F260" s="204" t="s">
        <v>2440</v>
      </c>
      <c r="G260" s="205" t="s">
        <v>378</v>
      </c>
      <c r="H260" s="206">
        <v>2</v>
      </c>
      <c r="I260" s="207"/>
      <c r="J260" s="208">
        <f>ROUND(I260*H260,2)</f>
        <v>0</v>
      </c>
      <c r="K260" s="209"/>
      <c r="L260" s="41"/>
      <c r="M260" s="210" t="s">
        <v>19</v>
      </c>
      <c r="N260" s="211" t="s">
        <v>40</v>
      </c>
      <c r="O260" s="81"/>
      <c r="P260" s="212">
        <f>O260*H260</f>
        <v>0</v>
      </c>
      <c r="Q260" s="212">
        <v>0</v>
      </c>
      <c r="R260" s="212">
        <f>Q260*H260</f>
        <v>0</v>
      </c>
      <c r="S260" s="212">
        <v>0</v>
      </c>
      <c r="T260" s="213">
        <f>S260*H260</f>
        <v>0</v>
      </c>
      <c r="U260" s="35"/>
      <c r="V260" s="35"/>
      <c r="W260" s="35"/>
      <c r="X260" s="35"/>
      <c r="Y260" s="35"/>
      <c r="Z260" s="35"/>
      <c r="AA260" s="35"/>
      <c r="AB260" s="35"/>
      <c r="AC260" s="35"/>
      <c r="AD260" s="35"/>
      <c r="AE260" s="35"/>
      <c r="AR260" s="214" t="s">
        <v>178</v>
      </c>
      <c r="AT260" s="214" t="s">
        <v>174</v>
      </c>
      <c r="AU260" s="214" t="s">
        <v>77</v>
      </c>
      <c r="AY260" s="14" t="s">
        <v>171</v>
      </c>
      <c r="BE260" s="215">
        <f>IF(N260="základní",J260,0)</f>
        <v>0</v>
      </c>
      <c r="BF260" s="215">
        <f>IF(N260="snížená",J260,0)</f>
        <v>0</v>
      </c>
      <c r="BG260" s="215">
        <f>IF(N260="zákl. přenesená",J260,0)</f>
        <v>0</v>
      </c>
      <c r="BH260" s="215">
        <f>IF(N260="sníž. přenesená",J260,0)</f>
        <v>0</v>
      </c>
      <c r="BI260" s="215">
        <f>IF(N260="nulová",J260,0)</f>
        <v>0</v>
      </c>
      <c r="BJ260" s="14" t="s">
        <v>77</v>
      </c>
      <c r="BK260" s="215">
        <f>ROUND(I260*H260,2)</f>
        <v>0</v>
      </c>
      <c r="BL260" s="14" t="s">
        <v>178</v>
      </c>
      <c r="BM260" s="214" t="s">
        <v>2441</v>
      </c>
    </row>
    <row r="261" spans="1:65" s="2" customFormat="1" ht="14.4" customHeight="1">
      <c r="A261" s="35"/>
      <c r="B261" s="36"/>
      <c r="C261" s="202" t="s">
        <v>1218</v>
      </c>
      <c r="D261" s="202" t="s">
        <v>174</v>
      </c>
      <c r="E261" s="203" t="s">
        <v>2442</v>
      </c>
      <c r="F261" s="204" t="s">
        <v>2443</v>
      </c>
      <c r="G261" s="205" t="s">
        <v>653</v>
      </c>
      <c r="H261" s="206">
        <v>10</v>
      </c>
      <c r="I261" s="207"/>
      <c r="J261" s="208">
        <f>ROUND(I261*H261,2)</f>
        <v>0</v>
      </c>
      <c r="K261" s="209"/>
      <c r="L261" s="41"/>
      <c r="M261" s="210" t="s">
        <v>19</v>
      </c>
      <c r="N261" s="211" t="s">
        <v>40</v>
      </c>
      <c r="O261" s="81"/>
      <c r="P261" s="212">
        <f>O261*H261</f>
        <v>0</v>
      </c>
      <c r="Q261" s="212">
        <v>0</v>
      </c>
      <c r="R261" s="212">
        <f>Q261*H261</f>
        <v>0</v>
      </c>
      <c r="S261" s="212">
        <v>0</v>
      </c>
      <c r="T261" s="213">
        <f>S261*H261</f>
        <v>0</v>
      </c>
      <c r="U261" s="35"/>
      <c r="V261" s="35"/>
      <c r="W261" s="35"/>
      <c r="X261" s="35"/>
      <c r="Y261" s="35"/>
      <c r="Z261" s="35"/>
      <c r="AA261" s="35"/>
      <c r="AB261" s="35"/>
      <c r="AC261" s="35"/>
      <c r="AD261" s="35"/>
      <c r="AE261" s="35"/>
      <c r="AR261" s="214" t="s">
        <v>178</v>
      </c>
      <c r="AT261" s="214" t="s">
        <v>174</v>
      </c>
      <c r="AU261" s="214" t="s">
        <v>77</v>
      </c>
      <c r="AY261" s="14" t="s">
        <v>171</v>
      </c>
      <c r="BE261" s="215">
        <f>IF(N261="základní",J261,0)</f>
        <v>0</v>
      </c>
      <c r="BF261" s="215">
        <f>IF(N261="snížená",J261,0)</f>
        <v>0</v>
      </c>
      <c r="BG261" s="215">
        <f>IF(N261="zákl. přenesená",J261,0)</f>
        <v>0</v>
      </c>
      <c r="BH261" s="215">
        <f>IF(N261="sníž. přenesená",J261,0)</f>
        <v>0</v>
      </c>
      <c r="BI261" s="215">
        <f>IF(N261="nulová",J261,0)</f>
        <v>0</v>
      </c>
      <c r="BJ261" s="14" t="s">
        <v>77</v>
      </c>
      <c r="BK261" s="215">
        <f>ROUND(I261*H261,2)</f>
        <v>0</v>
      </c>
      <c r="BL261" s="14" t="s">
        <v>178</v>
      </c>
      <c r="BM261" s="214" t="s">
        <v>1205</v>
      </c>
    </row>
    <row r="262" spans="1:65" s="2" customFormat="1" ht="14.4" customHeight="1">
      <c r="A262" s="35"/>
      <c r="B262" s="36"/>
      <c r="C262" s="202" t="s">
        <v>983</v>
      </c>
      <c r="D262" s="202" t="s">
        <v>174</v>
      </c>
      <c r="E262" s="203" t="s">
        <v>2444</v>
      </c>
      <c r="F262" s="204" t="s">
        <v>2445</v>
      </c>
      <c r="G262" s="205" t="s">
        <v>378</v>
      </c>
      <c r="H262" s="206">
        <v>1</v>
      </c>
      <c r="I262" s="207"/>
      <c r="J262" s="208">
        <f>ROUND(I262*H262,2)</f>
        <v>0</v>
      </c>
      <c r="K262" s="209"/>
      <c r="L262" s="41"/>
      <c r="M262" s="210" t="s">
        <v>19</v>
      </c>
      <c r="N262" s="211" t="s">
        <v>40</v>
      </c>
      <c r="O262" s="81"/>
      <c r="P262" s="212">
        <f>O262*H262</f>
        <v>0</v>
      </c>
      <c r="Q262" s="212">
        <v>0</v>
      </c>
      <c r="R262" s="212">
        <f>Q262*H262</f>
        <v>0</v>
      </c>
      <c r="S262" s="212">
        <v>0</v>
      </c>
      <c r="T262" s="213">
        <f>S262*H262</f>
        <v>0</v>
      </c>
      <c r="U262" s="35"/>
      <c r="V262" s="35"/>
      <c r="W262" s="35"/>
      <c r="X262" s="35"/>
      <c r="Y262" s="35"/>
      <c r="Z262" s="35"/>
      <c r="AA262" s="35"/>
      <c r="AB262" s="35"/>
      <c r="AC262" s="35"/>
      <c r="AD262" s="35"/>
      <c r="AE262" s="35"/>
      <c r="AR262" s="214" t="s">
        <v>178</v>
      </c>
      <c r="AT262" s="214" t="s">
        <v>174</v>
      </c>
      <c r="AU262" s="214" t="s">
        <v>77</v>
      </c>
      <c r="AY262" s="14" t="s">
        <v>171</v>
      </c>
      <c r="BE262" s="215">
        <f>IF(N262="základní",J262,0)</f>
        <v>0</v>
      </c>
      <c r="BF262" s="215">
        <f>IF(N262="snížená",J262,0)</f>
        <v>0</v>
      </c>
      <c r="BG262" s="215">
        <f>IF(N262="zákl. přenesená",J262,0)</f>
        <v>0</v>
      </c>
      <c r="BH262" s="215">
        <f>IF(N262="sníž. přenesená",J262,0)</f>
        <v>0</v>
      </c>
      <c r="BI262" s="215">
        <f>IF(N262="nulová",J262,0)</f>
        <v>0</v>
      </c>
      <c r="BJ262" s="14" t="s">
        <v>77</v>
      </c>
      <c r="BK262" s="215">
        <f>ROUND(I262*H262,2)</f>
        <v>0</v>
      </c>
      <c r="BL262" s="14" t="s">
        <v>178</v>
      </c>
      <c r="BM262" s="214" t="s">
        <v>2446</v>
      </c>
    </row>
    <row r="263" spans="1:65" s="2" customFormat="1" ht="14.4" customHeight="1">
      <c r="A263" s="35"/>
      <c r="B263" s="36"/>
      <c r="C263" s="202" t="s">
        <v>1225</v>
      </c>
      <c r="D263" s="202" t="s">
        <v>174</v>
      </c>
      <c r="E263" s="203" t="s">
        <v>2447</v>
      </c>
      <c r="F263" s="204" t="s">
        <v>2448</v>
      </c>
      <c r="G263" s="205" t="s">
        <v>356</v>
      </c>
      <c r="H263" s="206">
        <v>60</v>
      </c>
      <c r="I263" s="207"/>
      <c r="J263" s="208">
        <f>ROUND(I263*H263,2)</f>
        <v>0</v>
      </c>
      <c r="K263" s="209"/>
      <c r="L263" s="41"/>
      <c r="M263" s="210" t="s">
        <v>19</v>
      </c>
      <c r="N263" s="211" t="s">
        <v>40</v>
      </c>
      <c r="O263" s="81"/>
      <c r="P263" s="212">
        <f>O263*H263</f>
        <v>0</v>
      </c>
      <c r="Q263" s="212">
        <v>0</v>
      </c>
      <c r="R263" s="212">
        <f>Q263*H263</f>
        <v>0</v>
      </c>
      <c r="S263" s="212">
        <v>0</v>
      </c>
      <c r="T263" s="213">
        <f>S263*H263</f>
        <v>0</v>
      </c>
      <c r="U263" s="35"/>
      <c r="V263" s="35"/>
      <c r="W263" s="35"/>
      <c r="X263" s="35"/>
      <c r="Y263" s="35"/>
      <c r="Z263" s="35"/>
      <c r="AA263" s="35"/>
      <c r="AB263" s="35"/>
      <c r="AC263" s="35"/>
      <c r="AD263" s="35"/>
      <c r="AE263" s="35"/>
      <c r="AR263" s="214" t="s">
        <v>178</v>
      </c>
      <c r="AT263" s="214" t="s">
        <v>174</v>
      </c>
      <c r="AU263" s="214" t="s">
        <v>77</v>
      </c>
      <c r="AY263" s="14" t="s">
        <v>171</v>
      </c>
      <c r="BE263" s="215">
        <f>IF(N263="základní",J263,0)</f>
        <v>0</v>
      </c>
      <c r="BF263" s="215">
        <f>IF(N263="snížená",J263,0)</f>
        <v>0</v>
      </c>
      <c r="BG263" s="215">
        <f>IF(N263="zákl. přenesená",J263,0)</f>
        <v>0</v>
      </c>
      <c r="BH263" s="215">
        <f>IF(N263="sníž. přenesená",J263,0)</f>
        <v>0</v>
      </c>
      <c r="BI263" s="215">
        <f>IF(N263="nulová",J263,0)</f>
        <v>0</v>
      </c>
      <c r="BJ263" s="14" t="s">
        <v>77</v>
      </c>
      <c r="BK263" s="215">
        <f>ROUND(I263*H263,2)</f>
        <v>0</v>
      </c>
      <c r="BL263" s="14" t="s">
        <v>178</v>
      </c>
      <c r="BM263" s="214" t="s">
        <v>2449</v>
      </c>
    </row>
    <row r="264" spans="1:65" s="2" customFormat="1" ht="24.15" customHeight="1">
      <c r="A264" s="35"/>
      <c r="B264" s="36"/>
      <c r="C264" s="202" t="s">
        <v>987</v>
      </c>
      <c r="D264" s="202" t="s">
        <v>174</v>
      </c>
      <c r="E264" s="203" t="s">
        <v>2450</v>
      </c>
      <c r="F264" s="204" t="s">
        <v>2451</v>
      </c>
      <c r="G264" s="205" t="s">
        <v>640</v>
      </c>
      <c r="H264" s="206">
        <v>1</v>
      </c>
      <c r="I264" s="207"/>
      <c r="J264" s="208">
        <f>ROUND(I264*H264,2)</f>
        <v>0</v>
      </c>
      <c r="K264" s="209"/>
      <c r="L264" s="41"/>
      <c r="M264" s="210" t="s">
        <v>19</v>
      </c>
      <c r="N264" s="211" t="s">
        <v>40</v>
      </c>
      <c r="O264" s="81"/>
      <c r="P264" s="212">
        <f>O264*H264</f>
        <v>0</v>
      </c>
      <c r="Q264" s="212">
        <v>0</v>
      </c>
      <c r="R264" s="212">
        <f>Q264*H264</f>
        <v>0</v>
      </c>
      <c r="S264" s="212">
        <v>0</v>
      </c>
      <c r="T264" s="213">
        <f>S264*H264</f>
        <v>0</v>
      </c>
      <c r="U264" s="35"/>
      <c r="V264" s="35"/>
      <c r="W264" s="35"/>
      <c r="X264" s="35"/>
      <c r="Y264" s="35"/>
      <c r="Z264" s="35"/>
      <c r="AA264" s="35"/>
      <c r="AB264" s="35"/>
      <c r="AC264" s="35"/>
      <c r="AD264" s="35"/>
      <c r="AE264" s="35"/>
      <c r="AR264" s="214" t="s">
        <v>178</v>
      </c>
      <c r="AT264" s="214" t="s">
        <v>174</v>
      </c>
      <c r="AU264" s="214" t="s">
        <v>77</v>
      </c>
      <c r="AY264" s="14" t="s">
        <v>171</v>
      </c>
      <c r="BE264" s="215">
        <f>IF(N264="základní",J264,0)</f>
        <v>0</v>
      </c>
      <c r="BF264" s="215">
        <f>IF(N264="snížená",J264,0)</f>
        <v>0</v>
      </c>
      <c r="BG264" s="215">
        <f>IF(N264="zákl. přenesená",J264,0)</f>
        <v>0</v>
      </c>
      <c r="BH264" s="215">
        <f>IF(N264="sníž. přenesená",J264,0)</f>
        <v>0</v>
      </c>
      <c r="BI264" s="215">
        <f>IF(N264="nulová",J264,0)</f>
        <v>0</v>
      </c>
      <c r="BJ264" s="14" t="s">
        <v>77</v>
      </c>
      <c r="BK264" s="215">
        <f>ROUND(I264*H264,2)</f>
        <v>0</v>
      </c>
      <c r="BL264" s="14" t="s">
        <v>178</v>
      </c>
      <c r="BM264" s="214" t="s">
        <v>1224</v>
      </c>
    </row>
    <row r="265" spans="1:65" s="2" customFormat="1" ht="14.4" customHeight="1">
      <c r="A265" s="35"/>
      <c r="B265" s="36"/>
      <c r="C265" s="202" t="s">
        <v>1232</v>
      </c>
      <c r="D265" s="202" t="s">
        <v>174</v>
      </c>
      <c r="E265" s="203" t="s">
        <v>2452</v>
      </c>
      <c r="F265" s="204" t="s">
        <v>2453</v>
      </c>
      <c r="G265" s="205" t="s">
        <v>378</v>
      </c>
      <c r="H265" s="206">
        <v>2</v>
      </c>
      <c r="I265" s="207"/>
      <c r="J265" s="208">
        <f>ROUND(I265*H265,2)</f>
        <v>0</v>
      </c>
      <c r="K265" s="209"/>
      <c r="L265" s="41"/>
      <c r="M265" s="210" t="s">
        <v>19</v>
      </c>
      <c r="N265" s="211" t="s">
        <v>40</v>
      </c>
      <c r="O265" s="81"/>
      <c r="P265" s="212">
        <f>O265*H265</f>
        <v>0</v>
      </c>
      <c r="Q265" s="212">
        <v>0</v>
      </c>
      <c r="R265" s="212">
        <f>Q265*H265</f>
        <v>0</v>
      </c>
      <c r="S265" s="212">
        <v>0</v>
      </c>
      <c r="T265" s="213">
        <f>S265*H265</f>
        <v>0</v>
      </c>
      <c r="U265" s="35"/>
      <c r="V265" s="35"/>
      <c r="W265" s="35"/>
      <c r="X265" s="35"/>
      <c r="Y265" s="35"/>
      <c r="Z265" s="35"/>
      <c r="AA265" s="35"/>
      <c r="AB265" s="35"/>
      <c r="AC265" s="35"/>
      <c r="AD265" s="35"/>
      <c r="AE265" s="35"/>
      <c r="AR265" s="214" t="s">
        <v>178</v>
      </c>
      <c r="AT265" s="214" t="s">
        <v>174</v>
      </c>
      <c r="AU265" s="214" t="s">
        <v>77</v>
      </c>
      <c r="AY265" s="14" t="s">
        <v>171</v>
      </c>
      <c r="BE265" s="215">
        <f>IF(N265="základní",J265,0)</f>
        <v>0</v>
      </c>
      <c r="BF265" s="215">
        <f>IF(N265="snížená",J265,0)</f>
        <v>0</v>
      </c>
      <c r="BG265" s="215">
        <f>IF(N265="zákl. přenesená",J265,0)</f>
        <v>0</v>
      </c>
      <c r="BH265" s="215">
        <f>IF(N265="sníž. přenesená",J265,0)</f>
        <v>0</v>
      </c>
      <c r="BI265" s="215">
        <f>IF(N265="nulová",J265,0)</f>
        <v>0</v>
      </c>
      <c r="BJ265" s="14" t="s">
        <v>77</v>
      </c>
      <c r="BK265" s="215">
        <f>ROUND(I265*H265,2)</f>
        <v>0</v>
      </c>
      <c r="BL265" s="14" t="s">
        <v>178</v>
      </c>
      <c r="BM265" s="214" t="s">
        <v>1228</v>
      </c>
    </row>
    <row r="266" spans="1:65" s="2" customFormat="1" ht="14.4" customHeight="1">
      <c r="A266" s="35"/>
      <c r="B266" s="36"/>
      <c r="C266" s="202" t="s">
        <v>990</v>
      </c>
      <c r="D266" s="202" t="s">
        <v>174</v>
      </c>
      <c r="E266" s="203" t="s">
        <v>2454</v>
      </c>
      <c r="F266" s="204" t="s">
        <v>2455</v>
      </c>
      <c r="G266" s="205" t="s">
        <v>653</v>
      </c>
      <c r="H266" s="206">
        <v>8</v>
      </c>
      <c r="I266" s="207"/>
      <c r="J266" s="208">
        <f>ROUND(I266*H266,2)</f>
        <v>0</v>
      </c>
      <c r="K266" s="209"/>
      <c r="L266" s="41"/>
      <c r="M266" s="210" t="s">
        <v>19</v>
      </c>
      <c r="N266" s="211" t="s">
        <v>40</v>
      </c>
      <c r="O266" s="81"/>
      <c r="P266" s="212">
        <f>O266*H266</f>
        <v>0</v>
      </c>
      <c r="Q266" s="212">
        <v>0</v>
      </c>
      <c r="R266" s="212">
        <f>Q266*H266</f>
        <v>0</v>
      </c>
      <c r="S266" s="212">
        <v>0</v>
      </c>
      <c r="T266" s="213">
        <f>S266*H266</f>
        <v>0</v>
      </c>
      <c r="U266" s="35"/>
      <c r="V266" s="35"/>
      <c r="W266" s="35"/>
      <c r="X266" s="35"/>
      <c r="Y266" s="35"/>
      <c r="Z266" s="35"/>
      <c r="AA266" s="35"/>
      <c r="AB266" s="35"/>
      <c r="AC266" s="35"/>
      <c r="AD266" s="35"/>
      <c r="AE266" s="35"/>
      <c r="AR266" s="214" t="s">
        <v>178</v>
      </c>
      <c r="AT266" s="214" t="s">
        <v>174</v>
      </c>
      <c r="AU266" s="214" t="s">
        <v>77</v>
      </c>
      <c r="AY266" s="14" t="s">
        <v>171</v>
      </c>
      <c r="BE266" s="215">
        <f>IF(N266="základní",J266,0)</f>
        <v>0</v>
      </c>
      <c r="BF266" s="215">
        <f>IF(N266="snížená",J266,0)</f>
        <v>0</v>
      </c>
      <c r="BG266" s="215">
        <f>IF(N266="zákl. přenesená",J266,0)</f>
        <v>0</v>
      </c>
      <c r="BH266" s="215">
        <f>IF(N266="sníž. přenesená",J266,0)</f>
        <v>0</v>
      </c>
      <c r="BI266" s="215">
        <f>IF(N266="nulová",J266,0)</f>
        <v>0</v>
      </c>
      <c r="BJ266" s="14" t="s">
        <v>77</v>
      </c>
      <c r="BK266" s="215">
        <f>ROUND(I266*H266,2)</f>
        <v>0</v>
      </c>
      <c r="BL266" s="14" t="s">
        <v>178</v>
      </c>
      <c r="BM266" s="214" t="s">
        <v>1231</v>
      </c>
    </row>
    <row r="267" spans="1:65" s="2" customFormat="1" ht="14.4" customHeight="1">
      <c r="A267" s="35"/>
      <c r="B267" s="36"/>
      <c r="C267" s="202" t="s">
        <v>1237</v>
      </c>
      <c r="D267" s="202" t="s">
        <v>174</v>
      </c>
      <c r="E267" s="203" t="s">
        <v>2456</v>
      </c>
      <c r="F267" s="204" t="s">
        <v>2457</v>
      </c>
      <c r="G267" s="205" t="s">
        <v>378</v>
      </c>
      <c r="H267" s="206">
        <v>1</v>
      </c>
      <c r="I267" s="207"/>
      <c r="J267" s="208">
        <f>ROUND(I267*H267,2)</f>
        <v>0</v>
      </c>
      <c r="K267" s="209"/>
      <c r="L267" s="41"/>
      <c r="M267" s="210" t="s">
        <v>19</v>
      </c>
      <c r="N267" s="211" t="s">
        <v>40</v>
      </c>
      <c r="O267" s="81"/>
      <c r="P267" s="212">
        <f>O267*H267</f>
        <v>0</v>
      </c>
      <c r="Q267" s="212">
        <v>0</v>
      </c>
      <c r="R267" s="212">
        <f>Q267*H267</f>
        <v>0</v>
      </c>
      <c r="S267" s="212">
        <v>0</v>
      </c>
      <c r="T267" s="213">
        <f>S267*H267</f>
        <v>0</v>
      </c>
      <c r="U267" s="35"/>
      <c r="V267" s="35"/>
      <c r="W267" s="35"/>
      <c r="X267" s="35"/>
      <c r="Y267" s="35"/>
      <c r="Z267" s="35"/>
      <c r="AA267" s="35"/>
      <c r="AB267" s="35"/>
      <c r="AC267" s="35"/>
      <c r="AD267" s="35"/>
      <c r="AE267" s="35"/>
      <c r="AR267" s="214" t="s">
        <v>178</v>
      </c>
      <c r="AT267" s="214" t="s">
        <v>174</v>
      </c>
      <c r="AU267" s="214" t="s">
        <v>77</v>
      </c>
      <c r="AY267" s="14" t="s">
        <v>171</v>
      </c>
      <c r="BE267" s="215">
        <f>IF(N267="základní",J267,0)</f>
        <v>0</v>
      </c>
      <c r="BF267" s="215">
        <f>IF(N267="snížená",J267,0)</f>
        <v>0</v>
      </c>
      <c r="BG267" s="215">
        <f>IF(N267="zákl. přenesená",J267,0)</f>
        <v>0</v>
      </c>
      <c r="BH267" s="215">
        <f>IF(N267="sníž. přenesená",J267,0)</f>
        <v>0</v>
      </c>
      <c r="BI267" s="215">
        <f>IF(N267="nulová",J267,0)</f>
        <v>0</v>
      </c>
      <c r="BJ267" s="14" t="s">
        <v>77</v>
      </c>
      <c r="BK267" s="215">
        <f>ROUND(I267*H267,2)</f>
        <v>0</v>
      </c>
      <c r="BL267" s="14" t="s">
        <v>178</v>
      </c>
      <c r="BM267" s="214" t="s">
        <v>2458</v>
      </c>
    </row>
    <row r="268" spans="1:65" s="2" customFormat="1" ht="14.4" customHeight="1">
      <c r="A268" s="35"/>
      <c r="B268" s="36"/>
      <c r="C268" s="202" t="s">
        <v>994</v>
      </c>
      <c r="D268" s="202" t="s">
        <v>174</v>
      </c>
      <c r="E268" s="203" t="s">
        <v>2459</v>
      </c>
      <c r="F268" s="204" t="s">
        <v>2460</v>
      </c>
      <c r="G268" s="205" t="s">
        <v>640</v>
      </c>
      <c r="H268" s="206">
        <v>1</v>
      </c>
      <c r="I268" s="207"/>
      <c r="J268" s="208">
        <f>ROUND(I268*H268,2)</f>
        <v>0</v>
      </c>
      <c r="K268" s="209"/>
      <c r="L268" s="41"/>
      <c r="M268" s="210" t="s">
        <v>19</v>
      </c>
      <c r="N268" s="211" t="s">
        <v>40</v>
      </c>
      <c r="O268" s="81"/>
      <c r="P268" s="212">
        <f>O268*H268</f>
        <v>0</v>
      </c>
      <c r="Q268" s="212">
        <v>0</v>
      </c>
      <c r="R268" s="212">
        <f>Q268*H268</f>
        <v>0</v>
      </c>
      <c r="S268" s="212">
        <v>0</v>
      </c>
      <c r="T268" s="213">
        <f>S268*H268</f>
        <v>0</v>
      </c>
      <c r="U268" s="35"/>
      <c r="V268" s="35"/>
      <c r="W268" s="35"/>
      <c r="X268" s="35"/>
      <c r="Y268" s="35"/>
      <c r="Z268" s="35"/>
      <c r="AA268" s="35"/>
      <c r="AB268" s="35"/>
      <c r="AC268" s="35"/>
      <c r="AD268" s="35"/>
      <c r="AE268" s="35"/>
      <c r="AR268" s="214" t="s">
        <v>178</v>
      </c>
      <c r="AT268" s="214" t="s">
        <v>174</v>
      </c>
      <c r="AU268" s="214" t="s">
        <v>77</v>
      </c>
      <c r="AY268" s="14" t="s">
        <v>171</v>
      </c>
      <c r="BE268" s="215">
        <f>IF(N268="základní",J268,0)</f>
        <v>0</v>
      </c>
      <c r="BF268" s="215">
        <f>IF(N268="snížená",J268,0)</f>
        <v>0</v>
      </c>
      <c r="BG268" s="215">
        <f>IF(N268="zákl. přenesená",J268,0)</f>
        <v>0</v>
      </c>
      <c r="BH268" s="215">
        <f>IF(N268="sníž. přenesená",J268,0)</f>
        <v>0</v>
      </c>
      <c r="BI268" s="215">
        <f>IF(N268="nulová",J268,0)</f>
        <v>0</v>
      </c>
      <c r="BJ268" s="14" t="s">
        <v>77</v>
      </c>
      <c r="BK268" s="215">
        <f>ROUND(I268*H268,2)</f>
        <v>0</v>
      </c>
      <c r="BL268" s="14" t="s">
        <v>178</v>
      </c>
      <c r="BM268" s="214" t="s">
        <v>1241</v>
      </c>
    </row>
    <row r="269" spans="1:65" s="2" customFormat="1" ht="14.4" customHeight="1">
      <c r="A269" s="35"/>
      <c r="B269" s="36"/>
      <c r="C269" s="202" t="s">
        <v>1242</v>
      </c>
      <c r="D269" s="202" t="s">
        <v>174</v>
      </c>
      <c r="E269" s="203" t="s">
        <v>2461</v>
      </c>
      <c r="F269" s="204" t="s">
        <v>2462</v>
      </c>
      <c r="G269" s="205" t="s">
        <v>378</v>
      </c>
      <c r="H269" s="206">
        <v>10</v>
      </c>
      <c r="I269" s="207"/>
      <c r="J269" s="208">
        <f>ROUND(I269*H269,2)</f>
        <v>0</v>
      </c>
      <c r="K269" s="209"/>
      <c r="L269" s="41"/>
      <c r="M269" s="210" t="s">
        <v>19</v>
      </c>
      <c r="N269" s="211" t="s">
        <v>40</v>
      </c>
      <c r="O269" s="81"/>
      <c r="P269" s="212">
        <f>O269*H269</f>
        <v>0</v>
      </c>
      <c r="Q269" s="212">
        <v>0</v>
      </c>
      <c r="R269" s="212">
        <f>Q269*H269</f>
        <v>0</v>
      </c>
      <c r="S269" s="212">
        <v>0</v>
      </c>
      <c r="T269" s="213">
        <f>S269*H269</f>
        <v>0</v>
      </c>
      <c r="U269" s="35"/>
      <c r="V269" s="35"/>
      <c r="W269" s="35"/>
      <c r="X269" s="35"/>
      <c r="Y269" s="35"/>
      <c r="Z269" s="35"/>
      <c r="AA269" s="35"/>
      <c r="AB269" s="35"/>
      <c r="AC269" s="35"/>
      <c r="AD269" s="35"/>
      <c r="AE269" s="35"/>
      <c r="AR269" s="214" t="s">
        <v>178</v>
      </c>
      <c r="AT269" s="214" t="s">
        <v>174</v>
      </c>
      <c r="AU269" s="214" t="s">
        <v>77</v>
      </c>
      <c r="AY269" s="14" t="s">
        <v>171</v>
      </c>
      <c r="BE269" s="215">
        <f>IF(N269="základní",J269,0)</f>
        <v>0</v>
      </c>
      <c r="BF269" s="215">
        <f>IF(N269="snížená",J269,0)</f>
        <v>0</v>
      </c>
      <c r="BG269" s="215">
        <f>IF(N269="zákl. přenesená",J269,0)</f>
        <v>0</v>
      </c>
      <c r="BH269" s="215">
        <f>IF(N269="sníž. přenesená",J269,0)</f>
        <v>0</v>
      </c>
      <c r="BI269" s="215">
        <f>IF(N269="nulová",J269,0)</f>
        <v>0</v>
      </c>
      <c r="BJ269" s="14" t="s">
        <v>77</v>
      </c>
      <c r="BK269" s="215">
        <f>ROUND(I269*H269,2)</f>
        <v>0</v>
      </c>
      <c r="BL269" s="14" t="s">
        <v>178</v>
      </c>
      <c r="BM269" s="214" t="s">
        <v>2463</v>
      </c>
    </row>
    <row r="270" spans="1:65" s="2" customFormat="1" ht="14.4" customHeight="1">
      <c r="A270" s="35"/>
      <c r="B270" s="36"/>
      <c r="C270" s="202" t="s">
        <v>997</v>
      </c>
      <c r="D270" s="202" t="s">
        <v>174</v>
      </c>
      <c r="E270" s="203" t="s">
        <v>2464</v>
      </c>
      <c r="F270" s="204" t="s">
        <v>2465</v>
      </c>
      <c r="G270" s="205" t="s">
        <v>653</v>
      </c>
      <c r="H270" s="206">
        <v>8</v>
      </c>
      <c r="I270" s="207"/>
      <c r="J270" s="208">
        <f>ROUND(I270*H270,2)</f>
        <v>0</v>
      </c>
      <c r="K270" s="209"/>
      <c r="L270" s="41"/>
      <c r="M270" s="210" t="s">
        <v>19</v>
      </c>
      <c r="N270" s="211" t="s">
        <v>40</v>
      </c>
      <c r="O270" s="81"/>
      <c r="P270" s="212">
        <f>O270*H270</f>
        <v>0</v>
      </c>
      <c r="Q270" s="212">
        <v>0</v>
      </c>
      <c r="R270" s="212">
        <f>Q270*H270</f>
        <v>0</v>
      </c>
      <c r="S270" s="212">
        <v>0</v>
      </c>
      <c r="T270" s="213">
        <f>S270*H270</f>
        <v>0</v>
      </c>
      <c r="U270" s="35"/>
      <c r="V270" s="35"/>
      <c r="W270" s="35"/>
      <c r="X270" s="35"/>
      <c r="Y270" s="35"/>
      <c r="Z270" s="35"/>
      <c r="AA270" s="35"/>
      <c r="AB270" s="35"/>
      <c r="AC270" s="35"/>
      <c r="AD270" s="35"/>
      <c r="AE270" s="35"/>
      <c r="AR270" s="214" t="s">
        <v>178</v>
      </c>
      <c r="AT270" s="214" t="s">
        <v>174</v>
      </c>
      <c r="AU270" s="214" t="s">
        <v>77</v>
      </c>
      <c r="AY270" s="14" t="s">
        <v>171</v>
      </c>
      <c r="BE270" s="215">
        <f>IF(N270="základní",J270,0)</f>
        <v>0</v>
      </c>
      <c r="BF270" s="215">
        <f>IF(N270="snížená",J270,0)</f>
        <v>0</v>
      </c>
      <c r="BG270" s="215">
        <f>IF(N270="zákl. přenesená",J270,0)</f>
        <v>0</v>
      </c>
      <c r="BH270" s="215">
        <f>IF(N270="sníž. přenesená",J270,0)</f>
        <v>0</v>
      </c>
      <c r="BI270" s="215">
        <f>IF(N270="nulová",J270,0)</f>
        <v>0</v>
      </c>
      <c r="BJ270" s="14" t="s">
        <v>77</v>
      </c>
      <c r="BK270" s="215">
        <f>ROUND(I270*H270,2)</f>
        <v>0</v>
      </c>
      <c r="BL270" s="14" t="s">
        <v>178</v>
      </c>
      <c r="BM270" s="214" t="s">
        <v>1252</v>
      </c>
    </row>
    <row r="271" spans="1:65" s="2" customFormat="1" ht="24.15" customHeight="1">
      <c r="A271" s="35"/>
      <c r="B271" s="36"/>
      <c r="C271" s="202" t="s">
        <v>1249</v>
      </c>
      <c r="D271" s="202" t="s">
        <v>174</v>
      </c>
      <c r="E271" s="203" t="s">
        <v>2466</v>
      </c>
      <c r="F271" s="204" t="s">
        <v>2467</v>
      </c>
      <c r="G271" s="205" t="s">
        <v>378</v>
      </c>
      <c r="H271" s="206">
        <v>16</v>
      </c>
      <c r="I271" s="207"/>
      <c r="J271" s="208">
        <f>ROUND(I271*H271,2)</f>
        <v>0</v>
      </c>
      <c r="K271" s="209"/>
      <c r="L271" s="41"/>
      <c r="M271" s="210" t="s">
        <v>19</v>
      </c>
      <c r="N271" s="211" t="s">
        <v>40</v>
      </c>
      <c r="O271" s="81"/>
      <c r="P271" s="212">
        <f>O271*H271</f>
        <v>0</v>
      </c>
      <c r="Q271" s="212">
        <v>0</v>
      </c>
      <c r="R271" s="212">
        <f>Q271*H271</f>
        <v>0</v>
      </c>
      <c r="S271" s="212">
        <v>0</v>
      </c>
      <c r="T271" s="213">
        <f>S271*H271</f>
        <v>0</v>
      </c>
      <c r="U271" s="35"/>
      <c r="V271" s="35"/>
      <c r="W271" s="35"/>
      <c r="X271" s="35"/>
      <c r="Y271" s="35"/>
      <c r="Z271" s="35"/>
      <c r="AA271" s="35"/>
      <c r="AB271" s="35"/>
      <c r="AC271" s="35"/>
      <c r="AD271" s="35"/>
      <c r="AE271" s="35"/>
      <c r="AR271" s="214" t="s">
        <v>178</v>
      </c>
      <c r="AT271" s="214" t="s">
        <v>174</v>
      </c>
      <c r="AU271" s="214" t="s">
        <v>77</v>
      </c>
      <c r="AY271" s="14" t="s">
        <v>171</v>
      </c>
      <c r="BE271" s="215">
        <f>IF(N271="základní",J271,0)</f>
        <v>0</v>
      </c>
      <c r="BF271" s="215">
        <f>IF(N271="snížená",J271,0)</f>
        <v>0</v>
      </c>
      <c r="BG271" s="215">
        <f>IF(N271="zákl. přenesená",J271,0)</f>
        <v>0</v>
      </c>
      <c r="BH271" s="215">
        <f>IF(N271="sníž. přenesená",J271,0)</f>
        <v>0</v>
      </c>
      <c r="BI271" s="215">
        <f>IF(N271="nulová",J271,0)</f>
        <v>0</v>
      </c>
      <c r="BJ271" s="14" t="s">
        <v>77</v>
      </c>
      <c r="BK271" s="215">
        <f>ROUND(I271*H271,2)</f>
        <v>0</v>
      </c>
      <c r="BL271" s="14" t="s">
        <v>178</v>
      </c>
      <c r="BM271" s="214" t="s">
        <v>2468</v>
      </c>
    </row>
    <row r="272" spans="1:63" s="12" customFormat="1" ht="25.9" customHeight="1">
      <c r="A272" s="12"/>
      <c r="B272" s="186"/>
      <c r="C272" s="187"/>
      <c r="D272" s="188" t="s">
        <v>68</v>
      </c>
      <c r="E272" s="189" t="s">
        <v>2469</v>
      </c>
      <c r="F272" s="189" t="s">
        <v>2470</v>
      </c>
      <c r="G272" s="187"/>
      <c r="H272" s="187"/>
      <c r="I272" s="190"/>
      <c r="J272" s="191">
        <f>BK272</f>
        <v>0</v>
      </c>
      <c r="K272" s="187"/>
      <c r="L272" s="192"/>
      <c r="M272" s="193"/>
      <c r="N272" s="194"/>
      <c r="O272" s="194"/>
      <c r="P272" s="195">
        <f>SUM(P273:P274)</f>
        <v>0</v>
      </c>
      <c r="Q272" s="194"/>
      <c r="R272" s="195">
        <f>SUM(R273:R274)</f>
        <v>0</v>
      </c>
      <c r="S272" s="194"/>
      <c r="T272" s="196">
        <f>SUM(T273:T274)</f>
        <v>0</v>
      </c>
      <c r="U272" s="12"/>
      <c r="V272" s="12"/>
      <c r="W272" s="12"/>
      <c r="X272" s="12"/>
      <c r="Y272" s="12"/>
      <c r="Z272" s="12"/>
      <c r="AA272" s="12"/>
      <c r="AB272" s="12"/>
      <c r="AC272" s="12"/>
      <c r="AD272" s="12"/>
      <c r="AE272" s="12"/>
      <c r="AR272" s="197" t="s">
        <v>77</v>
      </c>
      <c r="AT272" s="198" t="s">
        <v>68</v>
      </c>
      <c r="AU272" s="198" t="s">
        <v>69</v>
      </c>
      <c r="AY272" s="197" t="s">
        <v>171</v>
      </c>
      <c r="BK272" s="199">
        <f>SUM(BK273:BK274)</f>
        <v>0</v>
      </c>
    </row>
    <row r="273" spans="1:65" s="2" customFormat="1" ht="14.4" customHeight="1">
      <c r="A273" s="35"/>
      <c r="B273" s="36"/>
      <c r="C273" s="202" t="s">
        <v>1001</v>
      </c>
      <c r="D273" s="202" t="s">
        <v>174</v>
      </c>
      <c r="E273" s="203" t="s">
        <v>658</v>
      </c>
      <c r="F273" s="204" t="s">
        <v>657</v>
      </c>
      <c r="G273" s="205" t="s">
        <v>653</v>
      </c>
      <c r="H273" s="206">
        <v>300</v>
      </c>
      <c r="I273" s="207"/>
      <c r="J273" s="208">
        <f>ROUND(I273*H273,2)</f>
        <v>0</v>
      </c>
      <c r="K273" s="209"/>
      <c r="L273" s="41"/>
      <c r="M273" s="210" t="s">
        <v>19</v>
      </c>
      <c r="N273" s="211" t="s">
        <v>40</v>
      </c>
      <c r="O273" s="81"/>
      <c r="P273" s="212">
        <f>O273*H273</f>
        <v>0</v>
      </c>
      <c r="Q273" s="212">
        <v>0</v>
      </c>
      <c r="R273" s="212">
        <f>Q273*H273</f>
        <v>0</v>
      </c>
      <c r="S273" s="212">
        <v>0</v>
      </c>
      <c r="T273" s="213">
        <f>S273*H273</f>
        <v>0</v>
      </c>
      <c r="U273" s="35"/>
      <c r="V273" s="35"/>
      <c r="W273" s="35"/>
      <c r="X273" s="35"/>
      <c r="Y273" s="35"/>
      <c r="Z273" s="35"/>
      <c r="AA273" s="35"/>
      <c r="AB273" s="35"/>
      <c r="AC273" s="35"/>
      <c r="AD273" s="35"/>
      <c r="AE273" s="35"/>
      <c r="AR273" s="214" t="s">
        <v>178</v>
      </c>
      <c r="AT273" s="214" t="s">
        <v>174</v>
      </c>
      <c r="AU273" s="214" t="s">
        <v>77</v>
      </c>
      <c r="AY273" s="14" t="s">
        <v>171</v>
      </c>
      <c r="BE273" s="215">
        <f>IF(N273="základní",J273,0)</f>
        <v>0</v>
      </c>
      <c r="BF273" s="215">
        <f>IF(N273="snížená",J273,0)</f>
        <v>0</v>
      </c>
      <c r="BG273" s="215">
        <f>IF(N273="zákl. přenesená",J273,0)</f>
        <v>0</v>
      </c>
      <c r="BH273" s="215">
        <f>IF(N273="sníž. přenesená",J273,0)</f>
        <v>0</v>
      </c>
      <c r="BI273" s="215">
        <f>IF(N273="nulová",J273,0)</f>
        <v>0</v>
      </c>
      <c r="BJ273" s="14" t="s">
        <v>77</v>
      </c>
      <c r="BK273" s="215">
        <f>ROUND(I273*H273,2)</f>
        <v>0</v>
      </c>
      <c r="BL273" s="14" t="s">
        <v>178</v>
      </c>
      <c r="BM273" s="214" t="s">
        <v>2471</v>
      </c>
    </row>
    <row r="274" spans="1:65" s="2" customFormat="1" ht="14.4" customHeight="1">
      <c r="A274" s="35"/>
      <c r="B274" s="36"/>
      <c r="C274" s="202" t="s">
        <v>1256</v>
      </c>
      <c r="D274" s="202" t="s">
        <v>174</v>
      </c>
      <c r="E274" s="203" t="s">
        <v>2472</v>
      </c>
      <c r="F274" s="204" t="s">
        <v>2473</v>
      </c>
      <c r="G274" s="205" t="s">
        <v>378</v>
      </c>
      <c r="H274" s="206">
        <v>1</v>
      </c>
      <c r="I274" s="207"/>
      <c r="J274" s="208">
        <f>ROUND(I274*H274,2)</f>
        <v>0</v>
      </c>
      <c r="K274" s="209"/>
      <c r="L274" s="41"/>
      <c r="M274" s="210" t="s">
        <v>19</v>
      </c>
      <c r="N274" s="211" t="s">
        <v>40</v>
      </c>
      <c r="O274" s="81"/>
      <c r="P274" s="212">
        <f>O274*H274</f>
        <v>0</v>
      </c>
      <c r="Q274" s="212">
        <v>0</v>
      </c>
      <c r="R274" s="212">
        <f>Q274*H274</f>
        <v>0</v>
      </c>
      <c r="S274" s="212">
        <v>0</v>
      </c>
      <c r="T274" s="213">
        <f>S274*H274</f>
        <v>0</v>
      </c>
      <c r="U274" s="35"/>
      <c r="V274" s="35"/>
      <c r="W274" s="35"/>
      <c r="X274" s="35"/>
      <c r="Y274" s="35"/>
      <c r="Z274" s="35"/>
      <c r="AA274" s="35"/>
      <c r="AB274" s="35"/>
      <c r="AC274" s="35"/>
      <c r="AD274" s="35"/>
      <c r="AE274" s="35"/>
      <c r="AR274" s="214" t="s">
        <v>178</v>
      </c>
      <c r="AT274" s="214" t="s">
        <v>174</v>
      </c>
      <c r="AU274" s="214" t="s">
        <v>77</v>
      </c>
      <c r="AY274" s="14" t="s">
        <v>171</v>
      </c>
      <c r="BE274" s="215">
        <f>IF(N274="základní",J274,0)</f>
        <v>0</v>
      </c>
      <c r="BF274" s="215">
        <f>IF(N274="snížená",J274,0)</f>
        <v>0</v>
      </c>
      <c r="BG274" s="215">
        <f>IF(N274="zákl. přenesená",J274,0)</f>
        <v>0</v>
      </c>
      <c r="BH274" s="215">
        <f>IF(N274="sníž. přenesená",J274,0)</f>
        <v>0</v>
      </c>
      <c r="BI274" s="215">
        <f>IF(N274="nulová",J274,0)</f>
        <v>0</v>
      </c>
      <c r="BJ274" s="14" t="s">
        <v>77</v>
      </c>
      <c r="BK274" s="215">
        <f>ROUND(I274*H274,2)</f>
        <v>0</v>
      </c>
      <c r="BL274" s="14" t="s">
        <v>178</v>
      </c>
      <c r="BM274" s="214" t="s">
        <v>2474</v>
      </c>
    </row>
    <row r="275" spans="1:63" s="12" customFormat="1" ht="25.9" customHeight="1">
      <c r="A275" s="12"/>
      <c r="B275" s="186"/>
      <c r="C275" s="187"/>
      <c r="D275" s="188" t="s">
        <v>68</v>
      </c>
      <c r="E275" s="189" t="s">
        <v>315</v>
      </c>
      <c r="F275" s="189" t="s">
        <v>316</v>
      </c>
      <c r="G275" s="187"/>
      <c r="H275" s="187"/>
      <c r="I275" s="190"/>
      <c r="J275" s="191">
        <f>BK275</f>
        <v>0</v>
      </c>
      <c r="K275" s="187"/>
      <c r="L275" s="192"/>
      <c r="M275" s="193"/>
      <c r="N275" s="194"/>
      <c r="O275" s="194"/>
      <c r="P275" s="195">
        <f>P276+P278+P280+P282+P284</f>
        <v>0</v>
      </c>
      <c r="Q275" s="194"/>
      <c r="R275" s="195">
        <f>R276+R278+R280+R282+R284</f>
        <v>0</v>
      </c>
      <c r="S275" s="194"/>
      <c r="T275" s="196">
        <f>T276+T278+T280+T282+T284</f>
        <v>0</v>
      </c>
      <c r="U275" s="12"/>
      <c r="V275" s="12"/>
      <c r="W275" s="12"/>
      <c r="X275" s="12"/>
      <c r="Y275" s="12"/>
      <c r="Z275" s="12"/>
      <c r="AA275" s="12"/>
      <c r="AB275" s="12"/>
      <c r="AC275" s="12"/>
      <c r="AD275" s="12"/>
      <c r="AE275" s="12"/>
      <c r="AR275" s="197" t="s">
        <v>189</v>
      </c>
      <c r="AT275" s="198" t="s">
        <v>68</v>
      </c>
      <c r="AU275" s="198" t="s">
        <v>69</v>
      </c>
      <c r="AY275" s="197" t="s">
        <v>171</v>
      </c>
      <c r="BK275" s="199">
        <f>BK276+BK278+BK280+BK282+BK284</f>
        <v>0</v>
      </c>
    </row>
    <row r="276" spans="1:63" s="12" customFormat="1" ht="22.8" customHeight="1">
      <c r="A276" s="12"/>
      <c r="B276" s="186"/>
      <c r="C276" s="187"/>
      <c r="D276" s="188" t="s">
        <v>68</v>
      </c>
      <c r="E276" s="200" t="s">
        <v>661</v>
      </c>
      <c r="F276" s="200" t="s">
        <v>662</v>
      </c>
      <c r="G276" s="187"/>
      <c r="H276" s="187"/>
      <c r="I276" s="190"/>
      <c r="J276" s="201">
        <f>BK276</f>
        <v>0</v>
      </c>
      <c r="K276" s="187"/>
      <c r="L276" s="192"/>
      <c r="M276" s="193"/>
      <c r="N276" s="194"/>
      <c r="O276" s="194"/>
      <c r="P276" s="195">
        <f>P277</f>
        <v>0</v>
      </c>
      <c r="Q276" s="194"/>
      <c r="R276" s="195">
        <f>R277</f>
        <v>0</v>
      </c>
      <c r="S276" s="194"/>
      <c r="T276" s="196">
        <f>T277</f>
        <v>0</v>
      </c>
      <c r="U276" s="12"/>
      <c r="V276" s="12"/>
      <c r="W276" s="12"/>
      <c r="X276" s="12"/>
      <c r="Y276" s="12"/>
      <c r="Z276" s="12"/>
      <c r="AA276" s="12"/>
      <c r="AB276" s="12"/>
      <c r="AC276" s="12"/>
      <c r="AD276" s="12"/>
      <c r="AE276" s="12"/>
      <c r="AR276" s="197" t="s">
        <v>189</v>
      </c>
      <c r="AT276" s="198" t="s">
        <v>68</v>
      </c>
      <c r="AU276" s="198" t="s">
        <v>77</v>
      </c>
      <c r="AY276" s="197" t="s">
        <v>171</v>
      </c>
      <c r="BK276" s="199">
        <f>BK277</f>
        <v>0</v>
      </c>
    </row>
    <row r="277" spans="1:65" s="2" customFormat="1" ht="14.4" customHeight="1">
      <c r="A277" s="35"/>
      <c r="B277" s="36"/>
      <c r="C277" s="202" t="s">
        <v>1004</v>
      </c>
      <c r="D277" s="202" t="s">
        <v>174</v>
      </c>
      <c r="E277" s="203" t="s">
        <v>663</v>
      </c>
      <c r="F277" s="204" t="s">
        <v>664</v>
      </c>
      <c r="G277" s="205" t="s">
        <v>321</v>
      </c>
      <c r="H277" s="216"/>
      <c r="I277" s="207"/>
      <c r="J277" s="208">
        <f>ROUND(I277*H277,2)</f>
        <v>0</v>
      </c>
      <c r="K277" s="209"/>
      <c r="L277" s="41"/>
      <c r="M277" s="210" t="s">
        <v>19</v>
      </c>
      <c r="N277" s="211" t="s">
        <v>40</v>
      </c>
      <c r="O277" s="81"/>
      <c r="P277" s="212">
        <f>O277*H277</f>
        <v>0</v>
      </c>
      <c r="Q277" s="212">
        <v>0</v>
      </c>
      <c r="R277" s="212">
        <f>Q277*H277</f>
        <v>0</v>
      </c>
      <c r="S277" s="212">
        <v>0</v>
      </c>
      <c r="T277" s="213">
        <f>S277*H277</f>
        <v>0</v>
      </c>
      <c r="U277" s="35"/>
      <c r="V277" s="35"/>
      <c r="W277" s="35"/>
      <c r="X277" s="35"/>
      <c r="Y277" s="35"/>
      <c r="Z277" s="35"/>
      <c r="AA277" s="35"/>
      <c r="AB277" s="35"/>
      <c r="AC277" s="35"/>
      <c r="AD277" s="35"/>
      <c r="AE277" s="35"/>
      <c r="AR277" s="214" t="s">
        <v>322</v>
      </c>
      <c r="AT277" s="214" t="s">
        <v>174</v>
      </c>
      <c r="AU277" s="214" t="s">
        <v>79</v>
      </c>
      <c r="AY277" s="14" t="s">
        <v>171</v>
      </c>
      <c r="BE277" s="215">
        <f>IF(N277="základní",J277,0)</f>
        <v>0</v>
      </c>
      <c r="BF277" s="215">
        <f>IF(N277="snížená",J277,0)</f>
        <v>0</v>
      </c>
      <c r="BG277" s="215">
        <f>IF(N277="zákl. přenesená",J277,0)</f>
        <v>0</v>
      </c>
      <c r="BH277" s="215">
        <f>IF(N277="sníž. přenesená",J277,0)</f>
        <v>0</v>
      </c>
      <c r="BI277" s="215">
        <f>IF(N277="nulová",J277,0)</f>
        <v>0</v>
      </c>
      <c r="BJ277" s="14" t="s">
        <v>77</v>
      </c>
      <c r="BK277" s="215">
        <f>ROUND(I277*H277,2)</f>
        <v>0</v>
      </c>
      <c r="BL277" s="14" t="s">
        <v>322</v>
      </c>
      <c r="BM277" s="214" t="s">
        <v>2475</v>
      </c>
    </row>
    <row r="278" spans="1:63" s="12" customFormat="1" ht="22.8" customHeight="1">
      <c r="A278" s="12"/>
      <c r="B278" s="186"/>
      <c r="C278" s="187"/>
      <c r="D278" s="188" t="s">
        <v>68</v>
      </c>
      <c r="E278" s="200" t="s">
        <v>317</v>
      </c>
      <c r="F278" s="200" t="s">
        <v>318</v>
      </c>
      <c r="G278" s="187"/>
      <c r="H278" s="187"/>
      <c r="I278" s="190"/>
      <c r="J278" s="201">
        <f>BK278</f>
        <v>0</v>
      </c>
      <c r="K278" s="187"/>
      <c r="L278" s="192"/>
      <c r="M278" s="193"/>
      <c r="N278" s="194"/>
      <c r="O278" s="194"/>
      <c r="P278" s="195">
        <f>P279</f>
        <v>0</v>
      </c>
      <c r="Q278" s="194"/>
      <c r="R278" s="195">
        <f>R279</f>
        <v>0</v>
      </c>
      <c r="S278" s="194"/>
      <c r="T278" s="196">
        <f>T279</f>
        <v>0</v>
      </c>
      <c r="U278" s="12"/>
      <c r="V278" s="12"/>
      <c r="W278" s="12"/>
      <c r="X278" s="12"/>
      <c r="Y278" s="12"/>
      <c r="Z278" s="12"/>
      <c r="AA278" s="12"/>
      <c r="AB278" s="12"/>
      <c r="AC278" s="12"/>
      <c r="AD278" s="12"/>
      <c r="AE278" s="12"/>
      <c r="AR278" s="197" t="s">
        <v>189</v>
      </c>
      <c r="AT278" s="198" t="s">
        <v>68</v>
      </c>
      <c r="AU278" s="198" t="s">
        <v>77</v>
      </c>
      <c r="AY278" s="197" t="s">
        <v>171</v>
      </c>
      <c r="BK278" s="199">
        <f>BK279</f>
        <v>0</v>
      </c>
    </row>
    <row r="279" spans="1:65" s="2" customFormat="1" ht="14.4" customHeight="1">
      <c r="A279" s="35"/>
      <c r="B279" s="36"/>
      <c r="C279" s="202" t="s">
        <v>1263</v>
      </c>
      <c r="D279" s="202" t="s">
        <v>174</v>
      </c>
      <c r="E279" s="203" t="s">
        <v>320</v>
      </c>
      <c r="F279" s="204" t="s">
        <v>318</v>
      </c>
      <c r="G279" s="205" t="s">
        <v>321</v>
      </c>
      <c r="H279" s="216"/>
      <c r="I279" s="207"/>
      <c r="J279" s="208">
        <f>ROUND(I279*H279,2)</f>
        <v>0</v>
      </c>
      <c r="K279" s="209"/>
      <c r="L279" s="41"/>
      <c r="M279" s="210" t="s">
        <v>19</v>
      </c>
      <c r="N279" s="211" t="s">
        <v>40</v>
      </c>
      <c r="O279" s="81"/>
      <c r="P279" s="212">
        <f>O279*H279</f>
        <v>0</v>
      </c>
      <c r="Q279" s="212">
        <v>0</v>
      </c>
      <c r="R279" s="212">
        <f>Q279*H279</f>
        <v>0</v>
      </c>
      <c r="S279" s="212">
        <v>0</v>
      </c>
      <c r="T279" s="213">
        <f>S279*H279</f>
        <v>0</v>
      </c>
      <c r="U279" s="35"/>
      <c r="V279" s="35"/>
      <c r="W279" s="35"/>
      <c r="X279" s="35"/>
      <c r="Y279" s="35"/>
      <c r="Z279" s="35"/>
      <c r="AA279" s="35"/>
      <c r="AB279" s="35"/>
      <c r="AC279" s="35"/>
      <c r="AD279" s="35"/>
      <c r="AE279" s="35"/>
      <c r="AR279" s="214" t="s">
        <v>322</v>
      </c>
      <c r="AT279" s="214" t="s">
        <v>174</v>
      </c>
      <c r="AU279" s="214" t="s">
        <v>79</v>
      </c>
      <c r="AY279" s="14" t="s">
        <v>171</v>
      </c>
      <c r="BE279" s="215">
        <f>IF(N279="základní",J279,0)</f>
        <v>0</v>
      </c>
      <c r="BF279" s="215">
        <f>IF(N279="snížená",J279,0)</f>
        <v>0</v>
      </c>
      <c r="BG279" s="215">
        <f>IF(N279="zákl. přenesená",J279,0)</f>
        <v>0</v>
      </c>
      <c r="BH279" s="215">
        <f>IF(N279="sníž. přenesená",J279,0)</f>
        <v>0</v>
      </c>
      <c r="BI279" s="215">
        <f>IF(N279="nulová",J279,0)</f>
        <v>0</v>
      </c>
      <c r="BJ279" s="14" t="s">
        <v>77</v>
      </c>
      <c r="BK279" s="215">
        <f>ROUND(I279*H279,2)</f>
        <v>0</v>
      </c>
      <c r="BL279" s="14" t="s">
        <v>322</v>
      </c>
      <c r="BM279" s="214" t="s">
        <v>2476</v>
      </c>
    </row>
    <row r="280" spans="1:63" s="12" customFormat="1" ht="22.8" customHeight="1">
      <c r="A280" s="12"/>
      <c r="B280" s="186"/>
      <c r="C280" s="187"/>
      <c r="D280" s="188" t="s">
        <v>68</v>
      </c>
      <c r="E280" s="200" t="s">
        <v>324</v>
      </c>
      <c r="F280" s="200" t="s">
        <v>325</v>
      </c>
      <c r="G280" s="187"/>
      <c r="H280" s="187"/>
      <c r="I280" s="190"/>
      <c r="J280" s="201">
        <f>BK280</f>
        <v>0</v>
      </c>
      <c r="K280" s="187"/>
      <c r="L280" s="192"/>
      <c r="M280" s="193"/>
      <c r="N280" s="194"/>
      <c r="O280" s="194"/>
      <c r="P280" s="195">
        <f>P281</f>
        <v>0</v>
      </c>
      <c r="Q280" s="194"/>
      <c r="R280" s="195">
        <f>R281</f>
        <v>0</v>
      </c>
      <c r="S280" s="194"/>
      <c r="T280" s="196">
        <f>T281</f>
        <v>0</v>
      </c>
      <c r="U280" s="12"/>
      <c r="V280" s="12"/>
      <c r="W280" s="12"/>
      <c r="X280" s="12"/>
      <c r="Y280" s="12"/>
      <c r="Z280" s="12"/>
      <c r="AA280" s="12"/>
      <c r="AB280" s="12"/>
      <c r="AC280" s="12"/>
      <c r="AD280" s="12"/>
      <c r="AE280" s="12"/>
      <c r="AR280" s="197" t="s">
        <v>189</v>
      </c>
      <c r="AT280" s="198" t="s">
        <v>68</v>
      </c>
      <c r="AU280" s="198" t="s">
        <v>77</v>
      </c>
      <c r="AY280" s="197" t="s">
        <v>171</v>
      </c>
      <c r="BK280" s="199">
        <f>BK281</f>
        <v>0</v>
      </c>
    </row>
    <row r="281" spans="1:65" s="2" customFormat="1" ht="14.4" customHeight="1">
      <c r="A281" s="35"/>
      <c r="B281" s="36"/>
      <c r="C281" s="202" t="s">
        <v>1008</v>
      </c>
      <c r="D281" s="202" t="s">
        <v>174</v>
      </c>
      <c r="E281" s="203" t="s">
        <v>326</v>
      </c>
      <c r="F281" s="204" t="s">
        <v>325</v>
      </c>
      <c r="G281" s="205" t="s">
        <v>321</v>
      </c>
      <c r="H281" s="216"/>
      <c r="I281" s="207"/>
      <c r="J281" s="208">
        <f>ROUND(I281*H281,2)</f>
        <v>0</v>
      </c>
      <c r="K281" s="209"/>
      <c r="L281" s="41"/>
      <c r="M281" s="210" t="s">
        <v>19</v>
      </c>
      <c r="N281" s="211" t="s">
        <v>40</v>
      </c>
      <c r="O281" s="81"/>
      <c r="P281" s="212">
        <f>O281*H281</f>
        <v>0</v>
      </c>
      <c r="Q281" s="212">
        <v>0</v>
      </c>
      <c r="R281" s="212">
        <f>Q281*H281</f>
        <v>0</v>
      </c>
      <c r="S281" s="212">
        <v>0</v>
      </c>
      <c r="T281" s="213">
        <f>S281*H281</f>
        <v>0</v>
      </c>
      <c r="U281" s="35"/>
      <c r="V281" s="35"/>
      <c r="W281" s="35"/>
      <c r="X281" s="35"/>
      <c r="Y281" s="35"/>
      <c r="Z281" s="35"/>
      <c r="AA281" s="35"/>
      <c r="AB281" s="35"/>
      <c r="AC281" s="35"/>
      <c r="AD281" s="35"/>
      <c r="AE281" s="35"/>
      <c r="AR281" s="214" t="s">
        <v>322</v>
      </c>
      <c r="AT281" s="214" t="s">
        <v>174</v>
      </c>
      <c r="AU281" s="214" t="s">
        <v>79</v>
      </c>
      <c r="AY281" s="14" t="s">
        <v>171</v>
      </c>
      <c r="BE281" s="215">
        <f>IF(N281="základní",J281,0)</f>
        <v>0</v>
      </c>
      <c r="BF281" s="215">
        <f>IF(N281="snížená",J281,0)</f>
        <v>0</v>
      </c>
      <c r="BG281" s="215">
        <f>IF(N281="zákl. přenesená",J281,0)</f>
        <v>0</v>
      </c>
      <c r="BH281" s="215">
        <f>IF(N281="sníž. přenesená",J281,0)</f>
        <v>0</v>
      </c>
      <c r="BI281" s="215">
        <f>IF(N281="nulová",J281,0)</f>
        <v>0</v>
      </c>
      <c r="BJ281" s="14" t="s">
        <v>77</v>
      </c>
      <c r="BK281" s="215">
        <f>ROUND(I281*H281,2)</f>
        <v>0</v>
      </c>
      <c r="BL281" s="14" t="s">
        <v>322</v>
      </c>
      <c r="BM281" s="214" t="s">
        <v>2477</v>
      </c>
    </row>
    <row r="282" spans="1:63" s="12" customFormat="1" ht="22.8" customHeight="1">
      <c r="A282" s="12"/>
      <c r="B282" s="186"/>
      <c r="C282" s="187"/>
      <c r="D282" s="188" t="s">
        <v>68</v>
      </c>
      <c r="E282" s="200" t="s">
        <v>2478</v>
      </c>
      <c r="F282" s="200" t="s">
        <v>2479</v>
      </c>
      <c r="G282" s="187"/>
      <c r="H282" s="187"/>
      <c r="I282" s="190"/>
      <c r="J282" s="201">
        <f>BK282</f>
        <v>0</v>
      </c>
      <c r="K282" s="187"/>
      <c r="L282" s="192"/>
      <c r="M282" s="193"/>
      <c r="N282" s="194"/>
      <c r="O282" s="194"/>
      <c r="P282" s="195">
        <f>P283</f>
        <v>0</v>
      </c>
      <c r="Q282" s="194"/>
      <c r="R282" s="195">
        <f>R283</f>
        <v>0</v>
      </c>
      <c r="S282" s="194"/>
      <c r="T282" s="196">
        <f>T283</f>
        <v>0</v>
      </c>
      <c r="U282" s="12"/>
      <c r="V282" s="12"/>
      <c r="W282" s="12"/>
      <c r="X282" s="12"/>
      <c r="Y282" s="12"/>
      <c r="Z282" s="12"/>
      <c r="AA282" s="12"/>
      <c r="AB282" s="12"/>
      <c r="AC282" s="12"/>
      <c r="AD282" s="12"/>
      <c r="AE282" s="12"/>
      <c r="AR282" s="197" t="s">
        <v>189</v>
      </c>
      <c r="AT282" s="198" t="s">
        <v>68</v>
      </c>
      <c r="AU282" s="198" t="s">
        <v>77</v>
      </c>
      <c r="AY282" s="197" t="s">
        <v>171</v>
      </c>
      <c r="BK282" s="199">
        <f>BK283</f>
        <v>0</v>
      </c>
    </row>
    <row r="283" spans="1:65" s="2" customFormat="1" ht="14.4" customHeight="1">
      <c r="A283" s="35"/>
      <c r="B283" s="36"/>
      <c r="C283" s="202" t="s">
        <v>1270</v>
      </c>
      <c r="D283" s="202" t="s">
        <v>174</v>
      </c>
      <c r="E283" s="203" t="s">
        <v>2480</v>
      </c>
      <c r="F283" s="204" t="s">
        <v>2481</v>
      </c>
      <c r="G283" s="205" t="s">
        <v>1550</v>
      </c>
      <c r="H283" s="206">
        <v>1</v>
      </c>
      <c r="I283" s="207"/>
      <c r="J283" s="208">
        <f>ROUND(I283*H283,2)</f>
        <v>0</v>
      </c>
      <c r="K283" s="209"/>
      <c r="L283" s="41"/>
      <c r="M283" s="210" t="s">
        <v>19</v>
      </c>
      <c r="N283" s="211" t="s">
        <v>40</v>
      </c>
      <c r="O283" s="81"/>
      <c r="P283" s="212">
        <f>O283*H283</f>
        <v>0</v>
      </c>
      <c r="Q283" s="212">
        <v>0</v>
      </c>
      <c r="R283" s="212">
        <f>Q283*H283</f>
        <v>0</v>
      </c>
      <c r="S283" s="212">
        <v>0</v>
      </c>
      <c r="T283" s="213">
        <f>S283*H283</f>
        <v>0</v>
      </c>
      <c r="U283" s="35"/>
      <c r="V283" s="35"/>
      <c r="W283" s="35"/>
      <c r="X283" s="35"/>
      <c r="Y283" s="35"/>
      <c r="Z283" s="35"/>
      <c r="AA283" s="35"/>
      <c r="AB283" s="35"/>
      <c r="AC283" s="35"/>
      <c r="AD283" s="35"/>
      <c r="AE283" s="35"/>
      <c r="AR283" s="214" t="s">
        <v>322</v>
      </c>
      <c r="AT283" s="214" t="s">
        <v>174</v>
      </c>
      <c r="AU283" s="214" t="s">
        <v>79</v>
      </c>
      <c r="AY283" s="14" t="s">
        <v>171</v>
      </c>
      <c r="BE283" s="215">
        <f>IF(N283="základní",J283,0)</f>
        <v>0</v>
      </c>
      <c r="BF283" s="215">
        <f>IF(N283="snížená",J283,0)</f>
        <v>0</v>
      </c>
      <c r="BG283" s="215">
        <f>IF(N283="zákl. přenesená",J283,0)</f>
        <v>0</v>
      </c>
      <c r="BH283" s="215">
        <f>IF(N283="sníž. přenesená",J283,0)</f>
        <v>0</v>
      </c>
      <c r="BI283" s="215">
        <f>IF(N283="nulová",J283,0)</f>
        <v>0</v>
      </c>
      <c r="BJ283" s="14" t="s">
        <v>77</v>
      </c>
      <c r="BK283" s="215">
        <f>ROUND(I283*H283,2)</f>
        <v>0</v>
      </c>
      <c r="BL283" s="14" t="s">
        <v>322</v>
      </c>
      <c r="BM283" s="214" t="s">
        <v>2482</v>
      </c>
    </row>
    <row r="284" spans="1:63" s="12" customFormat="1" ht="22.8" customHeight="1">
      <c r="A284" s="12"/>
      <c r="B284" s="186"/>
      <c r="C284" s="187"/>
      <c r="D284" s="188" t="s">
        <v>68</v>
      </c>
      <c r="E284" s="200" t="s">
        <v>668</v>
      </c>
      <c r="F284" s="200" t="s">
        <v>669</v>
      </c>
      <c r="G284" s="187"/>
      <c r="H284" s="187"/>
      <c r="I284" s="190"/>
      <c r="J284" s="201">
        <f>BK284</f>
        <v>0</v>
      </c>
      <c r="K284" s="187"/>
      <c r="L284" s="192"/>
      <c r="M284" s="193"/>
      <c r="N284" s="194"/>
      <c r="O284" s="194"/>
      <c r="P284" s="195">
        <f>P285</f>
        <v>0</v>
      </c>
      <c r="Q284" s="194"/>
      <c r="R284" s="195">
        <f>R285</f>
        <v>0</v>
      </c>
      <c r="S284" s="194"/>
      <c r="T284" s="196">
        <f>T285</f>
        <v>0</v>
      </c>
      <c r="U284" s="12"/>
      <c r="V284" s="12"/>
      <c r="W284" s="12"/>
      <c r="X284" s="12"/>
      <c r="Y284" s="12"/>
      <c r="Z284" s="12"/>
      <c r="AA284" s="12"/>
      <c r="AB284" s="12"/>
      <c r="AC284" s="12"/>
      <c r="AD284" s="12"/>
      <c r="AE284" s="12"/>
      <c r="AR284" s="197" t="s">
        <v>189</v>
      </c>
      <c r="AT284" s="198" t="s">
        <v>68</v>
      </c>
      <c r="AU284" s="198" t="s">
        <v>77</v>
      </c>
      <c r="AY284" s="197" t="s">
        <v>171</v>
      </c>
      <c r="BK284" s="199">
        <f>BK285</f>
        <v>0</v>
      </c>
    </row>
    <row r="285" spans="1:65" s="2" customFormat="1" ht="14.4" customHeight="1">
      <c r="A285" s="35"/>
      <c r="B285" s="36"/>
      <c r="C285" s="202" t="s">
        <v>1011</v>
      </c>
      <c r="D285" s="202" t="s">
        <v>174</v>
      </c>
      <c r="E285" s="203" t="s">
        <v>670</v>
      </c>
      <c r="F285" s="204" t="s">
        <v>671</v>
      </c>
      <c r="G285" s="205" t="s">
        <v>321</v>
      </c>
      <c r="H285" s="216"/>
      <c r="I285" s="207"/>
      <c r="J285" s="208">
        <f>ROUND(I285*H285,2)</f>
        <v>0</v>
      </c>
      <c r="K285" s="209"/>
      <c r="L285" s="41"/>
      <c r="M285" s="217" t="s">
        <v>19</v>
      </c>
      <c r="N285" s="218" t="s">
        <v>40</v>
      </c>
      <c r="O285" s="219"/>
      <c r="P285" s="220">
        <f>O285*H285</f>
        <v>0</v>
      </c>
      <c r="Q285" s="220">
        <v>0</v>
      </c>
      <c r="R285" s="220">
        <f>Q285*H285</f>
        <v>0</v>
      </c>
      <c r="S285" s="220">
        <v>0</v>
      </c>
      <c r="T285" s="221">
        <f>S285*H285</f>
        <v>0</v>
      </c>
      <c r="U285" s="35"/>
      <c r="V285" s="35"/>
      <c r="W285" s="35"/>
      <c r="X285" s="35"/>
      <c r="Y285" s="35"/>
      <c r="Z285" s="35"/>
      <c r="AA285" s="35"/>
      <c r="AB285" s="35"/>
      <c r="AC285" s="35"/>
      <c r="AD285" s="35"/>
      <c r="AE285" s="35"/>
      <c r="AR285" s="214" t="s">
        <v>322</v>
      </c>
      <c r="AT285" s="214" t="s">
        <v>174</v>
      </c>
      <c r="AU285" s="214" t="s">
        <v>79</v>
      </c>
      <c r="AY285" s="14" t="s">
        <v>171</v>
      </c>
      <c r="BE285" s="215">
        <f>IF(N285="základní",J285,0)</f>
        <v>0</v>
      </c>
      <c r="BF285" s="215">
        <f>IF(N285="snížená",J285,0)</f>
        <v>0</v>
      </c>
      <c r="BG285" s="215">
        <f>IF(N285="zákl. přenesená",J285,0)</f>
        <v>0</v>
      </c>
      <c r="BH285" s="215">
        <f>IF(N285="sníž. přenesená",J285,0)</f>
        <v>0</v>
      </c>
      <c r="BI285" s="215">
        <f>IF(N285="nulová",J285,0)</f>
        <v>0</v>
      </c>
      <c r="BJ285" s="14" t="s">
        <v>77</v>
      </c>
      <c r="BK285" s="215">
        <f>ROUND(I285*H285,2)</f>
        <v>0</v>
      </c>
      <c r="BL285" s="14" t="s">
        <v>322</v>
      </c>
      <c r="BM285" s="214" t="s">
        <v>2483</v>
      </c>
    </row>
    <row r="286" spans="1:31" s="2" customFormat="1" ht="6.95" customHeight="1">
      <c r="A286" s="35"/>
      <c r="B286" s="56"/>
      <c r="C286" s="57"/>
      <c r="D286" s="57"/>
      <c r="E286" s="57"/>
      <c r="F286" s="57"/>
      <c r="G286" s="57"/>
      <c r="H286" s="57"/>
      <c r="I286" s="57"/>
      <c r="J286" s="57"/>
      <c r="K286" s="57"/>
      <c r="L286" s="41"/>
      <c r="M286" s="35"/>
      <c r="O286" s="35"/>
      <c r="P286" s="35"/>
      <c r="Q286" s="35"/>
      <c r="R286" s="35"/>
      <c r="S286" s="35"/>
      <c r="T286" s="35"/>
      <c r="U286" s="35"/>
      <c r="V286" s="35"/>
      <c r="W286" s="35"/>
      <c r="X286" s="35"/>
      <c r="Y286" s="35"/>
      <c r="Z286" s="35"/>
      <c r="AA286" s="35"/>
      <c r="AB286" s="35"/>
      <c r="AC286" s="35"/>
      <c r="AD286" s="35"/>
      <c r="AE286" s="35"/>
    </row>
  </sheetData>
  <sheetProtection password="CC35" sheet="1" objects="1" scenarios="1" formatColumns="0" formatRows="0" autoFilter="0"/>
  <autoFilter ref="C98:K285"/>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119</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2484</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ROUND(J89,2)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ROUND((SUM(BE89:BE131)),2)</f>
        <v>0</v>
      </c>
      <c r="G33" s="35"/>
      <c r="H33" s="35"/>
      <c r="I33" s="145">
        <v>0.21</v>
      </c>
      <c r="J33" s="144">
        <f>ROUND(((SUM(BE89:BE131))*I33),2)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ROUND((SUM(BF89:BF131)),2)</f>
        <v>0</v>
      </c>
      <c r="G34" s="35"/>
      <c r="H34" s="35"/>
      <c r="I34" s="145">
        <v>0.15</v>
      </c>
      <c r="J34" s="144">
        <f>ROUND(((SUM(BF89:BF131))*I34),2)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ROUND((SUM(BG89:BG131)),2)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ROUND((SUM(BH89:BH131)),2)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ROUND((SUM(BI89:BI131)),2)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SO.06.01 - DIESELAGREGÁT, ROTAČNÍ UPS</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J89</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2485</v>
      </c>
      <c r="E60" s="165"/>
      <c r="F60" s="165"/>
      <c r="G60" s="165"/>
      <c r="H60" s="165"/>
      <c r="I60" s="165"/>
      <c r="J60" s="166">
        <f>J90</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2486</v>
      </c>
      <c r="E61" s="165"/>
      <c r="F61" s="165"/>
      <c r="G61" s="165"/>
      <c r="H61" s="165"/>
      <c r="I61" s="165"/>
      <c r="J61" s="166">
        <f>J95</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2487</v>
      </c>
      <c r="E62" s="165"/>
      <c r="F62" s="165"/>
      <c r="G62" s="165"/>
      <c r="H62" s="165"/>
      <c r="I62" s="165"/>
      <c r="J62" s="166">
        <f>J101</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2488</v>
      </c>
      <c r="E63" s="165"/>
      <c r="F63" s="165"/>
      <c r="G63" s="165"/>
      <c r="H63" s="165"/>
      <c r="I63" s="165"/>
      <c r="J63" s="166">
        <f>J107</f>
        <v>0</v>
      </c>
      <c r="K63" s="163"/>
      <c r="L63" s="167"/>
      <c r="S63" s="9"/>
      <c r="T63" s="9"/>
      <c r="U63" s="9"/>
      <c r="V63" s="9"/>
      <c r="W63" s="9"/>
      <c r="X63" s="9"/>
      <c r="Y63" s="9"/>
      <c r="Z63" s="9"/>
      <c r="AA63" s="9"/>
      <c r="AB63" s="9"/>
      <c r="AC63" s="9"/>
      <c r="AD63" s="9"/>
      <c r="AE63" s="9"/>
    </row>
    <row r="64" spans="1:31" s="9" customFormat="1" ht="24.95" customHeight="1" hidden="1">
      <c r="A64" s="9"/>
      <c r="B64" s="162"/>
      <c r="C64" s="163"/>
      <c r="D64" s="164" t="s">
        <v>2489</v>
      </c>
      <c r="E64" s="165"/>
      <c r="F64" s="165"/>
      <c r="G64" s="165"/>
      <c r="H64" s="165"/>
      <c r="I64" s="165"/>
      <c r="J64" s="166">
        <f>J111</f>
        <v>0</v>
      </c>
      <c r="K64" s="163"/>
      <c r="L64" s="167"/>
      <c r="S64" s="9"/>
      <c r="T64" s="9"/>
      <c r="U64" s="9"/>
      <c r="V64" s="9"/>
      <c r="W64" s="9"/>
      <c r="X64" s="9"/>
      <c r="Y64" s="9"/>
      <c r="Z64" s="9"/>
      <c r="AA64" s="9"/>
      <c r="AB64" s="9"/>
      <c r="AC64" s="9"/>
      <c r="AD64" s="9"/>
      <c r="AE64" s="9"/>
    </row>
    <row r="65" spans="1:31" s="9" customFormat="1" ht="24.95" customHeight="1" hidden="1">
      <c r="A65" s="9"/>
      <c r="B65" s="162"/>
      <c r="C65" s="163"/>
      <c r="D65" s="164" t="s">
        <v>2490</v>
      </c>
      <c r="E65" s="165"/>
      <c r="F65" s="165"/>
      <c r="G65" s="165"/>
      <c r="H65" s="165"/>
      <c r="I65" s="165"/>
      <c r="J65" s="166">
        <f>J117</f>
        <v>0</v>
      </c>
      <c r="K65" s="163"/>
      <c r="L65" s="167"/>
      <c r="S65" s="9"/>
      <c r="T65" s="9"/>
      <c r="U65" s="9"/>
      <c r="V65" s="9"/>
      <c r="W65" s="9"/>
      <c r="X65" s="9"/>
      <c r="Y65" s="9"/>
      <c r="Z65" s="9"/>
      <c r="AA65" s="9"/>
      <c r="AB65" s="9"/>
      <c r="AC65" s="9"/>
      <c r="AD65" s="9"/>
      <c r="AE65" s="9"/>
    </row>
    <row r="66" spans="1:31" s="9" customFormat="1" ht="24.95" customHeight="1" hidden="1">
      <c r="A66" s="9"/>
      <c r="B66" s="162"/>
      <c r="C66" s="163"/>
      <c r="D66" s="164" t="s">
        <v>153</v>
      </c>
      <c r="E66" s="165"/>
      <c r="F66" s="165"/>
      <c r="G66" s="165"/>
      <c r="H66" s="165"/>
      <c r="I66" s="165"/>
      <c r="J66" s="166">
        <f>J125</f>
        <v>0</v>
      </c>
      <c r="K66" s="163"/>
      <c r="L66" s="167"/>
      <c r="S66" s="9"/>
      <c r="T66" s="9"/>
      <c r="U66" s="9"/>
      <c r="V66" s="9"/>
      <c r="W66" s="9"/>
      <c r="X66" s="9"/>
      <c r="Y66" s="9"/>
      <c r="Z66" s="9"/>
      <c r="AA66" s="9"/>
      <c r="AB66" s="9"/>
      <c r="AC66" s="9"/>
      <c r="AD66" s="9"/>
      <c r="AE66" s="9"/>
    </row>
    <row r="67" spans="1:31" s="10" customFormat="1" ht="19.9" customHeight="1" hidden="1">
      <c r="A67" s="10"/>
      <c r="B67" s="168"/>
      <c r="C67" s="169"/>
      <c r="D67" s="170" t="s">
        <v>154</v>
      </c>
      <c r="E67" s="171"/>
      <c r="F67" s="171"/>
      <c r="G67" s="171"/>
      <c r="H67" s="171"/>
      <c r="I67" s="171"/>
      <c r="J67" s="172">
        <f>J126</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155</v>
      </c>
      <c r="E68" s="171"/>
      <c r="F68" s="171"/>
      <c r="G68" s="171"/>
      <c r="H68" s="171"/>
      <c r="I68" s="171"/>
      <c r="J68" s="172">
        <f>J128</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1495</v>
      </c>
      <c r="E69" s="171"/>
      <c r="F69" s="171"/>
      <c r="G69" s="171"/>
      <c r="H69" s="171"/>
      <c r="I69" s="171"/>
      <c r="J69" s="172">
        <f>J130</f>
        <v>0</v>
      </c>
      <c r="K69" s="169"/>
      <c r="L69" s="173"/>
      <c r="S69" s="10"/>
      <c r="T69" s="10"/>
      <c r="U69" s="10"/>
      <c r="V69" s="10"/>
      <c r="W69" s="10"/>
      <c r="X69" s="10"/>
      <c r="Y69" s="10"/>
      <c r="Z69" s="10"/>
      <c r="AA69" s="10"/>
      <c r="AB69" s="10"/>
      <c r="AC69" s="10"/>
      <c r="AD69" s="10"/>
      <c r="AE69" s="10"/>
    </row>
    <row r="70" spans="1:31" s="2" customFormat="1" ht="21.8" customHeight="1" hidden="1">
      <c r="A70" s="35"/>
      <c r="B70" s="36"/>
      <c r="C70" s="37"/>
      <c r="D70" s="37"/>
      <c r="E70" s="37"/>
      <c r="F70" s="37"/>
      <c r="G70" s="37"/>
      <c r="H70" s="37"/>
      <c r="I70" s="37"/>
      <c r="J70" s="37"/>
      <c r="K70" s="37"/>
      <c r="L70" s="131"/>
      <c r="S70" s="35"/>
      <c r="T70" s="35"/>
      <c r="U70" s="35"/>
      <c r="V70" s="35"/>
      <c r="W70" s="35"/>
      <c r="X70" s="35"/>
      <c r="Y70" s="35"/>
      <c r="Z70" s="35"/>
      <c r="AA70" s="35"/>
      <c r="AB70" s="35"/>
      <c r="AC70" s="35"/>
      <c r="AD70" s="35"/>
      <c r="AE70" s="35"/>
    </row>
    <row r="71" spans="1:31" s="2" customFormat="1" ht="6.95" customHeight="1" hidden="1">
      <c r="A71" s="35"/>
      <c r="B71" s="56"/>
      <c r="C71" s="57"/>
      <c r="D71" s="57"/>
      <c r="E71" s="57"/>
      <c r="F71" s="57"/>
      <c r="G71" s="57"/>
      <c r="H71" s="57"/>
      <c r="I71" s="57"/>
      <c r="J71" s="57"/>
      <c r="K71" s="57"/>
      <c r="L71" s="131"/>
      <c r="S71" s="35"/>
      <c r="T71" s="35"/>
      <c r="U71" s="35"/>
      <c r="V71" s="35"/>
      <c r="W71" s="35"/>
      <c r="X71" s="35"/>
      <c r="Y71" s="35"/>
      <c r="Z71" s="35"/>
      <c r="AA71" s="35"/>
      <c r="AB71" s="35"/>
      <c r="AC71" s="35"/>
      <c r="AD71" s="35"/>
      <c r="AE71" s="35"/>
    </row>
    <row r="72" ht="12" hidden="1"/>
    <row r="73" ht="12" hidden="1"/>
    <row r="74" ht="12" hidden="1"/>
    <row r="75" spans="1:31" s="2" customFormat="1" ht="6.95" customHeight="1">
      <c r="A75" s="35"/>
      <c r="B75" s="58"/>
      <c r="C75" s="59"/>
      <c r="D75" s="59"/>
      <c r="E75" s="59"/>
      <c r="F75" s="59"/>
      <c r="G75" s="59"/>
      <c r="H75" s="59"/>
      <c r="I75" s="59"/>
      <c r="J75" s="59"/>
      <c r="K75" s="59"/>
      <c r="L75" s="131"/>
      <c r="S75" s="35"/>
      <c r="T75" s="35"/>
      <c r="U75" s="35"/>
      <c r="V75" s="35"/>
      <c r="W75" s="35"/>
      <c r="X75" s="35"/>
      <c r="Y75" s="35"/>
      <c r="Z75" s="35"/>
      <c r="AA75" s="35"/>
      <c r="AB75" s="35"/>
      <c r="AC75" s="35"/>
      <c r="AD75" s="35"/>
      <c r="AE75" s="35"/>
    </row>
    <row r="76" spans="1:31" s="2" customFormat="1" ht="24.95" customHeight="1">
      <c r="A76" s="35"/>
      <c r="B76" s="36"/>
      <c r="C76" s="20" t="s">
        <v>156</v>
      </c>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2" customHeight="1">
      <c r="A78" s="35"/>
      <c r="B78" s="36"/>
      <c r="C78" s="29" t="s">
        <v>16</v>
      </c>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16.5" customHeight="1">
      <c r="A79" s="35"/>
      <c r="B79" s="36"/>
      <c r="C79" s="37"/>
      <c r="D79" s="37"/>
      <c r="E79" s="157" t="str">
        <f>E7</f>
        <v>ON Jíčín - Náhradní zdroj elektrické energie - nemocnice Jičín</v>
      </c>
      <c r="F79" s="29"/>
      <c r="G79" s="29"/>
      <c r="H79" s="29"/>
      <c r="I79" s="37"/>
      <c r="J79" s="37"/>
      <c r="K79" s="37"/>
      <c r="L79" s="131"/>
      <c r="S79" s="35"/>
      <c r="T79" s="35"/>
      <c r="U79" s="35"/>
      <c r="V79" s="35"/>
      <c r="W79" s="35"/>
      <c r="X79" s="35"/>
      <c r="Y79" s="35"/>
      <c r="Z79" s="35"/>
      <c r="AA79" s="35"/>
      <c r="AB79" s="35"/>
      <c r="AC79" s="35"/>
      <c r="AD79" s="35"/>
      <c r="AE79" s="35"/>
    </row>
    <row r="80" spans="1:31" s="2" customFormat="1" ht="12" customHeight="1">
      <c r="A80" s="35"/>
      <c r="B80" s="36"/>
      <c r="C80" s="29" t="s">
        <v>130</v>
      </c>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6.5" customHeight="1">
      <c r="A81" s="35"/>
      <c r="B81" s="36"/>
      <c r="C81" s="37"/>
      <c r="D81" s="37"/>
      <c r="E81" s="66" t="str">
        <f>E9</f>
        <v>SO.06.01 - DIESELAGREGÁT, ROTAČNÍ UPS</v>
      </c>
      <c r="F81" s="37"/>
      <c r="G81" s="37"/>
      <c r="H81" s="37"/>
      <c r="I81" s="37"/>
      <c r="J81" s="37"/>
      <c r="K81" s="37"/>
      <c r="L81" s="131"/>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31"/>
      <c r="S82" s="35"/>
      <c r="T82" s="35"/>
      <c r="U82" s="35"/>
      <c r="V82" s="35"/>
      <c r="W82" s="35"/>
      <c r="X82" s="35"/>
      <c r="Y82" s="35"/>
      <c r="Z82" s="35"/>
      <c r="AA82" s="35"/>
      <c r="AB82" s="35"/>
      <c r="AC82" s="35"/>
      <c r="AD82" s="35"/>
      <c r="AE82" s="35"/>
    </row>
    <row r="83" spans="1:31" s="2" customFormat="1" ht="12" customHeight="1">
      <c r="A83" s="35"/>
      <c r="B83" s="36"/>
      <c r="C83" s="29" t="s">
        <v>21</v>
      </c>
      <c r="D83" s="37"/>
      <c r="E83" s="37"/>
      <c r="F83" s="24" t="str">
        <f>F12</f>
        <v xml:space="preserve"> </v>
      </c>
      <c r="G83" s="37"/>
      <c r="H83" s="37"/>
      <c r="I83" s="29" t="s">
        <v>23</v>
      </c>
      <c r="J83" s="69" t="str">
        <f>IF(J12="","",J12)</f>
        <v>3. 9. 2021</v>
      </c>
      <c r="K83" s="37"/>
      <c r="L83" s="131"/>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31"/>
      <c r="S84" s="35"/>
      <c r="T84" s="35"/>
      <c r="U84" s="35"/>
      <c r="V84" s="35"/>
      <c r="W84" s="35"/>
      <c r="X84" s="35"/>
      <c r="Y84" s="35"/>
      <c r="Z84" s="35"/>
      <c r="AA84" s="35"/>
      <c r="AB84" s="35"/>
      <c r="AC84" s="35"/>
      <c r="AD84" s="35"/>
      <c r="AE84" s="35"/>
    </row>
    <row r="85" spans="1:31" s="2" customFormat="1" ht="15.15" customHeight="1">
      <c r="A85" s="35"/>
      <c r="B85" s="36"/>
      <c r="C85" s="29" t="s">
        <v>25</v>
      </c>
      <c r="D85" s="37"/>
      <c r="E85" s="37"/>
      <c r="F85" s="24" t="str">
        <f>E15</f>
        <v xml:space="preserve"> </v>
      </c>
      <c r="G85" s="37"/>
      <c r="H85" s="37"/>
      <c r="I85" s="29" t="s">
        <v>30</v>
      </c>
      <c r="J85" s="33" t="str">
        <f>E21</f>
        <v xml:space="preserve"> </v>
      </c>
      <c r="K85" s="37"/>
      <c r="L85" s="131"/>
      <c r="S85" s="35"/>
      <c r="T85" s="35"/>
      <c r="U85" s="35"/>
      <c r="V85" s="35"/>
      <c r="W85" s="35"/>
      <c r="X85" s="35"/>
      <c r="Y85" s="35"/>
      <c r="Z85" s="35"/>
      <c r="AA85" s="35"/>
      <c r="AB85" s="35"/>
      <c r="AC85" s="35"/>
      <c r="AD85" s="35"/>
      <c r="AE85" s="35"/>
    </row>
    <row r="86" spans="1:31" s="2" customFormat="1" ht="15.15" customHeight="1">
      <c r="A86" s="35"/>
      <c r="B86" s="36"/>
      <c r="C86" s="29" t="s">
        <v>28</v>
      </c>
      <c r="D86" s="37"/>
      <c r="E86" s="37"/>
      <c r="F86" s="24" t="str">
        <f>IF(E18="","",E18)</f>
        <v>Vyplň údaj</v>
      </c>
      <c r="G86" s="37"/>
      <c r="H86" s="37"/>
      <c r="I86" s="29" t="s">
        <v>32</v>
      </c>
      <c r="J86" s="33" t="str">
        <f>E24</f>
        <v xml:space="preserve"> </v>
      </c>
      <c r="K86" s="37"/>
      <c r="L86" s="131"/>
      <c r="S86" s="35"/>
      <c r="T86" s="35"/>
      <c r="U86" s="35"/>
      <c r="V86" s="35"/>
      <c r="W86" s="35"/>
      <c r="X86" s="35"/>
      <c r="Y86" s="35"/>
      <c r="Z86" s="35"/>
      <c r="AA86" s="35"/>
      <c r="AB86" s="35"/>
      <c r="AC86" s="35"/>
      <c r="AD86" s="35"/>
      <c r="AE86" s="35"/>
    </row>
    <row r="87" spans="1:31" s="2" customFormat="1" ht="10.3" customHeight="1">
      <c r="A87" s="35"/>
      <c r="B87" s="36"/>
      <c r="C87" s="37"/>
      <c r="D87" s="37"/>
      <c r="E87" s="37"/>
      <c r="F87" s="37"/>
      <c r="G87" s="37"/>
      <c r="H87" s="37"/>
      <c r="I87" s="37"/>
      <c r="J87" s="37"/>
      <c r="K87" s="37"/>
      <c r="L87" s="131"/>
      <c r="S87" s="35"/>
      <c r="T87" s="35"/>
      <c r="U87" s="35"/>
      <c r="V87" s="35"/>
      <c r="W87" s="35"/>
      <c r="X87" s="35"/>
      <c r="Y87" s="35"/>
      <c r="Z87" s="35"/>
      <c r="AA87" s="35"/>
      <c r="AB87" s="35"/>
      <c r="AC87" s="35"/>
      <c r="AD87" s="35"/>
      <c r="AE87" s="35"/>
    </row>
    <row r="88" spans="1:31" s="11" customFormat="1" ht="29.25" customHeight="1">
      <c r="A88" s="174"/>
      <c r="B88" s="175"/>
      <c r="C88" s="176" t="s">
        <v>157</v>
      </c>
      <c r="D88" s="177" t="s">
        <v>54</v>
      </c>
      <c r="E88" s="177" t="s">
        <v>50</v>
      </c>
      <c r="F88" s="177" t="s">
        <v>51</v>
      </c>
      <c r="G88" s="177" t="s">
        <v>158</v>
      </c>
      <c r="H88" s="177" t="s">
        <v>159</v>
      </c>
      <c r="I88" s="177" t="s">
        <v>160</v>
      </c>
      <c r="J88" s="178" t="s">
        <v>135</v>
      </c>
      <c r="K88" s="179" t="s">
        <v>161</v>
      </c>
      <c r="L88" s="180"/>
      <c r="M88" s="89" t="s">
        <v>19</v>
      </c>
      <c r="N88" s="90" t="s">
        <v>39</v>
      </c>
      <c r="O88" s="90" t="s">
        <v>162</v>
      </c>
      <c r="P88" s="90" t="s">
        <v>163</v>
      </c>
      <c r="Q88" s="90" t="s">
        <v>164</v>
      </c>
      <c r="R88" s="90" t="s">
        <v>165</v>
      </c>
      <c r="S88" s="90" t="s">
        <v>166</v>
      </c>
      <c r="T88" s="91" t="s">
        <v>167</v>
      </c>
      <c r="U88" s="174"/>
      <c r="V88" s="174"/>
      <c r="W88" s="174"/>
      <c r="X88" s="174"/>
      <c r="Y88" s="174"/>
      <c r="Z88" s="174"/>
      <c r="AA88" s="174"/>
      <c r="AB88" s="174"/>
      <c r="AC88" s="174"/>
      <c r="AD88" s="174"/>
      <c r="AE88" s="174"/>
    </row>
    <row r="89" spans="1:63" s="2" customFormat="1" ht="22.8" customHeight="1">
      <c r="A89" s="35"/>
      <c r="B89" s="36"/>
      <c r="C89" s="96" t="s">
        <v>168</v>
      </c>
      <c r="D89" s="37"/>
      <c r="E89" s="37"/>
      <c r="F89" s="37"/>
      <c r="G89" s="37"/>
      <c r="H89" s="37"/>
      <c r="I89" s="37"/>
      <c r="J89" s="181">
        <f>BK89</f>
        <v>0</v>
      </c>
      <c r="K89" s="37"/>
      <c r="L89" s="41"/>
      <c r="M89" s="92"/>
      <c r="N89" s="182"/>
      <c r="O89" s="93"/>
      <c r="P89" s="183">
        <f>P90+P95+P101+P107+P111+P117+P125</f>
        <v>0</v>
      </c>
      <c r="Q89" s="93"/>
      <c r="R89" s="183">
        <f>R90+R95+R101+R107+R111+R117+R125</f>
        <v>0</v>
      </c>
      <c r="S89" s="93"/>
      <c r="T89" s="184">
        <f>T90+T95+T101+T107+T111+T117+T125</f>
        <v>0</v>
      </c>
      <c r="U89" s="35"/>
      <c r="V89" s="35"/>
      <c r="W89" s="35"/>
      <c r="X89" s="35"/>
      <c r="Y89" s="35"/>
      <c r="Z89" s="35"/>
      <c r="AA89" s="35"/>
      <c r="AB89" s="35"/>
      <c r="AC89" s="35"/>
      <c r="AD89" s="35"/>
      <c r="AE89" s="35"/>
      <c r="AT89" s="14" t="s">
        <v>68</v>
      </c>
      <c r="AU89" s="14" t="s">
        <v>136</v>
      </c>
      <c r="BK89" s="185">
        <f>BK90+BK95+BK101+BK107+BK111+BK117+BK125</f>
        <v>0</v>
      </c>
    </row>
    <row r="90" spans="1:63" s="12" customFormat="1" ht="25.9" customHeight="1">
      <c r="A90" s="12"/>
      <c r="B90" s="186"/>
      <c r="C90" s="187"/>
      <c r="D90" s="188" t="s">
        <v>68</v>
      </c>
      <c r="E90" s="189" t="s">
        <v>77</v>
      </c>
      <c r="F90" s="189" t="s">
        <v>2491</v>
      </c>
      <c r="G90" s="187"/>
      <c r="H90" s="187"/>
      <c r="I90" s="190"/>
      <c r="J90" s="191">
        <f>BK90</f>
        <v>0</v>
      </c>
      <c r="K90" s="187"/>
      <c r="L90" s="192"/>
      <c r="M90" s="193"/>
      <c r="N90" s="194"/>
      <c r="O90" s="194"/>
      <c r="P90" s="195">
        <f>SUM(P91:P94)</f>
        <v>0</v>
      </c>
      <c r="Q90" s="194"/>
      <c r="R90" s="195">
        <f>SUM(R91:R94)</f>
        <v>0</v>
      </c>
      <c r="S90" s="194"/>
      <c r="T90" s="196">
        <f>SUM(T91:T94)</f>
        <v>0</v>
      </c>
      <c r="U90" s="12"/>
      <c r="V90" s="12"/>
      <c r="W90" s="12"/>
      <c r="X90" s="12"/>
      <c r="Y90" s="12"/>
      <c r="Z90" s="12"/>
      <c r="AA90" s="12"/>
      <c r="AB90" s="12"/>
      <c r="AC90" s="12"/>
      <c r="AD90" s="12"/>
      <c r="AE90" s="12"/>
      <c r="AR90" s="197" t="s">
        <v>77</v>
      </c>
      <c r="AT90" s="198" t="s">
        <v>68</v>
      </c>
      <c r="AU90" s="198" t="s">
        <v>69</v>
      </c>
      <c r="AY90" s="197" t="s">
        <v>171</v>
      </c>
      <c r="BK90" s="199">
        <f>SUM(BK91:BK94)</f>
        <v>0</v>
      </c>
    </row>
    <row r="91" spans="1:65" s="2" customFormat="1" ht="37.8" customHeight="1">
      <c r="A91" s="35"/>
      <c r="B91" s="36"/>
      <c r="C91" s="202" t="s">
        <v>77</v>
      </c>
      <c r="D91" s="202" t="s">
        <v>174</v>
      </c>
      <c r="E91" s="203" t="s">
        <v>1641</v>
      </c>
      <c r="F91" s="204" t="s">
        <v>2492</v>
      </c>
      <c r="G91" s="205" t="s">
        <v>640</v>
      </c>
      <c r="H91" s="206">
        <v>1</v>
      </c>
      <c r="I91" s="207"/>
      <c r="J91" s="208">
        <f>ROUND(I91*H91,2)</f>
        <v>0</v>
      </c>
      <c r="K91" s="209"/>
      <c r="L91" s="41"/>
      <c r="M91" s="210" t="s">
        <v>19</v>
      </c>
      <c r="N91" s="211"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178</v>
      </c>
      <c r="AT91" s="214" t="s">
        <v>174</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2493</v>
      </c>
    </row>
    <row r="92" spans="1:65" s="2" customFormat="1" ht="14.4" customHeight="1">
      <c r="A92" s="35"/>
      <c r="B92" s="36"/>
      <c r="C92" s="202" t="s">
        <v>79</v>
      </c>
      <c r="D92" s="202" t="s">
        <v>174</v>
      </c>
      <c r="E92" s="203" t="s">
        <v>2494</v>
      </c>
      <c r="F92" s="204" t="s">
        <v>2495</v>
      </c>
      <c r="G92" s="205" t="s">
        <v>640</v>
      </c>
      <c r="H92" s="206">
        <v>1</v>
      </c>
      <c r="I92" s="207"/>
      <c r="J92" s="208">
        <f>ROUND(I92*H92,2)</f>
        <v>0</v>
      </c>
      <c r="K92" s="209"/>
      <c r="L92" s="41"/>
      <c r="M92" s="210" t="s">
        <v>19</v>
      </c>
      <c r="N92" s="211"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178</v>
      </c>
      <c r="AT92" s="214" t="s">
        <v>174</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79</v>
      </c>
    </row>
    <row r="93" spans="1:65" s="2" customFormat="1" ht="14.4" customHeight="1">
      <c r="A93" s="35"/>
      <c r="B93" s="36"/>
      <c r="C93" s="222" t="s">
        <v>181</v>
      </c>
      <c r="D93" s="222" t="s">
        <v>299</v>
      </c>
      <c r="E93" s="223" t="s">
        <v>2496</v>
      </c>
      <c r="F93" s="224" t="s">
        <v>2497</v>
      </c>
      <c r="G93" s="225" t="s">
        <v>2498</v>
      </c>
      <c r="H93" s="226">
        <v>1000</v>
      </c>
      <c r="I93" s="227"/>
      <c r="J93" s="228">
        <f>ROUND(I93*H93,2)</f>
        <v>0</v>
      </c>
      <c r="K93" s="229"/>
      <c r="L93" s="230"/>
      <c r="M93" s="231" t="s">
        <v>19</v>
      </c>
      <c r="N93" s="232"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188</v>
      </c>
      <c r="AT93" s="214" t="s">
        <v>299</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178</v>
      </c>
    </row>
    <row r="94" spans="1:65" s="2" customFormat="1" ht="37.8" customHeight="1">
      <c r="A94" s="35"/>
      <c r="B94" s="36"/>
      <c r="C94" s="222" t="s">
        <v>178</v>
      </c>
      <c r="D94" s="222" t="s">
        <v>299</v>
      </c>
      <c r="E94" s="223" t="s">
        <v>2499</v>
      </c>
      <c r="F94" s="224" t="s">
        <v>2500</v>
      </c>
      <c r="G94" s="225" t="s">
        <v>352</v>
      </c>
      <c r="H94" s="226">
        <v>1</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185</v>
      </c>
    </row>
    <row r="95" spans="1:63" s="12" customFormat="1" ht="25.9" customHeight="1">
      <c r="A95" s="12"/>
      <c r="B95" s="186"/>
      <c r="C95" s="187"/>
      <c r="D95" s="188" t="s">
        <v>68</v>
      </c>
      <c r="E95" s="189" t="s">
        <v>79</v>
      </c>
      <c r="F95" s="189" t="s">
        <v>2501</v>
      </c>
      <c r="G95" s="187"/>
      <c r="H95" s="187"/>
      <c r="I95" s="190"/>
      <c r="J95" s="191">
        <f>BK95</f>
        <v>0</v>
      </c>
      <c r="K95" s="187"/>
      <c r="L95" s="192"/>
      <c r="M95" s="193"/>
      <c r="N95" s="194"/>
      <c r="O95" s="194"/>
      <c r="P95" s="195">
        <f>SUM(P96:P100)</f>
        <v>0</v>
      </c>
      <c r="Q95" s="194"/>
      <c r="R95" s="195">
        <f>SUM(R96:R100)</f>
        <v>0</v>
      </c>
      <c r="S95" s="194"/>
      <c r="T95" s="196">
        <f>SUM(T96:T100)</f>
        <v>0</v>
      </c>
      <c r="U95" s="12"/>
      <c r="V95" s="12"/>
      <c r="W95" s="12"/>
      <c r="X95" s="12"/>
      <c r="Y95" s="12"/>
      <c r="Z95" s="12"/>
      <c r="AA95" s="12"/>
      <c r="AB95" s="12"/>
      <c r="AC95" s="12"/>
      <c r="AD95" s="12"/>
      <c r="AE95" s="12"/>
      <c r="AR95" s="197" t="s">
        <v>77</v>
      </c>
      <c r="AT95" s="198" t="s">
        <v>68</v>
      </c>
      <c r="AU95" s="198" t="s">
        <v>69</v>
      </c>
      <c r="AY95" s="197" t="s">
        <v>171</v>
      </c>
      <c r="BK95" s="199">
        <f>SUM(BK96:BK100)</f>
        <v>0</v>
      </c>
    </row>
    <row r="96" spans="1:65" s="2" customFormat="1" ht="24.15" customHeight="1">
      <c r="A96" s="35"/>
      <c r="B96" s="36"/>
      <c r="C96" s="222" t="s">
        <v>189</v>
      </c>
      <c r="D96" s="222" t="s">
        <v>299</v>
      </c>
      <c r="E96" s="223" t="s">
        <v>2502</v>
      </c>
      <c r="F96" s="224" t="s">
        <v>2503</v>
      </c>
      <c r="G96" s="225" t="s">
        <v>640</v>
      </c>
      <c r="H96" s="226">
        <v>1</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188</v>
      </c>
    </row>
    <row r="97" spans="1:65" s="2" customFormat="1" ht="24.15" customHeight="1">
      <c r="A97" s="35"/>
      <c r="B97" s="36"/>
      <c r="C97" s="222" t="s">
        <v>185</v>
      </c>
      <c r="D97" s="222" t="s">
        <v>299</v>
      </c>
      <c r="E97" s="223" t="s">
        <v>2504</v>
      </c>
      <c r="F97" s="224" t="s">
        <v>2505</v>
      </c>
      <c r="G97" s="225" t="s">
        <v>640</v>
      </c>
      <c r="H97" s="226">
        <v>1</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192</v>
      </c>
    </row>
    <row r="98" spans="1:65" s="2" customFormat="1" ht="14.4" customHeight="1">
      <c r="A98" s="35"/>
      <c r="B98" s="36"/>
      <c r="C98" s="202" t="s">
        <v>196</v>
      </c>
      <c r="D98" s="202" t="s">
        <v>174</v>
      </c>
      <c r="E98" s="203" t="s">
        <v>2506</v>
      </c>
      <c r="F98" s="204" t="s">
        <v>2507</v>
      </c>
      <c r="G98" s="205" t="s">
        <v>640</v>
      </c>
      <c r="H98" s="206">
        <v>1</v>
      </c>
      <c r="I98" s="207"/>
      <c r="J98" s="208">
        <f>ROUND(I98*H98,2)</f>
        <v>0</v>
      </c>
      <c r="K98" s="209"/>
      <c r="L98" s="41"/>
      <c r="M98" s="210" t="s">
        <v>19</v>
      </c>
      <c r="N98" s="211"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178</v>
      </c>
      <c r="AT98" s="214" t="s">
        <v>174</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195</v>
      </c>
    </row>
    <row r="99" spans="1:65" s="2" customFormat="1" ht="14.4" customHeight="1">
      <c r="A99" s="35"/>
      <c r="B99" s="36"/>
      <c r="C99" s="202" t="s">
        <v>188</v>
      </c>
      <c r="D99" s="202" t="s">
        <v>174</v>
      </c>
      <c r="E99" s="203" t="s">
        <v>2508</v>
      </c>
      <c r="F99" s="204" t="s">
        <v>2509</v>
      </c>
      <c r="G99" s="205" t="s">
        <v>640</v>
      </c>
      <c r="H99" s="206">
        <v>1</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178</v>
      </c>
      <c r="AT99" s="214" t="s">
        <v>174</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199</v>
      </c>
    </row>
    <row r="100" spans="1:65" s="2" customFormat="1" ht="14.4" customHeight="1">
      <c r="A100" s="35"/>
      <c r="B100" s="36"/>
      <c r="C100" s="202" t="s">
        <v>172</v>
      </c>
      <c r="D100" s="202" t="s">
        <v>174</v>
      </c>
      <c r="E100" s="203" t="s">
        <v>2510</v>
      </c>
      <c r="F100" s="204" t="s">
        <v>2511</v>
      </c>
      <c r="G100" s="205" t="s">
        <v>640</v>
      </c>
      <c r="H100" s="206">
        <v>1</v>
      </c>
      <c r="I100" s="207"/>
      <c r="J100" s="208">
        <f>ROUND(I100*H100,2)</f>
        <v>0</v>
      </c>
      <c r="K100" s="209"/>
      <c r="L100" s="41"/>
      <c r="M100" s="210" t="s">
        <v>19</v>
      </c>
      <c r="N100" s="211"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178</v>
      </c>
      <c r="AT100" s="214" t="s">
        <v>174</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202</v>
      </c>
    </row>
    <row r="101" spans="1:63" s="12" customFormat="1" ht="25.9" customHeight="1">
      <c r="A101" s="12"/>
      <c r="B101" s="186"/>
      <c r="C101" s="187"/>
      <c r="D101" s="188" t="s">
        <v>68</v>
      </c>
      <c r="E101" s="189" t="s">
        <v>181</v>
      </c>
      <c r="F101" s="189" t="s">
        <v>2512</v>
      </c>
      <c r="G101" s="187"/>
      <c r="H101" s="187"/>
      <c r="I101" s="190"/>
      <c r="J101" s="191">
        <f>BK101</f>
        <v>0</v>
      </c>
      <c r="K101" s="187"/>
      <c r="L101" s="192"/>
      <c r="M101" s="193"/>
      <c r="N101" s="194"/>
      <c r="O101" s="194"/>
      <c r="P101" s="195">
        <f>SUM(P102:P106)</f>
        <v>0</v>
      </c>
      <c r="Q101" s="194"/>
      <c r="R101" s="195">
        <f>SUM(R102:R106)</f>
        <v>0</v>
      </c>
      <c r="S101" s="194"/>
      <c r="T101" s="196">
        <f>SUM(T102:T106)</f>
        <v>0</v>
      </c>
      <c r="U101" s="12"/>
      <c r="V101" s="12"/>
      <c r="W101" s="12"/>
      <c r="X101" s="12"/>
      <c r="Y101" s="12"/>
      <c r="Z101" s="12"/>
      <c r="AA101" s="12"/>
      <c r="AB101" s="12"/>
      <c r="AC101" s="12"/>
      <c r="AD101" s="12"/>
      <c r="AE101" s="12"/>
      <c r="AR101" s="197" t="s">
        <v>77</v>
      </c>
      <c r="AT101" s="198" t="s">
        <v>68</v>
      </c>
      <c r="AU101" s="198" t="s">
        <v>69</v>
      </c>
      <c r="AY101" s="197" t="s">
        <v>171</v>
      </c>
      <c r="BK101" s="199">
        <f>SUM(BK102:BK106)</f>
        <v>0</v>
      </c>
    </row>
    <row r="102" spans="1:65" s="2" customFormat="1" ht="14.4" customHeight="1">
      <c r="A102" s="35"/>
      <c r="B102" s="36"/>
      <c r="C102" s="222" t="s">
        <v>192</v>
      </c>
      <c r="D102" s="222" t="s">
        <v>299</v>
      </c>
      <c r="E102" s="223" t="s">
        <v>2513</v>
      </c>
      <c r="F102" s="224" t="s">
        <v>2514</v>
      </c>
      <c r="G102" s="225" t="s">
        <v>2515</v>
      </c>
      <c r="H102" s="226">
        <v>4</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206</v>
      </c>
    </row>
    <row r="103" spans="1:65" s="2" customFormat="1" ht="14.4" customHeight="1">
      <c r="A103" s="35"/>
      <c r="B103" s="36"/>
      <c r="C103" s="222" t="s">
        <v>210</v>
      </c>
      <c r="D103" s="222" t="s">
        <v>299</v>
      </c>
      <c r="E103" s="223" t="s">
        <v>2516</v>
      </c>
      <c r="F103" s="224" t="s">
        <v>2517</v>
      </c>
      <c r="G103" s="225" t="s">
        <v>352</v>
      </c>
      <c r="H103" s="226">
        <v>2</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209</v>
      </c>
    </row>
    <row r="104" spans="1:65" s="2" customFormat="1" ht="14.4" customHeight="1">
      <c r="A104" s="35"/>
      <c r="B104" s="36"/>
      <c r="C104" s="222" t="s">
        <v>195</v>
      </c>
      <c r="D104" s="222" t="s">
        <v>299</v>
      </c>
      <c r="E104" s="223" t="s">
        <v>2518</v>
      </c>
      <c r="F104" s="224" t="s">
        <v>2519</v>
      </c>
      <c r="G104" s="225" t="s">
        <v>352</v>
      </c>
      <c r="H104" s="226">
        <v>1</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213</v>
      </c>
    </row>
    <row r="105" spans="1:65" s="2" customFormat="1" ht="14.4" customHeight="1">
      <c r="A105" s="35"/>
      <c r="B105" s="36"/>
      <c r="C105" s="222" t="s">
        <v>217</v>
      </c>
      <c r="D105" s="222" t="s">
        <v>299</v>
      </c>
      <c r="E105" s="223" t="s">
        <v>2520</v>
      </c>
      <c r="F105" s="224" t="s">
        <v>2521</v>
      </c>
      <c r="G105" s="225" t="s">
        <v>640</v>
      </c>
      <c r="H105" s="226">
        <v>1</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269</v>
      </c>
    </row>
    <row r="106" spans="1:65" s="2" customFormat="1" ht="14.4" customHeight="1">
      <c r="A106" s="35"/>
      <c r="B106" s="36"/>
      <c r="C106" s="202" t="s">
        <v>199</v>
      </c>
      <c r="D106" s="202" t="s">
        <v>174</v>
      </c>
      <c r="E106" s="203" t="s">
        <v>2522</v>
      </c>
      <c r="F106" s="204" t="s">
        <v>2523</v>
      </c>
      <c r="G106" s="205" t="s">
        <v>640</v>
      </c>
      <c r="H106" s="206">
        <v>1</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216</v>
      </c>
    </row>
    <row r="107" spans="1:63" s="12" customFormat="1" ht="25.9" customHeight="1">
      <c r="A107" s="12"/>
      <c r="B107" s="186"/>
      <c r="C107" s="187"/>
      <c r="D107" s="188" t="s">
        <v>68</v>
      </c>
      <c r="E107" s="189" t="s">
        <v>178</v>
      </c>
      <c r="F107" s="189" t="s">
        <v>2524</v>
      </c>
      <c r="G107" s="187"/>
      <c r="H107" s="187"/>
      <c r="I107" s="190"/>
      <c r="J107" s="191">
        <f>BK107</f>
        <v>0</v>
      </c>
      <c r="K107" s="187"/>
      <c r="L107" s="192"/>
      <c r="M107" s="193"/>
      <c r="N107" s="194"/>
      <c r="O107" s="194"/>
      <c r="P107" s="195">
        <f>SUM(P108:P110)</f>
        <v>0</v>
      </c>
      <c r="Q107" s="194"/>
      <c r="R107" s="195">
        <f>SUM(R108:R110)</f>
        <v>0</v>
      </c>
      <c r="S107" s="194"/>
      <c r="T107" s="196">
        <f>SUM(T108:T110)</f>
        <v>0</v>
      </c>
      <c r="U107" s="12"/>
      <c r="V107" s="12"/>
      <c r="W107" s="12"/>
      <c r="X107" s="12"/>
      <c r="Y107" s="12"/>
      <c r="Z107" s="12"/>
      <c r="AA107" s="12"/>
      <c r="AB107" s="12"/>
      <c r="AC107" s="12"/>
      <c r="AD107" s="12"/>
      <c r="AE107" s="12"/>
      <c r="AR107" s="197" t="s">
        <v>77</v>
      </c>
      <c r="AT107" s="198" t="s">
        <v>68</v>
      </c>
      <c r="AU107" s="198" t="s">
        <v>69</v>
      </c>
      <c r="AY107" s="197" t="s">
        <v>171</v>
      </c>
      <c r="BK107" s="199">
        <f>SUM(BK108:BK110)</f>
        <v>0</v>
      </c>
    </row>
    <row r="108" spans="1:65" s="2" customFormat="1" ht="24.15" customHeight="1">
      <c r="A108" s="35"/>
      <c r="B108" s="36"/>
      <c r="C108" s="222" t="s">
        <v>8</v>
      </c>
      <c r="D108" s="222" t="s">
        <v>299</v>
      </c>
      <c r="E108" s="223" t="s">
        <v>2525</v>
      </c>
      <c r="F108" s="224" t="s">
        <v>2526</v>
      </c>
      <c r="G108" s="225" t="s">
        <v>352</v>
      </c>
      <c r="H108" s="226">
        <v>1</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220</v>
      </c>
    </row>
    <row r="109" spans="1:65" s="2" customFormat="1" ht="24.15" customHeight="1">
      <c r="A109" s="35"/>
      <c r="B109" s="36"/>
      <c r="C109" s="222" t="s">
        <v>202</v>
      </c>
      <c r="D109" s="222" t="s">
        <v>299</v>
      </c>
      <c r="E109" s="223" t="s">
        <v>2527</v>
      </c>
      <c r="F109" s="224" t="s">
        <v>2528</v>
      </c>
      <c r="G109" s="225" t="s">
        <v>352</v>
      </c>
      <c r="H109" s="226">
        <v>1</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223</v>
      </c>
    </row>
    <row r="110" spans="1:65" s="2" customFormat="1" ht="14.4" customHeight="1">
      <c r="A110" s="35"/>
      <c r="B110" s="36"/>
      <c r="C110" s="202" t="s">
        <v>235</v>
      </c>
      <c r="D110" s="202" t="s">
        <v>174</v>
      </c>
      <c r="E110" s="203" t="s">
        <v>2529</v>
      </c>
      <c r="F110" s="204" t="s">
        <v>2523</v>
      </c>
      <c r="G110" s="205" t="s">
        <v>640</v>
      </c>
      <c r="H110" s="206">
        <v>1</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227</v>
      </c>
    </row>
    <row r="111" spans="1:63" s="12" customFormat="1" ht="25.9" customHeight="1">
      <c r="A111" s="12"/>
      <c r="B111" s="186"/>
      <c r="C111" s="187"/>
      <c r="D111" s="188" t="s">
        <v>68</v>
      </c>
      <c r="E111" s="189" t="s">
        <v>189</v>
      </c>
      <c r="F111" s="189" t="s">
        <v>2530</v>
      </c>
      <c r="G111" s="187"/>
      <c r="H111" s="187"/>
      <c r="I111" s="190"/>
      <c r="J111" s="191">
        <f>BK111</f>
        <v>0</v>
      </c>
      <c r="K111" s="187"/>
      <c r="L111" s="192"/>
      <c r="M111" s="193"/>
      <c r="N111" s="194"/>
      <c r="O111" s="194"/>
      <c r="P111" s="195">
        <f>SUM(P112:P116)</f>
        <v>0</v>
      </c>
      <c r="Q111" s="194"/>
      <c r="R111" s="195">
        <f>SUM(R112:R116)</f>
        <v>0</v>
      </c>
      <c r="S111" s="194"/>
      <c r="T111" s="196">
        <f>SUM(T112:T116)</f>
        <v>0</v>
      </c>
      <c r="U111" s="12"/>
      <c r="V111" s="12"/>
      <c r="W111" s="12"/>
      <c r="X111" s="12"/>
      <c r="Y111" s="12"/>
      <c r="Z111" s="12"/>
      <c r="AA111" s="12"/>
      <c r="AB111" s="12"/>
      <c r="AC111" s="12"/>
      <c r="AD111" s="12"/>
      <c r="AE111" s="12"/>
      <c r="AR111" s="197" t="s">
        <v>77</v>
      </c>
      <c r="AT111" s="198" t="s">
        <v>68</v>
      </c>
      <c r="AU111" s="198" t="s">
        <v>69</v>
      </c>
      <c r="AY111" s="197" t="s">
        <v>171</v>
      </c>
      <c r="BK111" s="199">
        <f>SUM(BK112:BK116)</f>
        <v>0</v>
      </c>
    </row>
    <row r="112" spans="1:65" s="2" customFormat="1" ht="14.4" customHeight="1">
      <c r="A112" s="35"/>
      <c r="B112" s="36"/>
      <c r="C112" s="222" t="s">
        <v>206</v>
      </c>
      <c r="D112" s="222" t="s">
        <v>299</v>
      </c>
      <c r="E112" s="223" t="s">
        <v>2531</v>
      </c>
      <c r="F112" s="224" t="s">
        <v>2532</v>
      </c>
      <c r="G112" s="225" t="s">
        <v>2515</v>
      </c>
      <c r="H112" s="226">
        <v>4.5</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230</v>
      </c>
    </row>
    <row r="113" spans="1:65" s="2" customFormat="1" ht="14.4" customHeight="1">
      <c r="A113" s="35"/>
      <c r="B113" s="36"/>
      <c r="C113" s="222" t="s">
        <v>244</v>
      </c>
      <c r="D113" s="222" t="s">
        <v>299</v>
      </c>
      <c r="E113" s="223" t="s">
        <v>2533</v>
      </c>
      <c r="F113" s="224" t="s">
        <v>2534</v>
      </c>
      <c r="G113" s="225" t="s">
        <v>352</v>
      </c>
      <c r="H113" s="226">
        <v>3</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238</v>
      </c>
    </row>
    <row r="114" spans="1:65" s="2" customFormat="1" ht="14.4" customHeight="1">
      <c r="A114" s="35"/>
      <c r="B114" s="36"/>
      <c r="C114" s="222" t="s">
        <v>209</v>
      </c>
      <c r="D114" s="222" t="s">
        <v>299</v>
      </c>
      <c r="E114" s="223" t="s">
        <v>2535</v>
      </c>
      <c r="F114" s="224" t="s">
        <v>2536</v>
      </c>
      <c r="G114" s="225" t="s">
        <v>352</v>
      </c>
      <c r="H114" s="226">
        <v>1</v>
      </c>
      <c r="I114" s="227"/>
      <c r="J114" s="228">
        <f>ROUND(I114*H114,2)</f>
        <v>0</v>
      </c>
      <c r="K114" s="229"/>
      <c r="L114" s="230"/>
      <c r="M114" s="231" t="s">
        <v>19</v>
      </c>
      <c r="N114" s="232"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188</v>
      </c>
      <c r="AT114" s="214" t="s">
        <v>299</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241</v>
      </c>
    </row>
    <row r="115" spans="1:65" s="2" customFormat="1" ht="14.4" customHeight="1">
      <c r="A115" s="35"/>
      <c r="B115" s="36"/>
      <c r="C115" s="222" t="s">
        <v>7</v>
      </c>
      <c r="D115" s="222" t="s">
        <v>299</v>
      </c>
      <c r="E115" s="223" t="s">
        <v>2537</v>
      </c>
      <c r="F115" s="224" t="s">
        <v>2521</v>
      </c>
      <c r="G115" s="225" t="s">
        <v>640</v>
      </c>
      <c r="H115" s="226">
        <v>1</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247</v>
      </c>
    </row>
    <row r="116" spans="1:65" s="2" customFormat="1" ht="14.4" customHeight="1">
      <c r="A116" s="35"/>
      <c r="B116" s="36"/>
      <c r="C116" s="202" t="s">
        <v>213</v>
      </c>
      <c r="D116" s="202" t="s">
        <v>174</v>
      </c>
      <c r="E116" s="203" t="s">
        <v>2538</v>
      </c>
      <c r="F116" s="204" t="s">
        <v>2523</v>
      </c>
      <c r="G116" s="205" t="s">
        <v>640</v>
      </c>
      <c r="H116" s="206">
        <v>1</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252</v>
      </c>
    </row>
    <row r="117" spans="1:63" s="12" customFormat="1" ht="25.9" customHeight="1">
      <c r="A117" s="12"/>
      <c r="B117" s="186"/>
      <c r="C117" s="187"/>
      <c r="D117" s="188" t="s">
        <v>68</v>
      </c>
      <c r="E117" s="189" t="s">
        <v>185</v>
      </c>
      <c r="F117" s="189" t="s">
        <v>2539</v>
      </c>
      <c r="G117" s="187"/>
      <c r="H117" s="187"/>
      <c r="I117" s="190"/>
      <c r="J117" s="191">
        <f>BK117</f>
        <v>0</v>
      </c>
      <c r="K117" s="187"/>
      <c r="L117" s="192"/>
      <c r="M117" s="193"/>
      <c r="N117" s="194"/>
      <c r="O117" s="194"/>
      <c r="P117" s="195">
        <f>SUM(P118:P124)</f>
        <v>0</v>
      </c>
      <c r="Q117" s="194"/>
      <c r="R117" s="195">
        <f>SUM(R118:R124)</f>
        <v>0</v>
      </c>
      <c r="S117" s="194"/>
      <c r="T117" s="196">
        <f>SUM(T118:T124)</f>
        <v>0</v>
      </c>
      <c r="U117" s="12"/>
      <c r="V117" s="12"/>
      <c r="W117" s="12"/>
      <c r="X117" s="12"/>
      <c r="Y117" s="12"/>
      <c r="Z117" s="12"/>
      <c r="AA117" s="12"/>
      <c r="AB117" s="12"/>
      <c r="AC117" s="12"/>
      <c r="AD117" s="12"/>
      <c r="AE117" s="12"/>
      <c r="AR117" s="197" t="s">
        <v>77</v>
      </c>
      <c r="AT117" s="198" t="s">
        <v>68</v>
      </c>
      <c r="AU117" s="198" t="s">
        <v>69</v>
      </c>
      <c r="AY117" s="197" t="s">
        <v>171</v>
      </c>
      <c r="BK117" s="199">
        <f>SUM(BK118:BK124)</f>
        <v>0</v>
      </c>
    </row>
    <row r="118" spans="1:65" s="2" customFormat="1" ht="14.4" customHeight="1">
      <c r="A118" s="35"/>
      <c r="B118" s="36"/>
      <c r="C118" s="222" t="s">
        <v>263</v>
      </c>
      <c r="D118" s="222" t="s">
        <v>299</v>
      </c>
      <c r="E118" s="223" t="s">
        <v>2531</v>
      </c>
      <c r="F118" s="224" t="s">
        <v>2532</v>
      </c>
      <c r="G118" s="225" t="s">
        <v>2515</v>
      </c>
      <c r="H118" s="226">
        <v>9</v>
      </c>
      <c r="I118" s="227"/>
      <c r="J118" s="228">
        <f>ROUND(I118*H118,2)</f>
        <v>0</v>
      </c>
      <c r="K118" s="229"/>
      <c r="L118" s="230"/>
      <c r="M118" s="231" t="s">
        <v>19</v>
      </c>
      <c r="N118" s="232"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188</v>
      </c>
      <c r="AT118" s="214" t="s">
        <v>299</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255</v>
      </c>
    </row>
    <row r="119" spans="1:65" s="2" customFormat="1" ht="14.4" customHeight="1">
      <c r="A119" s="35"/>
      <c r="B119" s="36"/>
      <c r="C119" s="222" t="s">
        <v>269</v>
      </c>
      <c r="D119" s="222" t="s">
        <v>299</v>
      </c>
      <c r="E119" s="223" t="s">
        <v>2533</v>
      </c>
      <c r="F119" s="224" t="s">
        <v>2534</v>
      </c>
      <c r="G119" s="225" t="s">
        <v>352</v>
      </c>
      <c r="H119" s="226">
        <v>1</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260</v>
      </c>
    </row>
    <row r="120" spans="1:65" s="2" customFormat="1" ht="14.4" customHeight="1">
      <c r="A120" s="35"/>
      <c r="B120" s="36"/>
      <c r="C120" s="222" t="s">
        <v>275</v>
      </c>
      <c r="D120" s="222" t="s">
        <v>299</v>
      </c>
      <c r="E120" s="223" t="s">
        <v>2535</v>
      </c>
      <c r="F120" s="224" t="s">
        <v>2536</v>
      </c>
      <c r="G120" s="225" t="s">
        <v>352</v>
      </c>
      <c r="H120" s="226">
        <v>1</v>
      </c>
      <c r="I120" s="227"/>
      <c r="J120" s="228">
        <f>ROUND(I120*H120,2)</f>
        <v>0</v>
      </c>
      <c r="K120" s="229"/>
      <c r="L120" s="230"/>
      <c r="M120" s="231" t="s">
        <v>19</v>
      </c>
      <c r="N120" s="232"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188</v>
      </c>
      <c r="AT120" s="214" t="s">
        <v>299</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266</v>
      </c>
    </row>
    <row r="121" spans="1:65" s="2" customFormat="1" ht="24.15" customHeight="1">
      <c r="A121" s="35"/>
      <c r="B121" s="36"/>
      <c r="C121" s="222" t="s">
        <v>216</v>
      </c>
      <c r="D121" s="222" t="s">
        <v>299</v>
      </c>
      <c r="E121" s="223" t="s">
        <v>2540</v>
      </c>
      <c r="F121" s="224" t="s">
        <v>2541</v>
      </c>
      <c r="G121" s="225" t="s">
        <v>640</v>
      </c>
      <c r="H121" s="226">
        <v>1</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272</v>
      </c>
    </row>
    <row r="122" spans="1:65" s="2" customFormat="1" ht="14.4" customHeight="1">
      <c r="A122" s="35"/>
      <c r="B122" s="36"/>
      <c r="C122" s="222" t="s">
        <v>286</v>
      </c>
      <c r="D122" s="222" t="s">
        <v>299</v>
      </c>
      <c r="E122" s="223" t="s">
        <v>2537</v>
      </c>
      <c r="F122" s="224" t="s">
        <v>2521</v>
      </c>
      <c r="G122" s="225" t="s">
        <v>640</v>
      </c>
      <c r="H122" s="226">
        <v>1</v>
      </c>
      <c r="I122" s="227"/>
      <c r="J122" s="228">
        <f>ROUND(I122*H122,2)</f>
        <v>0</v>
      </c>
      <c r="K122" s="229"/>
      <c r="L122" s="230"/>
      <c r="M122" s="231" t="s">
        <v>19</v>
      </c>
      <c r="N122" s="232"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188</v>
      </c>
      <c r="AT122" s="214" t="s">
        <v>299</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278</v>
      </c>
    </row>
    <row r="123" spans="1:65" s="2" customFormat="1" ht="14.4" customHeight="1">
      <c r="A123" s="35"/>
      <c r="B123" s="36"/>
      <c r="C123" s="202" t="s">
        <v>220</v>
      </c>
      <c r="D123" s="202" t="s">
        <v>174</v>
      </c>
      <c r="E123" s="203" t="s">
        <v>2538</v>
      </c>
      <c r="F123" s="204" t="s">
        <v>2523</v>
      </c>
      <c r="G123" s="205" t="s">
        <v>640</v>
      </c>
      <c r="H123" s="206">
        <v>1</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283</v>
      </c>
    </row>
    <row r="124" spans="1:65" s="2" customFormat="1" ht="14.4" customHeight="1">
      <c r="A124" s="35"/>
      <c r="B124" s="36"/>
      <c r="C124" s="202" t="s">
        <v>295</v>
      </c>
      <c r="D124" s="202" t="s">
        <v>174</v>
      </c>
      <c r="E124" s="203" t="s">
        <v>2542</v>
      </c>
      <c r="F124" s="204" t="s">
        <v>2543</v>
      </c>
      <c r="G124" s="205" t="s">
        <v>1550</v>
      </c>
      <c r="H124" s="206">
        <v>1</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289</v>
      </c>
    </row>
    <row r="125" spans="1:63" s="12" customFormat="1" ht="25.9" customHeight="1">
      <c r="A125" s="12"/>
      <c r="B125" s="186"/>
      <c r="C125" s="187"/>
      <c r="D125" s="188" t="s">
        <v>68</v>
      </c>
      <c r="E125" s="189" t="s">
        <v>315</v>
      </c>
      <c r="F125" s="189" t="s">
        <v>316</v>
      </c>
      <c r="G125" s="187"/>
      <c r="H125" s="187"/>
      <c r="I125" s="190"/>
      <c r="J125" s="191">
        <f>BK125</f>
        <v>0</v>
      </c>
      <c r="K125" s="187"/>
      <c r="L125" s="192"/>
      <c r="M125" s="193"/>
      <c r="N125" s="194"/>
      <c r="O125" s="194"/>
      <c r="P125" s="195">
        <f>P126+P128+P130</f>
        <v>0</v>
      </c>
      <c r="Q125" s="194"/>
      <c r="R125" s="195">
        <f>R126+R128+R130</f>
        <v>0</v>
      </c>
      <c r="S125" s="194"/>
      <c r="T125" s="196">
        <f>T126+T128+T130</f>
        <v>0</v>
      </c>
      <c r="U125" s="12"/>
      <c r="V125" s="12"/>
      <c r="W125" s="12"/>
      <c r="X125" s="12"/>
      <c r="Y125" s="12"/>
      <c r="Z125" s="12"/>
      <c r="AA125" s="12"/>
      <c r="AB125" s="12"/>
      <c r="AC125" s="12"/>
      <c r="AD125" s="12"/>
      <c r="AE125" s="12"/>
      <c r="AR125" s="197" t="s">
        <v>189</v>
      </c>
      <c r="AT125" s="198" t="s">
        <v>68</v>
      </c>
      <c r="AU125" s="198" t="s">
        <v>69</v>
      </c>
      <c r="AY125" s="197" t="s">
        <v>171</v>
      </c>
      <c r="BK125" s="199">
        <f>BK126+BK128+BK130</f>
        <v>0</v>
      </c>
    </row>
    <row r="126" spans="1:63" s="12" customFormat="1" ht="22.8" customHeight="1">
      <c r="A126" s="12"/>
      <c r="B126" s="186"/>
      <c r="C126" s="187"/>
      <c r="D126" s="188" t="s">
        <v>68</v>
      </c>
      <c r="E126" s="200" t="s">
        <v>317</v>
      </c>
      <c r="F126" s="200" t="s">
        <v>318</v>
      </c>
      <c r="G126" s="187"/>
      <c r="H126" s="187"/>
      <c r="I126" s="190"/>
      <c r="J126" s="201">
        <f>BK126</f>
        <v>0</v>
      </c>
      <c r="K126" s="187"/>
      <c r="L126" s="192"/>
      <c r="M126" s="193"/>
      <c r="N126" s="194"/>
      <c r="O126" s="194"/>
      <c r="P126" s="195">
        <f>P127</f>
        <v>0</v>
      </c>
      <c r="Q126" s="194"/>
      <c r="R126" s="195">
        <f>R127</f>
        <v>0</v>
      </c>
      <c r="S126" s="194"/>
      <c r="T126" s="196">
        <f>T127</f>
        <v>0</v>
      </c>
      <c r="U126" s="12"/>
      <c r="V126" s="12"/>
      <c r="W126" s="12"/>
      <c r="X126" s="12"/>
      <c r="Y126" s="12"/>
      <c r="Z126" s="12"/>
      <c r="AA126" s="12"/>
      <c r="AB126" s="12"/>
      <c r="AC126" s="12"/>
      <c r="AD126" s="12"/>
      <c r="AE126" s="12"/>
      <c r="AR126" s="197" t="s">
        <v>189</v>
      </c>
      <c r="AT126" s="198" t="s">
        <v>68</v>
      </c>
      <c r="AU126" s="198" t="s">
        <v>77</v>
      </c>
      <c r="AY126" s="197" t="s">
        <v>171</v>
      </c>
      <c r="BK126" s="199">
        <f>BK127</f>
        <v>0</v>
      </c>
    </row>
    <row r="127" spans="1:65" s="2" customFormat="1" ht="14.4" customHeight="1">
      <c r="A127" s="35"/>
      <c r="B127" s="36"/>
      <c r="C127" s="202" t="s">
        <v>223</v>
      </c>
      <c r="D127" s="202" t="s">
        <v>174</v>
      </c>
      <c r="E127" s="203" t="s">
        <v>320</v>
      </c>
      <c r="F127" s="204" t="s">
        <v>318</v>
      </c>
      <c r="G127" s="205" t="s">
        <v>321</v>
      </c>
      <c r="H127" s="216"/>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322</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322</v>
      </c>
      <c r="BM127" s="214" t="s">
        <v>2544</v>
      </c>
    </row>
    <row r="128" spans="1:63" s="12" customFormat="1" ht="22.8" customHeight="1">
      <c r="A128" s="12"/>
      <c r="B128" s="186"/>
      <c r="C128" s="187"/>
      <c r="D128" s="188" t="s">
        <v>68</v>
      </c>
      <c r="E128" s="200" t="s">
        <v>324</v>
      </c>
      <c r="F128" s="200" t="s">
        <v>325</v>
      </c>
      <c r="G128" s="187"/>
      <c r="H128" s="187"/>
      <c r="I128" s="190"/>
      <c r="J128" s="201">
        <f>BK128</f>
        <v>0</v>
      </c>
      <c r="K128" s="187"/>
      <c r="L128" s="192"/>
      <c r="M128" s="193"/>
      <c r="N128" s="194"/>
      <c r="O128" s="194"/>
      <c r="P128" s="195">
        <f>P129</f>
        <v>0</v>
      </c>
      <c r="Q128" s="194"/>
      <c r="R128" s="195">
        <f>R129</f>
        <v>0</v>
      </c>
      <c r="S128" s="194"/>
      <c r="T128" s="196">
        <f>T129</f>
        <v>0</v>
      </c>
      <c r="U128" s="12"/>
      <c r="V128" s="12"/>
      <c r="W128" s="12"/>
      <c r="X128" s="12"/>
      <c r="Y128" s="12"/>
      <c r="Z128" s="12"/>
      <c r="AA128" s="12"/>
      <c r="AB128" s="12"/>
      <c r="AC128" s="12"/>
      <c r="AD128" s="12"/>
      <c r="AE128" s="12"/>
      <c r="AR128" s="197" t="s">
        <v>189</v>
      </c>
      <c r="AT128" s="198" t="s">
        <v>68</v>
      </c>
      <c r="AU128" s="198" t="s">
        <v>77</v>
      </c>
      <c r="AY128" s="197" t="s">
        <v>171</v>
      </c>
      <c r="BK128" s="199">
        <f>BK129</f>
        <v>0</v>
      </c>
    </row>
    <row r="129" spans="1:65" s="2" customFormat="1" ht="14.4" customHeight="1">
      <c r="A129" s="35"/>
      <c r="B129" s="36"/>
      <c r="C129" s="202" t="s">
        <v>307</v>
      </c>
      <c r="D129" s="202" t="s">
        <v>174</v>
      </c>
      <c r="E129" s="203" t="s">
        <v>326</v>
      </c>
      <c r="F129" s="204" t="s">
        <v>325</v>
      </c>
      <c r="G129" s="205" t="s">
        <v>321</v>
      </c>
      <c r="H129" s="216"/>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322</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322</v>
      </c>
      <c r="BM129" s="214" t="s">
        <v>2545</v>
      </c>
    </row>
    <row r="130" spans="1:63" s="12" customFormat="1" ht="22.8" customHeight="1">
      <c r="A130" s="12"/>
      <c r="B130" s="186"/>
      <c r="C130" s="187"/>
      <c r="D130" s="188" t="s">
        <v>68</v>
      </c>
      <c r="E130" s="200" t="s">
        <v>1546</v>
      </c>
      <c r="F130" s="200" t="s">
        <v>1547</v>
      </c>
      <c r="G130" s="187"/>
      <c r="H130" s="187"/>
      <c r="I130" s="190"/>
      <c r="J130" s="201">
        <f>BK130</f>
        <v>0</v>
      </c>
      <c r="K130" s="187"/>
      <c r="L130" s="192"/>
      <c r="M130" s="193"/>
      <c r="N130" s="194"/>
      <c r="O130" s="194"/>
      <c r="P130" s="195">
        <f>P131</f>
        <v>0</v>
      </c>
      <c r="Q130" s="194"/>
      <c r="R130" s="195">
        <f>R131</f>
        <v>0</v>
      </c>
      <c r="S130" s="194"/>
      <c r="T130" s="196">
        <f>T131</f>
        <v>0</v>
      </c>
      <c r="U130" s="12"/>
      <c r="V130" s="12"/>
      <c r="W130" s="12"/>
      <c r="X130" s="12"/>
      <c r="Y130" s="12"/>
      <c r="Z130" s="12"/>
      <c r="AA130" s="12"/>
      <c r="AB130" s="12"/>
      <c r="AC130" s="12"/>
      <c r="AD130" s="12"/>
      <c r="AE130" s="12"/>
      <c r="AR130" s="197" t="s">
        <v>189</v>
      </c>
      <c r="AT130" s="198" t="s">
        <v>68</v>
      </c>
      <c r="AU130" s="198" t="s">
        <v>77</v>
      </c>
      <c r="AY130" s="197" t="s">
        <v>171</v>
      </c>
      <c r="BK130" s="199">
        <f>BK131</f>
        <v>0</v>
      </c>
    </row>
    <row r="131" spans="1:65" s="2" customFormat="1" ht="14.4" customHeight="1">
      <c r="A131" s="35"/>
      <c r="B131" s="36"/>
      <c r="C131" s="202" t="s">
        <v>227</v>
      </c>
      <c r="D131" s="202" t="s">
        <v>174</v>
      </c>
      <c r="E131" s="203" t="s">
        <v>2546</v>
      </c>
      <c r="F131" s="204" t="s">
        <v>2547</v>
      </c>
      <c r="G131" s="205" t="s">
        <v>1550</v>
      </c>
      <c r="H131" s="206">
        <v>1</v>
      </c>
      <c r="I131" s="207"/>
      <c r="J131" s="208">
        <f>ROUND(I131*H131,2)</f>
        <v>0</v>
      </c>
      <c r="K131" s="209"/>
      <c r="L131" s="41"/>
      <c r="M131" s="217" t="s">
        <v>19</v>
      </c>
      <c r="N131" s="218" t="s">
        <v>40</v>
      </c>
      <c r="O131" s="219"/>
      <c r="P131" s="220">
        <f>O131*H131</f>
        <v>0</v>
      </c>
      <c r="Q131" s="220">
        <v>0</v>
      </c>
      <c r="R131" s="220">
        <f>Q131*H131</f>
        <v>0</v>
      </c>
      <c r="S131" s="220">
        <v>0</v>
      </c>
      <c r="T131" s="221">
        <f>S131*H131</f>
        <v>0</v>
      </c>
      <c r="U131" s="35"/>
      <c r="V131" s="35"/>
      <c r="W131" s="35"/>
      <c r="X131" s="35"/>
      <c r="Y131" s="35"/>
      <c r="Z131" s="35"/>
      <c r="AA131" s="35"/>
      <c r="AB131" s="35"/>
      <c r="AC131" s="35"/>
      <c r="AD131" s="35"/>
      <c r="AE131" s="35"/>
      <c r="AR131" s="214" t="s">
        <v>322</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322</v>
      </c>
      <c r="BM131" s="214" t="s">
        <v>2548</v>
      </c>
    </row>
    <row r="132" spans="1:31" s="2" customFormat="1" ht="6.95" customHeight="1">
      <c r="A132" s="35"/>
      <c r="B132" s="56"/>
      <c r="C132" s="57"/>
      <c r="D132" s="57"/>
      <c r="E132" s="57"/>
      <c r="F132" s="57"/>
      <c r="G132" s="57"/>
      <c r="H132" s="57"/>
      <c r="I132" s="57"/>
      <c r="J132" s="57"/>
      <c r="K132" s="57"/>
      <c r="L132" s="41"/>
      <c r="M132" s="35"/>
      <c r="O132" s="35"/>
      <c r="P132" s="35"/>
      <c r="Q132" s="35"/>
      <c r="R132" s="35"/>
      <c r="S132" s="35"/>
      <c r="T132" s="35"/>
      <c r="U132" s="35"/>
      <c r="V132" s="35"/>
      <c r="W132" s="35"/>
      <c r="X132" s="35"/>
      <c r="Y132" s="35"/>
      <c r="Z132" s="35"/>
      <c r="AA132" s="35"/>
      <c r="AB132" s="35"/>
      <c r="AC132" s="35"/>
      <c r="AD132" s="35"/>
      <c r="AE132" s="35"/>
    </row>
  </sheetData>
  <sheetProtection password="CC35" sheet="1" objects="1" scenarios="1" formatColumns="0" formatRows="0" autoFilter="0"/>
  <autoFilter ref="C88:K13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122</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2549</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ROUND(J88,2)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ROUND((SUM(BE88:BE139)),2)</f>
        <v>0</v>
      </c>
      <c r="G33" s="35"/>
      <c r="H33" s="35"/>
      <c r="I33" s="145">
        <v>0.21</v>
      </c>
      <c r="J33" s="144">
        <f>ROUND(((SUM(BE88:BE139))*I33),2)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ROUND((SUM(BF88:BF139)),2)</f>
        <v>0</v>
      </c>
      <c r="G34" s="35"/>
      <c r="H34" s="35"/>
      <c r="I34" s="145">
        <v>0.15</v>
      </c>
      <c r="J34" s="144">
        <f>ROUND(((SUM(BF88:BF139))*I34),2)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ROUND((SUM(BG88:BG139)),2)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ROUND((SUM(BH88:BH139)),2)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ROUND((SUM(BI88:BI139)),2)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SO.06.02 - PALIVOVÉ HOSPODÁŘSTVÍ</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J88</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2550</v>
      </c>
      <c r="E60" s="165"/>
      <c r="F60" s="165"/>
      <c r="G60" s="165"/>
      <c r="H60" s="165"/>
      <c r="I60" s="165"/>
      <c r="J60" s="166">
        <f>J89</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2551</v>
      </c>
      <c r="E61" s="165"/>
      <c r="F61" s="165"/>
      <c r="G61" s="165"/>
      <c r="H61" s="165"/>
      <c r="I61" s="165"/>
      <c r="J61" s="166">
        <f>J93</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2552</v>
      </c>
      <c r="E62" s="165"/>
      <c r="F62" s="165"/>
      <c r="G62" s="165"/>
      <c r="H62" s="165"/>
      <c r="I62" s="165"/>
      <c r="J62" s="166">
        <f>J97</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2553</v>
      </c>
      <c r="E63" s="165"/>
      <c r="F63" s="165"/>
      <c r="G63" s="165"/>
      <c r="H63" s="165"/>
      <c r="I63" s="165"/>
      <c r="J63" s="166">
        <f>J118</f>
        <v>0</v>
      </c>
      <c r="K63" s="163"/>
      <c r="L63" s="167"/>
      <c r="S63" s="9"/>
      <c r="T63" s="9"/>
      <c r="U63" s="9"/>
      <c r="V63" s="9"/>
      <c r="W63" s="9"/>
      <c r="X63" s="9"/>
      <c r="Y63" s="9"/>
      <c r="Z63" s="9"/>
      <c r="AA63" s="9"/>
      <c r="AB63" s="9"/>
      <c r="AC63" s="9"/>
      <c r="AD63" s="9"/>
      <c r="AE63" s="9"/>
    </row>
    <row r="64" spans="1:31" s="9" customFormat="1" ht="24.95" customHeight="1" hidden="1">
      <c r="A64" s="9"/>
      <c r="B64" s="162"/>
      <c r="C64" s="163"/>
      <c r="D64" s="164" t="s">
        <v>2554</v>
      </c>
      <c r="E64" s="165"/>
      <c r="F64" s="165"/>
      <c r="G64" s="165"/>
      <c r="H64" s="165"/>
      <c r="I64" s="165"/>
      <c r="J64" s="166">
        <f>J124</f>
        <v>0</v>
      </c>
      <c r="K64" s="163"/>
      <c r="L64" s="167"/>
      <c r="S64" s="9"/>
      <c r="T64" s="9"/>
      <c r="U64" s="9"/>
      <c r="V64" s="9"/>
      <c r="W64" s="9"/>
      <c r="X64" s="9"/>
      <c r="Y64" s="9"/>
      <c r="Z64" s="9"/>
      <c r="AA64" s="9"/>
      <c r="AB64" s="9"/>
      <c r="AC64" s="9"/>
      <c r="AD64" s="9"/>
      <c r="AE64" s="9"/>
    </row>
    <row r="65" spans="1:31" s="9" customFormat="1" ht="24.95" customHeight="1" hidden="1">
      <c r="A65" s="9"/>
      <c r="B65" s="162"/>
      <c r="C65" s="163"/>
      <c r="D65" s="164" t="s">
        <v>2555</v>
      </c>
      <c r="E65" s="165"/>
      <c r="F65" s="165"/>
      <c r="G65" s="165"/>
      <c r="H65" s="165"/>
      <c r="I65" s="165"/>
      <c r="J65" s="166">
        <f>J129</f>
        <v>0</v>
      </c>
      <c r="K65" s="163"/>
      <c r="L65" s="167"/>
      <c r="S65" s="9"/>
      <c r="T65" s="9"/>
      <c r="U65" s="9"/>
      <c r="V65" s="9"/>
      <c r="W65" s="9"/>
      <c r="X65" s="9"/>
      <c r="Y65" s="9"/>
      <c r="Z65" s="9"/>
      <c r="AA65" s="9"/>
      <c r="AB65" s="9"/>
      <c r="AC65" s="9"/>
      <c r="AD65" s="9"/>
      <c r="AE65" s="9"/>
    </row>
    <row r="66" spans="1:31" s="9" customFormat="1" ht="24.95" customHeight="1" hidden="1">
      <c r="A66" s="9"/>
      <c r="B66" s="162"/>
      <c r="C66" s="163"/>
      <c r="D66" s="164" t="s">
        <v>153</v>
      </c>
      <c r="E66" s="165"/>
      <c r="F66" s="165"/>
      <c r="G66" s="165"/>
      <c r="H66" s="165"/>
      <c r="I66" s="165"/>
      <c r="J66" s="166">
        <f>J135</f>
        <v>0</v>
      </c>
      <c r="K66" s="163"/>
      <c r="L66" s="167"/>
      <c r="S66" s="9"/>
      <c r="T66" s="9"/>
      <c r="U66" s="9"/>
      <c r="V66" s="9"/>
      <c r="W66" s="9"/>
      <c r="X66" s="9"/>
      <c r="Y66" s="9"/>
      <c r="Z66" s="9"/>
      <c r="AA66" s="9"/>
      <c r="AB66" s="9"/>
      <c r="AC66" s="9"/>
      <c r="AD66" s="9"/>
      <c r="AE66" s="9"/>
    </row>
    <row r="67" spans="1:31" s="10" customFormat="1" ht="19.9" customHeight="1" hidden="1">
      <c r="A67" s="10"/>
      <c r="B67" s="168"/>
      <c r="C67" s="169"/>
      <c r="D67" s="170" t="s">
        <v>154</v>
      </c>
      <c r="E67" s="171"/>
      <c r="F67" s="171"/>
      <c r="G67" s="171"/>
      <c r="H67" s="171"/>
      <c r="I67" s="171"/>
      <c r="J67" s="172">
        <f>J136</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155</v>
      </c>
      <c r="E68" s="171"/>
      <c r="F68" s="171"/>
      <c r="G68" s="171"/>
      <c r="H68" s="171"/>
      <c r="I68" s="171"/>
      <c r="J68" s="172">
        <f>J138</f>
        <v>0</v>
      </c>
      <c r="K68" s="169"/>
      <c r="L68" s="173"/>
      <c r="S68" s="10"/>
      <c r="T68" s="10"/>
      <c r="U68" s="10"/>
      <c r="V68" s="10"/>
      <c r="W68" s="10"/>
      <c r="X68" s="10"/>
      <c r="Y68" s="10"/>
      <c r="Z68" s="10"/>
      <c r="AA68" s="10"/>
      <c r="AB68" s="10"/>
      <c r="AC68" s="10"/>
      <c r="AD68" s="10"/>
      <c r="AE68" s="10"/>
    </row>
    <row r="69" spans="1:31" s="2" customFormat="1" ht="21.8" customHeight="1" hidden="1">
      <c r="A69" s="35"/>
      <c r="B69" s="36"/>
      <c r="C69" s="37"/>
      <c r="D69" s="37"/>
      <c r="E69" s="37"/>
      <c r="F69" s="37"/>
      <c r="G69" s="37"/>
      <c r="H69" s="37"/>
      <c r="I69" s="37"/>
      <c r="J69" s="37"/>
      <c r="K69" s="37"/>
      <c r="L69" s="131"/>
      <c r="S69" s="35"/>
      <c r="T69" s="35"/>
      <c r="U69" s="35"/>
      <c r="V69" s="35"/>
      <c r="W69" s="35"/>
      <c r="X69" s="35"/>
      <c r="Y69" s="35"/>
      <c r="Z69" s="35"/>
      <c r="AA69" s="35"/>
      <c r="AB69" s="35"/>
      <c r="AC69" s="35"/>
      <c r="AD69" s="35"/>
      <c r="AE69" s="35"/>
    </row>
    <row r="70" spans="1:31" s="2" customFormat="1" ht="6.95" customHeight="1" hidden="1">
      <c r="A70" s="35"/>
      <c r="B70" s="56"/>
      <c r="C70" s="57"/>
      <c r="D70" s="57"/>
      <c r="E70" s="57"/>
      <c r="F70" s="57"/>
      <c r="G70" s="57"/>
      <c r="H70" s="57"/>
      <c r="I70" s="57"/>
      <c r="J70" s="57"/>
      <c r="K70" s="57"/>
      <c r="L70" s="131"/>
      <c r="S70" s="35"/>
      <c r="T70" s="35"/>
      <c r="U70" s="35"/>
      <c r="V70" s="35"/>
      <c r="W70" s="35"/>
      <c r="X70" s="35"/>
      <c r="Y70" s="35"/>
      <c r="Z70" s="35"/>
      <c r="AA70" s="35"/>
      <c r="AB70" s="35"/>
      <c r="AC70" s="35"/>
      <c r="AD70" s="35"/>
      <c r="AE70" s="35"/>
    </row>
    <row r="71" ht="12" hidden="1"/>
    <row r="72" ht="12" hidden="1"/>
    <row r="73" ht="12" hidden="1"/>
    <row r="74" spans="1:31" s="2" customFormat="1" ht="6.95" customHeight="1">
      <c r="A74" s="35"/>
      <c r="B74" s="58"/>
      <c r="C74" s="59"/>
      <c r="D74" s="59"/>
      <c r="E74" s="59"/>
      <c r="F74" s="59"/>
      <c r="G74" s="59"/>
      <c r="H74" s="59"/>
      <c r="I74" s="59"/>
      <c r="J74" s="59"/>
      <c r="K74" s="59"/>
      <c r="L74" s="131"/>
      <c r="S74" s="35"/>
      <c r="T74" s="35"/>
      <c r="U74" s="35"/>
      <c r="V74" s="35"/>
      <c r="W74" s="35"/>
      <c r="X74" s="35"/>
      <c r="Y74" s="35"/>
      <c r="Z74" s="35"/>
      <c r="AA74" s="35"/>
      <c r="AB74" s="35"/>
      <c r="AC74" s="35"/>
      <c r="AD74" s="35"/>
      <c r="AE74" s="35"/>
    </row>
    <row r="75" spans="1:31" s="2" customFormat="1" ht="24.95" customHeight="1">
      <c r="A75" s="35"/>
      <c r="B75" s="36"/>
      <c r="C75" s="20" t="s">
        <v>156</v>
      </c>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12" customHeight="1">
      <c r="A77" s="35"/>
      <c r="B77" s="36"/>
      <c r="C77" s="29" t="s">
        <v>16</v>
      </c>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6.5" customHeight="1">
      <c r="A78" s="35"/>
      <c r="B78" s="36"/>
      <c r="C78" s="37"/>
      <c r="D78" s="37"/>
      <c r="E78" s="157" t="str">
        <f>E7</f>
        <v>ON Jíčín - Náhradní zdroj elektrické energie - nemocnice Jičín</v>
      </c>
      <c r="F78" s="29"/>
      <c r="G78" s="29"/>
      <c r="H78" s="29"/>
      <c r="I78" s="37"/>
      <c r="J78" s="37"/>
      <c r="K78" s="37"/>
      <c r="L78" s="131"/>
      <c r="S78" s="35"/>
      <c r="T78" s="35"/>
      <c r="U78" s="35"/>
      <c r="V78" s="35"/>
      <c r="W78" s="35"/>
      <c r="X78" s="35"/>
      <c r="Y78" s="35"/>
      <c r="Z78" s="35"/>
      <c r="AA78" s="35"/>
      <c r="AB78" s="35"/>
      <c r="AC78" s="35"/>
      <c r="AD78" s="35"/>
      <c r="AE78" s="35"/>
    </row>
    <row r="79" spans="1:31" s="2" customFormat="1" ht="12" customHeight="1">
      <c r="A79" s="35"/>
      <c r="B79" s="36"/>
      <c r="C79" s="29" t="s">
        <v>130</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6.5" customHeight="1">
      <c r="A80" s="35"/>
      <c r="B80" s="36"/>
      <c r="C80" s="37"/>
      <c r="D80" s="37"/>
      <c r="E80" s="66" t="str">
        <f>E9</f>
        <v>SO.06.02 - PALIVOVÉ HOSPODÁŘSTVÍ</v>
      </c>
      <c r="F80" s="37"/>
      <c r="G80" s="37"/>
      <c r="H80" s="37"/>
      <c r="I80" s="37"/>
      <c r="J80" s="37"/>
      <c r="K80" s="37"/>
      <c r="L80" s="131"/>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2" customHeight="1">
      <c r="A82" s="35"/>
      <c r="B82" s="36"/>
      <c r="C82" s="29" t="s">
        <v>21</v>
      </c>
      <c r="D82" s="37"/>
      <c r="E82" s="37"/>
      <c r="F82" s="24" t="str">
        <f>F12</f>
        <v xml:space="preserve"> </v>
      </c>
      <c r="G82" s="37"/>
      <c r="H82" s="37"/>
      <c r="I82" s="29" t="s">
        <v>23</v>
      </c>
      <c r="J82" s="69" t="str">
        <f>IF(J12="","",J12)</f>
        <v>3. 9. 2021</v>
      </c>
      <c r="K82" s="37"/>
      <c r="L82" s="131"/>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5.15" customHeight="1">
      <c r="A84" s="35"/>
      <c r="B84" s="36"/>
      <c r="C84" s="29" t="s">
        <v>25</v>
      </c>
      <c r="D84" s="37"/>
      <c r="E84" s="37"/>
      <c r="F84" s="24" t="str">
        <f>E15</f>
        <v xml:space="preserve"> </v>
      </c>
      <c r="G84" s="37"/>
      <c r="H84" s="37"/>
      <c r="I84" s="29" t="s">
        <v>30</v>
      </c>
      <c r="J84" s="33" t="str">
        <f>E21</f>
        <v xml:space="preserve"> </v>
      </c>
      <c r="K84" s="37"/>
      <c r="L84" s="131"/>
      <c r="S84" s="35"/>
      <c r="T84" s="35"/>
      <c r="U84" s="35"/>
      <c r="V84" s="35"/>
      <c r="W84" s="35"/>
      <c r="X84" s="35"/>
      <c r="Y84" s="35"/>
      <c r="Z84" s="35"/>
      <c r="AA84" s="35"/>
      <c r="AB84" s="35"/>
      <c r="AC84" s="35"/>
      <c r="AD84" s="35"/>
      <c r="AE84" s="35"/>
    </row>
    <row r="85" spans="1:31" s="2" customFormat="1" ht="15.15" customHeight="1">
      <c r="A85" s="35"/>
      <c r="B85" s="36"/>
      <c r="C85" s="29" t="s">
        <v>28</v>
      </c>
      <c r="D85" s="37"/>
      <c r="E85" s="37"/>
      <c r="F85" s="24" t="str">
        <f>IF(E18="","",E18)</f>
        <v>Vyplň údaj</v>
      </c>
      <c r="G85" s="37"/>
      <c r="H85" s="37"/>
      <c r="I85" s="29" t="s">
        <v>32</v>
      </c>
      <c r="J85" s="33" t="str">
        <f>E24</f>
        <v xml:space="preserve"> </v>
      </c>
      <c r="K85" s="37"/>
      <c r="L85" s="131"/>
      <c r="S85" s="35"/>
      <c r="T85" s="35"/>
      <c r="U85" s="35"/>
      <c r="V85" s="35"/>
      <c r="W85" s="35"/>
      <c r="X85" s="35"/>
      <c r="Y85" s="35"/>
      <c r="Z85" s="35"/>
      <c r="AA85" s="35"/>
      <c r="AB85" s="35"/>
      <c r="AC85" s="35"/>
      <c r="AD85" s="35"/>
      <c r="AE85" s="35"/>
    </row>
    <row r="86" spans="1:31" s="2" customFormat="1" ht="10.3"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11" customFormat="1" ht="29.25" customHeight="1">
      <c r="A87" s="174"/>
      <c r="B87" s="175"/>
      <c r="C87" s="176" t="s">
        <v>157</v>
      </c>
      <c r="D87" s="177" t="s">
        <v>54</v>
      </c>
      <c r="E87" s="177" t="s">
        <v>50</v>
      </c>
      <c r="F87" s="177" t="s">
        <v>51</v>
      </c>
      <c r="G87" s="177" t="s">
        <v>158</v>
      </c>
      <c r="H87" s="177" t="s">
        <v>159</v>
      </c>
      <c r="I87" s="177" t="s">
        <v>160</v>
      </c>
      <c r="J87" s="178" t="s">
        <v>135</v>
      </c>
      <c r="K87" s="179" t="s">
        <v>161</v>
      </c>
      <c r="L87" s="180"/>
      <c r="M87" s="89" t="s">
        <v>19</v>
      </c>
      <c r="N87" s="90" t="s">
        <v>39</v>
      </c>
      <c r="O87" s="90" t="s">
        <v>162</v>
      </c>
      <c r="P87" s="90" t="s">
        <v>163</v>
      </c>
      <c r="Q87" s="90" t="s">
        <v>164</v>
      </c>
      <c r="R87" s="90" t="s">
        <v>165</v>
      </c>
      <c r="S87" s="90" t="s">
        <v>166</v>
      </c>
      <c r="T87" s="91" t="s">
        <v>167</v>
      </c>
      <c r="U87" s="174"/>
      <c r="V87" s="174"/>
      <c r="W87" s="174"/>
      <c r="X87" s="174"/>
      <c r="Y87" s="174"/>
      <c r="Z87" s="174"/>
      <c r="AA87" s="174"/>
      <c r="AB87" s="174"/>
      <c r="AC87" s="174"/>
      <c r="AD87" s="174"/>
      <c r="AE87" s="174"/>
    </row>
    <row r="88" spans="1:63" s="2" customFormat="1" ht="22.8" customHeight="1">
      <c r="A88" s="35"/>
      <c r="B88" s="36"/>
      <c r="C88" s="96" t="s">
        <v>168</v>
      </c>
      <c r="D88" s="37"/>
      <c r="E88" s="37"/>
      <c r="F88" s="37"/>
      <c r="G88" s="37"/>
      <c r="H88" s="37"/>
      <c r="I88" s="37"/>
      <c r="J88" s="181">
        <f>BK88</f>
        <v>0</v>
      </c>
      <c r="K88" s="37"/>
      <c r="L88" s="41"/>
      <c r="M88" s="92"/>
      <c r="N88" s="182"/>
      <c r="O88" s="93"/>
      <c r="P88" s="183">
        <f>P89+P93+P97+P118+P124+P129+P135</f>
        <v>0</v>
      </c>
      <c r="Q88" s="93"/>
      <c r="R88" s="183">
        <f>R89+R93+R97+R118+R124+R129+R135</f>
        <v>0</v>
      </c>
      <c r="S88" s="93"/>
      <c r="T88" s="184">
        <f>T89+T93+T97+T118+T124+T129+T135</f>
        <v>0</v>
      </c>
      <c r="U88" s="35"/>
      <c r="V88" s="35"/>
      <c r="W88" s="35"/>
      <c r="X88" s="35"/>
      <c r="Y88" s="35"/>
      <c r="Z88" s="35"/>
      <c r="AA88" s="35"/>
      <c r="AB88" s="35"/>
      <c r="AC88" s="35"/>
      <c r="AD88" s="35"/>
      <c r="AE88" s="35"/>
      <c r="AT88" s="14" t="s">
        <v>68</v>
      </c>
      <c r="AU88" s="14" t="s">
        <v>136</v>
      </c>
      <c r="BK88" s="185">
        <f>BK89+BK93+BK97+BK118+BK124+BK129+BK135</f>
        <v>0</v>
      </c>
    </row>
    <row r="89" spans="1:63" s="12" customFormat="1" ht="25.9" customHeight="1">
      <c r="A89" s="12"/>
      <c r="B89" s="186"/>
      <c r="C89" s="187"/>
      <c r="D89" s="188" t="s">
        <v>68</v>
      </c>
      <c r="E89" s="189" t="s">
        <v>552</v>
      </c>
      <c r="F89" s="189" t="s">
        <v>2556</v>
      </c>
      <c r="G89" s="187"/>
      <c r="H89" s="187"/>
      <c r="I89" s="190"/>
      <c r="J89" s="191">
        <f>BK89</f>
        <v>0</v>
      </c>
      <c r="K89" s="187"/>
      <c r="L89" s="192"/>
      <c r="M89" s="193"/>
      <c r="N89" s="194"/>
      <c r="O89" s="194"/>
      <c r="P89" s="195">
        <f>SUM(P90:P92)</f>
        <v>0</v>
      </c>
      <c r="Q89" s="194"/>
      <c r="R89" s="195">
        <f>SUM(R90:R92)</f>
        <v>0</v>
      </c>
      <c r="S89" s="194"/>
      <c r="T89" s="196">
        <f>SUM(T90:T92)</f>
        <v>0</v>
      </c>
      <c r="U89" s="12"/>
      <c r="V89" s="12"/>
      <c r="W89" s="12"/>
      <c r="X89" s="12"/>
      <c r="Y89" s="12"/>
      <c r="Z89" s="12"/>
      <c r="AA89" s="12"/>
      <c r="AB89" s="12"/>
      <c r="AC89" s="12"/>
      <c r="AD89" s="12"/>
      <c r="AE89" s="12"/>
      <c r="AR89" s="197" t="s">
        <v>77</v>
      </c>
      <c r="AT89" s="198" t="s">
        <v>68</v>
      </c>
      <c r="AU89" s="198" t="s">
        <v>69</v>
      </c>
      <c r="AY89" s="197" t="s">
        <v>171</v>
      </c>
      <c r="BK89" s="199">
        <f>SUM(BK90:BK92)</f>
        <v>0</v>
      </c>
    </row>
    <row r="90" spans="1:65" s="2" customFormat="1" ht="24.15" customHeight="1">
      <c r="A90" s="35"/>
      <c r="B90" s="36"/>
      <c r="C90" s="222" t="s">
        <v>77</v>
      </c>
      <c r="D90" s="222" t="s">
        <v>299</v>
      </c>
      <c r="E90" s="223" t="s">
        <v>2557</v>
      </c>
      <c r="F90" s="224" t="s">
        <v>2558</v>
      </c>
      <c r="G90" s="225" t="s">
        <v>378</v>
      </c>
      <c r="H90" s="226">
        <v>1</v>
      </c>
      <c r="I90" s="227"/>
      <c r="J90" s="228">
        <f>ROUND(I90*H90,2)</f>
        <v>0</v>
      </c>
      <c r="K90" s="229"/>
      <c r="L90" s="230"/>
      <c r="M90" s="231" t="s">
        <v>19</v>
      </c>
      <c r="N90" s="232"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188</v>
      </c>
      <c r="AT90" s="214" t="s">
        <v>299</v>
      </c>
      <c r="AU90" s="214" t="s">
        <v>77</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79</v>
      </c>
    </row>
    <row r="91" spans="1:65" s="2" customFormat="1" ht="14.4" customHeight="1">
      <c r="A91" s="35"/>
      <c r="B91" s="36"/>
      <c r="C91" s="222" t="s">
        <v>79</v>
      </c>
      <c r="D91" s="222" t="s">
        <v>299</v>
      </c>
      <c r="E91" s="223" t="s">
        <v>2559</v>
      </c>
      <c r="F91" s="224" t="s">
        <v>2560</v>
      </c>
      <c r="G91" s="225" t="s">
        <v>378</v>
      </c>
      <c r="H91" s="226">
        <v>1</v>
      </c>
      <c r="I91" s="227"/>
      <c r="J91" s="228">
        <f>ROUND(I91*H91,2)</f>
        <v>0</v>
      </c>
      <c r="K91" s="229"/>
      <c r="L91" s="230"/>
      <c r="M91" s="231" t="s">
        <v>19</v>
      </c>
      <c r="N91" s="232"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188</v>
      </c>
      <c r="AT91" s="214" t="s">
        <v>299</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178</v>
      </c>
    </row>
    <row r="92" spans="1:65" s="2" customFormat="1" ht="14.4" customHeight="1">
      <c r="A92" s="35"/>
      <c r="B92" s="36"/>
      <c r="C92" s="202" t="s">
        <v>181</v>
      </c>
      <c r="D92" s="202" t="s">
        <v>174</v>
      </c>
      <c r="E92" s="203" t="s">
        <v>2561</v>
      </c>
      <c r="F92" s="204" t="s">
        <v>2562</v>
      </c>
      <c r="G92" s="205" t="s">
        <v>2563</v>
      </c>
      <c r="H92" s="206">
        <v>1</v>
      </c>
      <c r="I92" s="207"/>
      <c r="J92" s="208">
        <f>ROUND(I92*H92,2)</f>
        <v>0</v>
      </c>
      <c r="K92" s="209"/>
      <c r="L92" s="41"/>
      <c r="M92" s="210" t="s">
        <v>19</v>
      </c>
      <c r="N92" s="211"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178</v>
      </c>
      <c r="AT92" s="214" t="s">
        <v>174</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185</v>
      </c>
    </row>
    <row r="93" spans="1:63" s="12" customFormat="1" ht="25.9" customHeight="1">
      <c r="A93" s="12"/>
      <c r="B93" s="186"/>
      <c r="C93" s="187"/>
      <c r="D93" s="188" t="s">
        <v>68</v>
      </c>
      <c r="E93" s="189" t="s">
        <v>628</v>
      </c>
      <c r="F93" s="189" t="s">
        <v>2564</v>
      </c>
      <c r="G93" s="187"/>
      <c r="H93" s="187"/>
      <c r="I93" s="190"/>
      <c r="J93" s="191">
        <f>BK93</f>
        <v>0</v>
      </c>
      <c r="K93" s="187"/>
      <c r="L93" s="192"/>
      <c r="M93" s="193"/>
      <c r="N93" s="194"/>
      <c r="O93" s="194"/>
      <c r="P93" s="195">
        <f>SUM(P94:P96)</f>
        <v>0</v>
      </c>
      <c r="Q93" s="194"/>
      <c r="R93" s="195">
        <f>SUM(R94:R96)</f>
        <v>0</v>
      </c>
      <c r="S93" s="194"/>
      <c r="T93" s="196">
        <f>SUM(T94:T96)</f>
        <v>0</v>
      </c>
      <c r="U93" s="12"/>
      <c r="V93" s="12"/>
      <c r="W93" s="12"/>
      <c r="X93" s="12"/>
      <c r="Y93" s="12"/>
      <c r="Z93" s="12"/>
      <c r="AA93" s="12"/>
      <c r="AB93" s="12"/>
      <c r="AC93" s="12"/>
      <c r="AD93" s="12"/>
      <c r="AE93" s="12"/>
      <c r="AR93" s="197" t="s">
        <v>77</v>
      </c>
      <c r="AT93" s="198" t="s">
        <v>68</v>
      </c>
      <c r="AU93" s="198" t="s">
        <v>69</v>
      </c>
      <c r="AY93" s="197" t="s">
        <v>171</v>
      </c>
      <c r="BK93" s="199">
        <f>SUM(BK94:BK96)</f>
        <v>0</v>
      </c>
    </row>
    <row r="94" spans="1:65" s="2" customFormat="1" ht="14.4" customHeight="1">
      <c r="A94" s="35"/>
      <c r="B94" s="36"/>
      <c r="C94" s="222" t="s">
        <v>178</v>
      </c>
      <c r="D94" s="222" t="s">
        <v>299</v>
      </c>
      <c r="E94" s="223" t="s">
        <v>2565</v>
      </c>
      <c r="F94" s="224" t="s">
        <v>2566</v>
      </c>
      <c r="G94" s="225" t="s">
        <v>378</v>
      </c>
      <c r="H94" s="226">
        <v>1</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188</v>
      </c>
    </row>
    <row r="95" spans="1:65" s="2" customFormat="1" ht="14.4" customHeight="1">
      <c r="A95" s="35"/>
      <c r="B95" s="36"/>
      <c r="C95" s="222" t="s">
        <v>189</v>
      </c>
      <c r="D95" s="222" t="s">
        <v>299</v>
      </c>
      <c r="E95" s="223" t="s">
        <v>2567</v>
      </c>
      <c r="F95" s="224" t="s">
        <v>2568</v>
      </c>
      <c r="G95" s="225" t="s">
        <v>378</v>
      </c>
      <c r="H95" s="226">
        <v>2</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192</v>
      </c>
    </row>
    <row r="96" spans="1:65" s="2" customFormat="1" ht="14.4" customHeight="1">
      <c r="A96" s="35"/>
      <c r="B96" s="36"/>
      <c r="C96" s="222" t="s">
        <v>185</v>
      </c>
      <c r="D96" s="222" t="s">
        <v>299</v>
      </c>
      <c r="E96" s="223" t="s">
        <v>2569</v>
      </c>
      <c r="F96" s="224" t="s">
        <v>2570</v>
      </c>
      <c r="G96" s="225" t="s">
        <v>378</v>
      </c>
      <c r="H96" s="226">
        <v>1</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195</v>
      </c>
    </row>
    <row r="97" spans="1:63" s="12" customFormat="1" ht="25.9" customHeight="1">
      <c r="A97" s="12"/>
      <c r="B97" s="186"/>
      <c r="C97" s="187"/>
      <c r="D97" s="188" t="s">
        <v>68</v>
      </c>
      <c r="E97" s="189" t="s">
        <v>656</v>
      </c>
      <c r="F97" s="189" t="s">
        <v>2571</v>
      </c>
      <c r="G97" s="187"/>
      <c r="H97" s="187"/>
      <c r="I97" s="190"/>
      <c r="J97" s="191">
        <f>BK97</f>
        <v>0</v>
      </c>
      <c r="K97" s="187"/>
      <c r="L97" s="192"/>
      <c r="M97" s="193"/>
      <c r="N97" s="194"/>
      <c r="O97" s="194"/>
      <c r="P97" s="195">
        <f>SUM(P98:P117)</f>
        <v>0</v>
      </c>
      <c r="Q97" s="194"/>
      <c r="R97" s="195">
        <f>SUM(R98:R117)</f>
        <v>0</v>
      </c>
      <c r="S97" s="194"/>
      <c r="T97" s="196">
        <f>SUM(T98:T117)</f>
        <v>0</v>
      </c>
      <c r="U97" s="12"/>
      <c r="V97" s="12"/>
      <c r="W97" s="12"/>
      <c r="X97" s="12"/>
      <c r="Y97" s="12"/>
      <c r="Z97" s="12"/>
      <c r="AA97" s="12"/>
      <c r="AB97" s="12"/>
      <c r="AC97" s="12"/>
      <c r="AD97" s="12"/>
      <c r="AE97" s="12"/>
      <c r="AR97" s="197" t="s">
        <v>77</v>
      </c>
      <c r="AT97" s="198" t="s">
        <v>68</v>
      </c>
      <c r="AU97" s="198" t="s">
        <v>69</v>
      </c>
      <c r="AY97" s="197" t="s">
        <v>171</v>
      </c>
      <c r="BK97" s="199">
        <f>SUM(BK98:BK117)</f>
        <v>0</v>
      </c>
    </row>
    <row r="98" spans="1:65" s="2" customFormat="1" ht="14.4" customHeight="1">
      <c r="A98" s="35"/>
      <c r="B98" s="36"/>
      <c r="C98" s="222" t="s">
        <v>196</v>
      </c>
      <c r="D98" s="222" t="s">
        <v>299</v>
      </c>
      <c r="E98" s="223" t="s">
        <v>2572</v>
      </c>
      <c r="F98" s="224" t="s">
        <v>2573</v>
      </c>
      <c r="G98" s="225" t="s">
        <v>356</v>
      </c>
      <c r="H98" s="226">
        <v>26</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199</v>
      </c>
    </row>
    <row r="99" spans="1:65" s="2" customFormat="1" ht="14.4" customHeight="1">
      <c r="A99" s="35"/>
      <c r="B99" s="36"/>
      <c r="C99" s="222" t="s">
        <v>188</v>
      </c>
      <c r="D99" s="222" t="s">
        <v>299</v>
      </c>
      <c r="E99" s="223" t="s">
        <v>2574</v>
      </c>
      <c r="F99" s="224" t="s">
        <v>2575</v>
      </c>
      <c r="G99" s="225" t="s">
        <v>356</v>
      </c>
      <c r="H99" s="226">
        <v>3</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202</v>
      </c>
    </row>
    <row r="100" spans="1:65" s="2" customFormat="1" ht="14.4" customHeight="1">
      <c r="A100" s="35"/>
      <c r="B100" s="36"/>
      <c r="C100" s="222" t="s">
        <v>172</v>
      </c>
      <c r="D100" s="222" t="s">
        <v>299</v>
      </c>
      <c r="E100" s="223" t="s">
        <v>2576</v>
      </c>
      <c r="F100" s="224" t="s">
        <v>2577</v>
      </c>
      <c r="G100" s="225" t="s">
        <v>356</v>
      </c>
      <c r="H100" s="226">
        <v>6</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206</v>
      </c>
    </row>
    <row r="101" spans="1:65" s="2" customFormat="1" ht="14.4" customHeight="1">
      <c r="A101" s="35"/>
      <c r="B101" s="36"/>
      <c r="C101" s="222" t="s">
        <v>192</v>
      </c>
      <c r="D101" s="222" t="s">
        <v>299</v>
      </c>
      <c r="E101" s="223" t="s">
        <v>2578</v>
      </c>
      <c r="F101" s="224" t="s">
        <v>2579</v>
      </c>
      <c r="G101" s="225" t="s">
        <v>356</v>
      </c>
      <c r="H101" s="226">
        <v>2</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209</v>
      </c>
    </row>
    <row r="102" spans="1:65" s="2" customFormat="1" ht="14.4" customHeight="1">
      <c r="A102" s="35"/>
      <c r="B102" s="36"/>
      <c r="C102" s="222" t="s">
        <v>210</v>
      </c>
      <c r="D102" s="222" t="s">
        <v>299</v>
      </c>
      <c r="E102" s="223" t="s">
        <v>2580</v>
      </c>
      <c r="F102" s="224" t="s">
        <v>2581</v>
      </c>
      <c r="G102" s="225" t="s">
        <v>378</v>
      </c>
      <c r="H102" s="226">
        <v>3</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213</v>
      </c>
    </row>
    <row r="103" spans="1:65" s="2" customFormat="1" ht="14.4" customHeight="1">
      <c r="A103" s="35"/>
      <c r="B103" s="36"/>
      <c r="C103" s="222" t="s">
        <v>195</v>
      </c>
      <c r="D103" s="222" t="s">
        <v>299</v>
      </c>
      <c r="E103" s="223" t="s">
        <v>2582</v>
      </c>
      <c r="F103" s="224" t="s">
        <v>2583</v>
      </c>
      <c r="G103" s="225" t="s">
        <v>378</v>
      </c>
      <c r="H103" s="226">
        <v>1</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269</v>
      </c>
    </row>
    <row r="104" spans="1:65" s="2" customFormat="1" ht="14.4" customHeight="1">
      <c r="A104" s="35"/>
      <c r="B104" s="36"/>
      <c r="C104" s="222" t="s">
        <v>217</v>
      </c>
      <c r="D104" s="222" t="s">
        <v>299</v>
      </c>
      <c r="E104" s="223" t="s">
        <v>2584</v>
      </c>
      <c r="F104" s="224" t="s">
        <v>2585</v>
      </c>
      <c r="G104" s="225" t="s">
        <v>378</v>
      </c>
      <c r="H104" s="226">
        <v>1</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216</v>
      </c>
    </row>
    <row r="105" spans="1:65" s="2" customFormat="1" ht="14.4" customHeight="1">
      <c r="A105" s="35"/>
      <c r="B105" s="36"/>
      <c r="C105" s="222" t="s">
        <v>199</v>
      </c>
      <c r="D105" s="222" t="s">
        <v>299</v>
      </c>
      <c r="E105" s="223" t="s">
        <v>2586</v>
      </c>
      <c r="F105" s="224" t="s">
        <v>2587</v>
      </c>
      <c r="G105" s="225" t="s">
        <v>378</v>
      </c>
      <c r="H105" s="226">
        <v>9</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220</v>
      </c>
    </row>
    <row r="106" spans="1:65" s="2" customFormat="1" ht="14.4" customHeight="1">
      <c r="A106" s="35"/>
      <c r="B106" s="36"/>
      <c r="C106" s="222" t="s">
        <v>8</v>
      </c>
      <c r="D106" s="222" t="s">
        <v>299</v>
      </c>
      <c r="E106" s="223" t="s">
        <v>2588</v>
      </c>
      <c r="F106" s="224" t="s">
        <v>2589</v>
      </c>
      <c r="G106" s="225" t="s">
        <v>378</v>
      </c>
      <c r="H106" s="226">
        <v>2</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223</v>
      </c>
    </row>
    <row r="107" spans="1:65" s="2" customFormat="1" ht="14.4" customHeight="1">
      <c r="A107" s="35"/>
      <c r="B107" s="36"/>
      <c r="C107" s="222" t="s">
        <v>202</v>
      </c>
      <c r="D107" s="222" t="s">
        <v>299</v>
      </c>
      <c r="E107" s="223" t="s">
        <v>2590</v>
      </c>
      <c r="F107" s="224" t="s">
        <v>2591</v>
      </c>
      <c r="G107" s="225" t="s">
        <v>378</v>
      </c>
      <c r="H107" s="226">
        <v>5</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77</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227</v>
      </c>
    </row>
    <row r="108" spans="1:65" s="2" customFormat="1" ht="14.4" customHeight="1">
      <c r="A108" s="35"/>
      <c r="B108" s="36"/>
      <c r="C108" s="222" t="s">
        <v>235</v>
      </c>
      <c r="D108" s="222" t="s">
        <v>299</v>
      </c>
      <c r="E108" s="223" t="s">
        <v>2592</v>
      </c>
      <c r="F108" s="224" t="s">
        <v>2593</v>
      </c>
      <c r="G108" s="225" t="s">
        <v>378</v>
      </c>
      <c r="H108" s="226">
        <v>2</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230</v>
      </c>
    </row>
    <row r="109" spans="1:65" s="2" customFormat="1" ht="14.4" customHeight="1">
      <c r="A109" s="35"/>
      <c r="B109" s="36"/>
      <c r="C109" s="222" t="s">
        <v>206</v>
      </c>
      <c r="D109" s="222" t="s">
        <v>299</v>
      </c>
      <c r="E109" s="223" t="s">
        <v>2594</v>
      </c>
      <c r="F109" s="224" t="s">
        <v>2595</v>
      </c>
      <c r="G109" s="225" t="s">
        <v>378</v>
      </c>
      <c r="H109" s="226">
        <v>3</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238</v>
      </c>
    </row>
    <row r="110" spans="1:65" s="2" customFormat="1" ht="14.4" customHeight="1">
      <c r="A110" s="35"/>
      <c r="B110" s="36"/>
      <c r="C110" s="222" t="s">
        <v>244</v>
      </c>
      <c r="D110" s="222" t="s">
        <v>299</v>
      </c>
      <c r="E110" s="223" t="s">
        <v>2596</v>
      </c>
      <c r="F110" s="224" t="s">
        <v>2597</v>
      </c>
      <c r="G110" s="225" t="s">
        <v>378</v>
      </c>
      <c r="H110" s="226">
        <v>1</v>
      </c>
      <c r="I110" s="227"/>
      <c r="J110" s="228">
        <f>ROUND(I110*H110,2)</f>
        <v>0</v>
      </c>
      <c r="K110" s="229"/>
      <c r="L110" s="230"/>
      <c r="M110" s="231" t="s">
        <v>19</v>
      </c>
      <c r="N110" s="232"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188</v>
      </c>
      <c r="AT110" s="214" t="s">
        <v>299</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241</v>
      </c>
    </row>
    <row r="111" spans="1:65" s="2" customFormat="1" ht="14.4" customHeight="1">
      <c r="A111" s="35"/>
      <c r="B111" s="36"/>
      <c r="C111" s="222" t="s">
        <v>209</v>
      </c>
      <c r="D111" s="222" t="s">
        <v>299</v>
      </c>
      <c r="E111" s="223" t="s">
        <v>2598</v>
      </c>
      <c r="F111" s="224" t="s">
        <v>2599</v>
      </c>
      <c r="G111" s="225" t="s">
        <v>378</v>
      </c>
      <c r="H111" s="226">
        <v>1</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247</v>
      </c>
    </row>
    <row r="112" spans="1:65" s="2" customFormat="1" ht="14.4" customHeight="1">
      <c r="A112" s="35"/>
      <c r="B112" s="36"/>
      <c r="C112" s="222" t="s">
        <v>7</v>
      </c>
      <c r="D112" s="222" t="s">
        <v>299</v>
      </c>
      <c r="E112" s="223" t="s">
        <v>2600</v>
      </c>
      <c r="F112" s="224" t="s">
        <v>2601</v>
      </c>
      <c r="G112" s="225" t="s">
        <v>378</v>
      </c>
      <c r="H112" s="226">
        <v>1</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252</v>
      </c>
    </row>
    <row r="113" spans="1:65" s="2" customFormat="1" ht="14.4" customHeight="1">
      <c r="A113" s="35"/>
      <c r="B113" s="36"/>
      <c r="C113" s="222" t="s">
        <v>213</v>
      </c>
      <c r="D113" s="222" t="s">
        <v>299</v>
      </c>
      <c r="E113" s="223" t="s">
        <v>2602</v>
      </c>
      <c r="F113" s="224" t="s">
        <v>2603</v>
      </c>
      <c r="G113" s="225" t="s">
        <v>378</v>
      </c>
      <c r="H113" s="226">
        <v>2</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255</v>
      </c>
    </row>
    <row r="114" spans="1:65" s="2" customFormat="1" ht="14.4" customHeight="1">
      <c r="A114" s="35"/>
      <c r="B114" s="36"/>
      <c r="C114" s="222" t="s">
        <v>263</v>
      </c>
      <c r="D114" s="222" t="s">
        <v>299</v>
      </c>
      <c r="E114" s="223" t="s">
        <v>2604</v>
      </c>
      <c r="F114" s="224" t="s">
        <v>2605</v>
      </c>
      <c r="G114" s="225" t="s">
        <v>378</v>
      </c>
      <c r="H114" s="226">
        <v>12</v>
      </c>
      <c r="I114" s="227"/>
      <c r="J114" s="228">
        <f>ROUND(I114*H114,2)</f>
        <v>0</v>
      </c>
      <c r="K114" s="229"/>
      <c r="L114" s="230"/>
      <c r="M114" s="231" t="s">
        <v>19</v>
      </c>
      <c r="N114" s="232"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188</v>
      </c>
      <c r="AT114" s="214" t="s">
        <v>299</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260</v>
      </c>
    </row>
    <row r="115" spans="1:65" s="2" customFormat="1" ht="14.4" customHeight="1">
      <c r="A115" s="35"/>
      <c r="B115" s="36"/>
      <c r="C115" s="222" t="s">
        <v>269</v>
      </c>
      <c r="D115" s="222" t="s">
        <v>299</v>
      </c>
      <c r="E115" s="223" t="s">
        <v>2606</v>
      </c>
      <c r="F115" s="224" t="s">
        <v>2607</v>
      </c>
      <c r="G115" s="225" t="s">
        <v>378</v>
      </c>
      <c r="H115" s="226">
        <v>6</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266</v>
      </c>
    </row>
    <row r="116" spans="1:65" s="2" customFormat="1" ht="14.4" customHeight="1">
      <c r="A116" s="35"/>
      <c r="B116" s="36"/>
      <c r="C116" s="222" t="s">
        <v>275</v>
      </c>
      <c r="D116" s="222" t="s">
        <v>299</v>
      </c>
      <c r="E116" s="223" t="s">
        <v>2608</v>
      </c>
      <c r="F116" s="224" t="s">
        <v>2609</v>
      </c>
      <c r="G116" s="225" t="s">
        <v>356</v>
      </c>
      <c r="H116" s="226">
        <v>1</v>
      </c>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272</v>
      </c>
    </row>
    <row r="117" spans="1:65" s="2" customFormat="1" ht="14.4" customHeight="1">
      <c r="A117" s="35"/>
      <c r="B117" s="36"/>
      <c r="C117" s="202" t="s">
        <v>216</v>
      </c>
      <c r="D117" s="202" t="s">
        <v>174</v>
      </c>
      <c r="E117" s="203" t="s">
        <v>2610</v>
      </c>
      <c r="F117" s="204" t="s">
        <v>2562</v>
      </c>
      <c r="G117" s="205" t="s">
        <v>2563</v>
      </c>
      <c r="H117" s="206">
        <v>1</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178</v>
      </c>
      <c r="AT117" s="214" t="s">
        <v>174</v>
      </c>
      <c r="AU117" s="214" t="s">
        <v>77</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278</v>
      </c>
    </row>
    <row r="118" spans="1:63" s="12" customFormat="1" ht="25.9" customHeight="1">
      <c r="A118" s="12"/>
      <c r="B118" s="186"/>
      <c r="C118" s="187"/>
      <c r="D118" s="188" t="s">
        <v>68</v>
      </c>
      <c r="E118" s="189" t="s">
        <v>1648</v>
      </c>
      <c r="F118" s="189" t="s">
        <v>2611</v>
      </c>
      <c r="G118" s="187"/>
      <c r="H118" s="187"/>
      <c r="I118" s="190"/>
      <c r="J118" s="191">
        <f>BK118</f>
        <v>0</v>
      </c>
      <c r="K118" s="187"/>
      <c r="L118" s="192"/>
      <c r="M118" s="193"/>
      <c r="N118" s="194"/>
      <c r="O118" s="194"/>
      <c r="P118" s="195">
        <f>SUM(P119:P123)</f>
        <v>0</v>
      </c>
      <c r="Q118" s="194"/>
      <c r="R118" s="195">
        <f>SUM(R119:R123)</f>
        <v>0</v>
      </c>
      <c r="S118" s="194"/>
      <c r="T118" s="196">
        <f>SUM(T119:T123)</f>
        <v>0</v>
      </c>
      <c r="U118" s="12"/>
      <c r="V118" s="12"/>
      <c r="W118" s="12"/>
      <c r="X118" s="12"/>
      <c r="Y118" s="12"/>
      <c r="Z118" s="12"/>
      <c r="AA118" s="12"/>
      <c r="AB118" s="12"/>
      <c r="AC118" s="12"/>
      <c r="AD118" s="12"/>
      <c r="AE118" s="12"/>
      <c r="AR118" s="197" t="s">
        <v>77</v>
      </c>
      <c r="AT118" s="198" t="s">
        <v>68</v>
      </c>
      <c r="AU118" s="198" t="s">
        <v>69</v>
      </c>
      <c r="AY118" s="197" t="s">
        <v>171</v>
      </c>
      <c r="BK118" s="199">
        <f>SUM(BK119:BK123)</f>
        <v>0</v>
      </c>
    </row>
    <row r="119" spans="1:65" s="2" customFormat="1" ht="14.4" customHeight="1">
      <c r="A119" s="35"/>
      <c r="B119" s="36"/>
      <c r="C119" s="222" t="s">
        <v>286</v>
      </c>
      <c r="D119" s="222" t="s">
        <v>299</v>
      </c>
      <c r="E119" s="223" t="s">
        <v>2612</v>
      </c>
      <c r="F119" s="224" t="s">
        <v>2613</v>
      </c>
      <c r="G119" s="225" t="s">
        <v>378</v>
      </c>
      <c r="H119" s="226">
        <v>1</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283</v>
      </c>
    </row>
    <row r="120" spans="1:65" s="2" customFormat="1" ht="14.4" customHeight="1">
      <c r="A120" s="35"/>
      <c r="B120" s="36"/>
      <c r="C120" s="222" t="s">
        <v>220</v>
      </c>
      <c r="D120" s="222" t="s">
        <v>299</v>
      </c>
      <c r="E120" s="223" t="s">
        <v>2614</v>
      </c>
      <c r="F120" s="224" t="s">
        <v>2615</v>
      </c>
      <c r="G120" s="225" t="s">
        <v>378</v>
      </c>
      <c r="H120" s="226">
        <v>3</v>
      </c>
      <c r="I120" s="227"/>
      <c r="J120" s="228">
        <f>ROUND(I120*H120,2)</f>
        <v>0</v>
      </c>
      <c r="K120" s="229"/>
      <c r="L120" s="230"/>
      <c r="M120" s="231" t="s">
        <v>19</v>
      </c>
      <c r="N120" s="232"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188</v>
      </c>
      <c r="AT120" s="214" t="s">
        <v>299</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289</v>
      </c>
    </row>
    <row r="121" spans="1:65" s="2" customFormat="1" ht="14.4" customHeight="1">
      <c r="A121" s="35"/>
      <c r="B121" s="36"/>
      <c r="C121" s="222" t="s">
        <v>295</v>
      </c>
      <c r="D121" s="222" t="s">
        <v>299</v>
      </c>
      <c r="E121" s="223" t="s">
        <v>2616</v>
      </c>
      <c r="F121" s="224" t="s">
        <v>2617</v>
      </c>
      <c r="G121" s="225" t="s">
        <v>378</v>
      </c>
      <c r="H121" s="226">
        <v>2</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292</v>
      </c>
    </row>
    <row r="122" spans="1:65" s="2" customFormat="1" ht="14.4" customHeight="1">
      <c r="A122" s="35"/>
      <c r="B122" s="36"/>
      <c r="C122" s="222" t="s">
        <v>223</v>
      </c>
      <c r="D122" s="222" t="s">
        <v>299</v>
      </c>
      <c r="E122" s="223" t="s">
        <v>2618</v>
      </c>
      <c r="F122" s="224" t="s">
        <v>2619</v>
      </c>
      <c r="G122" s="225" t="s">
        <v>378</v>
      </c>
      <c r="H122" s="226">
        <v>1</v>
      </c>
      <c r="I122" s="227"/>
      <c r="J122" s="228">
        <f>ROUND(I122*H122,2)</f>
        <v>0</v>
      </c>
      <c r="K122" s="229"/>
      <c r="L122" s="230"/>
      <c r="M122" s="231" t="s">
        <v>19</v>
      </c>
      <c r="N122" s="232"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188</v>
      </c>
      <c r="AT122" s="214" t="s">
        <v>299</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298</v>
      </c>
    </row>
    <row r="123" spans="1:65" s="2" customFormat="1" ht="14.4" customHeight="1">
      <c r="A123" s="35"/>
      <c r="B123" s="36"/>
      <c r="C123" s="222" t="s">
        <v>307</v>
      </c>
      <c r="D123" s="222" t="s">
        <v>299</v>
      </c>
      <c r="E123" s="223" t="s">
        <v>2620</v>
      </c>
      <c r="F123" s="224" t="s">
        <v>2621</v>
      </c>
      <c r="G123" s="225" t="s">
        <v>378</v>
      </c>
      <c r="H123" s="226">
        <v>1</v>
      </c>
      <c r="I123" s="227"/>
      <c r="J123" s="228">
        <f>ROUND(I123*H123,2)</f>
        <v>0</v>
      </c>
      <c r="K123" s="229"/>
      <c r="L123" s="230"/>
      <c r="M123" s="231" t="s">
        <v>19</v>
      </c>
      <c r="N123" s="232"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188</v>
      </c>
      <c r="AT123" s="214" t="s">
        <v>299</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306</v>
      </c>
    </row>
    <row r="124" spans="1:63" s="12" customFormat="1" ht="25.9" customHeight="1">
      <c r="A124" s="12"/>
      <c r="B124" s="186"/>
      <c r="C124" s="187"/>
      <c r="D124" s="188" t="s">
        <v>68</v>
      </c>
      <c r="E124" s="189" t="s">
        <v>1669</v>
      </c>
      <c r="F124" s="189" t="s">
        <v>1878</v>
      </c>
      <c r="G124" s="187"/>
      <c r="H124" s="187"/>
      <c r="I124" s="190"/>
      <c r="J124" s="191">
        <f>BK124</f>
        <v>0</v>
      </c>
      <c r="K124" s="187"/>
      <c r="L124" s="192"/>
      <c r="M124" s="193"/>
      <c r="N124" s="194"/>
      <c r="O124" s="194"/>
      <c r="P124" s="195">
        <f>SUM(P125:P128)</f>
        <v>0</v>
      </c>
      <c r="Q124" s="194"/>
      <c r="R124" s="195">
        <f>SUM(R125:R128)</f>
        <v>0</v>
      </c>
      <c r="S124" s="194"/>
      <c r="T124" s="196">
        <f>SUM(T125:T128)</f>
        <v>0</v>
      </c>
      <c r="U124" s="12"/>
      <c r="V124" s="12"/>
      <c r="W124" s="12"/>
      <c r="X124" s="12"/>
      <c r="Y124" s="12"/>
      <c r="Z124" s="12"/>
      <c r="AA124" s="12"/>
      <c r="AB124" s="12"/>
      <c r="AC124" s="12"/>
      <c r="AD124" s="12"/>
      <c r="AE124" s="12"/>
      <c r="AR124" s="197" t="s">
        <v>77</v>
      </c>
      <c r="AT124" s="198" t="s">
        <v>68</v>
      </c>
      <c r="AU124" s="198" t="s">
        <v>69</v>
      </c>
      <c r="AY124" s="197" t="s">
        <v>171</v>
      </c>
      <c r="BK124" s="199">
        <f>SUM(BK125:BK128)</f>
        <v>0</v>
      </c>
    </row>
    <row r="125" spans="1:65" s="2" customFormat="1" ht="14.4" customHeight="1">
      <c r="A125" s="35"/>
      <c r="B125" s="36"/>
      <c r="C125" s="222" t="s">
        <v>227</v>
      </c>
      <c r="D125" s="222" t="s">
        <v>299</v>
      </c>
      <c r="E125" s="223" t="s">
        <v>2622</v>
      </c>
      <c r="F125" s="224" t="s">
        <v>2623</v>
      </c>
      <c r="G125" s="225" t="s">
        <v>2563</v>
      </c>
      <c r="H125" s="226">
        <v>1</v>
      </c>
      <c r="I125" s="227"/>
      <c r="J125" s="228">
        <f>ROUND(I125*H125,2)</f>
        <v>0</v>
      </c>
      <c r="K125" s="229"/>
      <c r="L125" s="230"/>
      <c r="M125" s="231" t="s">
        <v>19</v>
      </c>
      <c r="N125" s="232"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188</v>
      </c>
      <c r="AT125" s="214" t="s">
        <v>299</v>
      </c>
      <c r="AU125" s="214" t="s">
        <v>77</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305</v>
      </c>
    </row>
    <row r="126" spans="1:65" s="2" customFormat="1" ht="14.4" customHeight="1">
      <c r="A126" s="35"/>
      <c r="B126" s="36"/>
      <c r="C126" s="222" t="s">
        <v>319</v>
      </c>
      <c r="D126" s="222" t="s">
        <v>299</v>
      </c>
      <c r="E126" s="223" t="s">
        <v>2624</v>
      </c>
      <c r="F126" s="224" t="s">
        <v>2625</v>
      </c>
      <c r="G126" s="225" t="s">
        <v>378</v>
      </c>
      <c r="H126" s="226">
        <v>2</v>
      </c>
      <c r="I126" s="227"/>
      <c r="J126" s="228">
        <f>ROUND(I126*H126,2)</f>
        <v>0</v>
      </c>
      <c r="K126" s="229"/>
      <c r="L126" s="230"/>
      <c r="M126" s="231" t="s">
        <v>19</v>
      </c>
      <c r="N126" s="232"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188</v>
      </c>
      <c r="AT126" s="214" t="s">
        <v>299</v>
      </c>
      <c r="AU126" s="214" t="s">
        <v>77</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314</v>
      </c>
    </row>
    <row r="127" spans="1:65" s="2" customFormat="1" ht="14.4" customHeight="1">
      <c r="A127" s="35"/>
      <c r="B127" s="36"/>
      <c r="C127" s="222" t="s">
        <v>230</v>
      </c>
      <c r="D127" s="222" t="s">
        <v>299</v>
      </c>
      <c r="E127" s="223" t="s">
        <v>2626</v>
      </c>
      <c r="F127" s="224" t="s">
        <v>2627</v>
      </c>
      <c r="G127" s="225" t="s">
        <v>2563</v>
      </c>
      <c r="H127" s="226">
        <v>1</v>
      </c>
      <c r="I127" s="227"/>
      <c r="J127" s="228">
        <f>ROUND(I127*H127,2)</f>
        <v>0</v>
      </c>
      <c r="K127" s="229"/>
      <c r="L127" s="230"/>
      <c r="M127" s="231" t="s">
        <v>19</v>
      </c>
      <c r="N127" s="232"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188</v>
      </c>
      <c r="AT127" s="214" t="s">
        <v>299</v>
      </c>
      <c r="AU127" s="214" t="s">
        <v>77</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465</v>
      </c>
    </row>
    <row r="128" spans="1:65" s="2" customFormat="1" ht="14.4" customHeight="1">
      <c r="A128" s="35"/>
      <c r="B128" s="36"/>
      <c r="C128" s="202" t="s">
        <v>425</v>
      </c>
      <c r="D128" s="202" t="s">
        <v>174</v>
      </c>
      <c r="E128" s="203" t="s">
        <v>2628</v>
      </c>
      <c r="F128" s="204" t="s">
        <v>2629</v>
      </c>
      <c r="G128" s="205" t="s">
        <v>1550</v>
      </c>
      <c r="H128" s="206">
        <v>1</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77</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2630</v>
      </c>
    </row>
    <row r="129" spans="1:63" s="12" customFormat="1" ht="25.9" customHeight="1">
      <c r="A129" s="12"/>
      <c r="B129" s="186"/>
      <c r="C129" s="187"/>
      <c r="D129" s="188" t="s">
        <v>68</v>
      </c>
      <c r="E129" s="189" t="s">
        <v>1682</v>
      </c>
      <c r="F129" s="189" t="s">
        <v>2631</v>
      </c>
      <c r="G129" s="187"/>
      <c r="H129" s="187"/>
      <c r="I129" s="190"/>
      <c r="J129" s="191">
        <f>BK129</f>
        <v>0</v>
      </c>
      <c r="K129" s="187"/>
      <c r="L129" s="192"/>
      <c r="M129" s="193"/>
      <c r="N129" s="194"/>
      <c r="O129" s="194"/>
      <c r="P129" s="195">
        <f>SUM(P130:P134)</f>
        <v>0</v>
      </c>
      <c r="Q129" s="194"/>
      <c r="R129" s="195">
        <f>SUM(R130:R134)</f>
        <v>0</v>
      </c>
      <c r="S129" s="194"/>
      <c r="T129" s="196">
        <f>SUM(T130:T134)</f>
        <v>0</v>
      </c>
      <c r="U129" s="12"/>
      <c r="V129" s="12"/>
      <c r="W129" s="12"/>
      <c r="X129" s="12"/>
      <c r="Y129" s="12"/>
      <c r="Z129" s="12"/>
      <c r="AA129" s="12"/>
      <c r="AB129" s="12"/>
      <c r="AC129" s="12"/>
      <c r="AD129" s="12"/>
      <c r="AE129" s="12"/>
      <c r="AR129" s="197" t="s">
        <v>77</v>
      </c>
      <c r="AT129" s="198" t="s">
        <v>68</v>
      </c>
      <c r="AU129" s="198" t="s">
        <v>69</v>
      </c>
      <c r="AY129" s="197" t="s">
        <v>171</v>
      </c>
      <c r="BK129" s="199">
        <f>SUM(BK130:BK134)</f>
        <v>0</v>
      </c>
    </row>
    <row r="130" spans="1:65" s="2" customFormat="1" ht="14.4" customHeight="1">
      <c r="A130" s="35"/>
      <c r="B130" s="36"/>
      <c r="C130" s="202" t="s">
        <v>238</v>
      </c>
      <c r="D130" s="202" t="s">
        <v>174</v>
      </c>
      <c r="E130" s="203" t="s">
        <v>2632</v>
      </c>
      <c r="F130" s="204" t="s">
        <v>2633</v>
      </c>
      <c r="G130" s="205" t="s">
        <v>1550</v>
      </c>
      <c r="H130" s="206">
        <v>1</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77</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2634</v>
      </c>
    </row>
    <row r="131" spans="1:65" s="2" customFormat="1" ht="14.4" customHeight="1">
      <c r="A131" s="35"/>
      <c r="B131" s="36"/>
      <c r="C131" s="202" t="s">
        <v>430</v>
      </c>
      <c r="D131" s="202" t="s">
        <v>174</v>
      </c>
      <c r="E131" s="203" t="s">
        <v>2635</v>
      </c>
      <c r="F131" s="204" t="s">
        <v>2636</v>
      </c>
      <c r="G131" s="205" t="s">
        <v>1550</v>
      </c>
      <c r="H131" s="206">
        <v>1</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77</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2637</v>
      </c>
    </row>
    <row r="132" spans="1:65" s="2" customFormat="1" ht="14.4" customHeight="1">
      <c r="A132" s="35"/>
      <c r="B132" s="36"/>
      <c r="C132" s="202" t="s">
        <v>241</v>
      </c>
      <c r="D132" s="202" t="s">
        <v>174</v>
      </c>
      <c r="E132" s="203" t="s">
        <v>2638</v>
      </c>
      <c r="F132" s="204" t="s">
        <v>2639</v>
      </c>
      <c r="G132" s="205" t="s">
        <v>1550</v>
      </c>
      <c r="H132" s="206">
        <v>1</v>
      </c>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178</v>
      </c>
      <c r="AT132" s="214" t="s">
        <v>174</v>
      </c>
      <c r="AU132" s="214" t="s">
        <v>77</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2640</v>
      </c>
    </row>
    <row r="133" spans="1:65" s="2" customFormat="1" ht="14.4" customHeight="1">
      <c r="A133" s="35"/>
      <c r="B133" s="36"/>
      <c r="C133" s="202" t="s">
        <v>435</v>
      </c>
      <c r="D133" s="202" t="s">
        <v>174</v>
      </c>
      <c r="E133" s="203" t="s">
        <v>2641</v>
      </c>
      <c r="F133" s="204" t="s">
        <v>2642</v>
      </c>
      <c r="G133" s="205" t="s">
        <v>1550</v>
      </c>
      <c r="H133" s="206">
        <v>1</v>
      </c>
      <c r="I133" s="207"/>
      <c r="J133" s="208">
        <f>ROUND(I133*H133,2)</f>
        <v>0</v>
      </c>
      <c r="K133" s="209"/>
      <c r="L133" s="41"/>
      <c r="M133" s="210" t="s">
        <v>19</v>
      </c>
      <c r="N133" s="211"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178</v>
      </c>
      <c r="AT133" s="214" t="s">
        <v>174</v>
      </c>
      <c r="AU133" s="214" t="s">
        <v>77</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2643</v>
      </c>
    </row>
    <row r="134" spans="1:65" s="2" customFormat="1" ht="14.4" customHeight="1">
      <c r="A134" s="35"/>
      <c r="B134" s="36"/>
      <c r="C134" s="202" t="s">
        <v>247</v>
      </c>
      <c r="D134" s="202" t="s">
        <v>174</v>
      </c>
      <c r="E134" s="203" t="s">
        <v>2644</v>
      </c>
      <c r="F134" s="204" t="s">
        <v>2645</v>
      </c>
      <c r="G134" s="205" t="s">
        <v>1550</v>
      </c>
      <c r="H134" s="206">
        <v>1</v>
      </c>
      <c r="I134" s="207"/>
      <c r="J134" s="208">
        <f>ROUND(I134*H134,2)</f>
        <v>0</v>
      </c>
      <c r="K134" s="209"/>
      <c r="L134" s="41"/>
      <c r="M134" s="210" t="s">
        <v>19</v>
      </c>
      <c r="N134" s="211"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178</v>
      </c>
      <c r="AT134" s="214" t="s">
        <v>174</v>
      </c>
      <c r="AU134" s="214" t="s">
        <v>77</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2646</v>
      </c>
    </row>
    <row r="135" spans="1:63" s="12" customFormat="1" ht="25.9" customHeight="1">
      <c r="A135" s="12"/>
      <c r="B135" s="186"/>
      <c r="C135" s="187"/>
      <c r="D135" s="188" t="s">
        <v>68</v>
      </c>
      <c r="E135" s="189" t="s">
        <v>315</v>
      </c>
      <c r="F135" s="189" t="s">
        <v>316</v>
      </c>
      <c r="G135" s="187"/>
      <c r="H135" s="187"/>
      <c r="I135" s="190"/>
      <c r="J135" s="191">
        <f>BK135</f>
        <v>0</v>
      </c>
      <c r="K135" s="187"/>
      <c r="L135" s="192"/>
      <c r="M135" s="193"/>
      <c r="N135" s="194"/>
      <c r="O135" s="194"/>
      <c r="P135" s="195">
        <f>P136+P138</f>
        <v>0</v>
      </c>
      <c r="Q135" s="194"/>
      <c r="R135" s="195">
        <f>R136+R138</f>
        <v>0</v>
      </c>
      <c r="S135" s="194"/>
      <c r="T135" s="196">
        <f>T136+T138</f>
        <v>0</v>
      </c>
      <c r="U135" s="12"/>
      <c r="V135" s="12"/>
      <c r="W135" s="12"/>
      <c r="X135" s="12"/>
      <c r="Y135" s="12"/>
      <c r="Z135" s="12"/>
      <c r="AA135" s="12"/>
      <c r="AB135" s="12"/>
      <c r="AC135" s="12"/>
      <c r="AD135" s="12"/>
      <c r="AE135" s="12"/>
      <c r="AR135" s="197" t="s">
        <v>189</v>
      </c>
      <c r="AT135" s="198" t="s">
        <v>68</v>
      </c>
      <c r="AU135" s="198" t="s">
        <v>69</v>
      </c>
      <c r="AY135" s="197" t="s">
        <v>171</v>
      </c>
      <c r="BK135" s="199">
        <f>BK136+BK138</f>
        <v>0</v>
      </c>
    </row>
    <row r="136" spans="1:63" s="12" customFormat="1" ht="22.8" customHeight="1">
      <c r="A136" s="12"/>
      <c r="B136" s="186"/>
      <c r="C136" s="187"/>
      <c r="D136" s="188" t="s">
        <v>68</v>
      </c>
      <c r="E136" s="200" t="s">
        <v>317</v>
      </c>
      <c r="F136" s="200" t="s">
        <v>318</v>
      </c>
      <c r="G136" s="187"/>
      <c r="H136" s="187"/>
      <c r="I136" s="190"/>
      <c r="J136" s="201">
        <f>BK136</f>
        <v>0</v>
      </c>
      <c r="K136" s="187"/>
      <c r="L136" s="192"/>
      <c r="M136" s="193"/>
      <c r="N136" s="194"/>
      <c r="O136" s="194"/>
      <c r="P136" s="195">
        <f>P137</f>
        <v>0</v>
      </c>
      <c r="Q136" s="194"/>
      <c r="R136" s="195">
        <f>R137</f>
        <v>0</v>
      </c>
      <c r="S136" s="194"/>
      <c r="T136" s="196">
        <f>T137</f>
        <v>0</v>
      </c>
      <c r="U136" s="12"/>
      <c r="V136" s="12"/>
      <c r="W136" s="12"/>
      <c r="X136" s="12"/>
      <c r="Y136" s="12"/>
      <c r="Z136" s="12"/>
      <c r="AA136" s="12"/>
      <c r="AB136" s="12"/>
      <c r="AC136" s="12"/>
      <c r="AD136" s="12"/>
      <c r="AE136" s="12"/>
      <c r="AR136" s="197" t="s">
        <v>189</v>
      </c>
      <c r="AT136" s="198" t="s">
        <v>68</v>
      </c>
      <c r="AU136" s="198" t="s">
        <v>77</v>
      </c>
      <c r="AY136" s="197" t="s">
        <v>171</v>
      </c>
      <c r="BK136" s="199">
        <f>BK137</f>
        <v>0</v>
      </c>
    </row>
    <row r="137" spans="1:65" s="2" customFormat="1" ht="14.4" customHeight="1">
      <c r="A137" s="35"/>
      <c r="B137" s="36"/>
      <c r="C137" s="202" t="s">
        <v>441</v>
      </c>
      <c r="D137" s="202" t="s">
        <v>174</v>
      </c>
      <c r="E137" s="203" t="s">
        <v>320</v>
      </c>
      <c r="F137" s="204" t="s">
        <v>318</v>
      </c>
      <c r="G137" s="205" t="s">
        <v>321</v>
      </c>
      <c r="H137" s="216"/>
      <c r="I137" s="207"/>
      <c r="J137" s="208">
        <f>ROUND(I137*H137,2)</f>
        <v>0</v>
      </c>
      <c r="K137" s="209"/>
      <c r="L137" s="41"/>
      <c r="M137" s="210" t="s">
        <v>19</v>
      </c>
      <c r="N137" s="211"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322</v>
      </c>
      <c r="AT137" s="214" t="s">
        <v>174</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322</v>
      </c>
      <c r="BM137" s="214" t="s">
        <v>2647</v>
      </c>
    </row>
    <row r="138" spans="1:63" s="12" customFormat="1" ht="22.8" customHeight="1">
      <c r="A138" s="12"/>
      <c r="B138" s="186"/>
      <c r="C138" s="187"/>
      <c r="D138" s="188" t="s">
        <v>68</v>
      </c>
      <c r="E138" s="200" t="s">
        <v>324</v>
      </c>
      <c r="F138" s="200" t="s">
        <v>325</v>
      </c>
      <c r="G138" s="187"/>
      <c r="H138" s="187"/>
      <c r="I138" s="190"/>
      <c r="J138" s="201">
        <f>BK138</f>
        <v>0</v>
      </c>
      <c r="K138" s="187"/>
      <c r="L138" s="192"/>
      <c r="M138" s="193"/>
      <c r="N138" s="194"/>
      <c r="O138" s="194"/>
      <c r="P138" s="195">
        <f>P139</f>
        <v>0</v>
      </c>
      <c r="Q138" s="194"/>
      <c r="R138" s="195">
        <f>R139</f>
        <v>0</v>
      </c>
      <c r="S138" s="194"/>
      <c r="T138" s="196">
        <f>T139</f>
        <v>0</v>
      </c>
      <c r="U138" s="12"/>
      <c r="V138" s="12"/>
      <c r="W138" s="12"/>
      <c r="X138" s="12"/>
      <c r="Y138" s="12"/>
      <c r="Z138" s="12"/>
      <c r="AA138" s="12"/>
      <c r="AB138" s="12"/>
      <c r="AC138" s="12"/>
      <c r="AD138" s="12"/>
      <c r="AE138" s="12"/>
      <c r="AR138" s="197" t="s">
        <v>189</v>
      </c>
      <c r="AT138" s="198" t="s">
        <v>68</v>
      </c>
      <c r="AU138" s="198" t="s">
        <v>77</v>
      </c>
      <c r="AY138" s="197" t="s">
        <v>171</v>
      </c>
      <c r="BK138" s="199">
        <f>BK139</f>
        <v>0</v>
      </c>
    </row>
    <row r="139" spans="1:65" s="2" customFormat="1" ht="14.4" customHeight="1">
      <c r="A139" s="35"/>
      <c r="B139" s="36"/>
      <c r="C139" s="202" t="s">
        <v>252</v>
      </c>
      <c r="D139" s="202" t="s">
        <v>174</v>
      </c>
      <c r="E139" s="203" t="s">
        <v>326</v>
      </c>
      <c r="F139" s="204" t="s">
        <v>325</v>
      </c>
      <c r="G139" s="205" t="s">
        <v>321</v>
      </c>
      <c r="H139" s="216"/>
      <c r="I139" s="207"/>
      <c r="J139" s="208">
        <f>ROUND(I139*H139,2)</f>
        <v>0</v>
      </c>
      <c r="K139" s="209"/>
      <c r="L139" s="41"/>
      <c r="M139" s="217" t="s">
        <v>19</v>
      </c>
      <c r="N139" s="218" t="s">
        <v>40</v>
      </c>
      <c r="O139" s="219"/>
      <c r="P139" s="220">
        <f>O139*H139</f>
        <v>0</v>
      </c>
      <c r="Q139" s="220">
        <v>0</v>
      </c>
      <c r="R139" s="220">
        <f>Q139*H139</f>
        <v>0</v>
      </c>
      <c r="S139" s="220">
        <v>0</v>
      </c>
      <c r="T139" s="221">
        <f>S139*H139</f>
        <v>0</v>
      </c>
      <c r="U139" s="35"/>
      <c r="V139" s="35"/>
      <c r="W139" s="35"/>
      <c r="X139" s="35"/>
      <c r="Y139" s="35"/>
      <c r="Z139" s="35"/>
      <c r="AA139" s="35"/>
      <c r="AB139" s="35"/>
      <c r="AC139" s="35"/>
      <c r="AD139" s="35"/>
      <c r="AE139" s="35"/>
      <c r="AR139" s="214" t="s">
        <v>322</v>
      </c>
      <c r="AT139" s="214" t="s">
        <v>174</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322</v>
      </c>
      <c r="BM139" s="214" t="s">
        <v>2648</v>
      </c>
    </row>
    <row r="140" spans="1:31" s="2" customFormat="1" ht="6.95" customHeight="1">
      <c r="A140" s="35"/>
      <c r="B140" s="56"/>
      <c r="C140" s="57"/>
      <c r="D140" s="57"/>
      <c r="E140" s="57"/>
      <c r="F140" s="57"/>
      <c r="G140" s="57"/>
      <c r="H140" s="57"/>
      <c r="I140" s="57"/>
      <c r="J140" s="57"/>
      <c r="K140" s="57"/>
      <c r="L140" s="41"/>
      <c r="M140" s="35"/>
      <c r="O140" s="35"/>
      <c r="P140" s="35"/>
      <c r="Q140" s="35"/>
      <c r="R140" s="35"/>
      <c r="S140" s="35"/>
      <c r="T140" s="35"/>
      <c r="U140" s="35"/>
      <c r="V140" s="35"/>
      <c r="W140" s="35"/>
      <c r="X140" s="35"/>
      <c r="Y140" s="35"/>
      <c r="Z140" s="35"/>
      <c r="AA140" s="35"/>
      <c r="AB140" s="35"/>
      <c r="AC140" s="35"/>
      <c r="AD140" s="35"/>
      <c r="AE140" s="35"/>
    </row>
  </sheetData>
  <sheetProtection password="CC35" sheet="1" objects="1" scenarios="1" formatColumns="0" formatRows="0" autoFilter="0"/>
  <autoFilter ref="C87:K13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125</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2649</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ROUND(J83,2)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ROUND((SUM(BE83:BE101)),2)</f>
        <v>0</v>
      </c>
      <c r="G33" s="35"/>
      <c r="H33" s="35"/>
      <c r="I33" s="145">
        <v>0.21</v>
      </c>
      <c r="J33" s="144">
        <f>ROUND(((SUM(BE83:BE101))*I33),2)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ROUND((SUM(BF83:BF101)),2)</f>
        <v>0</v>
      </c>
      <c r="G34" s="35"/>
      <c r="H34" s="35"/>
      <c r="I34" s="145">
        <v>0.15</v>
      </c>
      <c r="J34" s="144">
        <f>ROUND(((SUM(BF83:BF101))*I34),2)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ROUND((SUM(BG83:BG101)),2)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ROUND((SUM(BH83:BH101)),2)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ROUND((SUM(BI83:BI101)),2)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SO.06.03 - TECHNOLOGICKÁ ČÁST DA, RUPS</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J83</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2650</v>
      </c>
      <c r="E60" s="165"/>
      <c r="F60" s="165"/>
      <c r="G60" s="165"/>
      <c r="H60" s="165"/>
      <c r="I60" s="165"/>
      <c r="J60" s="166">
        <f>J84</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153</v>
      </c>
      <c r="E61" s="165"/>
      <c r="F61" s="165"/>
      <c r="G61" s="165"/>
      <c r="H61" s="165"/>
      <c r="I61" s="165"/>
      <c r="J61" s="166">
        <f>J97</f>
        <v>0</v>
      </c>
      <c r="K61" s="163"/>
      <c r="L61" s="167"/>
      <c r="S61" s="9"/>
      <c r="T61" s="9"/>
      <c r="U61" s="9"/>
      <c r="V61" s="9"/>
      <c r="W61" s="9"/>
      <c r="X61" s="9"/>
      <c r="Y61" s="9"/>
      <c r="Z61" s="9"/>
      <c r="AA61" s="9"/>
      <c r="AB61" s="9"/>
      <c r="AC61" s="9"/>
      <c r="AD61" s="9"/>
      <c r="AE61" s="9"/>
    </row>
    <row r="62" spans="1:31" s="10" customFormat="1" ht="19.9" customHeight="1" hidden="1">
      <c r="A62" s="10"/>
      <c r="B62" s="168"/>
      <c r="C62" s="169"/>
      <c r="D62" s="170" t="s">
        <v>154</v>
      </c>
      <c r="E62" s="171"/>
      <c r="F62" s="171"/>
      <c r="G62" s="171"/>
      <c r="H62" s="171"/>
      <c r="I62" s="171"/>
      <c r="J62" s="172">
        <f>J98</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155</v>
      </c>
      <c r="E63" s="171"/>
      <c r="F63" s="171"/>
      <c r="G63" s="171"/>
      <c r="H63" s="171"/>
      <c r="I63" s="171"/>
      <c r="J63" s="172">
        <f>J100</f>
        <v>0</v>
      </c>
      <c r="K63" s="169"/>
      <c r="L63" s="173"/>
      <c r="S63" s="10"/>
      <c r="T63" s="10"/>
      <c r="U63" s="10"/>
      <c r="V63" s="10"/>
      <c r="W63" s="10"/>
      <c r="X63" s="10"/>
      <c r="Y63" s="10"/>
      <c r="Z63" s="10"/>
      <c r="AA63" s="10"/>
      <c r="AB63" s="10"/>
      <c r="AC63" s="10"/>
      <c r="AD63" s="10"/>
      <c r="AE63" s="10"/>
    </row>
    <row r="64" spans="1:31" s="2" customFormat="1" ht="21.8" customHeight="1" hidden="1">
      <c r="A64" s="35"/>
      <c r="B64" s="36"/>
      <c r="C64" s="37"/>
      <c r="D64" s="37"/>
      <c r="E64" s="37"/>
      <c r="F64" s="37"/>
      <c r="G64" s="37"/>
      <c r="H64" s="37"/>
      <c r="I64" s="37"/>
      <c r="J64" s="37"/>
      <c r="K64" s="37"/>
      <c r="L64" s="131"/>
      <c r="S64" s="35"/>
      <c r="T64" s="35"/>
      <c r="U64" s="35"/>
      <c r="V64" s="35"/>
      <c r="W64" s="35"/>
      <c r="X64" s="35"/>
      <c r="Y64" s="35"/>
      <c r="Z64" s="35"/>
      <c r="AA64" s="35"/>
      <c r="AB64" s="35"/>
      <c r="AC64" s="35"/>
      <c r="AD64" s="35"/>
      <c r="AE64" s="35"/>
    </row>
    <row r="65" spans="1:31" s="2" customFormat="1" ht="6.95" customHeight="1" hidden="1">
      <c r="A65" s="35"/>
      <c r="B65" s="56"/>
      <c r="C65" s="57"/>
      <c r="D65" s="57"/>
      <c r="E65" s="57"/>
      <c r="F65" s="57"/>
      <c r="G65" s="57"/>
      <c r="H65" s="57"/>
      <c r="I65" s="57"/>
      <c r="J65" s="57"/>
      <c r="K65" s="57"/>
      <c r="L65" s="131"/>
      <c r="S65" s="35"/>
      <c r="T65" s="35"/>
      <c r="U65" s="35"/>
      <c r="V65" s="35"/>
      <c r="W65" s="35"/>
      <c r="X65" s="35"/>
      <c r="Y65" s="35"/>
      <c r="Z65" s="35"/>
      <c r="AA65" s="35"/>
      <c r="AB65" s="35"/>
      <c r="AC65" s="35"/>
      <c r="AD65" s="35"/>
      <c r="AE65" s="35"/>
    </row>
    <row r="66" ht="12" hidden="1"/>
    <row r="67" ht="12" hidden="1"/>
    <row r="68" ht="12" hidden="1"/>
    <row r="69" spans="1:31" s="2" customFormat="1" ht="6.95" customHeight="1">
      <c r="A69" s="35"/>
      <c r="B69" s="58"/>
      <c r="C69" s="59"/>
      <c r="D69" s="59"/>
      <c r="E69" s="59"/>
      <c r="F69" s="59"/>
      <c r="G69" s="59"/>
      <c r="H69" s="59"/>
      <c r="I69" s="59"/>
      <c r="J69" s="59"/>
      <c r="K69" s="59"/>
      <c r="L69" s="131"/>
      <c r="S69" s="35"/>
      <c r="T69" s="35"/>
      <c r="U69" s="35"/>
      <c r="V69" s="35"/>
      <c r="W69" s="35"/>
      <c r="X69" s="35"/>
      <c r="Y69" s="35"/>
      <c r="Z69" s="35"/>
      <c r="AA69" s="35"/>
      <c r="AB69" s="35"/>
      <c r="AC69" s="35"/>
      <c r="AD69" s="35"/>
      <c r="AE69" s="35"/>
    </row>
    <row r="70" spans="1:31" s="2" customFormat="1" ht="24.95" customHeight="1">
      <c r="A70" s="35"/>
      <c r="B70" s="36"/>
      <c r="C70" s="20" t="s">
        <v>156</v>
      </c>
      <c r="D70" s="37"/>
      <c r="E70" s="37"/>
      <c r="F70" s="37"/>
      <c r="G70" s="37"/>
      <c r="H70" s="37"/>
      <c r="I70" s="37"/>
      <c r="J70" s="37"/>
      <c r="K70" s="37"/>
      <c r="L70" s="131"/>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31"/>
      <c r="S71" s="35"/>
      <c r="T71" s="35"/>
      <c r="U71" s="35"/>
      <c r="V71" s="35"/>
      <c r="W71" s="35"/>
      <c r="X71" s="35"/>
      <c r="Y71" s="35"/>
      <c r="Z71" s="35"/>
      <c r="AA71" s="35"/>
      <c r="AB71" s="35"/>
      <c r="AC71" s="35"/>
      <c r="AD71" s="35"/>
      <c r="AE71" s="35"/>
    </row>
    <row r="72" spans="1:31" s="2" customFormat="1" ht="12" customHeight="1">
      <c r="A72" s="35"/>
      <c r="B72" s="36"/>
      <c r="C72" s="29" t="s">
        <v>16</v>
      </c>
      <c r="D72" s="37"/>
      <c r="E72" s="37"/>
      <c r="F72" s="37"/>
      <c r="G72" s="37"/>
      <c r="H72" s="37"/>
      <c r="I72" s="37"/>
      <c r="J72" s="37"/>
      <c r="K72" s="37"/>
      <c r="L72" s="131"/>
      <c r="S72" s="35"/>
      <c r="T72" s="35"/>
      <c r="U72" s="35"/>
      <c r="V72" s="35"/>
      <c r="W72" s="35"/>
      <c r="X72" s="35"/>
      <c r="Y72" s="35"/>
      <c r="Z72" s="35"/>
      <c r="AA72" s="35"/>
      <c r="AB72" s="35"/>
      <c r="AC72" s="35"/>
      <c r="AD72" s="35"/>
      <c r="AE72" s="35"/>
    </row>
    <row r="73" spans="1:31" s="2" customFormat="1" ht="16.5" customHeight="1">
      <c r="A73" s="35"/>
      <c r="B73" s="36"/>
      <c r="C73" s="37"/>
      <c r="D73" s="37"/>
      <c r="E73" s="157" t="str">
        <f>E7</f>
        <v>ON Jíčín - Náhradní zdroj elektrické energie - nemocnice Jičín</v>
      </c>
      <c r="F73" s="29"/>
      <c r="G73" s="29"/>
      <c r="H73" s="29"/>
      <c r="I73" s="37"/>
      <c r="J73" s="37"/>
      <c r="K73" s="37"/>
      <c r="L73" s="131"/>
      <c r="S73" s="35"/>
      <c r="T73" s="35"/>
      <c r="U73" s="35"/>
      <c r="V73" s="35"/>
      <c r="W73" s="35"/>
      <c r="X73" s="35"/>
      <c r="Y73" s="35"/>
      <c r="Z73" s="35"/>
      <c r="AA73" s="35"/>
      <c r="AB73" s="35"/>
      <c r="AC73" s="35"/>
      <c r="AD73" s="35"/>
      <c r="AE73" s="35"/>
    </row>
    <row r="74" spans="1:31" s="2" customFormat="1" ht="12" customHeight="1">
      <c r="A74" s="35"/>
      <c r="B74" s="36"/>
      <c r="C74" s="29" t="s">
        <v>130</v>
      </c>
      <c r="D74" s="37"/>
      <c r="E74" s="37"/>
      <c r="F74" s="37"/>
      <c r="G74" s="37"/>
      <c r="H74" s="37"/>
      <c r="I74" s="37"/>
      <c r="J74" s="37"/>
      <c r="K74" s="37"/>
      <c r="L74" s="131"/>
      <c r="S74" s="35"/>
      <c r="T74" s="35"/>
      <c r="U74" s="35"/>
      <c r="V74" s="35"/>
      <c r="W74" s="35"/>
      <c r="X74" s="35"/>
      <c r="Y74" s="35"/>
      <c r="Z74" s="35"/>
      <c r="AA74" s="35"/>
      <c r="AB74" s="35"/>
      <c r="AC74" s="35"/>
      <c r="AD74" s="35"/>
      <c r="AE74" s="35"/>
    </row>
    <row r="75" spans="1:31" s="2" customFormat="1" ht="16.5" customHeight="1">
      <c r="A75" s="35"/>
      <c r="B75" s="36"/>
      <c r="C75" s="37"/>
      <c r="D75" s="37"/>
      <c r="E75" s="66" t="str">
        <f>E9</f>
        <v>SO.06.03 - TECHNOLOGICKÁ ČÁST DA, RUPS</v>
      </c>
      <c r="F75" s="37"/>
      <c r="G75" s="37"/>
      <c r="H75" s="37"/>
      <c r="I75" s="37"/>
      <c r="J75" s="37"/>
      <c r="K75" s="37"/>
      <c r="L75" s="131"/>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12" customHeight="1">
      <c r="A77" s="35"/>
      <c r="B77" s="36"/>
      <c r="C77" s="29" t="s">
        <v>21</v>
      </c>
      <c r="D77" s="37"/>
      <c r="E77" s="37"/>
      <c r="F77" s="24" t="str">
        <f>F12</f>
        <v xml:space="preserve"> </v>
      </c>
      <c r="G77" s="37"/>
      <c r="H77" s="37"/>
      <c r="I77" s="29" t="s">
        <v>23</v>
      </c>
      <c r="J77" s="69" t="str">
        <f>IF(J12="","",J12)</f>
        <v>3. 9. 2021</v>
      </c>
      <c r="K77" s="37"/>
      <c r="L77" s="13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15.15" customHeight="1">
      <c r="A79" s="35"/>
      <c r="B79" s="36"/>
      <c r="C79" s="29" t="s">
        <v>25</v>
      </c>
      <c r="D79" s="37"/>
      <c r="E79" s="37"/>
      <c r="F79" s="24" t="str">
        <f>E15</f>
        <v xml:space="preserve"> </v>
      </c>
      <c r="G79" s="37"/>
      <c r="H79" s="37"/>
      <c r="I79" s="29" t="s">
        <v>30</v>
      </c>
      <c r="J79" s="33" t="str">
        <f>E21</f>
        <v xml:space="preserve"> </v>
      </c>
      <c r="K79" s="37"/>
      <c r="L79" s="131"/>
      <c r="S79" s="35"/>
      <c r="T79" s="35"/>
      <c r="U79" s="35"/>
      <c r="V79" s="35"/>
      <c r="W79" s="35"/>
      <c r="X79" s="35"/>
      <c r="Y79" s="35"/>
      <c r="Z79" s="35"/>
      <c r="AA79" s="35"/>
      <c r="AB79" s="35"/>
      <c r="AC79" s="35"/>
      <c r="AD79" s="35"/>
      <c r="AE79" s="35"/>
    </row>
    <row r="80" spans="1:31" s="2" customFormat="1" ht="15.15" customHeight="1">
      <c r="A80" s="35"/>
      <c r="B80" s="36"/>
      <c r="C80" s="29" t="s">
        <v>28</v>
      </c>
      <c r="D80" s="37"/>
      <c r="E80" s="37"/>
      <c r="F80" s="24" t="str">
        <f>IF(E18="","",E18)</f>
        <v>Vyplň údaj</v>
      </c>
      <c r="G80" s="37"/>
      <c r="H80" s="37"/>
      <c r="I80" s="29" t="s">
        <v>32</v>
      </c>
      <c r="J80" s="33" t="str">
        <f>E24</f>
        <v xml:space="preserve"> </v>
      </c>
      <c r="K80" s="37"/>
      <c r="L80" s="131"/>
      <c r="S80" s="35"/>
      <c r="T80" s="35"/>
      <c r="U80" s="35"/>
      <c r="V80" s="35"/>
      <c r="W80" s="35"/>
      <c r="X80" s="35"/>
      <c r="Y80" s="35"/>
      <c r="Z80" s="35"/>
      <c r="AA80" s="35"/>
      <c r="AB80" s="35"/>
      <c r="AC80" s="35"/>
      <c r="AD80" s="35"/>
      <c r="AE80" s="35"/>
    </row>
    <row r="81" spans="1:31" s="2" customFormat="1" ht="10.3"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11" customFormat="1" ht="29.25" customHeight="1">
      <c r="A82" s="174"/>
      <c r="B82" s="175"/>
      <c r="C82" s="176" t="s">
        <v>157</v>
      </c>
      <c r="D82" s="177" t="s">
        <v>54</v>
      </c>
      <c r="E82" s="177" t="s">
        <v>50</v>
      </c>
      <c r="F82" s="177" t="s">
        <v>51</v>
      </c>
      <c r="G82" s="177" t="s">
        <v>158</v>
      </c>
      <c r="H82" s="177" t="s">
        <v>159</v>
      </c>
      <c r="I82" s="177" t="s">
        <v>160</v>
      </c>
      <c r="J82" s="178" t="s">
        <v>135</v>
      </c>
      <c r="K82" s="179" t="s">
        <v>161</v>
      </c>
      <c r="L82" s="180"/>
      <c r="M82" s="89" t="s">
        <v>19</v>
      </c>
      <c r="N82" s="90" t="s">
        <v>39</v>
      </c>
      <c r="O82" s="90" t="s">
        <v>162</v>
      </c>
      <c r="P82" s="90" t="s">
        <v>163</v>
      </c>
      <c r="Q82" s="90" t="s">
        <v>164</v>
      </c>
      <c r="R82" s="90" t="s">
        <v>165</v>
      </c>
      <c r="S82" s="90" t="s">
        <v>166</v>
      </c>
      <c r="T82" s="91" t="s">
        <v>167</v>
      </c>
      <c r="U82" s="174"/>
      <c r="V82" s="174"/>
      <c r="W82" s="174"/>
      <c r="X82" s="174"/>
      <c r="Y82" s="174"/>
      <c r="Z82" s="174"/>
      <c r="AA82" s="174"/>
      <c r="AB82" s="174"/>
      <c r="AC82" s="174"/>
      <c r="AD82" s="174"/>
      <c r="AE82" s="174"/>
    </row>
    <row r="83" spans="1:63" s="2" customFormat="1" ht="22.8" customHeight="1">
      <c r="A83" s="35"/>
      <c r="B83" s="36"/>
      <c r="C83" s="96" t="s">
        <v>168</v>
      </c>
      <c r="D83" s="37"/>
      <c r="E83" s="37"/>
      <c r="F83" s="37"/>
      <c r="G83" s="37"/>
      <c r="H83" s="37"/>
      <c r="I83" s="37"/>
      <c r="J83" s="181">
        <f>BK83</f>
        <v>0</v>
      </c>
      <c r="K83" s="37"/>
      <c r="L83" s="41"/>
      <c r="M83" s="92"/>
      <c r="N83" s="182"/>
      <c r="O83" s="93"/>
      <c r="P83" s="183">
        <f>P84+P97</f>
        <v>0</v>
      </c>
      <c r="Q83" s="93"/>
      <c r="R83" s="183">
        <f>R84+R97</f>
        <v>0</v>
      </c>
      <c r="S83" s="93"/>
      <c r="T83" s="184">
        <f>T84+T97</f>
        <v>0</v>
      </c>
      <c r="U83" s="35"/>
      <c r="V83" s="35"/>
      <c r="W83" s="35"/>
      <c r="X83" s="35"/>
      <c r="Y83" s="35"/>
      <c r="Z83" s="35"/>
      <c r="AA83" s="35"/>
      <c r="AB83" s="35"/>
      <c r="AC83" s="35"/>
      <c r="AD83" s="35"/>
      <c r="AE83" s="35"/>
      <c r="AT83" s="14" t="s">
        <v>68</v>
      </c>
      <c r="AU83" s="14" t="s">
        <v>136</v>
      </c>
      <c r="BK83" s="185">
        <f>BK84+BK97</f>
        <v>0</v>
      </c>
    </row>
    <row r="84" spans="1:63" s="12" customFormat="1" ht="25.9" customHeight="1">
      <c r="A84" s="12"/>
      <c r="B84" s="186"/>
      <c r="C84" s="187"/>
      <c r="D84" s="188" t="s">
        <v>68</v>
      </c>
      <c r="E84" s="189" t="s">
        <v>2651</v>
      </c>
      <c r="F84" s="189" t="s">
        <v>2652</v>
      </c>
      <c r="G84" s="187"/>
      <c r="H84" s="187"/>
      <c r="I84" s="190"/>
      <c r="J84" s="191">
        <f>BK84</f>
        <v>0</v>
      </c>
      <c r="K84" s="187"/>
      <c r="L84" s="192"/>
      <c r="M84" s="193"/>
      <c r="N84" s="194"/>
      <c r="O84" s="194"/>
      <c r="P84" s="195">
        <f>SUM(P85:P96)</f>
        <v>0</v>
      </c>
      <c r="Q84" s="194"/>
      <c r="R84" s="195">
        <f>SUM(R85:R96)</f>
        <v>0</v>
      </c>
      <c r="S84" s="194"/>
      <c r="T84" s="196">
        <f>SUM(T85:T96)</f>
        <v>0</v>
      </c>
      <c r="U84" s="12"/>
      <c r="V84" s="12"/>
      <c r="W84" s="12"/>
      <c r="X84" s="12"/>
      <c r="Y84" s="12"/>
      <c r="Z84" s="12"/>
      <c r="AA84" s="12"/>
      <c r="AB84" s="12"/>
      <c r="AC84" s="12"/>
      <c r="AD84" s="12"/>
      <c r="AE84" s="12"/>
      <c r="AR84" s="197" t="s">
        <v>77</v>
      </c>
      <c r="AT84" s="198" t="s">
        <v>68</v>
      </c>
      <c r="AU84" s="198" t="s">
        <v>69</v>
      </c>
      <c r="AY84" s="197" t="s">
        <v>171</v>
      </c>
      <c r="BK84" s="199">
        <f>SUM(BK85:BK96)</f>
        <v>0</v>
      </c>
    </row>
    <row r="85" spans="1:65" s="2" customFormat="1" ht="12">
      <c r="A85" s="35"/>
      <c r="B85" s="36"/>
      <c r="C85" s="202" t="s">
        <v>77</v>
      </c>
      <c r="D85" s="202" t="s">
        <v>174</v>
      </c>
      <c r="E85" s="203" t="s">
        <v>77</v>
      </c>
      <c r="F85" s="204" t="s">
        <v>2653</v>
      </c>
      <c r="G85" s="205" t="s">
        <v>378</v>
      </c>
      <c r="H85" s="206">
        <v>1</v>
      </c>
      <c r="I85" s="207"/>
      <c r="J85" s="208">
        <f>ROUND(I85*H85,2)</f>
        <v>0</v>
      </c>
      <c r="K85" s="209"/>
      <c r="L85" s="41"/>
      <c r="M85" s="210" t="s">
        <v>19</v>
      </c>
      <c r="N85" s="211" t="s">
        <v>40</v>
      </c>
      <c r="O85" s="81"/>
      <c r="P85" s="212">
        <f>O85*H85</f>
        <v>0</v>
      </c>
      <c r="Q85" s="212">
        <v>0</v>
      </c>
      <c r="R85" s="212">
        <f>Q85*H85</f>
        <v>0</v>
      </c>
      <c r="S85" s="212">
        <v>0</v>
      </c>
      <c r="T85" s="213">
        <f>S85*H85</f>
        <v>0</v>
      </c>
      <c r="U85" s="35"/>
      <c r="V85" s="35"/>
      <c r="W85" s="35"/>
      <c r="X85" s="35"/>
      <c r="Y85" s="35"/>
      <c r="Z85" s="35"/>
      <c r="AA85" s="35"/>
      <c r="AB85" s="35"/>
      <c r="AC85" s="35"/>
      <c r="AD85" s="35"/>
      <c r="AE85" s="35"/>
      <c r="AR85" s="214" t="s">
        <v>178</v>
      </c>
      <c r="AT85" s="214" t="s">
        <v>174</v>
      </c>
      <c r="AU85" s="214" t="s">
        <v>77</v>
      </c>
      <c r="AY85" s="14" t="s">
        <v>171</v>
      </c>
      <c r="BE85" s="215">
        <f>IF(N85="základní",J85,0)</f>
        <v>0</v>
      </c>
      <c r="BF85" s="215">
        <f>IF(N85="snížená",J85,0)</f>
        <v>0</v>
      </c>
      <c r="BG85" s="215">
        <f>IF(N85="zákl. přenesená",J85,0)</f>
        <v>0</v>
      </c>
      <c r="BH85" s="215">
        <f>IF(N85="sníž. přenesená",J85,0)</f>
        <v>0</v>
      </c>
      <c r="BI85" s="215">
        <f>IF(N85="nulová",J85,0)</f>
        <v>0</v>
      </c>
      <c r="BJ85" s="14" t="s">
        <v>77</v>
      </c>
      <c r="BK85" s="215">
        <f>ROUND(I85*H85,2)</f>
        <v>0</v>
      </c>
      <c r="BL85" s="14" t="s">
        <v>178</v>
      </c>
      <c r="BM85" s="214" t="s">
        <v>79</v>
      </c>
    </row>
    <row r="86" spans="1:65" s="2" customFormat="1" ht="12">
      <c r="A86" s="35"/>
      <c r="B86" s="36"/>
      <c r="C86" s="202" t="s">
        <v>79</v>
      </c>
      <c r="D86" s="202" t="s">
        <v>174</v>
      </c>
      <c r="E86" s="203" t="s">
        <v>79</v>
      </c>
      <c r="F86" s="204" t="s">
        <v>2654</v>
      </c>
      <c r="G86" s="205" t="s">
        <v>378</v>
      </c>
      <c r="H86" s="206">
        <v>1</v>
      </c>
      <c r="I86" s="207"/>
      <c r="J86" s="208">
        <f>ROUND(I86*H86,2)</f>
        <v>0</v>
      </c>
      <c r="K86" s="209"/>
      <c r="L86" s="41"/>
      <c r="M86" s="210" t="s">
        <v>19</v>
      </c>
      <c r="N86" s="211" t="s">
        <v>40</v>
      </c>
      <c r="O86" s="81"/>
      <c r="P86" s="212">
        <f>O86*H86</f>
        <v>0</v>
      </c>
      <c r="Q86" s="212">
        <v>0</v>
      </c>
      <c r="R86" s="212">
        <f>Q86*H86</f>
        <v>0</v>
      </c>
      <c r="S86" s="212">
        <v>0</v>
      </c>
      <c r="T86" s="213">
        <f>S86*H86</f>
        <v>0</v>
      </c>
      <c r="U86" s="35"/>
      <c r="V86" s="35"/>
      <c r="W86" s="35"/>
      <c r="X86" s="35"/>
      <c r="Y86" s="35"/>
      <c r="Z86" s="35"/>
      <c r="AA86" s="35"/>
      <c r="AB86" s="35"/>
      <c r="AC86" s="35"/>
      <c r="AD86" s="35"/>
      <c r="AE86" s="35"/>
      <c r="AR86" s="214" t="s">
        <v>178</v>
      </c>
      <c r="AT86" s="214" t="s">
        <v>174</v>
      </c>
      <c r="AU86" s="214" t="s">
        <v>77</v>
      </c>
      <c r="AY86" s="14" t="s">
        <v>171</v>
      </c>
      <c r="BE86" s="215">
        <f>IF(N86="základní",J86,0)</f>
        <v>0</v>
      </c>
      <c r="BF86" s="215">
        <f>IF(N86="snížená",J86,0)</f>
        <v>0</v>
      </c>
      <c r="BG86" s="215">
        <f>IF(N86="zákl. přenesená",J86,0)</f>
        <v>0</v>
      </c>
      <c r="BH86" s="215">
        <f>IF(N86="sníž. přenesená",J86,0)</f>
        <v>0</v>
      </c>
      <c r="BI86" s="215">
        <f>IF(N86="nulová",J86,0)</f>
        <v>0</v>
      </c>
      <c r="BJ86" s="14" t="s">
        <v>77</v>
      </c>
      <c r="BK86" s="215">
        <f>ROUND(I86*H86,2)</f>
        <v>0</v>
      </c>
      <c r="BL86" s="14" t="s">
        <v>178</v>
      </c>
      <c r="BM86" s="214" t="s">
        <v>178</v>
      </c>
    </row>
    <row r="87" spans="1:65" s="2" customFormat="1" ht="12">
      <c r="A87" s="35"/>
      <c r="B87" s="36"/>
      <c r="C87" s="202" t="s">
        <v>181</v>
      </c>
      <c r="D87" s="202" t="s">
        <v>174</v>
      </c>
      <c r="E87" s="203" t="s">
        <v>181</v>
      </c>
      <c r="F87" s="204" t="s">
        <v>2655</v>
      </c>
      <c r="G87" s="205" t="s">
        <v>378</v>
      </c>
      <c r="H87" s="206">
        <v>1</v>
      </c>
      <c r="I87" s="207"/>
      <c r="J87" s="208">
        <f>ROUND(I87*H87,2)</f>
        <v>0</v>
      </c>
      <c r="K87" s="209"/>
      <c r="L87" s="41"/>
      <c r="M87" s="210" t="s">
        <v>19</v>
      </c>
      <c r="N87" s="211" t="s">
        <v>40</v>
      </c>
      <c r="O87" s="81"/>
      <c r="P87" s="212">
        <f>O87*H87</f>
        <v>0</v>
      </c>
      <c r="Q87" s="212">
        <v>0</v>
      </c>
      <c r="R87" s="212">
        <f>Q87*H87</f>
        <v>0</v>
      </c>
      <c r="S87" s="212">
        <v>0</v>
      </c>
      <c r="T87" s="213">
        <f>S87*H87</f>
        <v>0</v>
      </c>
      <c r="U87" s="35"/>
      <c r="V87" s="35"/>
      <c r="W87" s="35"/>
      <c r="X87" s="35"/>
      <c r="Y87" s="35"/>
      <c r="Z87" s="35"/>
      <c r="AA87" s="35"/>
      <c r="AB87" s="35"/>
      <c r="AC87" s="35"/>
      <c r="AD87" s="35"/>
      <c r="AE87" s="35"/>
      <c r="AR87" s="214" t="s">
        <v>178</v>
      </c>
      <c r="AT87" s="214" t="s">
        <v>174</v>
      </c>
      <c r="AU87" s="214" t="s">
        <v>77</v>
      </c>
      <c r="AY87" s="14" t="s">
        <v>171</v>
      </c>
      <c r="BE87" s="215">
        <f>IF(N87="základní",J87,0)</f>
        <v>0</v>
      </c>
      <c r="BF87" s="215">
        <f>IF(N87="snížená",J87,0)</f>
        <v>0</v>
      </c>
      <c r="BG87" s="215">
        <f>IF(N87="zákl. přenesená",J87,0)</f>
        <v>0</v>
      </c>
      <c r="BH87" s="215">
        <f>IF(N87="sníž. přenesená",J87,0)</f>
        <v>0</v>
      </c>
      <c r="BI87" s="215">
        <f>IF(N87="nulová",J87,0)</f>
        <v>0</v>
      </c>
      <c r="BJ87" s="14" t="s">
        <v>77</v>
      </c>
      <c r="BK87" s="215">
        <f>ROUND(I87*H87,2)</f>
        <v>0</v>
      </c>
      <c r="BL87" s="14" t="s">
        <v>178</v>
      </c>
      <c r="BM87" s="214" t="s">
        <v>185</v>
      </c>
    </row>
    <row r="88" spans="1:65" s="2" customFormat="1" ht="309.3" customHeight="1">
      <c r="A88" s="35"/>
      <c r="B88" s="36"/>
      <c r="C88" s="202" t="s">
        <v>178</v>
      </c>
      <c r="D88" s="202" t="s">
        <v>174</v>
      </c>
      <c r="E88" s="203" t="s">
        <v>178</v>
      </c>
      <c r="F88" s="204" t="s">
        <v>2656</v>
      </c>
      <c r="G88" s="205" t="s">
        <v>378</v>
      </c>
      <c r="H88" s="206">
        <v>1</v>
      </c>
      <c r="I88" s="207"/>
      <c r="J88" s="208">
        <f>ROUND(I88*H88,2)</f>
        <v>0</v>
      </c>
      <c r="K88" s="209"/>
      <c r="L88" s="41"/>
      <c r="M88" s="210" t="s">
        <v>19</v>
      </c>
      <c r="N88" s="211" t="s">
        <v>40</v>
      </c>
      <c r="O88" s="81"/>
      <c r="P88" s="212">
        <f>O88*H88</f>
        <v>0</v>
      </c>
      <c r="Q88" s="212">
        <v>0</v>
      </c>
      <c r="R88" s="212">
        <f>Q88*H88</f>
        <v>0</v>
      </c>
      <c r="S88" s="212">
        <v>0</v>
      </c>
      <c r="T88" s="213">
        <f>S88*H88</f>
        <v>0</v>
      </c>
      <c r="U88" s="35"/>
      <c r="V88" s="35"/>
      <c r="W88" s="35"/>
      <c r="X88" s="35"/>
      <c r="Y88" s="35"/>
      <c r="Z88" s="35"/>
      <c r="AA88" s="35"/>
      <c r="AB88" s="35"/>
      <c r="AC88" s="35"/>
      <c r="AD88" s="35"/>
      <c r="AE88" s="35"/>
      <c r="AR88" s="214" t="s">
        <v>178</v>
      </c>
      <c r="AT88" s="214" t="s">
        <v>174</v>
      </c>
      <c r="AU88" s="214" t="s">
        <v>77</v>
      </c>
      <c r="AY88" s="14" t="s">
        <v>171</v>
      </c>
      <c r="BE88" s="215">
        <f>IF(N88="základní",J88,0)</f>
        <v>0</v>
      </c>
      <c r="BF88" s="215">
        <f>IF(N88="snížená",J88,0)</f>
        <v>0</v>
      </c>
      <c r="BG88" s="215">
        <f>IF(N88="zákl. přenesená",J88,0)</f>
        <v>0</v>
      </c>
      <c r="BH88" s="215">
        <f>IF(N88="sníž. přenesená",J88,0)</f>
        <v>0</v>
      </c>
      <c r="BI88" s="215">
        <f>IF(N88="nulová",J88,0)</f>
        <v>0</v>
      </c>
      <c r="BJ88" s="14" t="s">
        <v>77</v>
      </c>
      <c r="BK88" s="215">
        <f>ROUND(I88*H88,2)</f>
        <v>0</v>
      </c>
      <c r="BL88" s="14" t="s">
        <v>178</v>
      </c>
      <c r="BM88" s="214" t="s">
        <v>188</v>
      </c>
    </row>
    <row r="89" spans="1:65" s="2" customFormat="1" ht="180.75" customHeight="1">
      <c r="A89" s="35"/>
      <c r="B89" s="36"/>
      <c r="C89" s="202" t="s">
        <v>189</v>
      </c>
      <c r="D89" s="202" t="s">
        <v>174</v>
      </c>
      <c r="E89" s="203" t="s">
        <v>189</v>
      </c>
      <c r="F89" s="204" t="s">
        <v>2657</v>
      </c>
      <c r="G89" s="205" t="s">
        <v>378</v>
      </c>
      <c r="H89" s="206">
        <v>1</v>
      </c>
      <c r="I89" s="207"/>
      <c r="J89" s="208">
        <f>ROUND(I89*H89,2)</f>
        <v>0</v>
      </c>
      <c r="K89" s="209"/>
      <c r="L89" s="41"/>
      <c r="M89" s="210" t="s">
        <v>19</v>
      </c>
      <c r="N89" s="211" t="s">
        <v>40</v>
      </c>
      <c r="O89" s="81"/>
      <c r="P89" s="212">
        <f>O89*H89</f>
        <v>0</v>
      </c>
      <c r="Q89" s="212">
        <v>0</v>
      </c>
      <c r="R89" s="212">
        <f>Q89*H89</f>
        <v>0</v>
      </c>
      <c r="S89" s="212">
        <v>0</v>
      </c>
      <c r="T89" s="213">
        <f>S89*H89</f>
        <v>0</v>
      </c>
      <c r="U89" s="35"/>
      <c r="V89" s="35"/>
      <c r="W89" s="35"/>
      <c r="X89" s="35"/>
      <c r="Y89" s="35"/>
      <c r="Z89" s="35"/>
      <c r="AA89" s="35"/>
      <c r="AB89" s="35"/>
      <c r="AC89" s="35"/>
      <c r="AD89" s="35"/>
      <c r="AE89" s="35"/>
      <c r="AR89" s="214" t="s">
        <v>178</v>
      </c>
      <c r="AT89" s="214" t="s">
        <v>174</v>
      </c>
      <c r="AU89" s="214" t="s">
        <v>77</v>
      </c>
      <c r="AY89" s="14" t="s">
        <v>171</v>
      </c>
      <c r="BE89" s="215">
        <f>IF(N89="základní",J89,0)</f>
        <v>0</v>
      </c>
      <c r="BF89" s="215">
        <f>IF(N89="snížená",J89,0)</f>
        <v>0</v>
      </c>
      <c r="BG89" s="215">
        <f>IF(N89="zákl. přenesená",J89,0)</f>
        <v>0</v>
      </c>
      <c r="BH89" s="215">
        <f>IF(N89="sníž. přenesená",J89,0)</f>
        <v>0</v>
      </c>
      <c r="BI89" s="215">
        <f>IF(N89="nulová",J89,0)</f>
        <v>0</v>
      </c>
      <c r="BJ89" s="14" t="s">
        <v>77</v>
      </c>
      <c r="BK89" s="215">
        <f>ROUND(I89*H89,2)</f>
        <v>0</v>
      </c>
      <c r="BL89" s="14" t="s">
        <v>178</v>
      </c>
      <c r="BM89" s="214" t="s">
        <v>192</v>
      </c>
    </row>
    <row r="90" spans="1:65" s="2" customFormat="1" ht="167.1" customHeight="1">
      <c r="A90" s="35"/>
      <c r="B90" s="36"/>
      <c r="C90" s="202" t="s">
        <v>185</v>
      </c>
      <c r="D90" s="202" t="s">
        <v>174</v>
      </c>
      <c r="E90" s="203" t="s">
        <v>185</v>
      </c>
      <c r="F90" s="204" t="s">
        <v>2658</v>
      </c>
      <c r="G90" s="205" t="s">
        <v>378</v>
      </c>
      <c r="H90" s="206">
        <v>1</v>
      </c>
      <c r="I90" s="207"/>
      <c r="J90" s="208">
        <f>ROUND(I90*H90,2)</f>
        <v>0</v>
      </c>
      <c r="K90" s="209"/>
      <c r="L90" s="41"/>
      <c r="M90" s="210" t="s">
        <v>19</v>
      </c>
      <c r="N90" s="211"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178</v>
      </c>
      <c r="AT90" s="214" t="s">
        <v>174</v>
      </c>
      <c r="AU90" s="214" t="s">
        <v>77</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195</v>
      </c>
    </row>
    <row r="91" spans="1:65" s="2" customFormat="1" ht="257.1" customHeight="1">
      <c r="A91" s="35"/>
      <c r="B91" s="36"/>
      <c r="C91" s="202" t="s">
        <v>196</v>
      </c>
      <c r="D91" s="202" t="s">
        <v>174</v>
      </c>
      <c r="E91" s="203" t="s">
        <v>210</v>
      </c>
      <c r="F91" s="204" t="s">
        <v>2659</v>
      </c>
      <c r="G91" s="205" t="s">
        <v>2563</v>
      </c>
      <c r="H91" s="206">
        <v>1</v>
      </c>
      <c r="I91" s="207"/>
      <c r="J91" s="208">
        <f>ROUND(I91*H91,2)</f>
        <v>0</v>
      </c>
      <c r="K91" s="209"/>
      <c r="L91" s="41"/>
      <c r="M91" s="210" t="s">
        <v>19</v>
      </c>
      <c r="N91" s="211"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178</v>
      </c>
      <c r="AT91" s="214" t="s">
        <v>174</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199</v>
      </c>
    </row>
    <row r="92" spans="1:65" s="2" customFormat="1" ht="24.15" customHeight="1">
      <c r="A92" s="35"/>
      <c r="B92" s="36"/>
      <c r="C92" s="202" t="s">
        <v>188</v>
      </c>
      <c r="D92" s="202" t="s">
        <v>174</v>
      </c>
      <c r="E92" s="203" t="s">
        <v>195</v>
      </c>
      <c r="F92" s="204" t="s">
        <v>2660</v>
      </c>
      <c r="G92" s="205" t="s">
        <v>19</v>
      </c>
      <c r="H92" s="206">
        <v>1</v>
      </c>
      <c r="I92" s="207"/>
      <c r="J92" s="208">
        <f>ROUND(I92*H92,2)</f>
        <v>0</v>
      </c>
      <c r="K92" s="209"/>
      <c r="L92" s="41"/>
      <c r="M92" s="210" t="s">
        <v>19</v>
      </c>
      <c r="N92" s="211"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178</v>
      </c>
      <c r="AT92" s="214" t="s">
        <v>174</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202</v>
      </c>
    </row>
    <row r="93" spans="1:65" s="2" customFormat="1" ht="37.8" customHeight="1">
      <c r="A93" s="35"/>
      <c r="B93" s="36"/>
      <c r="C93" s="202" t="s">
        <v>172</v>
      </c>
      <c r="D93" s="202" t="s">
        <v>174</v>
      </c>
      <c r="E93" s="203" t="s">
        <v>217</v>
      </c>
      <c r="F93" s="204" t="s">
        <v>2661</v>
      </c>
      <c r="G93" s="205" t="s">
        <v>19</v>
      </c>
      <c r="H93" s="206">
        <v>1</v>
      </c>
      <c r="I93" s="207"/>
      <c r="J93" s="208">
        <f>ROUND(I93*H93,2)</f>
        <v>0</v>
      </c>
      <c r="K93" s="209"/>
      <c r="L93" s="41"/>
      <c r="M93" s="210" t="s">
        <v>19</v>
      </c>
      <c r="N93" s="211"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178</v>
      </c>
      <c r="AT93" s="214" t="s">
        <v>174</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206</v>
      </c>
    </row>
    <row r="94" spans="1:65" s="2" customFormat="1" ht="14.4" customHeight="1">
      <c r="A94" s="35"/>
      <c r="B94" s="36"/>
      <c r="C94" s="202" t="s">
        <v>192</v>
      </c>
      <c r="D94" s="202" t="s">
        <v>174</v>
      </c>
      <c r="E94" s="203" t="s">
        <v>199</v>
      </c>
      <c r="F94" s="204" t="s">
        <v>2662</v>
      </c>
      <c r="G94" s="205" t="s">
        <v>2563</v>
      </c>
      <c r="H94" s="206">
        <v>1</v>
      </c>
      <c r="I94" s="207"/>
      <c r="J94" s="208">
        <f>ROUND(I94*H94,2)</f>
        <v>0</v>
      </c>
      <c r="K94" s="209"/>
      <c r="L94" s="41"/>
      <c r="M94" s="210" t="s">
        <v>19</v>
      </c>
      <c r="N94" s="211"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178</v>
      </c>
      <c r="AT94" s="214" t="s">
        <v>174</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209</v>
      </c>
    </row>
    <row r="95" spans="1:65" s="2" customFormat="1" ht="14.4" customHeight="1">
      <c r="A95" s="35"/>
      <c r="B95" s="36"/>
      <c r="C95" s="202" t="s">
        <v>210</v>
      </c>
      <c r="D95" s="202" t="s">
        <v>174</v>
      </c>
      <c r="E95" s="203" t="s">
        <v>8</v>
      </c>
      <c r="F95" s="204" t="s">
        <v>2663</v>
      </c>
      <c r="G95" s="205" t="s">
        <v>2563</v>
      </c>
      <c r="H95" s="206">
        <v>1</v>
      </c>
      <c r="I95" s="207"/>
      <c r="J95" s="208">
        <f>ROUND(I95*H95,2)</f>
        <v>0</v>
      </c>
      <c r="K95" s="209"/>
      <c r="L95" s="41"/>
      <c r="M95" s="210" t="s">
        <v>19</v>
      </c>
      <c r="N95" s="211"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178</v>
      </c>
      <c r="AT95" s="214" t="s">
        <v>174</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213</v>
      </c>
    </row>
    <row r="96" spans="1:65" s="2" customFormat="1" ht="14.4" customHeight="1">
      <c r="A96" s="35"/>
      <c r="B96" s="36"/>
      <c r="C96" s="202" t="s">
        <v>195</v>
      </c>
      <c r="D96" s="202" t="s">
        <v>174</v>
      </c>
      <c r="E96" s="203" t="s">
        <v>202</v>
      </c>
      <c r="F96" s="204" t="s">
        <v>2664</v>
      </c>
      <c r="G96" s="205" t="s">
        <v>2563</v>
      </c>
      <c r="H96" s="206">
        <v>1</v>
      </c>
      <c r="I96" s="207"/>
      <c r="J96" s="208">
        <f>ROUND(I96*H96,2)</f>
        <v>0</v>
      </c>
      <c r="K96" s="209"/>
      <c r="L96" s="41"/>
      <c r="M96" s="210" t="s">
        <v>19</v>
      </c>
      <c r="N96" s="211"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178</v>
      </c>
      <c r="AT96" s="214" t="s">
        <v>174</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269</v>
      </c>
    </row>
    <row r="97" spans="1:63" s="12" customFormat="1" ht="25.9" customHeight="1">
      <c r="A97" s="12"/>
      <c r="B97" s="186"/>
      <c r="C97" s="187"/>
      <c r="D97" s="188" t="s">
        <v>68</v>
      </c>
      <c r="E97" s="189" t="s">
        <v>315</v>
      </c>
      <c r="F97" s="189" t="s">
        <v>316</v>
      </c>
      <c r="G97" s="187"/>
      <c r="H97" s="187"/>
      <c r="I97" s="190"/>
      <c r="J97" s="191">
        <f>BK97</f>
        <v>0</v>
      </c>
      <c r="K97" s="187"/>
      <c r="L97" s="192"/>
      <c r="M97" s="193"/>
      <c r="N97" s="194"/>
      <c r="O97" s="194"/>
      <c r="P97" s="195">
        <f>P98+P100</f>
        <v>0</v>
      </c>
      <c r="Q97" s="194"/>
      <c r="R97" s="195">
        <f>R98+R100</f>
        <v>0</v>
      </c>
      <c r="S97" s="194"/>
      <c r="T97" s="196">
        <f>T98+T100</f>
        <v>0</v>
      </c>
      <c r="U97" s="12"/>
      <c r="V97" s="12"/>
      <c r="W97" s="12"/>
      <c r="X97" s="12"/>
      <c r="Y97" s="12"/>
      <c r="Z97" s="12"/>
      <c r="AA97" s="12"/>
      <c r="AB97" s="12"/>
      <c r="AC97" s="12"/>
      <c r="AD97" s="12"/>
      <c r="AE97" s="12"/>
      <c r="AR97" s="197" t="s">
        <v>189</v>
      </c>
      <c r="AT97" s="198" t="s">
        <v>68</v>
      </c>
      <c r="AU97" s="198" t="s">
        <v>69</v>
      </c>
      <c r="AY97" s="197" t="s">
        <v>171</v>
      </c>
      <c r="BK97" s="199">
        <f>BK98+BK100</f>
        <v>0</v>
      </c>
    </row>
    <row r="98" spans="1:63" s="12" customFormat="1" ht="22.8" customHeight="1">
      <c r="A98" s="12"/>
      <c r="B98" s="186"/>
      <c r="C98" s="187"/>
      <c r="D98" s="188" t="s">
        <v>68</v>
      </c>
      <c r="E98" s="200" t="s">
        <v>317</v>
      </c>
      <c r="F98" s="200" t="s">
        <v>318</v>
      </c>
      <c r="G98" s="187"/>
      <c r="H98" s="187"/>
      <c r="I98" s="190"/>
      <c r="J98" s="201">
        <f>BK98</f>
        <v>0</v>
      </c>
      <c r="K98" s="187"/>
      <c r="L98" s="192"/>
      <c r="M98" s="193"/>
      <c r="N98" s="194"/>
      <c r="O98" s="194"/>
      <c r="P98" s="195">
        <f>P99</f>
        <v>0</v>
      </c>
      <c r="Q98" s="194"/>
      <c r="R98" s="195">
        <f>R99</f>
        <v>0</v>
      </c>
      <c r="S98" s="194"/>
      <c r="T98" s="196">
        <f>T99</f>
        <v>0</v>
      </c>
      <c r="U98" s="12"/>
      <c r="V98" s="12"/>
      <c r="W98" s="12"/>
      <c r="X98" s="12"/>
      <c r="Y98" s="12"/>
      <c r="Z98" s="12"/>
      <c r="AA98" s="12"/>
      <c r="AB98" s="12"/>
      <c r="AC98" s="12"/>
      <c r="AD98" s="12"/>
      <c r="AE98" s="12"/>
      <c r="AR98" s="197" t="s">
        <v>189</v>
      </c>
      <c r="AT98" s="198" t="s">
        <v>68</v>
      </c>
      <c r="AU98" s="198" t="s">
        <v>77</v>
      </c>
      <c r="AY98" s="197" t="s">
        <v>171</v>
      </c>
      <c r="BK98" s="199">
        <f>BK99</f>
        <v>0</v>
      </c>
    </row>
    <row r="99" spans="1:65" s="2" customFormat="1" ht="14.4" customHeight="1">
      <c r="A99" s="35"/>
      <c r="B99" s="36"/>
      <c r="C99" s="202" t="s">
        <v>217</v>
      </c>
      <c r="D99" s="202" t="s">
        <v>174</v>
      </c>
      <c r="E99" s="203" t="s">
        <v>320</v>
      </c>
      <c r="F99" s="204" t="s">
        <v>318</v>
      </c>
      <c r="G99" s="205" t="s">
        <v>321</v>
      </c>
      <c r="H99" s="216"/>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322</v>
      </c>
      <c r="AT99" s="214" t="s">
        <v>174</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322</v>
      </c>
      <c r="BM99" s="214" t="s">
        <v>2665</v>
      </c>
    </row>
    <row r="100" spans="1:63" s="12" customFormat="1" ht="22.8" customHeight="1">
      <c r="A100" s="12"/>
      <c r="B100" s="186"/>
      <c r="C100" s="187"/>
      <c r="D100" s="188" t="s">
        <v>68</v>
      </c>
      <c r="E100" s="200" t="s">
        <v>324</v>
      </c>
      <c r="F100" s="200" t="s">
        <v>325</v>
      </c>
      <c r="G100" s="187"/>
      <c r="H100" s="187"/>
      <c r="I100" s="190"/>
      <c r="J100" s="201">
        <f>BK100</f>
        <v>0</v>
      </c>
      <c r="K100" s="187"/>
      <c r="L100" s="192"/>
      <c r="M100" s="193"/>
      <c r="N100" s="194"/>
      <c r="O100" s="194"/>
      <c r="P100" s="195">
        <f>P101</f>
        <v>0</v>
      </c>
      <c r="Q100" s="194"/>
      <c r="R100" s="195">
        <f>R101</f>
        <v>0</v>
      </c>
      <c r="S100" s="194"/>
      <c r="T100" s="196">
        <f>T101</f>
        <v>0</v>
      </c>
      <c r="U100" s="12"/>
      <c r="V100" s="12"/>
      <c r="W100" s="12"/>
      <c r="X100" s="12"/>
      <c r="Y100" s="12"/>
      <c r="Z100" s="12"/>
      <c r="AA100" s="12"/>
      <c r="AB100" s="12"/>
      <c r="AC100" s="12"/>
      <c r="AD100" s="12"/>
      <c r="AE100" s="12"/>
      <c r="AR100" s="197" t="s">
        <v>189</v>
      </c>
      <c r="AT100" s="198" t="s">
        <v>68</v>
      </c>
      <c r="AU100" s="198" t="s">
        <v>77</v>
      </c>
      <c r="AY100" s="197" t="s">
        <v>171</v>
      </c>
      <c r="BK100" s="199">
        <f>BK101</f>
        <v>0</v>
      </c>
    </row>
    <row r="101" spans="1:65" s="2" customFormat="1" ht="14.4" customHeight="1">
      <c r="A101" s="35"/>
      <c r="B101" s="36"/>
      <c r="C101" s="202" t="s">
        <v>199</v>
      </c>
      <c r="D101" s="202" t="s">
        <v>174</v>
      </c>
      <c r="E101" s="203" t="s">
        <v>326</v>
      </c>
      <c r="F101" s="204" t="s">
        <v>325</v>
      </c>
      <c r="G101" s="205" t="s">
        <v>321</v>
      </c>
      <c r="H101" s="216"/>
      <c r="I101" s="207"/>
      <c r="J101" s="208">
        <f>ROUND(I101*H101,2)</f>
        <v>0</v>
      </c>
      <c r="K101" s="209"/>
      <c r="L101" s="41"/>
      <c r="M101" s="217" t="s">
        <v>19</v>
      </c>
      <c r="N101" s="218" t="s">
        <v>40</v>
      </c>
      <c r="O101" s="219"/>
      <c r="P101" s="220">
        <f>O101*H101</f>
        <v>0</v>
      </c>
      <c r="Q101" s="220">
        <v>0</v>
      </c>
      <c r="R101" s="220">
        <f>Q101*H101</f>
        <v>0</v>
      </c>
      <c r="S101" s="220">
        <v>0</v>
      </c>
      <c r="T101" s="221">
        <f>S101*H101</f>
        <v>0</v>
      </c>
      <c r="U101" s="35"/>
      <c r="V101" s="35"/>
      <c r="W101" s="35"/>
      <c r="X101" s="35"/>
      <c r="Y101" s="35"/>
      <c r="Z101" s="35"/>
      <c r="AA101" s="35"/>
      <c r="AB101" s="35"/>
      <c r="AC101" s="35"/>
      <c r="AD101" s="35"/>
      <c r="AE101" s="35"/>
      <c r="AR101" s="214" t="s">
        <v>322</v>
      </c>
      <c r="AT101" s="214" t="s">
        <v>174</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322</v>
      </c>
      <c r="BM101" s="214" t="s">
        <v>2666</v>
      </c>
    </row>
    <row r="102" spans="1:31" s="2" customFormat="1" ht="6.95" customHeight="1">
      <c r="A102" s="35"/>
      <c r="B102" s="56"/>
      <c r="C102" s="57"/>
      <c r="D102" s="57"/>
      <c r="E102" s="57"/>
      <c r="F102" s="57"/>
      <c r="G102" s="57"/>
      <c r="H102" s="57"/>
      <c r="I102" s="57"/>
      <c r="J102" s="57"/>
      <c r="K102" s="57"/>
      <c r="L102" s="41"/>
      <c r="M102" s="35"/>
      <c r="O102" s="35"/>
      <c r="P102" s="35"/>
      <c r="Q102" s="35"/>
      <c r="R102" s="35"/>
      <c r="S102" s="35"/>
      <c r="T102" s="35"/>
      <c r="U102" s="35"/>
      <c r="V102" s="35"/>
      <c r="W102" s="35"/>
      <c r="X102" s="35"/>
      <c r="Y102" s="35"/>
      <c r="Z102" s="35"/>
      <c r="AA102" s="35"/>
      <c r="AB102" s="35"/>
      <c r="AC102" s="35"/>
      <c r="AD102" s="35"/>
      <c r="AE102" s="35"/>
    </row>
  </sheetData>
  <sheetProtection password="CC35" sheet="1" objects="1" scenarios="1" formatColumns="0" formatRows="0" autoFilter="0"/>
  <autoFilter ref="C82:K10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128</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2667</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ROUND(J84,2)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ROUND((SUM(BE84:BE143)),2)</f>
        <v>0</v>
      </c>
      <c r="G33" s="35"/>
      <c r="H33" s="35"/>
      <c r="I33" s="145">
        <v>0.21</v>
      </c>
      <c r="J33" s="144">
        <f>ROUND(((SUM(BE84:BE143))*I33),2)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ROUND((SUM(BF84:BF143)),2)</f>
        <v>0</v>
      </c>
      <c r="G34" s="35"/>
      <c r="H34" s="35"/>
      <c r="I34" s="145">
        <v>0.15</v>
      </c>
      <c r="J34" s="144">
        <f>ROUND(((SUM(BF84:BF143))*I34),2)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ROUND((SUM(BG84:BG143)),2)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ROUND((SUM(BH84:BH143)),2)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ROUND((SUM(BI84:BI143)),2)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SO.06.04 - VZDUCHOTECHNIKA A CHLAZENÍ</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J84</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139</v>
      </c>
      <c r="E60" s="165"/>
      <c r="F60" s="165"/>
      <c r="G60" s="165"/>
      <c r="H60" s="165"/>
      <c r="I60" s="165"/>
      <c r="J60" s="166">
        <f>J85</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2668</v>
      </c>
      <c r="E61" s="171"/>
      <c r="F61" s="171"/>
      <c r="G61" s="171"/>
      <c r="H61" s="171"/>
      <c r="I61" s="171"/>
      <c r="J61" s="172">
        <f>J86</f>
        <v>0</v>
      </c>
      <c r="K61" s="169"/>
      <c r="L61" s="173"/>
      <c r="S61" s="10"/>
      <c r="T61" s="10"/>
      <c r="U61" s="10"/>
      <c r="V61" s="10"/>
      <c r="W61" s="10"/>
      <c r="X61" s="10"/>
      <c r="Y61" s="10"/>
      <c r="Z61" s="10"/>
      <c r="AA61" s="10"/>
      <c r="AB61" s="10"/>
      <c r="AC61" s="10"/>
      <c r="AD61" s="10"/>
      <c r="AE61" s="10"/>
    </row>
    <row r="62" spans="1:31" s="9" customFormat="1" ht="24.95" customHeight="1" hidden="1">
      <c r="A62" s="9"/>
      <c r="B62" s="162"/>
      <c r="C62" s="163"/>
      <c r="D62" s="164" t="s">
        <v>153</v>
      </c>
      <c r="E62" s="165"/>
      <c r="F62" s="165"/>
      <c r="G62" s="165"/>
      <c r="H62" s="165"/>
      <c r="I62" s="165"/>
      <c r="J62" s="166">
        <f>J139</f>
        <v>0</v>
      </c>
      <c r="K62" s="163"/>
      <c r="L62" s="167"/>
      <c r="S62" s="9"/>
      <c r="T62" s="9"/>
      <c r="U62" s="9"/>
      <c r="V62" s="9"/>
      <c r="W62" s="9"/>
      <c r="X62" s="9"/>
      <c r="Y62" s="9"/>
      <c r="Z62" s="9"/>
      <c r="AA62" s="9"/>
      <c r="AB62" s="9"/>
      <c r="AC62" s="9"/>
      <c r="AD62" s="9"/>
      <c r="AE62" s="9"/>
    </row>
    <row r="63" spans="1:31" s="10" customFormat="1" ht="19.9" customHeight="1" hidden="1">
      <c r="A63" s="10"/>
      <c r="B63" s="168"/>
      <c r="C63" s="169"/>
      <c r="D63" s="170" t="s">
        <v>154</v>
      </c>
      <c r="E63" s="171"/>
      <c r="F63" s="171"/>
      <c r="G63" s="171"/>
      <c r="H63" s="171"/>
      <c r="I63" s="171"/>
      <c r="J63" s="172">
        <f>J140</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155</v>
      </c>
      <c r="E64" s="171"/>
      <c r="F64" s="171"/>
      <c r="G64" s="171"/>
      <c r="H64" s="171"/>
      <c r="I64" s="171"/>
      <c r="J64" s="172">
        <f>J142</f>
        <v>0</v>
      </c>
      <c r="K64" s="169"/>
      <c r="L64" s="173"/>
      <c r="S64" s="10"/>
      <c r="T64" s="10"/>
      <c r="U64" s="10"/>
      <c r="V64" s="10"/>
      <c r="W64" s="10"/>
      <c r="X64" s="10"/>
      <c r="Y64" s="10"/>
      <c r="Z64" s="10"/>
      <c r="AA64" s="10"/>
      <c r="AB64" s="10"/>
      <c r="AC64" s="10"/>
      <c r="AD64" s="10"/>
      <c r="AE64" s="10"/>
    </row>
    <row r="65" spans="1:31" s="2" customFormat="1" ht="21.8" customHeight="1" hidden="1">
      <c r="A65" s="35"/>
      <c r="B65" s="36"/>
      <c r="C65" s="37"/>
      <c r="D65" s="37"/>
      <c r="E65" s="37"/>
      <c r="F65" s="37"/>
      <c r="G65" s="37"/>
      <c r="H65" s="37"/>
      <c r="I65" s="37"/>
      <c r="J65" s="37"/>
      <c r="K65" s="37"/>
      <c r="L65" s="131"/>
      <c r="S65" s="35"/>
      <c r="T65" s="35"/>
      <c r="U65" s="35"/>
      <c r="V65" s="35"/>
      <c r="W65" s="35"/>
      <c r="X65" s="35"/>
      <c r="Y65" s="35"/>
      <c r="Z65" s="35"/>
      <c r="AA65" s="35"/>
      <c r="AB65" s="35"/>
      <c r="AC65" s="35"/>
      <c r="AD65" s="35"/>
      <c r="AE65" s="35"/>
    </row>
    <row r="66" spans="1:31" s="2" customFormat="1" ht="6.95" customHeight="1" hidden="1">
      <c r="A66" s="35"/>
      <c r="B66" s="56"/>
      <c r="C66" s="57"/>
      <c r="D66" s="57"/>
      <c r="E66" s="57"/>
      <c r="F66" s="57"/>
      <c r="G66" s="57"/>
      <c r="H66" s="57"/>
      <c r="I66" s="57"/>
      <c r="J66" s="57"/>
      <c r="K66" s="57"/>
      <c r="L66" s="131"/>
      <c r="S66" s="35"/>
      <c r="T66" s="35"/>
      <c r="U66" s="35"/>
      <c r="V66" s="35"/>
      <c r="W66" s="35"/>
      <c r="X66" s="35"/>
      <c r="Y66" s="35"/>
      <c r="Z66" s="35"/>
      <c r="AA66" s="35"/>
      <c r="AB66" s="35"/>
      <c r="AC66" s="35"/>
      <c r="AD66" s="35"/>
      <c r="AE66" s="35"/>
    </row>
    <row r="67" ht="12" hidden="1"/>
    <row r="68" ht="12" hidden="1"/>
    <row r="69" ht="12" hidden="1"/>
    <row r="70" spans="1:31" s="2" customFormat="1" ht="6.95" customHeight="1">
      <c r="A70" s="35"/>
      <c r="B70" s="58"/>
      <c r="C70" s="59"/>
      <c r="D70" s="59"/>
      <c r="E70" s="59"/>
      <c r="F70" s="59"/>
      <c r="G70" s="59"/>
      <c r="H70" s="59"/>
      <c r="I70" s="59"/>
      <c r="J70" s="59"/>
      <c r="K70" s="59"/>
      <c r="L70" s="131"/>
      <c r="S70" s="35"/>
      <c r="T70" s="35"/>
      <c r="U70" s="35"/>
      <c r="V70" s="35"/>
      <c r="W70" s="35"/>
      <c r="X70" s="35"/>
      <c r="Y70" s="35"/>
      <c r="Z70" s="35"/>
      <c r="AA70" s="35"/>
      <c r="AB70" s="35"/>
      <c r="AC70" s="35"/>
      <c r="AD70" s="35"/>
      <c r="AE70" s="35"/>
    </row>
    <row r="71" spans="1:31" s="2" customFormat="1" ht="24.95" customHeight="1">
      <c r="A71" s="35"/>
      <c r="B71" s="36"/>
      <c r="C71" s="20" t="s">
        <v>156</v>
      </c>
      <c r="D71" s="37"/>
      <c r="E71" s="37"/>
      <c r="F71" s="37"/>
      <c r="G71" s="37"/>
      <c r="H71" s="37"/>
      <c r="I71" s="37"/>
      <c r="J71" s="37"/>
      <c r="K71" s="37"/>
      <c r="L71" s="131"/>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31"/>
      <c r="S72" s="35"/>
      <c r="T72" s="35"/>
      <c r="U72" s="35"/>
      <c r="V72" s="35"/>
      <c r="W72" s="35"/>
      <c r="X72" s="35"/>
      <c r="Y72" s="35"/>
      <c r="Z72" s="35"/>
      <c r="AA72" s="35"/>
      <c r="AB72" s="35"/>
      <c r="AC72" s="35"/>
      <c r="AD72" s="35"/>
      <c r="AE72" s="35"/>
    </row>
    <row r="73" spans="1:31" s="2" customFormat="1" ht="12" customHeight="1">
      <c r="A73" s="35"/>
      <c r="B73" s="36"/>
      <c r="C73" s="29" t="s">
        <v>16</v>
      </c>
      <c r="D73" s="37"/>
      <c r="E73" s="37"/>
      <c r="F73" s="37"/>
      <c r="G73" s="37"/>
      <c r="H73" s="37"/>
      <c r="I73" s="37"/>
      <c r="J73" s="37"/>
      <c r="K73" s="37"/>
      <c r="L73" s="131"/>
      <c r="S73" s="35"/>
      <c r="T73" s="35"/>
      <c r="U73" s="35"/>
      <c r="V73" s="35"/>
      <c r="W73" s="35"/>
      <c r="X73" s="35"/>
      <c r="Y73" s="35"/>
      <c r="Z73" s="35"/>
      <c r="AA73" s="35"/>
      <c r="AB73" s="35"/>
      <c r="AC73" s="35"/>
      <c r="AD73" s="35"/>
      <c r="AE73" s="35"/>
    </row>
    <row r="74" spans="1:31" s="2" customFormat="1" ht="16.5" customHeight="1">
      <c r="A74" s="35"/>
      <c r="B74" s="36"/>
      <c r="C74" s="37"/>
      <c r="D74" s="37"/>
      <c r="E74" s="157" t="str">
        <f>E7</f>
        <v>ON Jíčín - Náhradní zdroj elektrické energie - nemocnice Jičín</v>
      </c>
      <c r="F74" s="29"/>
      <c r="G74" s="29"/>
      <c r="H74" s="29"/>
      <c r="I74" s="37"/>
      <c r="J74" s="37"/>
      <c r="K74" s="37"/>
      <c r="L74" s="131"/>
      <c r="S74" s="35"/>
      <c r="T74" s="35"/>
      <c r="U74" s="35"/>
      <c r="V74" s="35"/>
      <c r="W74" s="35"/>
      <c r="X74" s="35"/>
      <c r="Y74" s="35"/>
      <c r="Z74" s="35"/>
      <c r="AA74" s="35"/>
      <c r="AB74" s="35"/>
      <c r="AC74" s="35"/>
      <c r="AD74" s="35"/>
      <c r="AE74" s="35"/>
    </row>
    <row r="75" spans="1:31" s="2" customFormat="1" ht="12" customHeight="1">
      <c r="A75" s="35"/>
      <c r="B75" s="36"/>
      <c r="C75" s="29" t="s">
        <v>130</v>
      </c>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16.5" customHeight="1">
      <c r="A76" s="35"/>
      <c r="B76" s="36"/>
      <c r="C76" s="37"/>
      <c r="D76" s="37"/>
      <c r="E76" s="66" t="str">
        <f>E9</f>
        <v>SO.06.04 - VZDUCHOTECHNIKA A CHLAZENÍ</v>
      </c>
      <c r="F76" s="37"/>
      <c r="G76" s="37"/>
      <c r="H76" s="37"/>
      <c r="I76" s="37"/>
      <c r="J76" s="37"/>
      <c r="K76" s="37"/>
      <c r="L76" s="131"/>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2" customHeight="1">
      <c r="A78" s="35"/>
      <c r="B78" s="36"/>
      <c r="C78" s="29" t="s">
        <v>21</v>
      </c>
      <c r="D78" s="37"/>
      <c r="E78" s="37"/>
      <c r="F78" s="24" t="str">
        <f>F12</f>
        <v xml:space="preserve"> </v>
      </c>
      <c r="G78" s="37"/>
      <c r="H78" s="37"/>
      <c r="I78" s="29" t="s">
        <v>23</v>
      </c>
      <c r="J78" s="69" t="str">
        <f>IF(J12="","",J12)</f>
        <v>3. 9. 2021</v>
      </c>
      <c r="K78" s="37"/>
      <c r="L78" s="131"/>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5.15" customHeight="1">
      <c r="A80" s="35"/>
      <c r="B80" s="36"/>
      <c r="C80" s="29" t="s">
        <v>25</v>
      </c>
      <c r="D80" s="37"/>
      <c r="E80" s="37"/>
      <c r="F80" s="24" t="str">
        <f>E15</f>
        <v xml:space="preserve"> </v>
      </c>
      <c r="G80" s="37"/>
      <c r="H80" s="37"/>
      <c r="I80" s="29" t="s">
        <v>30</v>
      </c>
      <c r="J80" s="33" t="str">
        <f>E21</f>
        <v xml:space="preserve"> </v>
      </c>
      <c r="K80" s="37"/>
      <c r="L80" s="131"/>
      <c r="S80" s="35"/>
      <c r="T80" s="35"/>
      <c r="U80" s="35"/>
      <c r="V80" s="35"/>
      <c r="W80" s="35"/>
      <c r="X80" s="35"/>
      <c r="Y80" s="35"/>
      <c r="Z80" s="35"/>
      <c r="AA80" s="35"/>
      <c r="AB80" s="35"/>
      <c r="AC80" s="35"/>
      <c r="AD80" s="35"/>
      <c r="AE80" s="35"/>
    </row>
    <row r="81" spans="1:31" s="2" customFormat="1" ht="15.15" customHeight="1">
      <c r="A81" s="35"/>
      <c r="B81" s="36"/>
      <c r="C81" s="29" t="s">
        <v>28</v>
      </c>
      <c r="D81" s="37"/>
      <c r="E81" s="37"/>
      <c r="F81" s="24" t="str">
        <f>IF(E18="","",E18)</f>
        <v>Vyplň údaj</v>
      </c>
      <c r="G81" s="37"/>
      <c r="H81" s="37"/>
      <c r="I81" s="29" t="s">
        <v>32</v>
      </c>
      <c r="J81" s="33" t="str">
        <f>E24</f>
        <v xml:space="preserve"> </v>
      </c>
      <c r="K81" s="37"/>
      <c r="L81" s="131"/>
      <c r="S81" s="35"/>
      <c r="T81" s="35"/>
      <c r="U81" s="35"/>
      <c r="V81" s="35"/>
      <c r="W81" s="35"/>
      <c r="X81" s="35"/>
      <c r="Y81" s="35"/>
      <c r="Z81" s="35"/>
      <c r="AA81" s="35"/>
      <c r="AB81" s="35"/>
      <c r="AC81" s="35"/>
      <c r="AD81" s="35"/>
      <c r="AE81" s="35"/>
    </row>
    <row r="82" spans="1:31" s="2" customFormat="1" ht="10.3" customHeight="1">
      <c r="A82" s="35"/>
      <c r="B82" s="36"/>
      <c r="C82" s="37"/>
      <c r="D82" s="37"/>
      <c r="E82" s="37"/>
      <c r="F82" s="37"/>
      <c r="G82" s="37"/>
      <c r="H82" s="37"/>
      <c r="I82" s="37"/>
      <c r="J82" s="37"/>
      <c r="K82" s="37"/>
      <c r="L82" s="131"/>
      <c r="S82" s="35"/>
      <c r="T82" s="35"/>
      <c r="U82" s="35"/>
      <c r="V82" s="35"/>
      <c r="W82" s="35"/>
      <c r="X82" s="35"/>
      <c r="Y82" s="35"/>
      <c r="Z82" s="35"/>
      <c r="AA82" s="35"/>
      <c r="AB82" s="35"/>
      <c r="AC82" s="35"/>
      <c r="AD82" s="35"/>
      <c r="AE82" s="35"/>
    </row>
    <row r="83" spans="1:31" s="11" customFormat="1" ht="29.25" customHeight="1">
      <c r="A83" s="174"/>
      <c r="B83" s="175"/>
      <c r="C83" s="176" t="s">
        <v>157</v>
      </c>
      <c r="D83" s="177" t="s">
        <v>54</v>
      </c>
      <c r="E83" s="177" t="s">
        <v>50</v>
      </c>
      <c r="F83" s="177" t="s">
        <v>51</v>
      </c>
      <c r="G83" s="177" t="s">
        <v>158</v>
      </c>
      <c r="H83" s="177" t="s">
        <v>159</v>
      </c>
      <c r="I83" s="177" t="s">
        <v>160</v>
      </c>
      <c r="J83" s="178" t="s">
        <v>135</v>
      </c>
      <c r="K83" s="179" t="s">
        <v>161</v>
      </c>
      <c r="L83" s="180"/>
      <c r="M83" s="89" t="s">
        <v>19</v>
      </c>
      <c r="N83" s="90" t="s">
        <v>39</v>
      </c>
      <c r="O83" s="90" t="s">
        <v>162</v>
      </c>
      <c r="P83" s="90" t="s">
        <v>163</v>
      </c>
      <c r="Q83" s="90" t="s">
        <v>164</v>
      </c>
      <c r="R83" s="90" t="s">
        <v>165</v>
      </c>
      <c r="S83" s="90" t="s">
        <v>166</v>
      </c>
      <c r="T83" s="91" t="s">
        <v>167</v>
      </c>
      <c r="U83" s="174"/>
      <c r="V83" s="174"/>
      <c r="W83" s="174"/>
      <c r="X83" s="174"/>
      <c r="Y83" s="174"/>
      <c r="Z83" s="174"/>
      <c r="AA83" s="174"/>
      <c r="AB83" s="174"/>
      <c r="AC83" s="174"/>
      <c r="AD83" s="174"/>
      <c r="AE83" s="174"/>
    </row>
    <row r="84" spans="1:63" s="2" customFormat="1" ht="22.8" customHeight="1">
      <c r="A84" s="35"/>
      <c r="B84" s="36"/>
      <c r="C84" s="96" t="s">
        <v>168</v>
      </c>
      <c r="D84" s="37"/>
      <c r="E84" s="37"/>
      <c r="F84" s="37"/>
      <c r="G84" s="37"/>
      <c r="H84" s="37"/>
      <c r="I84" s="37"/>
      <c r="J84" s="181">
        <f>BK84</f>
        <v>0</v>
      </c>
      <c r="K84" s="37"/>
      <c r="L84" s="41"/>
      <c r="M84" s="92"/>
      <c r="N84" s="182"/>
      <c r="O84" s="93"/>
      <c r="P84" s="183">
        <f>P85+P139</f>
        <v>0</v>
      </c>
      <c r="Q84" s="93"/>
      <c r="R84" s="183">
        <f>R85+R139</f>
        <v>0</v>
      </c>
      <c r="S84" s="93"/>
      <c r="T84" s="184">
        <f>T85+T139</f>
        <v>0</v>
      </c>
      <c r="U84" s="35"/>
      <c r="V84" s="35"/>
      <c r="W84" s="35"/>
      <c r="X84" s="35"/>
      <c r="Y84" s="35"/>
      <c r="Z84" s="35"/>
      <c r="AA84" s="35"/>
      <c r="AB84" s="35"/>
      <c r="AC84" s="35"/>
      <c r="AD84" s="35"/>
      <c r="AE84" s="35"/>
      <c r="AT84" s="14" t="s">
        <v>68</v>
      </c>
      <c r="AU84" s="14" t="s">
        <v>136</v>
      </c>
      <c r="BK84" s="185">
        <f>BK85+BK139</f>
        <v>0</v>
      </c>
    </row>
    <row r="85" spans="1:63" s="12" customFormat="1" ht="25.9" customHeight="1">
      <c r="A85" s="12"/>
      <c r="B85" s="186"/>
      <c r="C85" s="187"/>
      <c r="D85" s="188" t="s">
        <v>68</v>
      </c>
      <c r="E85" s="189" t="s">
        <v>231</v>
      </c>
      <c r="F85" s="189" t="s">
        <v>232</v>
      </c>
      <c r="G85" s="187"/>
      <c r="H85" s="187"/>
      <c r="I85" s="190"/>
      <c r="J85" s="191">
        <f>BK85</f>
        <v>0</v>
      </c>
      <c r="K85" s="187"/>
      <c r="L85" s="192"/>
      <c r="M85" s="193"/>
      <c r="N85" s="194"/>
      <c r="O85" s="194"/>
      <c r="P85" s="195">
        <f>P86</f>
        <v>0</v>
      </c>
      <c r="Q85" s="194"/>
      <c r="R85" s="195">
        <f>R86</f>
        <v>0</v>
      </c>
      <c r="S85" s="194"/>
      <c r="T85" s="196">
        <f>T86</f>
        <v>0</v>
      </c>
      <c r="U85" s="12"/>
      <c r="V85" s="12"/>
      <c r="W85" s="12"/>
      <c r="X85" s="12"/>
      <c r="Y85" s="12"/>
      <c r="Z85" s="12"/>
      <c r="AA85" s="12"/>
      <c r="AB85" s="12"/>
      <c r="AC85" s="12"/>
      <c r="AD85" s="12"/>
      <c r="AE85" s="12"/>
      <c r="AR85" s="197" t="s">
        <v>79</v>
      </c>
      <c r="AT85" s="198" t="s">
        <v>68</v>
      </c>
      <c r="AU85" s="198" t="s">
        <v>69</v>
      </c>
      <c r="AY85" s="197" t="s">
        <v>171</v>
      </c>
      <c r="BK85" s="199">
        <f>BK86</f>
        <v>0</v>
      </c>
    </row>
    <row r="86" spans="1:63" s="12" customFormat="1" ht="22.8" customHeight="1">
      <c r="A86" s="12"/>
      <c r="B86" s="186"/>
      <c r="C86" s="187"/>
      <c r="D86" s="188" t="s">
        <v>68</v>
      </c>
      <c r="E86" s="200" t="s">
        <v>2669</v>
      </c>
      <c r="F86" s="200" t="s">
        <v>2670</v>
      </c>
      <c r="G86" s="187"/>
      <c r="H86" s="187"/>
      <c r="I86" s="190"/>
      <c r="J86" s="201">
        <f>BK86</f>
        <v>0</v>
      </c>
      <c r="K86" s="187"/>
      <c r="L86" s="192"/>
      <c r="M86" s="193"/>
      <c r="N86" s="194"/>
      <c r="O86" s="194"/>
      <c r="P86" s="195">
        <f>SUM(P87:P138)</f>
        <v>0</v>
      </c>
      <c r="Q86" s="194"/>
      <c r="R86" s="195">
        <f>SUM(R87:R138)</f>
        <v>0</v>
      </c>
      <c r="S86" s="194"/>
      <c r="T86" s="196">
        <f>SUM(T87:T138)</f>
        <v>0</v>
      </c>
      <c r="U86" s="12"/>
      <c r="V86" s="12"/>
      <c r="W86" s="12"/>
      <c r="X86" s="12"/>
      <c r="Y86" s="12"/>
      <c r="Z86" s="12"/>
      <c r="AA86" s="12"/>
      <c r="AB86" s="12"/>
      <c r="AC86" s="12"/>
      <c r="AD86" s="12"/>
      <c r="AE86" s="12"/>
      <c r="AR86" s="197" t="s">
        <v>79</v>
      </c>
      <c r="AT86" s="198" t="s">
        <v>68</v>
      </c>
      <c r="AU86" s="198" t="s">
        <v>77</v>
      </c>
      <c r="AY86" s="197" t="s">
        <v>171</v>
      </c>
      <c r="BK86" s="199">
        <f>SUM(BK87:BK138)</f>
        <v>0</v>
      </c>
    </row>
    <row r="87" spans="1:65" s="2" customFormat="1" ht="24.15" customHeight="1">
      <c r="A87" s="35"/>
      <c r="B87" s="36"/>
      <c r="C87" s="202" t="s">
        <v>77</v>
      </c>
      <c r="D87" s="202" t="s">
        <v>174</v>
      </c>
      <c r="E87" s="203" t="s">
        <v>2628</v>
      </c>
      <c r="F87" s="204" t="s">
        <v>2671</v>
      </c>
      <c r="G87" s="205" t="s">
        <v>378</v>
      </c>
      <c r="H87" s="206">
        <v>1</v>
      </c>
      <c r="I87" s="207"/>
      <c r="J87" s="208">
        <f>ROUND(I87*H87,2)</f>
        <v>0</v>
      </c>
      <c r="K87" s="209"/>
      <c r="L87" s="41"/>
      <c r="M87" s="210" t="s">
        <v>19</v>
      </c>
      <c r="N87" s="211" t="s">
        <v>40</v>
      </c>
      <c r="O87" s="81"/>
      <c r="P87" s="212">
        <f>O87*H87</f>
        <v>0</v>
      </c>
      <c r="Q87" s="212">
        <v>0</v>
      </c>
      <c r="R87" s="212">
        <f>Q87*H87</f>
        <v>0</v>
      </c>
      <c r="S87" s="212">
        <v>0</v>
      </c>
      <c r="T87" s="213">
        <f>S87*H87</f>
        <v>0</v>
      </c>
      <c r="U87" s="35"/>
      <c r="V87" s="35"/>
      <c r="W87" s="35"/>
      <c r="X87" s="35"/>
      <c r="Y87" s="35"/>
      <c r="Z87" s="35"/>
      <c r="AA87" s="35"/>
      <c r="AB87" s="35"/>
      <c r="AC87" s="35"/>
      <c r="AD87" s="35"/>
      <c r="AE87" s="35"/>
      <c r="AR87" s="214" t="s">
        <v>178</v>
      </c>
      <c r="AT87" s="214" t="s">
        <v>174</v>
      </c>
      <c r="AU87" s="214" t="s">
        <v>79</v>
      </c>
      <c r="AY87" s="14" t="s">
        <v>171</v>
      </c>
      <c r="BE87" s="215">
        <f>IF(N87="základní",J87,0)</f>
        <v>0</v>
      </c>
      <c r="BF87" s="215">
        <f>IF(N87="snížená",J87,0)</f>
        <v>0</v>
      </c>
      <c r="BG87" s="215">
        <f>IF(N87="zákl. přenesená",J87,0)</f>
        <v>0</v>
      </c>
      <c r="BH87" s="215">
        <f>IF(N87="sníž. přenesená",J87,0)</f>
        <v>0</v>
      </c>
      <c r="BI87" s="215">
        <f>IF(N87="nulová",J87,0)</f>
        <v>0</v>
      </c>
      <c r="BJ87" s="14" t="s">
        <v>77</v>
      </c>
      <c r="BK87" s="215">
        <f>ROUND(I87*H87,2)</f>
        <v>0</v>
      </c>
      <c r="BL87" s="14" t="s">
        <v>178</v>
      </c>
      <c r="BM87" s="214" t="s">
        <v>79</v>
      </c>
    </row>
    <row r="88" spans="1:65" s="2" customFormat="1" ht="24.15" customHeight="1">
      <c r="A88" s="35"/>
      <c r="B88" s="36"/>
      <c r="C88" s="202" t="s">
        <v>79</v>
      </c>
      <c r="D88" s="202" t="s">
        <v>174</v>
      </c>
      <c r="E88" s="203" t="s">
        <v>2632</v>
      </c>
      <c r="F88" s="204" t="s">
        <v>2672</v>
      </c>
      <c r="G88" s="205" t="s">
        <v>378</v>
      </c>
      <c r="H88" s="206">
        <v>3</v>
      </c>
      <c r="I88" s="207"/>
      <c r="J88" s="208">
        <f>ROUND(I88*H88,2)</f>
        <v>0</v>
      </c>
      <c r="K88" s="209"/>
      <c r="L88" s="41"/>
      <c r="M88" s="210" t="s">
        <v>19</v>
      </c>
      <c r="N88" s="211" t="s">
        <v>40</v>
      </c>
      <c r="O88" s="81"/>
      <c r="P88" s="212">
        <f>O88*H88</f>
        <v>0</v>
      </c>
      <c r="Q88" s="212">
        <v>0</v>
      </c>
      <c r="R88" s="212">
        <f>Q88*H88</f>
        <v>0</v>
      </c>
      <c r="S88" s="212">
        <v>0</v>
      </c>
      <c r="T88" s="213">
        <f>S88*H88</f>
        <v>0</v>
      </c>
      <c r="U88" s="35"/>
      <c r="V88" s="35"/>
      <c r="W88" s="35"/>
      <c r="X88" s="35"/>
      <c r="Y88" s="35"/>
      <c r="Z88" s="35"/>
      <c r="AA88" s="35"/>
      <c r="AB88" s="35"/>
      <c r="AC88" s="35"/>
      <c r="AD88" s="35"/>
      <c r="AE88" s="35"/>
      <c r="AR88" s="214" t="s">
        <v>178</v>
      </c>
      <c r="AT88" s="214" t="s">
        <v>174</v>
      </c>
      <c r="AU88" s="214" t="s">
        <v>79</v>
      </c>
      <c r="AY88" s="14" t="s">
        <v>171</v>
      </c>
      <c r="BE88" s="215">
        <f>IF(N88="základní",J88,0)</f>
        <v>0</v>
      </c>
      <c r="BF88" s="215">
        <f>IF(N88="snížená",J88,0)</f>
        <v>0</v>
      </c>
      <c r="BG88" s="215">
        <f>IF(N88="zákl. přenesená",J88,0)</f>
        <v>0</v>
      </c>
      <c r="BH88" s="215">
        <f>IF(N88="sníž. přenesená",J88,0)</f>
        <v>0</v>
      </c>
      <c r="BI88" s="215">
        <f>IF(N88="nulová",J88,0)</f>
        <v>0</v>
      </c>
      <c r="BJ88" s="14" t="s">
        <v>77</v>
      </c>
      <c r="BK88" s="215">
        <f>ROUND(I88*H88,2)</f>
        <v>0</v>
      </c>
      <c r="BL88" s="14" t="s">
        <v>178</v>
      </c>
      <c r="BM88" s="214" t="s">
        <v>178</v>
      </c>
    </row>
    <row r="89" spans="1:65" s="2" customFormat="1" ht="49.05" customHeight="1">
      <c r="A89" s="35"/>
      <c r="B89" s="36"/>
      <c r="C89" s="202" t="s">
        <v>181</v>
      </c>
      <c r="D89" s="202" t="s">
        <v>174</v>
      </c>
      <c r="E89" s="203" t="s">
        <v>2635</v>
      </c>
      <c r="F89" s="204" t="s">
        <v>2673</v>
      </c>
      <c r="G89" s="205" t="s">
        <v>2674</v>
      </c>
      <c r="H89" s="206">
        <v>1</v>
      </c>
      <c r="I89" s="207"/>
      <c r="J89" s="208">
        <f>ROUND(I89*H89,2)</f>
        <v>0</v>
      </c>
      <c r="K89" s="209"/>
      <c r="L89" s="41"/>
      <c r="M89" s="210" t="s">
        <v>19</v>
      </c>
      <c r="N89" s="211" t="s">
        <v>40</v>
      </c>
      <c r="O89" s="81"/>
      <c r="P89" s="212">
        <f>O89*H89</f>
        <v>0</v>
      </c>
      <c r="Q89" s="212">
        <v>0</v>
      </c>
      <c r="R89" s="212">
        <f>Q89*H89</f>
        <v>0</v>
      </c>
      <c r="S89" s="212">
        <v>0</v>
      </c>
      <c r="T89" s="213">
        <f>S89*H89</f>
        <v>0</v>
      </c>
      <c r="U89" s="35"/>
      <c r="V89" s="35"/>
      <c r="W89" s="35"/>
      <c r="X89" s="35"/>
      <c r="Y89" s="35"/>
      <c r="Z89" s="35"/>
      <c r="AA89" s="35"/>
      <c r="AB89" s="35"/>
      <c r="AC89" s="35"/>
      <c r="AD89" s="35"/>
      <c r="AE89" s="35"/>
      <c r="AR89" s="214" t="s">
        <v>178</v>
      </c>
      <c r="AT89" s="214" t="s">
        <v>174</v>
      </c>
      <c r="AU89" s="214" t="s">
        <v>79</v>
      </c>
      <c r="AY89" s="14" t="s">
        <v>171</v>
      </c>
      <c r="BE89" s="215">
        <f>IF(N89="základní",J89,0)</f>
        <v>0</v>
      </c>
      <c r="BF89" s="215">
        <f>IF(N89="snížená",J89,0)</f>
        <v>0</v>
      </c>
      <c r="BG89" s="215">
        <f>IF(N89="zákl. přenesená",J89,0)</f>
        <v>0</v>
      </c>
      <c r="BH89" s="215">
        <f>IF(N89="sníž. přenesená",J89,0)</f>
        <v>0</v>
      </c>
      <c r="BI89" s="215">
        <f>IF(N89="nulová",J89,0)</f>
        <v>0</v>
      </c>
      <c r="BJ89" s="14" t="s">
        <v>77</v>
      </c>
      <c r="BK89" s="215">
        <f>ROUND(I89*H89,2)</f>
        <v>0</v>
      </c>
      <c r="BL89" s="14" t="s">
        <v>178</v>
      </c>
      <c r="BM89" s="214" t="s">
        <v>185</v>
      </c>
    </row>
    <row r="90" spans="1:65" s="2" customFormat="1" ht="49.05" customHeight="1">
      <c r="A90" s="35"/>
      <c r="B90" s="36"/>
      <c r="C90" s="202" t="s">
        <v>178</v>
      </c>
      <c r="D90" s="202" t="s">
        <v>174</v>
      </c>
      <c r="E90" s="203" t="s">
        <v>2638</v>
      </c>
      <c r="F90" s="204" t="s">
        <v>2675</v>
      </c>
      <c r="G90" s="205" t="s">
        <v>2674</v>
      </c>
      <c r="H90" s="206">
        <v>1</v>
      </c>
      <c r="I90" s="207"/>
      <c r="J90" s="208">
        <f>ROUND(I90*H90,2)</f>
        <v>0</v>
      </c>
      <c r="K90" s="209"/>
      <c r="L90" s="41"/>
      <c r="M90" s="210" t="s">
        <v>19</v>
      </c>
      <c r="N90" s="211"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178</v>
      </c>
      <c r="AT90" s="214" t="s">
        <v>174</v>
      </c>
      <c r="AU90" s="214" t="s">
        <v>79</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188</v>
      </c>
    </row>
    <row r="91" spans="1:65" s="2" customFormat="1" ht="24.15" customHeight="1">
      <c r="A91" s="35"/>
      <c r="B91" s="36"/>
      <c r="C91" s="202" t="s">
        <v>189</v>
      </c>
      <c r="D91" s="202" t="s">
        <v>174</v>
      </c>
      <c r="E91" s="203" t="s">
        <v>2641</v>
      </c>
      <c r="F91" s="204" t="s">
        <v>2676</v>
      </c>
      <c r="G91" s="205" t="s">
        <v>378</v>
      </c>
      <c r="H91" s="206">
        <v>3</v>
      </c>
      <c r="I91" s="207"/>
      <c r="J91" s="208">
        <f>ROUND(I91*H91,2)</f>
        <v>0</v>
      </c>
      <c r="K91" s="209"/>
      <c r="L91" s="41"/>
      <c r="M91" s="210" t="s">
        <v>19</v>
      </c>
      <c r="N91" s="211"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178</v>
      </c>
      <c r="AT91" s="214" t="s">
        <v>174</v>
      </c>
      <c r="AU91" s="214" t="s">
        <v>79</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192</v>
      </c>
    </row>
    <row r="92" spans="1:65" s="2" customFormat="1" ht="24.15" customHeight="1">
      <c r="A92" s="35"/>
      <c r="B92" s="36"/>
      <c r="C92" s="202" t="s">
        <v>185</v>
      </c>
      <c r="D92" s="202" t="s">
        <v>174</v>
      </c>
      <c r="E92" s="203" t="s">
        <v>2644</v>
      </c>
      <c r="F92" s="204" t="s">
        <v>2677</v>
      </c>
      <c r="G92" s="205" t="s">
        <v>378</v>
      </c>
      <c r="H92" s="206">
        <v>3</v>
      </c>
      <c r="I92" s="207"/>
      <c r="J92" s="208">
        <f>ROUND(I92*H92,2)</f>
        <v>0</v>
      </c>
      <c r="K92" s="209"/>
      <c r="L92" s="41"/>
      <c r="M92" s="210" t="s">
        <v>19</v>
      </c>
      <c r="N92" s="211"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178</v>
      </c>
      <c r="AT92" s="214" t="s">
        <v>174</v>
      </c>
      <c r="AU92" s="214" t="s">
        <v>79</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195</v>
      </c>
    </row>
    <row r="93" spans="1:65" s="2" customFormat="1" ht="24.15" customHeight="1">
      <c r="A93" s="35"/>
      <c r="B93" s="36"/>
      <c r="C93" s="202" t="s">
        <v>196</v>
      </c>
      <c r="D93" s="202" t="s">
        <v>174</v>
      </c>
      <c r="E93" s="203" t="s">
        <v>2678</v>
      </c>
      <c r="F93" s="204" t="s">
        <v>2679</v>
      </c>
      <c r="G93" s="205" t="s">
        <v>378</v>
      </c>
      <c r="H93" s="206">
        <v>3</v>
      </c>
      <c r="I93" s="207"/>
      <c r="J93" s="208">
        <f>ROUND(I93*H93,2)</f>
        <v>0</v>
      </c>
      <c r="K93" s="209"/>
      <c r="L93" s="41"/>
      <c r="M93" s="210" t="s">
        <v>19</v>
      </c>
      <c r="N93" s="211"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178</v>
      </c>
      <c r="AT93" s="214" t="s">
        <v>174</v>
      </c>
      <c r="AU93" s="214" t="s">
        <v>79</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199</v>
      </c>
    </row>
    <row r="94" spans="1:65" s="2" customFormat="1" ht="37.8" customHeight="1">
      <c r="A94" s="35"/>
      <c r="B94" s="36"/>
      <c r="C94" s="202" t="s">
        <v>188</v>
      </c>
      <c r="D94" s="202" t="s">
        <v>174</v>
      </c>
      <c r="E94" s="203" t="s">
        <v>2680</v>
      </c>
      <c r="F94" s="204" t="s">
        <v>2681</v>
      </c>
      <c r="G94" s="205" t="s">
        <v>2515</v>
      </c>
      <c r="H94" s="206">
        <v>6</v>
      </c>
      <c r="I94" s="207"/>
      <c r="J94" s="208">
        <f>ROUND(I94*H94,2)</f>
        <v>0</v>
      </c>
      <c r="K94" s="209"/>
      <c r="L94" s="41"/>
      <c r="M94" s="210" t="s">
        <v>19</v>
      </c>
      <c r="N94" s="211"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178</v>
      </c>
      <c r="AT94" s="214" t="s">
        <v>174</v>
      </c>
      <c r="AU94" s="214" t="s">
        <v>79</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202</v>
      </c>
    </row>
    <row r="95" spans="1:65" s="2" customFormat="1" ht="37.8" customHeight="1">
      <c r="A95" s="35"/>
      <c r="B95" s="36"/>
      <c r="C95" s="202" t="s">
        <v>172</v>
      </c>
      <c r="D95" s="202" t="s">
        <v>174</v>
      </c>
      <c r="E95" s="203" t="s">
        <v>2682</v>
      </c>
      <c r="F95" s="204" t="s">
        <v>2683</v>
      </c>
      <c r="G95" s="205" t="s">
        <v>2515</v>
      </c>
      <c r="H95" s="206">
        <v>12</v>
      </c>
      <c r="I95" s="207"/>
      <c r="J95" s="208">
        <f>ROUND(I95*H95,2)</f>
        <v>0</v>
      </c>
      <c r="K95" s="209"/>
      <c r="L95" s="41"/>
      <c r="M95" s="210" t="s">
        <v>19</v>
      </c>
      <c r="N95" s="211"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178</v>
      </c>
      <c r="AT95" s="214" t="s">
        <v>174</v>
      </c>
      <c r="AU95" s="214" t="s">
        <v>79</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206</v>
      </c>
    </row>
    <row r="96" spans="1:65" s="2" customFormat="1" ht="14.4" customHeight="1">
      <c r="A96" s="35"/>
      <c r="B96" s="36"/>
      <c r="C96" s="202" t="s">
        <v>192</v>
      </c>
      <c r="D96" s="202" t="s">
        <v>174</v>
      </c>
      <c r="E96" s="203" t="s">
        <v>2684</v>
      </c>
      <c r="F96" s="204" t="s">
        <v>2685</v>
      </c>
      <c r="G96" s="205" t="s">
        <v>184</v>
      </c>
      <c r="H96" s="206">
        <v>75</v>
      </c>
      <c r="I96" s="207"/>
      <c r="J96" s="208">
        <f>ROUND(I96*H96,2)</f>
        <v>0</v>
      </c>
      <c r="K96" s="209"/>
      <c r="L96" s="41"/>
      <c r="M96" s="210" t="s">
        <v>19</v>
      </c>
      <c r="N96" s="211"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178</v>
      </c>
      <c r="AT96" s="214" t="s">
        <v>174</v>
      </c>
      <c r="AU96" s="214" t="s">
        <v>79</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209</v>
      </c>
    </row>
    <row r="97" spans="1:65" s="2" customFormat="1" ht="24.15" customHeight="1">
      <c r="A97" s="35"/>
      <c r="B97" s="36"/>
      <c r="C97" s="202" t="s">
        <v>210</v>
      </c>
      <c r="D97" s="202" t="s">
        <v>174</v>
      </c>
      <c r="E97" s="203" t="s">
        <v>2686</v>
      </c>
      <c r="F97" s="204" t="s">
        <v>2687</v>
      </c>
      <c r="G97" s="205" t="s">
        <v>378</v>
      </c>
      <c r="H97" s="206">
        <v>1</v>
      </c>
      <c r="I97" s="207"/>
      <c r="J97" s="208">
        <f>ROUND(I97*H97,2)</f>
        <v>0</v>
      </c>
      <c r="K97" s="209"/>
      <c r="L97" s="41"/>
      <c r="M97" s="210" t="s">
        <v>19</v>
      </c>
      <c r="N97" s="211"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178</v>
      </c>
      <c r="AT97" s="214" t="s">
        <v>174</v>
      </c>
      <c r="AU97" s="214" t="s">
        <v>79</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213</v>
      </c>
    </row>
    <row r="98" spans="1:65" s="2" customFormat="1" ht="24.15" customHeight="1">
      <c r="A98" s="35"/>
      <c r="B98" s="36"/>
      <c r="C98" s="202" t="s">
        <v>195</v>
      </c>
      <c r="D98" s="202" t="s">
        <v>174</v>
      </c>
      <c r="E98" s="203" t="s">
        <v>2688</v>
      </c>
      <c r="F98" s="204" t="s">
        <v>2689</v>
      </c>
      <c r="G98" s="205" t="s">
        <v>378</v>
      </c>
      <c r="H98" s="206">
        <v>1</v>
      </c>
      <c r="I98" s="207"/>
      <c r="J98" s="208">
        <f>ROUND(I98*H98,2)</f>
        <v>0</v>
      </c>
      <c r="K98" s="209"/>
      <c r="L98" s="41"/>
      <c r="M98" s="210" t="s">
        <v>19</v>
      </c>
      <c r="N98" s="211"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178</v>
      </c>
      <c r="AT98" s="214" t="s">
        <v>174</v>
      </c>
      <c r="AU98" s="214" t="s">
        <v>79</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269</v>
      </c>
    </row>
    <row r="99" spans="1:65" s="2" customFormat="1" ht="49.05" customHeight="1">
      <c r="A99" s="35"/>
      <c r="B99" s="36"/>
      <c r="C99" s="202" t="s">
        <v>217</v>
      </c>
      <c r="D99" s="202" t="s">
        <v>174</v>
      </c>
      <c r="E99" s="203" t="s">
        <v>2690</v>
      </c>
      <c r="F99" s="204" t="s">
        <v>2691</v>
      </c>
      <c r="G99" s="205" t="s">
        <v>2674</v>
      </c>
      <c r="H99" s="206">
        <v>1</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178</v>
      </c>
      <c r="AT99" s="214" t="s">
        <v>174</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216</v>
      </c>
    </row>
    <row r="100" spans="1:65" s="2" customFormat="1" ht="24.15" customHeight="1">
      <c r="A100" s="35"/>
      <c r="B100" s="36"/>
      <c r="C100" s="202" t="s">
        <v>199</v>
      </c>
      <c r="D100" s="202" t="s">
        <v>174</v>
      </c>
      <c r="E100" s="203" t="s">
        <v>2692</v>
      </c>
      <c r="F100" s="204" t="s">
        <v>2693</v>
      </c>
      <c r="G100" s="205" t="s">
        <v>2515</v>
      </c>
      <c r="H100" s="206">
        <v>3</v>
      </c>
      <c r="I100" s="207"/>
      <c r="J100" s="208">
        <f>ROUND(I100*H100,2)</f>
        <v>0</v>
      </c>
      <c r="K100" s="209"/>
      <c r="L100" s="41"/>
      <c r="M100" s="210" t="s">
        <v>19</v>
      </c>
      <c r="N100" s="211"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178</v>
      </c>
      <c r="AT100" s="214" t="s">
        <v>174</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220</v>
      </c>
    </row>
    <row r="101" spans="1:65" s="2" customFormat="1" ht="24.15" customHeight="1">
      <c r="A101" s="35"/>
      <c r="B101" s="36"/>
      <c r="C101" s="202" t="s">
        <v>8</v>
      </c>
      <c r="D101" s="202" t="s">
        <v>174</v>
      </c>
      <c r="E101" s="203" t="s">
        <v>2694</v>
      </c>
      <c r="F101" s="204" t="s">
        <v>2695</v>
      </c>
      <c r="G101" s="205" t="s">
        <v>378</v>
      </c>
      <c r="H101" s="206">
        <v>1</v>
      </c>
      <c r="I101" s="207"/>
      <c r="J101" s="208">
        <f>ROUND(I101*H101,2)</f>
        <v>0</v>
      </c>
      <c r="K101" s="209"/>
      <c r="L101" s="41"/>
      <c r="M101" s="210" t="s">
        <v>19</v>
      </c>
      <c r="N101" s="211"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178</v>
      </c>
      <c r="AT101" s="214" t="s">
        <v>174</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223</v>
      </c>
    </row>
    <row r="102" spans="1:65" s="2" customFormat="1" ht="24.15" customHeight="1">
      <c r="A102" s="35"/>
      <c r="B102" s="36"/>
      <c r="C102" s="202" t="s">
        <v>202</v>
      </c>
      <c r="D102" s="202" t="s">
        <v>174</v>
      </c>
      <c r="E102" s="203" t="s">
        <v>2696</v>
      </c>
      <c r="F102" s="204" t="s">
        <v>2697</v>
      </c>
      <c r="G102" s="205" t="s">
        <v>378</v>
      </c>
      <c r="H102" s="206">
        <v>1</v>
      </c>
      <c r="I102" s="207"/>
      <c r="J102" s="208">
        <f>ROUND(I102*H102,2)</f>
        <v>0</v>
      </c>
      <c r="K102" s="209"/>
      <c r="L102" s="41"/>
      <c r="M102" s="210" t="s">
        <v>19</v>
      </c>
      <c r="N102" s="211"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178</v>
      </c>
      <c r="AT102" s="214" t="s">
        <v>174</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227</v>
      </c>
    </row>
    <row r="103" spans="1:65" s="2" customFormat="1" ht="24.15" customHeight="1">
      <c r="A103" s="35"/>
      <c r="B103" s="36"/>
      <c r="C103" s="202" t="s">
        <v>235</v>
      </c>
      <c r="D103" s="202" t="s">
        <v>174</v>
      </c>
      <c r="E103" s="203" t="s">
        <v>2698</v>
      </c>
      <c r="F103" s="204" t="s">
        <v>2699</v>
      </c>
      <c r="G103" s="205" t="s">
        <v>378</v>
      </c>
      <c r="H103" s="206">
        <v>2</v>
      </c>
      <c r="I103" s="207"/>
      <c r="J103" s="208">
        <f>ROUND(I103*H103,2)</f>
        <v>0</v>
      </c>
      <c r="K103" s="209"/>
      <c r="L103" s="41"/>
      <c r="M103" s="210" t="s">
        <v>19</v>
      </c>
      <c r="N103" s="211"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178</v>
      </c>
      <c r="AT103" s="214" t="s">
        <v>174</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230</v>
      </c>
    </row>
    <row r="104" spans="1:65" s="2" customFormat="1" ht="24.15" customHeight="1">
      <c r="A104" s="35"/>
      <c r="B104" s="36"/>
      <c r="C104" s="202" t="s">
        <v>206</v>
      </c>
      <c r="D104" s="202" t="s">
        <v>174</v>
      </c>
      <c r="E104" s="203" t="s">
        <v>2700</v>
      </c>
      <c r="F104" s="204" t="s">
        <v>2701</v>
      </c>
      <c r="G104" s="205" t="s">
        <v>378</v>
      </c>
      <c r="H104" s="206">
        <v>1</v>
      </c>
      <c r="I104" s="207"/>
      <c r="J104" s="208">
        <f>ROUND(I104*H104,2)</f>
        <v>0</v>
      </c>
      <c r="K104" s="209"/>
      <c r="L104" s="41"/>
      <c r="M104" s="210" t="s">
        <v>19</v>
      </c>
      <c r="N104" s="211"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178</v>
      </c>
      <c r="AT104" s="214" t="s">
        <v>174</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238</v>
      </c>
    </row>
    <row r="105" spans="1:65" s="2" customFormat="1" ht="37.8" customHeight="1">
      <c r="A105" s="35"/>
      <c r="B105" s="36"/>
      <c r="C105" s="202" t="s">
        <v>244</v>
      </c>
      <c r="D105" s="202" t="s">
        <v>174</v>
      </c>
      <c r="E105" s="203" t="s">
        <v>2702</v>
      </c>
      <c r="F105" s="204" t="s">
        <v>2703</v>
      </c>
      <c r="G105" s="205" t="s">
        <v>2515</v>
      </c>
      <c r="H105" s="206">
        <v>3</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178</v>
      </c>
      <c r="AT105" s="214" t="s">
        <v>174</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241</v>
      </c>
    </row>
    <row r="106" spans="1:65" s="2" customFormat="1" ht="37.8" customHeight="1">
      <c r="A106" s="35"/>
      <c r="B106" s="36"/>
      <c r="C106" s="202" t="s">
        <v>209</v>
      </c>
      <c r="D106" s="202" t="s">
        <v>174</v>
      </c>
      <c r="E106" s="203" t="s">
        <v>2704</v>
      </c>
      <c r="F106" s="204" t="s">
        <v>2705</v>
      </c>
      <c r="G106" s="205" t="s">
        <v>378</v>
      </c>
      <c r="H106" s="206">
        <v>1</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247</v>
      </c>
    </row>
    <row r="107" spans="1:65" s="2" customFormat="1" ht="14.4" customHeight="1">
      <c r="A107" s="35"/>
      <c r="B107" s="36"/>
      <c r="C107" s="202" t="s">
        <v>7</v>
      </c>
      <c r="D107" s="202" t="s">
        <v>174</v>
      </c>
      <c r="E107" s="203" t="s">
        <v>2706</v>
      </c>
      <c r="F107" s="204" t="s">
        <v>2707</v>
      </c>
      <c r="G107" s="205" t="s">
        <v>378</v>
      </c>
      <c r="H107" s="206">
        <v>1</v>
      </c>
      <c r="I107" s="207"/>
      <c r="J107" s="208">
        <f>ROUND(I107*H107,2)</f>
        <v>0</v>
      </c>
      <c r="K107" s="209"/>
      <c r="L107" s="41"/>
      <c r="M107" s="210" t="s">
        <v>19</v>
      </c>
      <c r="N107" s="211"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178</v>
      </c>
      <c r="AT107" s="214" t="s">
        <v>174</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252</v>
      </c>
    </row>
    <row r="108" spans="1:65" s="2" customFormat="1" ht="24.15" customHeight="1">
      <c r="A108" s="35"/>
      <c r="B108" s="36"/>
      <c r="C108" s="202" t="s">
        <v>213</v>
      </c>
      <c r="D108" s="202" t="s">
        <v>174</v>
      </c>
      <c r="E108" s="203" t="s">
        <v>2708</v>
      </c>
      <c r="F108" s="204" t="s">
        <v>2709</v>
      </c>
      <c r="G108" s="205" t="s">
        <v>378</v>
      </c>
      <c r="H108" s="206">
        <v>1</v>
      </c>
      <c r="I108" s="207"/>
      <c r="J108" s="208">
        <f>ROUND(I108*H108,2)</f>
        <v>0</v>
      </c>
      <c r="K108" s="209"/>
      <c r="L108" s="41"/>
      <c r="M108" s="210" t="s">
        <v>19</v>
      </c>
      <c r="N108" s="211"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255</v>
      </c>
    </row>
    <row r="109" spans="1:65" s="2" customFormat="1" ht="14.4" customHeight="1">
      <c r="A109" s="35"/>
      <c r="B109" s="36"/>
      <c r="C109" s="202" t="s">
        <v>263</v>
      </c>
      <c r="D109" s="202" t="s">
        <v>174</v>
      </c>
      <c r="E109" s="203" t="s">
        <v>2710</v>
      </c>
      <c r="F109" s="204" t="s">
        <v>2711</v>
      </c>
      <c r="G109" s="205" t="s">
        <v>378</v>
      </c>
      <c r="H109" s="206">
        <v>1</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260</v>
      </c>
    </row>
    <row r="110" spans="1:65" s="2" customFormat="1" ht="24.15" customHeight="1">
      <c r="A110" s="35"/>
      <c r="B110" s="36"/>
      <c r="C110" s="202" t="s">
        <v>269</v>
      </c>
      <c r="D110" s="202" t="s">
        <v>174</v>
      </c>
      <c r="E110" s="203" t="s">
        <v>2712</v>
      </c>
      <c r="F110" s="204" t="s">
        <v>2713</v>
      </c>
      <c r="G110" s="205" t="s">
        <v>378</v>
      </c>
      <c r="H110" s="206">
        <v>1</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266</v>
      </c>
    </row>
    <row r="111" spans="1:65" s="2" customFormat="1" ht="24.15" customHeight="1">
      <c r="A111" s="35"/>
      <c r="B111" s="36"/>
      <c r="C111" s="202" t="s">
        <v>275</v>
      </c>
      <c r="D111" s="202" t="s">
        <v>174</v>
      </c>
      <c r="E111" s="203" t="s">
        <v>2714</v>
      </c>
      <c r="F111" s="204" t="s">
        <v>2715</v>
      </c>
      <c r="G111" s="205" t="s">
        <v>378</v>
      </c>
      <c r="H111" s="206">
        <v>1</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272</v>
      </c>
    </row>
    <row r="112" spans="1:65" s="2" customFormat="1" ht="24.15" customHeight="1">
      <c r="A112" s="35"/>
      <c r="B112" s="36"/>
      <c r="C112" s="202" t="s">
        <v>216</v>
      </c>
      <c r="D112" s="202" t="s">
        <v>174</v>
      </c>
      <c r="E112" s="203" t="s">
        <v>2716</v>
      </c>
      <c r="F112" s="204" t="s">
        <v>2717</v>
      </c>
      <c r="G112" s="205" t="s">
        <v>378</v>
      </c>
      <c r="H112" s="206">
        <v>1</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278</v>
      </c>
    </row>
    <row r="113" spans="1:65" s="2" customFormat="1" ht="14.4" customHeight="1">
      <c r="A113" s="35"/>
      <c r="B113" s="36"/>
      <c r="C113" s="202" t="s">
        <v>286</v>
      </c>
      <c r="D113" s="202" t="s">
        <v>174</v>
      </c>
      <c r="E113" s="203" t="s">
        <v>2718</v>
      </c>
      <c r="F113" s="204" t="s">
        <v>2719</v>
      </c>
      <c r="G113" s="205" t="s">
        <v>378</v>
      </c>
      <c r="H113" s="206">
        <v>2</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283</v>
      </c>
    </row>
    <row r="114" spans="1:65" s="2" customFormat="1" ht="24.15" customHeight="1">
      <c r="A114" s="35"/>
      <c r="B114" s="36"/>
      <c r="C114" s="202" t="s">
        <v>220</v>
      </c>
      <c r="D114" s="202" t="s">
        <v>174</v>
      </c>
      <c r="E114" s="203" t="s">
        <v>2720</v>
      </c>
      <c r="F114" s="204" t="s">
        <v>2721</v>
      </c>
      <c r="G114" s="205" t="s">
        <v>2515</v>
      </c>
      <c r="H114" s="206">
        <v>2</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289</v>
      </c>
    </row>
    <row r="115" spans="1:65" s="2" customFormat="1" ht="24.15" customHeight="1">
      <c r="A115" s="35"/>
      <c r="B115" s="36"/>
      <c r="C115" s="202" t="s">
        <v>295</v>
      </c>
      <c r="D115" s="202" t="s">
        <v>174</v>
      </c>
      <c r="E115" s="203" t="s">
        <v>2722</v>
      </c>
      <c r="F115" s="204" t="s">
        <v>2723</v>
      </c>
      <c r="G115" s="205" t="s">
        <v>2515</v>
      </c>
      <c r="H115" s="206">
        <v>8</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178</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292</v>
      </c>
    </row>
    <row r="116" spans="1:65" s="2" customFormat="1" ht="14.4" customHeight="1">
      <c r="A116" s="35"/>
      <c r="B116" s="36"/>
      <c r="C116" s="202" t="s">
        <v>223</v>
      </c>
      <c r="D116" s="202" t="s">
        <v>174</v>
      </c>
      <c r="E116" s="203" t="s">
        <v>2724</v>
      </c>
      <c r="F116" s="204" t="s">
        <v>2725</v>
      </c>
      <c r="G116" s="205" t="s">
        <v>184</v>
      </c>
      <c r="H116" s="206">
        <v>18</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298</v>
      </c>
    </row>
    <row r="117" spans="1:65" s="2" customFormat="1" ht="62.7" customHeight="1">
      <c r="A117" s="35"/>
      <c r="B117" s="36"/>
      <c r="C117" s="202" t="s">
        <v>307</v>
      </c>
      <c r="D117" s="202" t="s">
        <v>174</v>
      </c>
      <c r="E117" s="203" t="s">
        <v>2726</v>
      </c>
      <c r="F117" s="204" t="s">
        <v>2727</v>
      </c>
      <c r="G117" s="205" t="s">
        <v>378</v>
      </c>
      <c r="H117" s="206">
        <v>3</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178</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306</v>
      </c>
    </row>
    <row r="118" spans="1:65" s="2" customFormat="1" ht="24.15" customHeight="1">
      <c r="A118" s="35"/>
      <c r="B118" s="36"/>
      <c r="C118" s="202" t="s">
        <v>227</v>
      </c>
      <c r="D118" s="202" t="s">
        <v>174</v>
      </c>
      <c r="E118" s="203" t="s">
        <v>2728</v>
      </c>
      <c r="F118" s="204" t="s">
        <v>2729</v>
      </c>
      <c r="G118" s="205" t="s">
        <v>378</v>
      </c>
      <c r="H118" s="206">
        <v>3</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305</v>
      </c>
    </row>
    <row r="119" spans="1:65" s="2" customFormat="1" ht="90" customHeight="1">
      <c r="A119" s="35"/>
      <c r="B119" s="36"/>
      <c r="C119" s="202" t="s">
        <v>319</v>
      </c>
      <c r="D119" s="202" t="s">
        <v>174</v>
      </c>
      <c r="E119" s="203" t="s">
        <v>2730</v>
      </c>
      <c r="F119" s="204" t="s">
        <v>2731</v>
      </c>
      <c r="G119" s="205" t="s">
        <v>378</v>
      </c>
      <c r="H119" s="206">
        <v>3</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314</v>
      </c>
    </row>
    <row r="120" spans="1:65" s="2" customFormat="1" ht="24.15" customHeight="1">
      <c r="A120" s="35"/>
      <c r="B120" s="36"/>
      <c r="C120" s="202" t="s">
        <v>230</v>
      </c>
      <c r="D120" s="202" t="s">
        <v>174</v>
      </c>
      <c r="E120" s="203" t="s">
        <v>2732</v>
      </c>
      <c r="F120" s="204" t="s">
        <v>2733</v>
      </c>
      <c r="G120" s="205" t="s">
        <v>378</v>
      </c>
      <c r="H120" s="206">
        <v>3</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465</v>
      </c>
    </row>
    <row r="121" spans="1:65" s="2" customFormat="1" ht="14.4" customHeight="1">
      <c r="A121" s="35"/>
      <c r="B121" s="36"/>
      <c r="C121" s="202" t="s">
        <v>425</v>
      </c>
      <c r="D121" s="202" t="s">
        <v>174</v>
      </c>
      <c r="E121" s="203" t="s">
        <v>2734</v>
      </c>
      <c r="F121" s="204" t="s">
        <v>2735</v>
      </c>
      <c r="G121" s="205" t="s">
        <v>378</v>
      </c>
      <c r="H121" s="206">
        <v>3</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469</v>
      </c>
    </row>
    <row r="122" spans="1:65" s="2" customFormat="1" ht="37.8" customHeight="1">
      <c r="A122" s="35"/>
      <c r="B122" s="36"/>
      <c r="C122" s="202" t="s">
        <v>238</v>
      </c>
      <c r="D122" s="202" t="s">
        <v>174</v>
      </c>
      <c r="E122" s="203" t="s">
        <v>2736</v>
      </c>
      <c r="F122" s="204" t="s">
        <v>2737</v>
      </c>
      <c r="G122" s="205" t="s">
        <v>356</v>
      </c>
      <c r="H122" s="206">
        <v>45</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473</v>
      </c>
    </row>
    <row r="123" spans="1:65" s="2" customFormat="1" ht="14.4" customHeight="1">
      <c r="A123" s="35"/>
      <c r="B123" s="36"/>
      <c r="C123" s="202" t="s">
        <v>430</v>
      </c>
      <c r="D123" s="202" t="s">
        <v>174</v>
      </c>
      <c r="E123" s="203" t="s">
        <v>2738</v>
      </c>
      <c r="F123" s="204" t="s">
        <v>2739</v>
      </c>
      <c r="G123" s="205" t="s">
        <v>2674</v>
      </c>
      <c r="H123" s="206">
        <v>2</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349</v>
      </c>
    </row>
    <row r="124" spans="1:65" s="2" customFormat="1" ht="37.8" customHeight="1">
      <c r="A124" s="35"/>
      <c r="B124" s="36"/>
      <c r="C124" s="202" t="s">
        <v>241</v>
      </c>
      <c r="D124" s="202" t="s">
        <v>174</v>
      </c>
      <c r="E124" s="203" t="s">
        <v>2740</v>
      </c>
      <c r="F124" s="204" t="s">
        <v>2741</v>
      </c>
      <c r="G124" s="205" t="s">
        <v>378</v>
      </c>
      <c r="H124" s="206">
        <v>1</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477</v>
      </c>
    </row>
    <row r="125" spans="1:65" s="2" customFormat="1" ht="24.15" customHeight="1">
      <c r="A125" s="35"/>
      <c r="B125" s="36"/>
      <c r="C125" s="202" t="s">
        <v>435</v>
      </c>
      <c r="D125" s="202" t="s">
        <v>174</v>
      </c>
      <c r="E125" s="203" t="s">
        <v>2742</v>
      </c>
      <c r="F125" s="204" t="s">
        <v>2743</v>
      </c>
      <c r="G125" s="205" t="s">
        <v>378</v>
      </c>
      <c r="H125" s="206">
        <v>1</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353</v>
      </c>
    </row>
    <row r="126" spans="1:65" s="2" customFormat="1" ht="24.15" customHeight="1">
      <c r="A126" s="35"/>
      <c r="B126" s="36"/>
      <c r="C126" s="202" t="s">
        <v>247</v>
      </c>
      <c r="D126" s="202" t="s">
        <v>174</v>
      </c>
      <c r="E126" s="203" t="s">
        <v>2744</v>
      </c>
      <c r="F126" s="204" t="s">
        <v>2745</v>
      </c>
      <c r="G126" s="205" t="s">
        <v>378</v>
      </c>
      <c r="H126" s="206">
        <v>1</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481</v>
      </c>
    </row>
    <row r="127" spans="1:65" s="2" customFormat="1" ht="14.4" customHeight="1">
      <c r="A127" s="35"/>
      <c r="B127" s="36"/>
      <c r="C127" s="202" t="s">
        <v>441</v>
      </c>
      <c r="D127" s="202" t="s">
        <v>174</v>
      </c>
      <c r="E127" s="203" t="s">
        <v>2746</v>
      </c>
      <c r="F127" s="204" t="s">
        <v>2747</v>
      </c>
      <c r="G127" s="205" t="s">
        <v>378</v>
      </c>
      <c r="H127" s="206">
        <v>1</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484</v>
      </c>
    </row>
    <row r="128" spans="1:65" s="2" customFormat="1" ht="24.15" customHeight="1">
      <c r="A128" s="35"/>
      <c r="B128" s="36"/>
      <c r="C128" s="202" t="s">
        <v>252</v>
      </c>
      <c r="D128" s="202" t="s">
        <v>174</v>
      </c>
      <c r="E128" s="203" t="s">
        <v>2748</v>
      </c>
      <c r="F128" s="204" t="s">
        <v>2749</v>
      </c>
      <c r="G128" s="205" t="s">
        <v>378</v>
      </c>
      <c r="H128" s="206">
        <v>1</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488</v>
      </c>
    </row>
    <row r="129" spans="1:65" s="2" customFormat="1" ht="24.15" customHeight="1">
      <c r="A129" s="35"/>
      <c r="B129" s="36"/>
      <c r="C129" s="202" t="s">
        <v>446</v>
      </c>
      <c r="D129" s="202" t="s">
        <v>174</v>
      </c>
      <c r="E129" s="203" t="s">
        <v>2750</v>
      </c>
      <c r="F129" s="204" t="s">
        <v>2751</v>
      </c>
      <c r="G129" s="205" t="s">
        <v>378</v>
      </c>
      <c r="H129" s="206">
        <v>1</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178</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357</v>
      </c>
    </row>
    <row r="130" spans="1:65" s="2" customFormat="1" ht="24.15" customHeight="1">
      <c r="A130" s="35"/>
      <c r="B130" s="36"/>
      <c r="C130" s="202" t="s">
        <v>255</v>
      </c>
      <c r="D130" s="202" t="s">
        <v>174</v>
      </c>
      <c r="E130" s="203" t="s">
        <v>2752</v>
      </c>
      <c r="F130" s="204" t="s">
        <v>2753</v>
      </c>
      <c r="G130" s="205" t="s">
        <v>378</v>
      </c>
      <c r="H130" s="206">
        <v>1</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360</v>
      </c>
    </row>
    <row r="131" spans="1:65" s="2" customFormat="1" ht="14.4" customHeight="1">
      <c r="A131" s="35"/>
      <c r="B131" s="36"/>
      <c r="C131" s="202" t="s">
        <v>451</v>
      </c>
      <c r="D131" s="202" t="s">
        <v>174</v>
      </c>
      <c r="E131" s="203" t="s">
        <v>2754</v>
      </c>
      <c r="F131" s="204" t="s">
        <v>2755</v>
      </c>
      <c r="G131" s="205" t="s">
        <v>378</v>
      </c>
      <c r="H131" s="206">
        <v>1</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361</v>
      </c>
    </row>
    <row r="132" spans="1:65" s="2" customFormat="1" ht="24.15" customHeight="1">
      <c r="A132" s="35"/>
      <c r="B132" s="36"/>
      <c r="C132" s="202" t="s">
        <v>260</v>
      </c>
      <c r="D132" s="202" t="s">
        <v>174</v>
      </c>
      <c r="E132" s="203" t="s">
        <v>2756</v>
      </c>
      <c r="F132" s="204" t="s">
        <v>2757</v>
      </c>
      <c r="G132" s="205" t="s">
        <v>2515</v>
      </c>
      <c r="H132" s="206">
        <v>9</v>
      </c>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178</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362</v>
      </c>
    </row>
    <row r="133" spans="1:65" s="2" customFormat="1" ht="37.8" customHeight="1">
      <c r="A133" s="35"/>
      <c r="B133" s="36"/>
      <c r="C133" s="202" t="s">
        <v>457</v>
      </c>
      <c r="D133" s="202" t="s">
        <v>174</v>
      </c>
      <c r="E133" s="203" t="s">
        <v>2758</v>
      </c>
      <c r="F133" s="204" t="s">
        <v>2759</v>
      </c>
      <c r="G133" s="205" t="s">
        <v>2515</v>
      </c>
      <c r="H133" s="206">
        <v>1</v>
      </c>
      <c r="I133" s="207"/>
      <c r="J133" s="208">
        <f>ROUND(I133*H133,2)</f>
        <v>0</v>
      </c>
      <c r="K133" s="209"/>
      <c r="L133" s="41"/>
      <c r="M133" s="210" t="s">
        <v>19</v>
      </c>
      <c r="N133" s="211"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178</v>
      </c>
      <c r="AT133" s="214" t="s">
        <v>174</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489</v>
      </c>
    </row>
    <row r="134" spans="1:65" s="2" customFormat="1" ht="14.4" customHeight="1">
      <c r="A134" s="35"/>
      <c r="B134" s="36"/>
      <c r="C134" s="202" t="s">
        <v>266</v>
      </c>
      <c r="D134" s="202" t="s">
        <v>174</v>
      </c>
      <c r="E134" s="203" t="s">
        <v>2760</v>
      </c>
      <c r="F134" s="204" t="s">
        <v>2761</v>
      </c>
      <c r="G134" s="205" t="s">
        <v>2674</v>
      </c>
      <c r="H134" s="206">
        <v>1</v>
      </c>
      <c r="I134" s="207"/>
      <c r="J134" s="208">
        <f>ROUND(I134*H134,2)</f>
        <v>0</v>
      </c>
      <c r="K134" s="209"/>
      <c r="L134" s="41"/>
      <c r="M134" s="210" t="s">
        <v>19</v>
      </c>
      <c r="N134" s="211"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178</v>
      </c>
      <c r="AT134" s="214" t="s">
        <v>174</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365</v>
      </c>
    </row>
    <row r="135" spans="1:65" s="2" customFormat="1" ht="24.15" customHeight="1">
      <c r="A135" s="35"/>
      <c r="B135" s="36"/>
      <c r="C135" s="222" t="s">
        <v>462</v>
      </c>
      <c r="D135" s="222" t="s">
        <v>299</v>
      </c>
      <c r="E135" s="223" t="s">
        <v>2762</v>
      </c>
      <c r="F135" s="224" t="s">
        <v>2763</v>
      </c>
      <c r="G135" s="225" t="s">
        <v>423</v>
      </c>
      <c r="H135" s="226">
        <v>40</v>
      </c>
      <c r="I135" s="227"/>
      <c r="J135" s="228">
        <f>ROUND(I135*H135,2)</f>
        <v>0</v>
      </c>
      <c r="K135" s="229"/>
      <c r="L135" s="230"/>
      <c r="M135" s="231" t="s">
        <v>19</v>
      </c>
      <c r="N135" s="232"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188</v>
      </c>
      <c r="AT135" s="214" t="s">
        <v>299</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366</v>
      </c>
    </row>
    <row r="136" spans="1:65" s="2" customFormat="1" ht="24.15" customHeight="1">
      <c r="A136" s="35"/>
      <c r="B136" s="36"/>
      <c r="C136" s="222" t="s">
        <v>272</v>
      </c>
      <c r="D136" s="222" t="s">
        <v>299</v>
      </c>
      <c r="E136" s="223" t="s">
        <v>2764</v>
      </c>
      <c r="F136" s="224" t="s">
        <v>821</v>
      </c>
      <c r="G136" s="225" t="s">
        <v>423</v>
      </c>
      <c r="H136" s="226">
        <v>120</v>
      </c>
      <c r="I136" s="227"/>
      <c r="J136" s="228">
        <f>ROUND(I136*H136,2)</f>
        <v>0</v>
      </c>
      <c r="K136" s="229"/>
      <c r="L136" s="230"/>
      <c r="M136" s="231" t="s">
        <v>19</v>
      </c>
      <c r="N136" s="232" t="s">
        <v>40</v>
      </c>
      <c r="O136" s="81"/>
      <c r="P136" s="212">
        <f>O136*H136</f>
        <v>0</v>
      </c>
      <c r="Q136" s="212">
        <v>0</v>
      </c>
      <c r="R136" s="212">
        <f>Q136*H136</f>
        <v>0</v>
      </c>
      <c r="S136" s="212">
        <v>0</v>
      </c>
      <c r="T136" s="213">
        <f>S136*H136</f>
        <v>0</v>
      </c>
      <c r="U136" s="35"/>
      <c r="V136" s="35"/>
      <c r="W136" s="35"/>
      <c r="X136" s="35"/>
      <c r="Y136" s="35"/>
      <c r="Z136" s="35"/>
      <c r="AA136" s="35"/>
      <c r="AB136" s="35"/>
      <c r="AC136" s="35"/>
      <c r="AD136" s="35"/>
      <c r="AE136" s="35"/>
      <c r="AR136" s="214" t="s">
        <v>188</v>
      </c>
      <c r="AT136" s="214" t="s">
        <v>299</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369</v>
      </c>
    </row>
    <row r="137" spans="1:65" s="2" customFormat="1" ht="24.15" customHeight="1">
      <c r="A137" s="35"/>
      <c r="B137" s="36"/>
      <c r="C137" s="222" t="s">
        <v>470</v>
      </c>
      <c r="D137" s="222" t="s">
        <v>299</v>
      </c>
      <c r="E137" s="223" t="s">
        <v>2765</v>
      </c>
      <c r="F137" s="224" t="s">
        <v>2766</v>
      </c>
      <c r="G137" s="225" t="s">
        <v>342</v>
      </c>
      <c r="H137" s="226">
        <v>20</v>
      </c>
      <c r="I137" s="227"/>
      <c r="J137" s="228">
        <f>ROUND(I137*H137,2)</f>
        <v>0</v>
      </c>
      <c r="K137" s="229"/>
      <c r="L137" s="230"/>
      <c r="M137" s="231" t="s">
        <v>19</v>
      </c>
      <c r="N137" s="232"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188</v>
      </c>
      <c r="AT137" s="214" t="s">
        <v>299</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372</v>
      </c>
    </row>
    <row r="138" spans="1:65" s="2" customFormat="1" ht="14.4" customHeight="1">
      <c r="A138" s="35"/>
      <c r="B138" s="36"/>
      <c r="C138" s="202" t="s">
        <v>278</v>
      </c>
      <c r="D138" s="202" t="s">
        <v>174</v>
      </c>
      <c r="E138" s="203" t="s">
        <v>2767</v>
      </c>
      <c r="F138" s="204" t="s">
        <v>2768</v>
      </c>
      <c r="G138" s="205" t="s">
        <v>1550</v>
      </c>
      <c r="H138" s="206">
        <v>1</v>
      </c>
      <c r="I138" s="207"/>
      <c r="J138" s="208">
        <f>ROUND(I138*H138,2)</f>
        <v>0</v>
      </c>
      <c r="K138" s="209"/>
      <c r="L138" s="41"/>
      <c r="M138" s="210" t="s">
        <v>19</v>
      </c>
      <c r="N138" s="211"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178</v>
      </c>
      <c r="AT138" s="214" t="s">
        <v>174</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375</v>
      </c>
    </row>
    <row r="139" spans="1:63" s="12" customFormat="1" ht="25.9" customHeight="1">
      <c r="A139" s="12"/>
      <c r="B139" s="186"/>
      <c r="C139" s="187"/>
      <c r="D139" s="188" t="s">
        <v>68</v>
      </c>
      <c r="E139" s="189" t="s">
        <v>315</v>
      </c>
      <c r="F139" s="189" t="s">
        <v>316</v>
      </c>
      <c r="G139" s="187"/>
      <c r="H139" s="187"/>
      <c r="I139" s="190"/>
      <c r="J139" s="191">
        <f>BK139</f>
        <v>0</v>
      </c>
      <c r="K139" s="187"/>
      <c r="L139" s="192"/>
      <c r="M139" s="193"/>
      <c r="N139" s="194"/>
      <c r="O139" s="194"/>
      <c r="P139" s="195">
        <f>P140+P142</f>
        <v>0</v>
      </c>
      <c r="Q139" s="194"/>
      <c r="R139" s="195">
        <f>R140+R142</f>
        <v>0</v>
      </c>
      <c r="S139" s="194"/>
      <c r="T139" s="196">
        <f>T140+T142</f>
        <v>0</v>
      </c>
      <c r="U139" s="12"/>
      <c r="V139" s="12"/>
      <c r="W139" s="12"/>
      <c r="X139" s="12"/>
      <c r="Y139" s="12"/>
      <c r="Z139" s="12"/>
      <c r="AA139" s="12"/>
      <c r="AB139" s="12"/>
      <c r="AC139" s="12"/>
      <c r="AD139" s="12"/>
      <c r="AE139" s="12"/>
      <c r="AR139" s="197" t="s">
        <v>189</v>
      </c>
      <c r="AT139" s="198" t="s">
        <v>68</v>
      </c>
      <c r="AU139" s="198" t="s">
        <v>69</v>
      </c>
      <c r="AY139" s="197" t="s">
        <v>171</v>
      </c>
      <c r="BK139" s="199">
        <f>BK140+BK142</f>
        <v>0</v>
      </c>
    </row>
    <row r="140" spans="1:63" s="12" customFormat="1" ht="22.8" customHeight="1">
      <c r="A140" s="12"/>
      <c r="B140" s="186"/>
      <c r="C140" s="187"/>
      <c r="D140" s="188" t="s">
        <v>68</v>
      </c>
      <c r="E140" s="200" t="s">
        <v>317</v>
      </c>
      <c r="F140" s="200" t="s">
        <v>318</v>
      </c>
      <c r="G140" s="187"/>
      <c r="H140" s="187"/>
      <c r="I140" s="190"/>
      <c r="J140" s="201">
        <f>BK140</f>
        <v>0</v>
      </c>
      <c r="K140" s="187"/>
      <c r="L140" s="192"/>
      <c r="M140" s="193"/>
      <c r="N140" s="194"/>
      <c r="O140" s="194"/>
      <c r="P140" s="195">
        <f>P141</f>
        <v>0</v>
      </c>
      <c r="Q140" s="194"/>
      <c r="R140" s="195">
        <f>R141</f>
        <v>0</v>
      </c>
      <c r="S140" s="194"/>
      <c r="T140" s="196">
        <f>T141</f>
        <v>0</v>
      </c>
      <c r="U140" s="12"/>
      <c r="V140" s="12"/>
      <c r="W140" s="12"/>
      <c r="X140" s="12"/>
      <c r="Y140" s="12"/>
      <c r="Z140" s="12"/>
      <c r="AA140" s="12"/>
      <c r="AB140" s="12"/>
      <c r="AC140" s="12"/>
      <c r="AD140" s="12"/>
      <c r="AE140" s="12"/>
      <c r="AR140" s="197" t="s">
        <v>189</v>
      </c>
      <c r="AT140" s="198" t="s">
        <v>68</v>
      </c>
      <c r="AU140" s="198" t="s">
        <v>77</v>
      </c>
      <c r="AY140" s="197" t="s">
        <v>171</v>
      </c>
      <c r="BK140" s="199">
        <f>BK141</f>
        <v>0</v>
      </c>
    </row>
    <row r="141" spans="1:65" s="2" customFormat="1" ht="14.4" customHeight="1">
      <c r="A141" s="35"/>
      <c r="B141" s="36"/>
      <c r="C141" s="202" t="s">
        <v>478</v>
      </c>
      <c r="D141" s="202" t="s">
        <v>174</v>
      </c>
      <c r="E141" s="203" t="s">
        <v>320</v>
      </c>
      <c r="F141" s="204" t="s">
        <v>318</v>
      </c>
      <c r="G141" s="205" t="s">
        <v>321</v>
      </c>
      <c r="H141" s="216"/>
      <c r="I141" s="207"/>
      <c r="J141" s="208">
        <f>ROUND(I141*H141,2)</f>
        <v>0</v>
      </c>
      <c r="K141" s="209"/>
      <c r="L141" s="41"/>
      <c r="M141" s="210" t="s">
        <v>19</v>
      </c>
      <c r="N141" s="211"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322</v>
      </c>
      <c r="AT141" s="214" t="s">
        <v>174</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322</v>
      </c>
      <c r="BM141" s="214" t="s">
        <v>2769</v>
      </c>
    </row>
    <row r="142" spans="1:63" s="12" customFormat="1" ht="22.8" customHeight="1">
      <c r="A142" s="12"/>
      <c r="B142" s="186"/>
      <c r="C142" s="187"/>
      <c r="D142" s="188" t="s">
        <v>68</v>
      </c>
      <c r="E142" s="200" t="s">
        <v>324</v>
      </c>
      <c r="F142" s="200" t="s">
        <v>325</v>
      </c>
      <c r="G142" s="187"/>
      <c r="H142" s="187"/>
      <c r="I142" s="190"/>
      <c r="J142" s="201">
        <f>BK142</f>
        <v>0</v>
      </c>
      <c r="K142" s="187"/>
      <c r="L142" s="192"/>
      <c r="M142" s="193"/>
      <c r="N142" s="194"/>
      <c r="O142" s="194"/>
      <c r="P142" s="195">
        <f>P143</f>
        <v>0</v>
      </c>
      <c r="Q142" s="194"/>
      <c r="R142" s="195">
        <f>R143</f>
        <v>0</v>
      </c>
      <c r="S142" s="194"/>
      <c r="T142" s="196">
        <f>T143</f>
        <v>0</v>
      </c>
      <c r="U142" s="12"/>
      <c r="V142" s="12"/>
      <c r="W142" s="12"/>
      <c r="X142" s="12"/>
      <c r="Y142" s="12"/>
      <c r="Z142" s="12"/>
      <c r="AA142" s="12"/>
      <c r="AB142" s="12"/>
      <c r="AC142" s="12"/>
      <c r="AD142" s="12"/>
      <c r="AE142" s="12"/>
      <c r="AR142" s="197" t="s">
        <v>189</v>
      </c>
      <c r="AT142" s="198" t="s">
        <v>68</v>
      </c>
      <c r="AU142" s="198" t="s">
        <v>77</v>
      </c>
      <c r="AY142" s="197" t="s">
        <v>171</v>
      </c>
      <c r="BK142" s="199">
        <f>BK143</f>
        <v>0</v>
      </c>
    </row>
    <row r="143" spans="1:65" s="2" customFormat="1" ht="14.4" customHeight="1">
      <c r="A143" s="35"/>
      <c r="B143" s="36"/>
      <c r="C143" s="202" t="s">
        <v>283</v>
      </c>
      <c r="D143" s="202" t="s">
        <v>174</v>
      </c>
      <c r="E143" s="203" t="s">
        <v>326</v>
      </c>
      <c r="F143" s="204" t="s">
        <v>325</v>
      </c>
      <c r="G143" s="205" t="s">
        <v>321</v>
      </c>
      <c r="H143" s="216"/>
      <c r="I143" s="207"/>
      <c r="J143" s="208">
        <f>ROUND(I143*H143,2)</f>
        <v>0</v>
      </c>
      <c r="K143" s="209"/>
      <c r="L143" s="41"/>
      <c r="M143" s="217" t="s">
        <v>19</v>
      </c>
      <c r="N143" s="218" t="s">
        <v>40</v>
      </c>
      <c r="O143" s="219"/>
      <c r="P143" s="220">
        <f>O143*H143</f>
        <v>0</v>
      </c>
      <c r="Q143" s="220">
        <v>0</v>
      </c>
      <c r="R143" s="220">
        <f>Q143*H143</f>
        <v>0</v>
      </c>
      <c r="S143" s="220">
        <v>0</v>
      </c>
      <c r="T143" s="221">
        <f>S143*H143</f>
        <v>0</v>
      </c>
      <c r="U143" s="35"/>
      <c r="V143" s="35"/>
      <c r="W143" s="35"/>
      <c r="X143" s="35"/>
      <c r="Y143" s="35"/>
      <c r="Z143" s="35"/>
      <c r="AA143" s="35"/>
      <c r="AB143" s="35"/>
      <c r="AC143" s="35"/>
      <c r="AD143" s="35"/>
      <c r="AE143" s="35"/>
      <c r="AR143" s="214" t="s">
        <v>322</v>
      </c>
      <c r="AT143" s="214" t="s">
        <v>174</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322</v>
      </c>
      <c r="BM143" s="214" t="s">
        <v>2770</v>
      </c>
    </row>
    <row r="144" spans="1:31" s="2" customFormat="1" ht="6.95" customHeight="1">
      <c r="A144" s="35"/>
      <c r="B144" s="56"/>
      <c r="C144" s="57"/>
      <c r="D144" s="57"/>
      <c r="E144" s="57"/>
      <c r="F144" s="57"/>
      <c r="G144" s="57"/>
      <c r="H144" s="57"/>
      <c r="I144" s="57"/>
      <c r="J144" s="57"/>
      <c r="K144" s="57"/>
      <c r="L144" s="41"/>
      <c r="M144" s="35"/>
      <c r="O144" s="35"/>
      <c r="P144" s="35"/>
      <c r="Q144" s="35"/>
      <c r="R144" s="35"/>
      <c r="S144" s="35"/>
      <c r="T144" s="35"/>
      <c r="U144" s="35"/>
      <c r="V144" s="35"/>
      <c r="W144" s="35"/>
      <c r="X144" s="35"/>
      <c r="Y144" s="35"/>
      <c r="Z144" s="35"/>
      <c r="AA144" s="35"/>
      <c r="AB144" s="35"/>
      <c r="AC144" s="35"/>
      <c r="AD144" s="35"/>
      <c r="AE144" s="35"/>
    </row>
  </sheetData>
  <sheetProtection password="CC35" sheet="1" objects="1" scenarios="1" formatColumns="0" formatRows="0" autoFilter="0"/>
  <autoFilter ref="C83:K14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78</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131</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ROUND(J98,2)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ROUND((SUM(BE98:BE151)),2)</f>
        <v>0</v>
      </c>
      <c r="G33" s="35"/>
      <c r="H33" s="35"/>
      <c r="I33" s="145">
        <v>0.21</v>
      </c>
      <c r="J33" s="144">
        <f>ROUND(((SUM(BE98:BE151))*I33),2)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ROUND((SUM(BF98:BF151)),2)</f>
        <v>0</v>
      </c>
      <c r="G34" s="35"/>
      <c r="H34" s="35"/>
      <c r="I34" s="145">
        <v>0.15</v>
      </c>
      <c r="J34" s="144">
        <f>ROUND(((SUM(BF98:BF151))*I34),2)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ROUND((SUM(BG98:BG151)),2)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ROUND((SUM(BH98:BH151)),2)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ROUND((SUM(BI98:BI151)),2)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SO.01.01 - DEMOLICE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J98</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137</v>
      </c>
      <c r="E60" s="165"/>
      <c r="F60" s="165"/>
      <c r="G60" s="165"/>
      <c r="H60" s="165"/>
      <c r="I60" s="165"/>
      <c r="J60" s="166">
        <f>J99</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138</v>
      </c>
      <c r="E61" s="171"/>
      <c r="F61" s="171"/>
      <c r="G61" s="171"/>
      <c r="H61" s="171"/>
      <c r="I61" s="171"/>
      <c r="J61" s="172">
        <f>J100</f>
        <v>0</v>
      </c>
      <c r="K61" s="169"/>
      <c r="L61" s="173"/>
      <c r="S61" s="10"/>
      <c r="T61" s="10"/>
      <c r="U61" s="10"/>
      <c r="V61" s="10"/>
      <c r="W61" s="10"/>
      <c r="X61" s="10"/>
      <c r="Y61" s="10"/>
      <c r="Z61" s="10"/>
      <c r="AA61" s="10"/>
      <c r="AB61" s="10"/>
      <c r="AC61" s="10"/>
      <c r="AD61" s="10"/>
      <c r="AE61" s="10"/>
    </row>
    <row r="62" spans="1:31" s="9" customFormat="1" ht="24.95" customHeight="1" hidden="1">
      <c r="A62" s="9"/>
      <c r="B62" s="162"/>
      <c r="C62" s="163"/>
      <c r="D62" s="164" t="s">
        <v>139</v>
      </c>
      <c r="E62" s="165"/>
      <c r="F62" s="165"/>
      <c r="G62" s="165"/>
      <c r="H62" s="165"/>
      <c r="I62" s="165"/>
      <c r="J62" s="166">
        <f>J117</f>
        <v>0</v>
      </c>
      <c r="K62" s="163"/>
      <c r="L62" s="167"/>
      <c r="S62" s="9"/>
      <c r="T62" s="9"/>
      <c r="U62" s="9"/>
      <c r="V62" s="9"/>
      <c r="W62" s="9"/>
      <c r="X62" s="9"/>
      <c r="Y62" s="9"/>
      <c r="Z62" s="9"/>
      <c r="AA62" s="9"/>
      <c r="AB62" s="9"/>
      <c r="AC62" s="9"/>
      <c r="AD62" s="9"/>
      <c r="AE62" s="9"/>
    </row>
    <row r="63" spans="1:31" s="10" customFormat="1" ht="19.9" customHeight="1" hidden="1">
      <c r="A63" s="10"/>
      <c r="B63" s="168"/>
      <c r="C63" s="169"/>
      <c r="D63" s="170" t="s">
        <v>140</v>
      </c>
      <c r="E63" s="171"/>
      <c r="F63" s="171"/>
      <c r="G63" s="171"/>
      <c r="H63" s="171"/>
      <c r="I63" s="171"/>
      <c r="J63" s="172">
        <f>J118</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141</v>
      </c>
      <c r="E64" s="171"/>
      <c r="F64" s="171"/>
      <c r="G64" s="171"/>
      <c r="H64" s="171"/>
      <c r="I64" s="171"/>
      <c r="J64" s="172">
        <f>J121</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142</v>
      </c>
      <c r="E65" s="171"/>
      <c r="F65" s="171"/>
      <c r="G65" s="171"/>
      <c r="H65" s="171"/>
      <c r="I65" s="171"/>
      <c r="J65" s="172">
        <f>J123</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143</v>
      </c>
      <c r="E66" s="171"/>
      <c r="F66" s="171"/>
      <c r="G66" s="171"/>
      <c r="H66" s="171"/>
      <c r="I66" s="171"/>
      <c r="J66" s="172">
        <f>J126</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144</v>
      </c>
      <c r="E67" s="171"/>
      <c r="F67" s="171"/>
      <c r="G67" s="171"/>
      <c r="H67" s="171"/>
      <c r="I67" s="171"/>
      <c r="J67" s="172">
        <f>J128</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145</v>
      </c>
      <c r="E68" s="171"/>
      <c r="F68" s="171"/>
      <c r="G68" s="171"/>
      <c r="H68" s="171"/>
      <c r="I68" s="171"/>
      <c r="J68" s="172">
        <f>J130</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146</v>
      </c>
      <c r="E69" s="171"/>
      <c r="F69" s="171"/>
      <c r="G69" s="171"/>
      <c r="H69" s="171"/>
      <c r="I69" s="171"/>
      <c r="J69" s="172">
        <f>J132</f>
        <v>0</v>
      </c>
      <c r="K69" s="169"/>
      <c r="L69" s="173"/>
      <c r="S69" s="10"/>
      <c r="T69" s="10"/>
      <c r="U69" s="10"/>
      <c r="V69" s="10"/>
      <c r="W69" s="10"/>
      <c r="X69" s="10"/>
      <c r="Y69" s="10"/>
      <c r="Z69" s="10"/>
      <c r="AA69" s="10"/>
      <c r="AB69" s="10"/>
      <c r="AC69" s="10"/>
      <c r="AD69" s="10"/>
      <c r="AE69" s="10"/>
    </row>
    <row r="70" spans="1:31" s="10" customFormat="1" ht="19.9" customHeight="1" hidden="1">
      <c r="A70" s="10"/>
      <c r="B70" s="168"/>
      <c r="C70" s="169"/>
      <c r="D70" s="170" t="s">
        <v>147</v>
      </c>
      <c r="E70" s="171"/>
      <c r="F70" s="171"/>
      <c r="G70" s="171"/>
      <c r="H70" s="171"/>
      <c r="I70" s="171"/>
      <c r="J70" s="172">
        <f>J134</f>
        <v>0</v>
      </c>
      <c r="K70" s="169"/>
      <c r="L70" s="173"/>
      <c r="S70" s="10"/>
      <c r="T70" s="10"/>
      <c r="U70" s="10"/>
      <c r="V70" s="10"/>
      <c r="W70" s="10"/>
      <c r="X70" s="10"/>
      <c r="Y70" s="10"/>
      <c r="Z70" s="10"/>
      <c r="AA70" s="10"/>
      <c r="AB70" s="10"/>
      <c r="AC70" s="10"/>
      <c r="AD70" s="10"/>
      <c r="AE70" s="10"/>
    </row>
    <row r="71" spans="1:31" s="10" customFormat="1" ht="19.9" customHeight="1" hidden="1">
      <c r="A71" s="10"/>
      <c r="B71" s="168"/>
      <c r="C71" s="169"/>
      <c r="D71" s="170" t="s">
        <v>148</v>
      </c>
      <c r="E71" s="171"/>
      <c r="F71" s="171"/>
      <c r="G71" s="171"/>
      <c r="H71" s="171"/>
      <c r="I71" s="171"/>
      <c r="J71" s="172">
        <f>J136</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149</v>
      </c>
      <c r="E72" s="171"/>
      <c r="F72" s="171"/>
      <c r="G72" s="171"/>
      <c r="H72" s="171"/>
      <c r="I72" s="171"/>
      <c r="J72" s="172">
        <f>J139</f>
        <v>0</v>
      </c>
      <c r="K72" s="169"/>
      <c r="L72" s="173"/>
      <c r="S72" s="10"/>
      <c r="T72" s="10"/>
      <c r="U72" s="10"/>
      <c r="V72" s="10"/>
      <c r="W72" s="10"/>
      <c r="X72" s="10"/>
      <c r="Y72" s="10"/>
      <c r="Z72" s="10"/>
      <c r="AA72" s="10"/>
      <c r="AB72" s="10"/>
      <c r="AC72" s="10"/>
      <c r="AD72" s="10"/>
      <c r="AE72" s="10"/>
    </row>
    <row r="73" spans="1:31" s="9" customFormat="1" ht="24.95" customHeight="1" hidden="1">
      <c r="A73" s="9"/>
      <c r="B73" s="162"/>
      <c r="C73" s="163"/>
      <c r="D73" s="164" t="s">
        <v>150</v>
      </c>
      <c r="E73" s="165"/>
      <c r="F73" s="165"/>
      <c r="G73" s="165"/>
      <c r="H73" s="165"/>
      <c r="I73" s="165"/>
      <c r="J73" s="166">
        <f>J141</f>
        <v>0</v>
      </c>
      <c r="K73" s="163"/>
      <c r="L73" s="167"/>
      <c r="S73" s="9"/>
      <c r="T73" s="9"/>
      <c r="U73" s="9"/>
      <c r="V73" s="9"/>
      <c r="W73" s="9"/>
      <c r="X73" s="9"/>
      <c r="Y73" s="9"/>
      <c r="Z73" s="9"/>
      <c r="AA73" s="9"/>
      <c r="AB73" s="9"/>
      <c r="AC73" s="9"/>
      <c r="AD73" s="9"/>
      <c r="AE73" s="9"/>
    </row>
    <row r="74" spans="1:31" s="10" customFormat="1" ht="19.9" customHeight="1" hidden="1">
      <c r="A74" s="10"/>
      <c r="B74" s="168"/>
      <c r="C74" s="169"/>
      <c r="D74" s="170" t="s">
        <v>151</v>
      </c>
      <c r="E74" s="171"/>
      <c r="F74" s="171"/>
      <c r="G74" s="171"/>
      <c r="H74" s="171"/>
      <c r="I74" s="171"/>
      <c r="J74" s="172">
        <f>J142</f>
        <v>0</v>
      </c>
      <c r="K74" s="169"/>
      <c r="L74" s="173"/>
      <c r="S74" s="10"/>
      <c r="T74" s="10"/>
      <c r="U74" s="10"/>
      <c r="V74" s="10"/>
      <c r="W74" s="10"/>
      <c r="X74" s="10"/>
      <c r="Y74" s="10"/>
      <c r="Z74" s="10"/>
      <c r="AA74" s="10"/>
      <c r="AB74" s="10"/>
      <c r="AC74" s="10"/>
      <c r="AD74" s="10"/>
      <c r="AE74" s="10"/>
    </row>
    <row r="75" spans="1:31" s="10" customFormat="1" ht="19.9" customHeight="1" hidden="1">
      <c r="A75" s="10"/>
      <c r="B75" s="168"/>
      <c r="C75" s="169"/>
      <c r="D75" s="170" t="s">
        <v>152</v>
      </c>
      <c r="E75" s="171"/>
      <c r="F75" s="171"/>
      <c r="G75" s="171"/>
      <c r="H75" s="171"/>
      <c r="I75" s="171"/>
      <c r="J75" s="172">
        <f>J145</f>
        <v>0</v>
      </c>
      <c r="K75" s="169"/>
      <c r="L75" s="173"/>
      <c r="S75" s="10"/>
      <c r="T75" s="10"/>
      <c r="U75" s="10"/>
      <c r="V75" s="10"/>
      <c r="W75" s="10"/>
      <c r="X75" s="10"/>
      <c r="Y75" s="10"/>
      <c r="Z75" s="10"/>
      <c r="AA75" s="10"/>
      <c r="AB75" s="10"/>
      <c r="AC75" s="10"/>
      <c r="AD75" s="10"/>
      <c r="AE75" s="10"/>
    </row>
    <row r="76" spans="1:31" s="9" customFormat="1" ht="24.95" customHeight="1" hidden="1">
      <c r="A76" s="9"/>
      <c r="B76" s="162"/>
      <c r="C76" s="163"/>
      <c r="D76" s="164" t="s">
        <v>153</v>
      </c>
      <c r="E76" s="165"/>
      <c r="F76" s="165"/>
      <c r="G76" s="165"/>
      <c r="H76" s="165"/>
      <c r="I76" s="165"/>
      <c r="J76" s="166">
        <f>J147</f>
        <v>0</v>
      </c>
      <c r="K76" s="163"/>
      <c r="L76" s="167"/>
      <c r="S76" s="9"/>
      <c r="T76" s="9"/>
      <c r="U76" s="9"/>
      <c r="V76" s="9"/>
      <c r="W76" s="9"/>
      <c r="X76" s="9"/>
      <c r="Y76" s="9"/>
      <c r="Z76" s="9"/>
      <c r="AA76" s="9"/>
      <c r="AB76" s="9"/>
      <c r="AC76" s="9"/>
      <c r="AD76" s="9"/>
      <c r="AE76" s="9"/>
    </row>
    <row r="77" spans="1:31" s="10" customFormat="1" ht="19.9" customHeight="1" hidden="1">
      <c r="A77" s="10"/>
      <c r="B77" s="168"/>
      <c r="C77" s="169"/>
      <c r="D77" s="170" t="s">
        <v>154</v>
      </c>
      <c r="E77" s="171"/>
      <c r="F77" s="171"/>
      <c r="G77" s="171"/>
      <c r="H77" s="171"/>
      <c r="I77" s="171"/>
      <c r="J77" s="172">
        <f>J148</f>
        <v>0</v>
      </c>
      <c r="K77" s="169"/>
      <c r="L77" s="173"/>
      <c r="S77" s="10"/>
      <c r="T77" s="10"/>
      <c r="U77" s="10"/>
      <c r="V77" s="10"/>
      <c r="W77" s="10"/>
      <c r="X77" s="10"/>
      <c r="Y77" s="10"/>
      <c r="Z77" s="10"/>
      <c r="AA77" s="10"/>
      <c r="AB77" s="10"/>
      <c r="AC77" s="10"/>
      <c r="AD77" s="10"/>
      <c r="AE77" s="10"/>
    </row>
    <row r="78" spans="1:31" s="10" customFormat="1" ht="19.9" customHeight="1" hidden="1">
      <c r="A78" s="10"/>
      <c r="B78" s="168"/>
      <c r="C78" s="169"/>
      <c r="D78" s="170" t="s">
        <v>155</v>
      </c>
      <c r="E78" s="171"/>
      <c r="F78" s="171"/>
      <c r="G78" s="171"/>
      <c r="H78" s="171"/>
      <c r="I78" s="171"/>
      <c r="J78" s="172">
        <f>J150</f>
        <v>0</v>
      </c>
      <c r="K78" s="169"/>
      <c r="L78" s="173"/>
      <c r="S78" s="10"/>
      <c r="T78" s="10"/>
      <c r="U78" s="10"/>
      <c r="V78" s="10"/>
      <c r="W78" s="10"/>
      <c r="X78" s="10"/>
      <c r="Y78" s="10"/>
      <c r="Z78" s="10"/>
      <c r="AA78" s="10"/>
      <c r="AB78" s="10"/>
      <c r="AC78" s="10"/>
      <c r="AD78" s="10"/>
      <c r="AE78" s="10"/>
    </row>
    <row r="79" spans="1:31" s="2" customFormat="1" ht="21.8" customHeight="1" hidden="1">
      <c r="A79" s="35"/>
      <c r="B79" s="36"/>
      <c r="C79" s="37"/>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6.95" customHeight="1" hidden="1">
      <c r="A80" s="35"/>
      <c r="B80" s="56"/>
      <c r="C80" s="57"/>
      <c r="D80" s="57"/>
      <c r="E80" s="57"/>
      <c r="F80" s="57"/>
      <c r="G80" s="57"/>
      <c r="H80" s="57"/>
      <c r="I80" s="57"/>
      <c r="J80" s="57"/>
      <c r="K80" s="57"/>
      <c r="L80" s="131"/>
      <c r="S80" s="35"/>
      <c r="T80" s="35"/>
      <c r="U80" s="35"/>
      <c r="V80" s="35"/>
      <c r="W80" s="35"/>
      <c r="X80" s="35"/>
      <c r="Y80" s="35"/>
      <c r="Z80" s="35"/>
      <c r="AA80" s="35"/>
      <c r="AB80" s="35"/>
      <c r="AC80" s="35"/>
      <c r="AD80" s="35"/>
      <c r="AE80" s="35"/>
    </row>
    <row r="81" ht="12" hidden="1"/>
    <row r="82" ht="12" hidden="1"/>
    <row r="83" ht="12" hidden="1"/>
    <row r="84" spans="1:31" s="2" customFormat="1" ht="6.95" customHeight="1">
      <c r="A84" s="35"/>
      <c r="B84" s="58"/>
      <c r="C84" s="59"/>
      <c r="D84" s="59"/>
      <c r="E84" s="59"/>
      <c r="F84" s="59"/>
      <c r="G84" s="59"/>
      <c r="H84" s="59"/>
      <c r="I84" s="59"/>
      <c r="J84" s="59"/>
      <c r="K84" s="59"/>
      <c r="L84" s="131"/>
      <c r="S84" s="35"/>
      <c r="T84" s="35"/>
      <c r="U84" s="35"/>
      <c r="V84" s="35"/>
      <c r="W84" s="35"/>
      <c r="X84" s="35"/>
      <c r="Y84" s="35"/>
      <c r="Z84" s="35"/>
      <c r="AA84" s="35"/>
      <c r="AB84" s="35"/>
      <c r="AC84" s="35"/>
      <c r="AD84" s="35"/>
      <c r="AE84" s="35"/>
    </row>
    <row r="85" spans="1:31" s="2" customFormat="1" ht="24.95" customHeight="1">
      <c r="A85" s="35"/>
      <c r="B85" s="36"/>
      <c r="C85" s="20" t="s">
        <v>156</v>
      </c>
      <c r="D85" s="37"/>
      <c r="E85" s="37"/>
      <c r="F85" s="37"/>
      <c r="G85" s="37"/>
      <c r="H85" s="37"/>
      <c r="I85" s="37"/>
      <c r="J85" s="37"/>
      <c r="K85" s="37"/>
      <c r="L85" s="131"/>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12" customHeight="1">
      <c r="A87" s="35"/>
      <c r="B87" s="36"/>
      <c r="C87" s="29" t="s">
        <v>16</v>
      </c>
      <c r="D87" s="37"/>
      <c r="E87" s="37"/>
      <c r="F87" s="37"/>
      <c r="G87" s="37"/>
      <c r="H87" s="37"/>
      <c r="I87" s="37"/>
      <c r="J87" s="37"/>
      <c r="K87" s="37"/>
      <c r="L87" s="131"/>
      <c r="S87" s="35"/>
      <c r="T87" s="35"/>
      <c r="U87" s="35"/>
      <c r="V87" s="35"/>
      <c r="W87" s="35"/>
      <c r="X87" s="35"/>
      <c r="Y87" s="35"/>
      <c r="Z87" s="35"/>
      <c r="AA87" s="35"/>
      <c r="AB87" s="35"/>
      <c r="AC87" s="35"/>
      <c r="AD87" s="35"/>
      <c r="AE87" s="35"/>
    </row>
    <row r="88" spans="1:31" s="2" customFormat="1" ht="16.5" customHeight="1">
      <c r="A88" s="35"/>
      <c r="B88" s="36"/>
      <c r="C88" s="37"/>
      <c r="D88" s="37"/>
      <c r="E88" s="157" t="str">
        <f>E7</f>
        <v>ON Jíčín - Náhradní zdroj elektrické energie - nemocnice Jičín</v>
      </c>
      <c r="F88" s="29"/>
      <c r="G88" s="29"/>
      <c r="H88" s="29"/>
      <c r="I88" s="37"/>
      <c r="J88" s="37"/>
      <c r="K88" s="37"/>
      <c r="L88" s="131"/>
      <c r="S88" s="35"/>
      <c r="T88" s="35"/>
      <c r="U88" s="35"/>
      <c r="V88" s="35"/>
      <c r="W88" s="35"/>
      <c r="X88" s="35"/>
      <c r="Y88" s="35"/>
      <c r="Z88" s="35"/>
      <c r="AA88" s="35"/>
      <c r="AB88" s="35"/>
      <c r="AC88" s="35"/>
      <c r="AD88" s="35"/>
      <c r="AE88" s="35"/>
    </row>
    <row r="89" spans="1:31" s="2" customFormat="1" ht="12" customHeight="1">
      <c r="A89" s="35"/>
      <c r="B89" s="36"/>
      <c r="C89" s="29" t="s">
        <v>130</v>
      </c>
      <c r="D89" s="37"/>
      <c r="E89" s="37"/>
      <c r="F89" s="37"/>
      <c r="G89" s="37"/>
      <c r="H89" s="37"/>
      <c r="I89" s="37"/>
      <c r="J89" s="37"/>
      <c r="K89" s="37"/>
      <c r="L89" s="131"/>
      <c r="S89" s="35"/>
      <c r="T89" s="35"/>
      <c r="U89" s="35"/>
      <c r="V89" s="35"/>
      <c r="W89" s="35"/>
      <c r="X89" s="35"/>
      <c r="Y89" s="35"/>
      <c r="Z89" s="35"/>
      <c r="AA89" s="35"/>
      <c r="AB89" s="35"/>
      <c r="AC89" s="35"/>
      <c r="AD89" s="35"/>
      <c r="AE89" s="35"/>
    </row>
    <row r="90" spans="1:31" s="2" customFormat="1" ht="16.5" customHeight="1">
      <c r="A90" s="35"/>
      <c r="B90" s="36"/>
      <c r="C90" s="37"/>
      <c r="D90" s="37"/>
      <c r="E90" s="66" t="str">
        <f>E9</f>
        <v>SO.01.01 - DEMOLICE</v>
      </c>
      <c r="F90" s="37"/>
      <c r="G90" s="37"/>
      <c r="H90" s="37"/>
      <c r="I90" s="37"/>
      <c r="J90" s="37"/>
      <c r="K90" s="37"/>
      <c r="L90" s="131"/>
      <c r="S90" s="35"/>
      <c r="T90" s="35"/>
      <c r="U90" s="35"/>
      <c r="V90" s="35"/>
      <c r="W90" s="35"/>
      <c r="X90" s="35"/>
      <c r="Y90" s="35"/>
      <c r="Z90" s="35"/>
      <c r="AA90" s="35"/>
      <c r="AB90" s="35"/>
      <c r="AC90" s="35"/>
      <c r="AD90" s="35"/>
      <c r="AE90" s="35"/>
    </row>
    <row r="91" spans="1:31" s="2" customFormat="1" ht="6.95" customHeight="1">
      <c r="A91" s="35"/>
      <c r="B91" s="36"/>
      <c r="C91" s="37"/>
      <c r="D91" s="37"/>
      <c r="E91" s="37"/>
      <c r="F91" s="37"/>
      <c r="G91" s="37"/>
      <c r="H91" s="37"/>
      <c r="I91" s="37"/>
      <c r="J91" s="37"/>
      <c r="K91" s="37"/>
      <c r="L91" s="131"/>
      <c r="S91" s="35"/>
      <c r="T91" s="35"/>
      <c r="U91" s="35"/>
      <c r="V91" s="35"/>
      <c r="W91" s="35"/>
      <c r="X91" s="35"/>
      <c r="Y91" s="35"/>
      <c r="Z91" s="35"/>
      <c r="AA91" s="35"/>
      <c r="AB91" s="35"/>
      <c r="AC91" s="35"/>
      <c r="AD91" s="35"/>
      <c r="AE91" s="35"/>
    </row>
    <row r="92" spans="1:31" s="2" customFormat="1" ht="12" customHeight="1">
      <c r="A92" s="35"/>
      <c r="B92" s="36"/>
      <c r="C92" s="29" t="s">
        <v>21</v>
      </c>
      <c r="D92" s="37"/>
      <c r="E92" s="37"/>
      <c r="F92" s="24" t="str">
        <f>F12</f>
        <v xml:space="preserve"> </v>
      </c>
      <c r="G92" s="37"/>
      <c r="H92" s="37"/>
      <c r="I92" s="29" t="s">
        <v>23</v>
      </c>
      <c r="J92" s="69" t="str">
        <f>IF(J12="","",J12)</f>
        <v>3. 9. 2021</v>
      </c>
      <c r="K92" s="37"/>
      <c r="L92" s="131"/>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31"/>
      <c r="S93" s="35"/>
      <c r="T93" s="35"/>
      <c r="U93" s="35"/>
      <c r="V93" s="35"/>
      <c r="W93" s="35"/>
      <c r="X93" s="35"/>
      <c r="Y93" s="35"/>
      <c r="Z93" s="35"/>
      <c r="AA93" s="35"/>
      <c r="AB93" s="35"/>
      <c r="AC93" s="35"/>
      <c r="AD93" s="35"/>
      <c r="AE93" s="35"/>
    </row>
    <row r="94" spans="1:31" s="2" customFormat="1" ht="15.15" customHeight="1">
      <c r="A94" s="35"/>
      <c r="B94" s="36"/>
      <c r="C94" s="29" t="s">
        <v>25</v>
      </c>
      <c r="D94" s="37"/>
      <c r="E94" s="37"/>
      <c r="F94" s="24" t="str">
        <f>E15</f>
        <v xml:space="preserve"> </v>
      </c>
      <c r="G94" s="37"/>
      <c r="H94" s="37"/>
      <c r="I94" s="29" t="s">
        <v>30</v>
      </c>
      <c r="J94" s="33" t="str">
        <f>E21</f>
        <v xml:space="preserve"> </v>
      </c>
      <c r="K94" s="37"/>
      <c r="L94" s="131"/>
      <c r="S94" s="35"/>
      <c r="T94" s="35"/>
      <c r="U94" s="35"/>
      <c r="V94" s="35"/>
      <c r="W94" s="35"/>
      <c r="X94" s="35"/>
      <c r="Y94" s="35"/>
      <c r="Z94" s="35"/>
      <c r="AA94" s="35"/>
      <c r="AB94" s="35"/>
      <c r="AC94" s="35"/>
      <c r="AD94" s="35"/>
      <c r="AE94" s="35"/>
    </row>
    <row r="95" spans="1:31" s="2" customFormat="1" ht="15.15" customHeight="1">
      <c r="A95" s="35"/>
      <c r="B95" s="36"/>
      <c r="C95" s="29" t="s">
        <v>28</v>
      </c>
      <c r="D95" s="37"/>
      <c r="E95" s="37"/>
      <c r="F95" s="24" t="str">
        <f>IF(E18="","",E18)</f>
        <v>Vyplň údaj</v>
      </c>
      <c r="G95" s="37"/>
      <c r="H95" s="37"/>
      <c r="I95" s="29" t="s">
        <v>32</v>
      </c>
      <c r="J95" s="33" t="str">
        <f>E24</f>
        <v xml:space="preserve"> </v>
      </c>
      <c r="K95" s="37"/>
      <c r="L95" s="131"/>
      <c r="S95" s="35"/>
      <c r="T95" s="35"/>
      <c r="U95" s="35"/>
      <c r="V95" s="35"/>
      <c r="W95" s="35"/>
      <c r="X95" s="35"/>
      <c r="Y95" s="35"/>
      <c r="Z95" s="35"/>
      <c r="AA95" s="35"/>
      <c r="AB95" s="35"/>
      <c r="AC95" s="35"/>
      <c r="AD95" s="35"/>
      <c r="AE95" s="35"/>
    </row>
    <row r="96" spans="1:31" s="2" customFormat="1" ht="10.3" customHeight="1">
      <c r="A96" s="35"/>
      <c r="B96" s="36"/>
      <c r="C96" s="37"/>
      <c r="D96" s="37"/>
      <c r="E96" s="37"/>
      <c r="F96" s="37"/>
      <c r="G96" s="37"/>
      <c r="H96" s="37"/>
      <c r="I96" s="37"/>
      <c r="J96" s="37"/>
      <c r="K96" s="37"/>
      <c r="L96" s="131"/>
      <c r="S96" s="35"/>
      <c r="T96" s="35"/>
      <c r="U96" s="35"/>
      <c r="V96" s="35"/>
      <c r="W96" s="35"/>
      <c r="X96" s="35"/>
      <c r="Y96" s="35"/>
      <c r="Z96" s="35"/>
      <c r="AA96" s="35"/>
      <c r="AB96" s="35"/>
      <c r="AC96" s="35"/>
      <c r="AD96" s="35"/>
      <c r="AE96" s="35"/>
    </row>
    <row r="97" spans="1:31" s="11" customFormat="1" ht="29.25" customHeight="1">
      <c r="A97" s="174"/>
      <c r="B97" s="175"/>
      <c r="C97" s="176" t="s">
        <v>157</v>
      </c>
      <c r="D97" s="177" t="s">
        <v>54</v>
      </c>
      <c r="E97" s="177" t="s">
        <v>50</v>
      </c>
      <c r="F97" s="177" t="s">
        <v>51</v>
      </c>
      <c r="G97" s="177" t="s">
        <v>158</v>
      </c>
      <c r="H97" s="177" t="s">
        <v>159</v>
      </c>
      <c r="I97" s="177" t="s">
        <v>160</v>
      </c>
      <c r="J97" s="178" t="s">
        <v>135</v>
      </c>
      <c r="K97" s="179" t="s">
        <v>161</v>
      </c>
      <c r="L97" s="180"/>
      <c r="M97" s="89" t="s">
        <v>19</v>
      </c>
      <c r="N97" s="90" t="s">
        <v>39</v>
      </c>
      <c r="O97" s="90" t="s">
        <v>162</v>
      </c>
      <c r="P97" s="90" t="s">
        <v>163</v>
      </c>
      <c r="Q97" s="90" t="s">
        <v>164</v>
      </c>
      <c r="R97" s="90" t="s">
        <v>165</v>
      </c>
      <c r="S97" s="90" t="s">
        <v>166</v>
      </c>
      <c r="T97" s="91" t="s">
        <v>167</v>
      </c>
      <c r="U97" s="174"/>
      <c r="V97" s="174"/>
      <c r="W97" s="174"/>
      <c r="X97" s="174"/>
      <c r="Y97" s="174"/>
      <c r="Z97" s="174"/>
      <c r="AA97" s="174"/>
      <c r="AB97" s="174"/>
      <c r="AC97" s="174"/>
      <c r="AD97" s="174"/>
      <c r="AE97" s="174"/>
    </row>
    <row r="98" spans="1:63" s="2" customFormat="1" ht="22.8" customHeight="1">
      <c r="A98" s="35"/>
      <c r="B98" s="36"/>
      <c r="C98" s="96" t="s">
        <v>168</v>
      </c>
      <c r="D98" s="37"/>
      <c r="E98" s="37"/>
      <c r="F98" s="37"/>
      <c r="G98" s="37"/>
      <c r="H98" s="37"/>
      <c r="I98" s="37"/>
      <c r="J98" s="181">
        <f>BK98</f>
        <v>0</v>
      </c>
      <c r="K98" s="37"/>
      <c r="L98" s="41"/>
      <c r="M98" s="92"/>
      <c r="N98" s="182"/>
      <c r="O98" s="93"/>
      <c r="P98" s="183">
        <f>P99+P117+P141+P147</f>
        <v>0</v>
      </c>
      <c r="Q98" s="93"/>
      <c r="R98" s="183">
        <f>R99+R117+R141+R147</f>
        <v>0</v>
      </c>
      <c r="S98" s="93"/>
      <c r="T98" s="184">
        <f>T99+T117+T141+T147</f>
        <v>1006.86414482</v>
      </c>
      <c r="U98" s="35"/>
      <c r="V98" s="35"/>
      <c r="W98" s="35"/>
      <c r="X98" s="35"/>
      <c r="Y98" s="35"/>
      <c r="Z98" s="35"/>
      <c r="AA98" s="35"/>
      <c r="AB98" s="35"/>
      <c r="AC98" s="35"/>
      <c r="AD98" s="35"/>
      <c r="AE98" s="35"/>
      <c r="AT98" s="14" t="s">
        <v>68</v>
      </c>
      <c r="AU98" s="14" t="s">
        <v>136</v>
      </c>
      <c r="BK98" s="185">
        <f>BK99+BK117+BK141+BK147</f>
        <v>0</v>
      </c>
    </row>
    <row r="99" spans="1:63" s="12" customFormat="1" ht="25.9" customHeight="1">
      <c r="A99" s="12"/>
      <c r="B99" s="186"/>
      <c r="C99" s="187"/>
      <c r="D99" s="188" t="s">
        <v>68</v>
      </c>
      <c r="E99" s="189" t="s">
        <v>169</v>
      </c>
      <c r="F99" s="189" t="s">
        <v>170</v>
      </c>
      <c r="G99" s="187"/>
      <c r="H99" s="187"/>
      <c r="I99" s="190"/>
      <c r="J99" s="191">
        <f>BK99</f>
        <v>0</v>
      </c>
      <c r="K99" s="187"/>
      <c r="L99" s="192"/>
      <c r="M99" s="193"/>
      <c r="N99" s="194"/>
      <c r="O99" s="194"/>
      <c r="P99" s="195">
        <f>P100</f>
        <v>0</v>
      </c>
      <c r="Q99" s="194"/>
      <c r="R99" s="195">
        <f>R100</f>
        <v>0</v>
      </c>
      <c r="S99" s="194"/>
      <c r="T99" s="196">
        <f>T100</f>
        <v>993.835325</v>
      </c>
      <c r="U99" s="12"/>
      <c r="V99" s="12"/>
      <c r="W99" s="12"/>
      <c r="X99" s="12"/>
      <c r="Y99" s="12"/>
      <c r="Z99" s="12"/>
      <c r="AA99" s="12"/>
      <c r="AB99" s="12"/>
      <c r="AC99" s="12"/>
      <c r="AD99" s="12"/>
      <c r="AE99" s="12"/>
      <c r="AR99" s="197" t="s">
        <v>77</v>
      </c>
      <c r="AT99" s="198" t="s">
        <v>68</v>
      </c>
      <c r="AU99" s="198" t="s">
        <v>69</v>
      </c>
      <c r="AY99" s="197" t="s">
        <v>171</v>
      </c>
      <c r="BK99" s="199">
        <f>BK100</f>
        <v>0</v>
      </c>
    </row>
    <row r="100" spans="1:63" s="12" customFormat="1" ht="22.8" customHeight="1">
      <c r="A100" s="12"/>
      <c r="B100" s="186"/>
      <c r="C100" s="187"/>
      <c r="D100" s="188" t="s">
        <v>68</v>
      </c>
      <c r="E100" s="200" t="s">
        <v>172</v>
      </c>
      <c r="F100" s="200" t="s">
        <v>173</v>
      </c>
      <c r="G100" s="187"/>
      <c r="H100" s="187"/>
      <c r="I100" s="190"/>
      <c r="J100" s="201">
        <f>BK100</f>
        <v>0</v>
      </c>
      <c r="K100" s="187"/>
      <c r="L100" s="192"/>
      <c r="M100" s="193"/>
      <c r="N100" s="194"/>
      <c r="O100" s="194"/>
      <c r="P100" s="195">
        <f>SUM(P101:P116)</f>
        <v>0</v>
      </c>
      <c r="Q100" s="194"/>
      <c r="R100" s="195">
        <f>SUM(R101:R116)</f>
        <v>0</v>
      </c>
      <c r="S100" s="194"/>
      <c r="T100" s="196">
        <f>SUM(T101:T116)</f>
        <v>993.835325</v>
      </c>
      <c r="U100" s="12"/>
      <c r="V100" s="12"/>
      <c r="W100" s="12"/>
      <c r="X100" s="12"/>
      <c r="Y100" s="12"/>
      <c r="Z100" s="12"/>
      <c r="AA100" s="12"/>
      <c r="AB100" s="12"/>
      <c r="AC100" s="12"/>
      <c r="AD100" s="12"/>
      <c r="AE100" s="12"/>
      <c r="AR100" s="197" t="s">
        <v>77</v>
      </c>
      <c r="AT100" s="198" t="s">
        <v>68</v>
      </c>
      <c r="AU100" s="198" t="s">
        <v>77</v>
      </c>
      <c r="AY100" s="197" t="s">
        <v>171</v>
      </c>
      <c r="BK100" s="199">
        <f>SUM(BK101:BK116)</f>
        <v>0</v>
      </c>
    </row>
    <row r="101" spans="1:65" s="2" customFormat="1" ht="14.4" customHeight="1">
      <c r="A101" s="35"/>
      <c r="B101" s="36"/>
      <c r="C101" s="202" t="s">
        <v>77</v>
      </c>
      <c r="D101" s="202" t="s">
        <v>174</v>
      </c>
      <c r="E101" s="203" t="s">
        <v>175</v>
      </c>
      <c r="F101" s="204" t="s">
        <v>176</v>
      </c>
      <c r="G101" s="205" t="s">
        <v>177</v>
      </c>
      <c r="H101" s="206">
        <v>153.386</v>
      </c>
      <c r="I101" s="207"/>
      <c r="J101" s="208">
        <f>ROUND(I101*H101,2)</f>
        <v>0</v>
      </c>
      <c r="K101" s="209"/>
      <c r="L101" s="41"/>
      <c r="M101" s="210" t="s">
        <v>19</v>
      </c>
      <c r="N101" s="211" t="s">
        <v>40</v>
      </c>
      <c r="O101" s="81"/>
      <c r="P101" s="212">
        <f>O101*H101</f>
        <v>0</v>
      </c>
      <c r="Q101" s="212">
        <v>0</v>
      </c>
      <c r="R101" s="212">
        <f>Q101*H101</f>
        <v>0</v>
      </c>
      <c r="S101" s="212">
        <v>2</v>
      </c>
      <c r="T101" s="213">
        <f>S101*H101</f>
        <v>306.772</v>
      </c>
      <c r="U101" s="35"/>
      <c r="V101" s="35"/>
      <c r="W101" s="35"/>
      <c r="X101" s="35"/>
      <c r="Y101" s="35"/>
      <c r="Z101" s="35"/>
      <c r="AA101" s="35"/>
      <c r="AB101" s="35"/>
      <c r="AC101" s="35"/>
      <c r="AD101" s="35"/>
      <c r="AE101" s="35"/>
      <c r="AR101" s="214" t="s">
        <v>178</v>
      </c>
      <c r="AT101" s="214" t="s">
        <v>174</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79</v>
      </c>
    </row>
    <row r="102" spans="1:65" s="2" customFormat="1" ht="37.8" customHeight="1">
      <c r="A102" s="35"/>
      <c r="B102" s="36"/>
      <c r="C102" s="202" t="s">
        <v>79</v>
      </c>
      <c r="D102" s="202" t="s">
        <v>174</v>
      </c>
      <c r="E102" s="203" t="s">
        <v>179</v>
      </c>
      <c r="F102" s="204" t="s">
        <v>180</v>
      </c>
      <c r="G102" s="205" t="s">
        <v>177</v>
      </c>
      <c r="H102" s="206">
        <v>191.19</v>
      </c>
      <c r="I102" s="207"/>
      <c r="J102" s="208">
        <f>ROUND(I102*H102,2)</f>
        <v>0</v>
      </c>
      <c r="K102" s="209"/>
      <c r="L102" s="41"/>
      <c r="M102" s="210" t="s">
        <v>19</v>
      </c>
      <c r="N102" s="211" t="s">
        <v>40</v>
      </c>
      <c r="O102" s="81"/>
      <c r="P102" s="212">
        <f>O102*H102</f>
        <v>0</v>
      </c>
      <c r="Q102" s="212">
        <v>0</v>
      </c>
      <c r="R102" s="212">
        <f>Q102*H102</f>
        <v>0</v>
      </c>
      <c r="S102" s="212">
        <v>2.27</v>
      </c>
      <c r="T102" s="213">
        <f>S102*H102</f>
        <v>434.0013</v>
      </c>
      <c r="U102" s="35"/>
      <c r="V102" s="35"/>
      <c r="W102" s="35"/>
      <c r="X102" s="35"/>
      <c r="Y102" s="35"/>
      <c r="Z102" s="35"/>
      <c r="AA102" s="35"/>
      <c r="AB102" s="35"/>
      <c r="AC102" s="35"/>
      <c r="AD102" s="35"/>
      <c r="AE102" s="35"/>
      <c r="AR102" s="214" t="s">
        <v>178</v>
      </c>
      <c r="AT102" s="214" t="s">
        <v>174</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178</v>
      </c>
    </row>
    <row r="103" spans="1:65" s="2" customFormat="1" ht="37.8" customHeight="1">
      <c r="A103" s="35"/>
      <c r="B103" s="36"/>
      <c r="C103" s="202" t="s">
        <v>181</v>
      </c>
      <c r="D103" s="202" t="s">
        <v>174</v>
      </c>
      <c r="E103" s="203" t="s">
        <v>182</v>
      </c>
      <c r="F103" s="204" t="s">
        <v>183</v>
      </c>
      <c r="G103" s="205" t="s">
        <v>184</v>
      </c>
      <c r="H103" s="206">
        <v>33.43</v>
      </c>
      <c r="I103" s="207"/>
      <c r="J103" s="208">
        <f>ROUND(I103*H103,2)</f>
        <v>0</v>
      </c>
      <c r="K103" s="209"/>
      <c r="L103" s="41"/>
      <c r="M103" s="210" t="s">
        <v>19</v>
      </c>
      <c r="N103" s="211" t="s">
        <v>40</v>
      </c>
      <c r="O103" s="81"/>
      <c r="P103" s="212">
        <f>O103*H103</f>
        <v>0</v>
      </c>
      <c r="Q103" s="212">
        <v>0</v>
      </c>
      <c r="R103" s="212">
        <f>Q103*H103</f>
        <v>0</v>
      </c>
      <c r="S103" s="212">
        <v>0.131</v>
      </c>
      <c r="T103" s="213">
        <f>S103*H103</f>
        <v>4.37933</v>
      </c>
      <c r="U103" s="35"/>
      <c r="V103" s="35"/>
      <c r="W103" s="35"/>
      <c r="X103" s="35"/>
      <c r="Y103" s="35"/>
      <c r="Z103" s="35"/>
      <c r="AA103" s="35"/>
      <c r="AB103" s="35"/>
      <c r="AC103" s="35"/>
      <c r="AD103" s="35"/>
      <c r="AE103" s="35"/>
      <c r="AR103" s="214" t="s">
        <v>178</v>
      </c>
      <c r="AT103" s="214" t="s">
        <v>174</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185</v>
      </c>
    </row>
    <row r="104" spans="1:65" s="2" customFormat="1" ht="37.8" customHeight="1">
      <c r="A104" s="35"/>
      <c r="B104" s="36"/>
      <c r="C104" s="202" t="s">
        <v>178</v>
      </c>
      <c r="D104" s="202" t="s">
        <v>174</v>
      </c>
      <c r="E104" s="203" t="s">
        <v>186</v>
      </c>
      <c r="F104" s="204" t="s">
        <v>187</v>
      </c>
      <c r="G104" s="205" t="s">
        <v>184</v>
      </c>
      <c r="H104" s="206">
        <v>94.299</v>
      </c>
      <c r="I104" s="207"/>
      <c r="J104" s="208">
        <f>ROUND(I104*H104,2)</f>
        <v>0</v>
      </c>
      <c r="K104" s="209"/>
      <c r="L104" s="41"/>
      <c r="M104" s="210" t="s">
        <v>19</v>
      </c>
      <c r="N104" s="211" t="s">
        <v>40</v>
      </c>
      <c r="O104" s="81"/>
      <c r="P104" s="212">
        <f>O104*H104</f>
        <v>0</v>
      </c>
      <c r="Q104" s="212">
        <v>0</v>
      </c>
      <c r="R104" s="212">
        <f>Q104*H104</f>
        <v>0</v>
      </c>
      <c r="S104" s="212">
        <v>0.261</v>
      </c>
      <c r="T104" s="213">
        <f>S104*H104</f>
        <v>24.612039000000003</v>
      </c>
      <c r="U104" s="35"/>
      <c r="V104" s="35"/>
      <c r="W104" s="35"/>
      <c r="X104" s="35"/>
      <c r="Y104" s="35"/>
      <c r="Z104" s="35"/>
      <c r="AA104" s="35"/>
      <c r="AB104" s="35"/>
      <c r="AC104" s="35"/>
      <c r="AD104" s="35"/>
      <c r="AE104" s="35"/>
      <c r="AR104" s="214" t="s">
        <v>178</v>
      </c>
      <c r="AT104" s="214" t="s">
        <v>174</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188</v>
      </c>
    </row>
    <row r="105" spans="1:65" s="2" customFormat="1" ht="24.15" customHeight="1">
      <c r="A105" s="35"/>
      <c r="B105" s="36"/>
      <c r="C105" s="202" t="s">
        <v>189</v>
      </c>
      <c r="D105" s="202" t="s">
        <v>174</v>
      </c>
      <c r="E105" s="203" t="s">
        <v>190</v>
      </c>
      <c r="F105" s="204" t="s">
        <v>191</v>
      </c>
      <c r="G105" s="205" t="s">
        <v>177</v>
      </c>
      <c r="H105" s="206">
        <v>10.502</v>
      </c>
      <c r="I105" s="207"/>
      <c r="J105" s="208">
        <f>ROUND(I105*H105,2)</f>
        <v>0</v>
      </c>
      <c r="K105" s="209"/>
      <c r="L105" s="41"/>
      <c r="M105" s="210" t="s">
        <v>19</v>
      </c>
      <c r="N105" s="211" t="s">
        <v>40</v>
      </c>
      <c r="O105" s="81"/>
      <c r="P105" s="212">
        <f>O105*H105</f>
        <v>0</v>
      </c>
      <c r="Q105" s="212">
        <v>0</v>
      </c>
      <c r="R105" s="212">
        <f>Q105*H105</f>
        <v>0</v>
      </c>
      <c r="S105" s="212">
        <v>2.4</v>
      </c>
      <c r="T105" s="213">
        <f>S105*H105</f>
        <v>25.204800000000002</v>
      </c>
      <c r="U105" s="35"/>
      <c r="V105" s="35"/>
      <c r="W105" s="35"/>
      <c r="X105" s="35"/>
      <c r="Y105" s="35"/>
      <c r="Z105" s="35"/>
      <c r="AA105" s="35"/>
      <c r="AB105" s="35"/>
      <c r="AC105" s="35"/>
      <c r="AD105" s="35"/>
      <c r="AE105" s="35"/>
      <c r="AR105" s="214" t="s">
        <v>178</v>
      </c>
      <c r="AT105" s="214" t="s">
        <v>174</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192</v>
      </c>
    </row>
    <row r="106" spans="1:65" s="2" customFormat="1" ht="24.15" customHeight="1">
      <c r="A106" s="35"/>
      <c r="B106" s="36"/>
      <c r="C106" s="202" t="s">
        <v>185</v>
      </c>
      <c r="D106" s="202" t="s">
        <v>174</v>
      </c>
      <c r="E106" s="203" t="s">
        <v>193</v>
      </c>
      <c r="F106" s="204" t="s">
        <v>194</v>
      </c>
      <c r="G106" s="205" t="s">
        <v>177</v>
      </c>
      <c r="H106" s="206">
        <v>82.111</v>
      </c>
      <c r="I106" s="207"/>
      <c r="J106" s="208">
        <f>ROUND(I106*H106,2)</f>
        <v>0</v>
      </c>
      <c r="K106" s="209"/>
      <c r="L106" s="41"/>
      <c r="M106" s="210" t="s">
        <v>19</v>
      </c>
      <c r="N106" s="211" t="s">
        <v>40</v>
      </c>
      <c r="O106" s="81"/>
      <c r="P106" s="212">
        <f>O106*H106</f>
        <v>0</v>
      </c>
      <c r="Q106" s="212">
        <v>0</v>
      </c>
      <c r="R106" s="212">
        <f>Q106*H106</f>
        <v>0</v>
      </c>
      <c r="S106" s="212">
        <v>2.4</v>
      </c>
      <c r="T106" s="213">
        <f>S106*H106</f>
        <v>197.06640000000002</v>
      </c>
      <c r="U106" s="35"/>
      <c r="V106" s="35"/>
      <c r="W106" s="35"/>
      <c r="X106" s="35"/>
      <c r="Y106" s="35"/>
      <c r="Z106" s="35"/>
      <c r="AA106" s="35"/>
      <c r="AB106" s="35"/>
      <c r="AC106" s="35"/>
      <c r="AD106" s="35"/>
      <c r="AE106" s="35"/>
      <c r="AR106" s="214" t="s">
        <v>178</v>
      </c>
      <c r="AT106" s="214" t="s">
        <v>174</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195</v>
      </c>
    </row>
    <row r="107" spans="1:65" s="2" customFormat="1" ht="37.8" customHeight="1">
      <c r="A107" s="35"/>
      <c r="B107" s="36"/>
      <c r="C107" s="202" t="s">
        <v>196</v>
      </c>
      <c r="D107" s="202" t="s">
        <v>174</v>
      </c>
      <c r="E107" s="203" t="s">
        <v>197</v>
      </c>
      <c r="F107" s="204" t="s">
        <v>198</v>
      </c>
      <c r="G107" s="205" t="s">
        <v>184</v>
      </c>
      <c r="H107" s="206">
        <v>8</v>
      </c>
      <c r="I107" s="207"/>
      <c r="J107" s="208">
        <f>ROUND(I107*H107,2)</f>
        <v>0</v>
      </c>
      <c r="K107" s="209"/>
      <c r="L107" s="41"/>
      <c r="M107" s="210" t="s">
        <v>19</v>
      </c>
      <c r="N107" s="211" t="s">
        <v>40</v>
      </c>
      <c r="O107" s="81"/>
      <c r="P107" s="212">
        <f>O107*H107</f>
        <v>0</v>
      </c>
      <c r="Q107" s="212">
        <v>0</v>
      </c>
      <c r="R107" s="212">
        <f>Q107*H107</f>
        <v>0</v>
      </c>
      <c r="S107" s="212">
        <v>0.076</v>
      </c>
      <c r="T107" s="213">
        <f>S107*H107</f>
        <v>0.608</v>
      </c>
      <c r="U107" s="35"/>
      <c r="V107" s="35"/>
      <c r="W107" s="35"/>
      <c r="X107" s="35"/>
      <c r="Y107" s="35"/>
      <c r="Z107" s="35"/>
      <c r="AA107" s="35"/>
      <c r="AB107" s="35"/>
      <c r="AC107" s="35"/>
      <c r="AD107" s="35"/>
      <c r="AE107" s="35"/>
      <c r="AR107" s="214" t="s">
        <v>178</v>
      </c>
      <c r="AT107" s="214" t="s">
        <v>174</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199</v>
      </c>
    </row>
    <row r="108" spans="1:65" s="2" customFormat="1" ht="37.8" customHeight="1">
      <c r="A108" s="35"/>
      <c r="B108" s="36"/>
      <c r="C108" s="202" t="s">
        <v>188</v>
      </c>
      <c r="D108" s="202" t="s">
        <v>174</v>
      </c>
      <c r="E108" s="203" t="s">
        <v>200</v>
      </c>
      <c r="F108" s="204" t="s">
        <v>201</v>
      </c>
      <c r="G108" s="205" t="s">
        <v>184</v>
      </c>
      <c r="H108" s="206">
        <v>18.912</v>
      </c>
      <c r="I108" s="207"/>
      <c r="J108" s="208">
        <f>ROUND(I108*H108,2)</f>
        <v>0</v>
      </c>
      <c r="K108" s="209"/>
      <c r="L108" s="41"/>
      <c r="M108" s="210" t="s">
        <v>19</v>
      </c>
      <c r="N108" s="211" t="s">
        <v>40</v>
      </c>
      <c r="O108" s="81"/>
      <c r="P108" s="212">
        <f>O108*H108</f>
        <v>0</v>
      </c>
      <c r="Q108" s="212">
        <v>0</v>
      </c>
      <c r="R108" s="212">
        <f>Q108*H108</f>
        <v>0</v>
      </c>
      <c r="S108" s="212">
        <v>0.063</v>
      </c>
      <c r="T108" s="213">
        <f>S108*H108</f>
        <v>1.1914559999999998</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202</v>
      </c>
    </row>
    <row r="109" spans="1:65" s="2" customFormat="1" ht="37.8" customHeight="1">
      <c r="A109" s="35"/>
      <c r="B109" s="36"/>
      <c r="C109" s="202" t="s">
        <v>172</v>
      </c>
      <c r="D109" s="202" t="s">
        <v>174</v>
      </c>
      <c r="E109" s="203" t="s">
        <v>203</v>
      </c>
      <c r="F109" s="204" t="s">
        <v>204</v>
      </c>
      <c r="G109" s="205" t="s">
        <v>205</v>
      </c>
      <c r="H109" s="206">
        <v>1006.864</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206</v>
      </c>
    </row>
    <row r="110" spans="1:65" s="2" customFormat="1" ht="37.8" customHeight="1">
      <c r="A110" s="35"/>
      <c r="B110" s="36"/>
      <c r="C110" s="202" t="s">
        <v>192</v>
      </c>
      <c r="D110" s="202" t="s">
        <v>174</v>
      </c>
      <c r="E110" s="203" t="s">
        <v>207</v>
      </c>
      <c r="F110" s="204" t="s">
        <v>208</v>
      </c>
      <c r="G110" s="205" t="s">
        <v>205</v>
      </c>
      <c r="H110" s="206">
        <v>15102.96</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209</v>
      </c>
    </row>
    <row r="111" spans="1:65" s="2" customFormat="1" ht="24.15" customHeight="1">
      <c r="A111" s="35"/>
      <c r="B111" s="36"/>
      <c r="C111" s="202" t="s">
        <v>210</v>
      </c>
      <c r="D111" s="202" t="s">
        <v>174</v>
      </c>
      <c r="E111" s="203" t="s">
        <v>211</v>
      </c>
      <c r="F111" s="204" t="s">
        <v>212</v>
      </c>
      <c r="G111" s="205" t="s">
        <v>205</v>
      </c>
      <c r="H111" s="206">
        <v>1006.864</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213</v>
      </c>
    </row>
    <row r="112" spans="1:65" s="2" customFormat="1" ht="37.8" customHeight="1">
      <c r="A112" s="35"/>
      <c r="B112" s="36"/>
      <c r="C112" s="202" t="s">
        <v>195</v>
      </c>
      <c r="D112" s="202" t="s">
        <v>174</v>
      </c>
      <c r="E112" s="203" t="s">
        <v>214</v>
      </c>
      <c r="F112" s="204" t="s">
        <v>215</v>
      </c>
      <c r="G112" s="205" t="s">
        <v>205</v>
      </c>
      <c r="H112" s="206">
        <v>993.983</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216</v>
      </c>
    </row>
    <row r="113" spans="1:65" s="2" customFormat="1" ht="37.8" customHeight="1">
      <c r="A113" s="35"/>
      <c r="B113" s="36"/>
      <c r="C113" s="202" t="s">
        <v>217</v>
      </c>
      <c r="D113" s="202" t="s">
        <v>174</v>
      </c>
      <c r="E113" s="203" t="s">
        <v>218</v>
      </c>
      <c r="F113" s="204" t="s">
        <v>219</v>
      </c>
      <c r="G113" s="205" t="s">
        <v>205</v>
      </c>
      <c r="H113" s="206">
        <v>0.859</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220</v>
      </c>
    </row>
    <row r="114" spans="1:65" s="2" customFormat="1" ht="37.8" customHeight="1">
      <c r="A114" s="35"/>
      <c r="B114" s="36"/>
      <c r="C114" s="202" t="s">
        <v>199</v>
      </c>
      <c r="D114" s="202" t="s">
        <v>174</v>
      </c>
      <c r="E114" s="203" t="s">
        <v>221</v>
      </c>
      <c r="F114" s="204" t="s">
        <v>222</v>
      </c>
      <c r="G114" s="205" t="s">
        <v>205</v>
      </c>
      <c r="H114" s="206">
        <v>11.438</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223</v>
      </c>
    </row>
    <row r="115" spans="1:65" s="2" customFormat="1" ht="24.15" customHeight="1">
      <c r="A115" s="35"/>
      <c r="B115" s="36"/>
      <c r="C115" s="202" t="s">
        <v>8</v>
      </c>
      <c r="D115" s="202" t="s">
        <v>174</v>
      </c>
      <c r="E115" s="203" t="s">
        <v>224</v>
      </c>
      <c r="F115" s="204" t="s">
        <v>225</v>
      </c>
      <c r="G115" s="205" t="s">
        <v>226</v>
      </c>
      <c r="H115" s="206">
        <v>1</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178</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227</v>
      </c>
    </row>
    <row r="116" spans="1:65" s="2" customFormat="1" ht="14.4" customHeight="1">
      <c r="A116" s="35"/>
      <c r="B116" s="36"/>
      <c r="C116" s="202" t="s">
        <v>202</v>
      </c>
      <c r="D116" s="202" t="s">
        <v>174</v>
      </c>
      <c r="E116" s="203" t="s">
        <v>228</v>
      </c>
      <c r="F116" s="204" t="s">
        <v>229</v>
      </c>
      <c r="G116" s="205" t="s">
        <v>226</v>
      </c>
      <c r="H116" s="206">
        <v>1</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230</v>
      </c>
    </row>
    <row r="117" spans="1:63" s="12" customFormat="1" ht="25.9" customHeight="1">
      <c r="A117" s="12"/>
      <c r="B117" s="186"/>
      <c r="C117" s="187"/>
      <c r="D117" s="188" t="s">
        <v>68</v>
      </c>
      <c r="E117" s="189" t="s">
        <v>231</v>
      </c>
      <c r="F117" s="189" t="s">
        <v>232</v>
      </c>
      <c r="G117" s="187"/>
      <c r="H117" s="187"/>
      <c r="I117" s="190"/>
      <c r="J117" s="191">
        <f>BK117</f>
        <v>0</v>
      </c>
      <c r="K117" s="187"/>
      <c r="L117" s="192"/>
      <c r="M117" s="193"/>
      <c r="N117" s="194"/>
      <c r="O117" s="194"/>
      <c r="P117" s="195">
        <f>P118+P121+P123+P126+P128+P130+P132+P134+P136+P139</f>
        <v>0</v>
      </c>
      <c r="Q117" s="194"/>
      <c r="R117" s="195">
        <f>R118+R121+R123+R126+R128+R130+R132+R134+R136+R139</f>
        <v>0</v>
      </c>
      <c r="S117" s="194"/>
      <c r="T117" s="196">
        <f>T118+T121+T123+T126+T128+T130+T132+T134+T136+T139</f>
        <v>13.028819819999997</v>
      </c>
      <c r="U117" s="12"/>
      <c r="V117" s="12"/>
      <c r="W117" s="12"/>
      <c r="X117" s="12"/>
      <c r="Y117" s="12"/>
      <c r="Z117" s="12"/>
      <c r="AA117" s="12"/>
      <c r="AB117" s="12"/>
      <c r="AC117" s="12"/>
      <c r="AD117" s="12"/>
      <c r="AE117" s="12"/>
      <c r="AR117" s="197" t="s">
        <v>79</v>
      </c>
      <c r="AT117" s="198" t="s">
        <v>68</v>
      </c>
      <c r="AU117" s="198" t="s">
        <v>69</v>
      </c>
      <c r="AY117" s="197" t="s">
        <v>171</v>
      </c>
      <c r="BK117" s="199">
        <f>BK118+BK121+BK123+BK126+BK128+BK130+BK132+BK134+BK136+BK139</f>
        <v>0</v>
      </c>
    </row>
    <row r="118" spans="1:63" s="12" customFormat="1" ht="22.8" customHeight="1">
      <c r="A118" s="12"/>
      <c r="B118" s="186"/>
      <c r="C118" s="187"/>
      <c r="D118" s="188" t="s">
        <v>68</v>
      </c>
      <c r="E118" s="200" t="s">
        <v>233</v>
      </c>
      <c r="F118" s="200" t="s">
        <v>234</v>
      </c>
      <c r="G118" s="187"/>
      <c r="H118" s="187"/>
      <c r="I118" s="190"/>
      <c r="J118" s="201">
        <f>BK118</f>
        <v>0</v>
      </c>
      <c r="K118" s="187"/>
      <c r="L118" s="192"/>
      <c r="M118" s="193"/>
      <c r="N118" s="194"/>
      <c r="O118" s="194"/>
      <c r="P118" s="195">
        <f>SUM(P119:P120)</f>
        <v>0</v>
      </c>
      <c r="Q118" s="194"/>
      <c r="R118" s="195">
        <f>SUM(R119:R120)</f>
        <v>0</v>
      </c>
      <c r="S118" s="194"/>
      <c r="T118" s="196">
        <f>SUM(T119:T120)</f>
        <v>11.427719999999999</v>
      </c>
      <c r="U118" s="12"/>
      <c r="V118" s="12"/>
      <c r="W118" s="12"/>
      <c r="X118" s="12"/>
      <c r="Y118" s="12"/>
      <c r="Z118" s="12"/>
      <c r="AA118" s="12"/>
      <c r="AB118" s="12"/>
      <c r="AC118" s="12"/>
      <c r="AD118" s="12"/>
      <c r="AE118" s="12"/>
      <c r="AR118" s="197" t="s">
        <v>79</v>
      </c>
      <c r="AT118" s="198" t="s">
        <v>68</v>
      </c>
      <c r="AU118" s="198" t="s">
        <v>77</v>
      </c>
      <c r="AY118" s="197" t="s">
        <v>171</v>
      </c>
      <c r="BK118" s="199">
        <f>SUM(BK119:BK120)</f>
        <v>0</v>
      </c>
    </row>
    <row r="119" spans="1:65" s="2" customFormat="1" ht="24.15" customHeight="1">
      <c r="A119" s="35"/>
      <c r="B119" s="36"/>
      <c r="C119" s="202" t="s">
        <v>235</v>
      </c>
      <c r="D119" s="202" t="s">
        <v>174</v>
      </c>
      <c r="E119" s="203" t="s">
        <v>236</v>
      </c>
      <c r="F119" s="204" t="s">
        <v>237</v>
      </c>
      <c r="G119" s="205" t="s">
        <v>184</v>
      </c>
      <c r="H119" s="206">
        <v>380.924</v>
      </c>
      <c r="I119" s="207"/>
      <c r="J119" s="208">
        <f>ROUND(I119*H119,2)</f>
        <v>0</v>
      </c>
      <c r="K119" s="209"/>
      <c r="L119" s="41"/>
      <c r="M119" s="210" t="s">
        <v>19</v>
      </c>
      <c r="N119" s="211" t="s">
        <v>40</v>
      </c>
      <c r="O119" s="81"/>
      <c r="P119" s="212">
        <f>O119*H119</f>
        <v>0</v>
      </c>
      <c r="Q119" s="212">
        <v>0</v>
      </c>
      <c r="R119" s="212">
        <f>Q119*H119</f>
        <v>0</v>
      </c>
      <c r="S119" s="212">
        <v>0.006</v>
      </c>
      <c r="T119" s="213">
        <f>S119*H119</f>
        <v>2.285544</v>
      </c>
      <c r="U119" s="35"/>
      <c r="V119" s="35"/>
      <c r="W119" s="35"/>
      <c r="X119" s="35"/>
      <c r="Y119" s="35"/>
      <c r="Z119" s="35"/>
      <c r="AA119" s="35"/>
      <c r="AB119" s="35"/>
      <c r="AC119" s="35"/>
      <c r="AD119" s="35"/>
      <c r="AE119" s="35"/>
      <c r="AR119" s="214" t="s">
        <v>202</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202</v>
      </c>
      <c r="BM119" s="214" t="s">
        <v>238</v>
      </c>
    </row>
    <row r="120" spans="1:65" s="2" customFormat="1" ht="24.15" customHeight="1">
      <c r="A120" s="35"/>
      <c r="B120" s="36"/>
      <c r="C120" s="202" t="s">
        <v>206</v>
      </c>
      <c r="D120" s="202" t="s">
        <v>174</v>
      </c>
      <c r="E120" s="203" t="s">
        <v>239</v>
      </c>
      <c r="F120" s="204" t="s">
        <v>240</v>
      </c>
      <c r="G120" s="205" t="s">
        <v>184</v>
      </c>
      <c r="H120" s="206">
        <v>1523.696</v>
      </c>
      <c r="I120" s="207"/>
      <c r="J120" s="208">
        <f>ROUND(I120*H120,2)</f>
        <v>0</v>
      </c>
      <c r="K120" s="209"/>
      <c r="L120" s="41"/>
      <c r="M120" s="210" t="s">
        <v>19</v>
      </c>
      <c r="N120" s="211" t="s">
        <v>40</v>
      </c>
      <c r="O120" s="81"/>
      <c r="P120" s="212">
        <f>O120*H120</f>
        <v>0</v>
      </c>
      <c r="Q120" s="212">
        <v>0</v>
      </c>
      <c r="R120" s="212">
        <f>Q120*H120</f>
        <v>0</v>
      </c>
      <c r="S120" s="212">
        <v>0.006</v>
      </c>
      <c r="T120" s="213">
        <f>S120*H120</f>
        <v>9.142176</v>
      </c>
      <c r="U120" s="35"/>
      <c r="V120" s="35"/>
      <c r="W120" s="35"/>
      <c r="X120" s="35"/>
      <c r="Y120" s="35"/>
      <c r="Z120" s="35"/>
      <c r="AA120" s="35"/>
      <c r="AB120" s="35"/>
      <c r="AC120" s="35"/>
      <c r="AD120" s="35"/>
      <c r="AE120" s="35"/>
      <c r="AR120" s="214" t="s">
        <v>202</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202</v>
      </c>
      <c r="BM120" s="214" t="s">
        <v>241</v>
      </c>
    </row>
    <row r="121" spans="1:63" s="12" customFormat="1" ht="22.8" customHeight="1">
      <c r="A121" s="12"/>
      <c r="B121" s="186"/>
      <c r="C121" s="187"/>
      <c r="D121" s="188" t="s">
        <v>68</v>
      </c>
      <c r="E121" s="200" t="s">
        <v>242</v>
      </c>
      <c r="F121" s="200" t="s">
        <v>243</v>
      </c>
      <c r="G121" s="187"/>
      <c r="H121" s="187"/>
      <c r="I121" s="190"/>
      <c r="J121" s="201">
        <f>BK121</f>
        <v>0</v>
      </c>
      <c r="K121" s="187"/>
      <c r="L121" s="192"/>
      <c r="M121" s="193"/>
      <c r="N121" s="194"/>
      <c r="O121" s="194"/>
      <c r="P121" s="195">
        <f>P122</f>
        <v>0</v>
      </c>
      <c r="Q121" s="194"/>
      <c r="R121" s="195">
        <f>R122</f>
        <v>0</v>
      </c>
      <c r="S121" s="194"/>
      <c r="T121" s="196">
        <f>T122</f>
        <v>0</v>
      </c>
      <c r="U121" s="12"/>
      <c r="V121" s="12"/>
      <c r="W121" s="12"/>
      <c r="X121" s="12"/>
      <c r="Y121" s="12"/>
      <c r="Z121" s="12"/>
      <c r="AA121" s="12"/>
      <c r="AB121" s="12"/>
      <c r="AC121" s="12"/>
      <c r="AD121" s="12"/>
      <c r="AE121" s="12"/>
      <c r="AR121" s="197" t="s">
        <v>79</v>
      </c>
      <c r="AT121" s="198" t="s">
        <v>68</v>
      </c>
      <c r="AU121" s="198" t="s">
        <v>77</v>
      </c>
      <c r="AY121" s="197" t="s">
        <v>171</v>
      </c>
      <c r="BK121" s="199">
        <f>BK122</f>
        <v>0</v>
      </c>
    </row>
    <row r="122" spans="1:65" s="2" customFormat="1" ht="24.15" customHeight="1">
      <c r="A122" s="35"/>
      <c r="B122" s="36"/>
      <c r="C122" s="202" t="s">
        <v>244</v>
      </c>
      <c r="D122" s="202" t="s">
        <v>174</v>
      </c>
      <c r="E122" s="203" t="s">
        <v>245</v>
      </c>
      <c r="F122" s="204" t="s">
        <v>246</v>
      </c>
      <c r="G122" s="205" t="s">
        <v>226</v>
      </c>
      <c r="H122" s="206">
        <v>1</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202</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202</v>
      </c>
      <c r="BM122" s="214" t="s">
        <v>247</v>
      </c>
    </row>
    <row r="123" spans="1:63" s="12" customFormat="1" ht="22.8" customHeight="1">
      <c r="A123" s="12"/>
      <c r="B123" s="186"/>
      <c r="C123" s="187"/>
      <c r="D123" s="188" t="s">
        <v>68</v>
      </c>
      <c r="E123" s="200" t="s">
        <v>248</v>
      </c>
      <c r="F123" s="200" t="s">
        <v>249</v>
      </c>
      <c r="G123" s="187"/>
      <c r="H123" s="187"/>
      <c r="I123" s="190"/>
      <c r="J123" s="201">
        <f>BK123</f>
        <v>0</v>
      </c>
      <c r="K123" s="187"/>
      <c r="L123" s="192"/>
      <c r="M123" s="193"/>
      <c r="N123" s="194"/>
      <c r="O123" s="194"/>
      <c r="P123" s="195">
        <f>SUM(P124:P125)</f>
        <v>0</v>
      </c>
      <c r="Q123" s="194"/>
      <c r="R123" s="195">
        <f>SUM(R124:R125)</f>
        <v>0</v>
      </c>
      <c r="S123" s="194"/>
      <c r="T123" s="196">
        <f>SUM(T124:T125)</f>
        <v>0</v>
      </c>
      <c r="U123" s="12"/>
      <c r="V123" s="12"/>
      <c r="W123" s="12"/>
      <c r="X123" s="12"/>
      <c r="Y123" s="12"/>
      <c r="Z123" s="12"/>
      <c r="AA123" s="12"/>
      <c r="AB123" s="12"/>
      <c r="AC123" s="12"/>
      <c r="AD123" s="12"/>
      <c r="AE123" s="12"/>
      <c r="AR123" s="197" t="s">
        <v>79</v>
      </c>
      <c r="AT123" s="198" t="s">
        <v>68</v>
      </c>
      <c r="AU123" s="198" t="s">
        <v>77</v>
      </c>
      <c r="AY123" s="197" t="s">
        <v>171</v>
      </c>
      <c r="BK123" s="199">
        <f>SUM(BK124:BK125)</f>
        <v>0</v>
      </c>
    </row>
    <row r="124" spans="1:65" s="2" customFormat="1" ht="24.15" customHeight="1">
      <c r="A124" s="35"/>
      <c r="B124" s="36"/>
      <c r="C124" s="202" t="s">
        <v>209</v>
      </c>
      <c r="D124" s="202" t="s">
        <v>174</v>
      </c>
      <c r="E124" s="203" t="s">
        <v>250</v>
      </c>
      <c r="F124" s="204" t="s">
        <v>251</v>
      </c>
      <c r="G124" s="205" t="s">
        <v>226</v>
      </c>
      <c r="H124" s="206">
        <v>1</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202</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202</v>
      </c>
      <c r="BM124" s="214" t="s">
        <v>252</v>
      </c>
    </row>
    <row r="125" spans="1:65" s="2" customFormat="1" ht="24.15" customHeight="1">
      <c r="A125" s="35"/>
      <c r="B125" s="36"/>
      <c r="C125" s="202" t="s">
        <v>7</v>
      </c>
      <c r="D125" s="202" t="s">
        <v>174</v>
      </c>
      <c r="E125" s="203" t="s">
        <v>253</v>
      </c>
      <c r="F125" s="204" t="s">
        <v>254</v>
      </c>
      <c r="G125" s="205" t="s">
        <v>226</v>
      </c>
      <c r="H125" s="206">
        <v>1</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202</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202</v>
      </c>
      <c r="BM125" s="214" t="s">
        <v>255</v>
      </c>
    </row>
    <row r="126" spans="1:63" s="12" customFormat="1" ht="22.8" customHeight="1">
      <c r="A126" s="12"/>
      <c r="B126" s="186"/>
      <c r="C126" s="187"/>
      <c r="D126" s="188" t="s">
        <v>68</v>
      </c>
      <c r="E126" s="200" t="s">
        <v>256</v>
      </c>
      <c r="F126" s="200" t="s">
        <v>257</v>
      </c>
      <c r="G126" s="187"/>
      <c r="H126" s="187"/>
      <c r="I126" s="190"/>
      <c r="J126" s="201">
        <f>BK126</f>
        <v>0</v>
      </c>
      <c r="K126" s="187"/>
      <c r="L126" s="192"/>
      <c r="M126" s="193"/>
      <c r="N126" s="194"/>
      <c r="O126" s="194"/>
      <c r="P126" s="195">
        <f>P127</f>
        <v>0</v>
      </c>
      <c r="Q126" s="194"/>
      <c r="R126" s="195">
        <f>R127</f>
        <v>0</v>
      </c>
      <c r="S126" s="194"/>
      <c r="T126" s="196">
        <f>T127</f>
        <v>0</v>
      </c>
      <c r="U126" s="12"/>
      <c r="V126" s="12"/>
      <c r="W126" s="12"/>
      <c r="X126" s="12"/>
      <c r="Y126" s="12"/>
      <c r="Z126" s="12"/>
      <c r="AA126" s="12"/>
      <c r="AB126" s="12"/>
      <c r="AC126" s="12"/>
      <c r="AD126" s="12"/>
      <c r="AE126" s="12"/>
      <c r="AR126" s="197" t="s">
        <v>79</v>
      </c>
      <c r="AT126" s="198" t="s">
        <v>68</v>
      </c>
      <c r="AU126" s="198" t="s">
        <v>77</v>
      </c>
      <c r="AY126" s="197" t="s">
        <v>171</v>
      </c>
      <c r="BK126" s="199">
        <f>BK127</f>
        <v>0</v>
      </c>
    </row>
    <row r="127" spans="1:65" s="2" customFormat="1" ht="24.15" customHeight="1">
      <c r="A127" s="35"/>
      <c r="B127" s="36"/>
      <c r="C127" s="202" t="s">
        <v>213</v>
      </c>
      <c r="D127" s="202" t="s">
        <v>174</v>
      </c>
      <c r="E127" s="203" t="s">
        <v>258</v>
      </c>
      <c r="F127" s="204" t="s">
        <v>259</v>
      </c>
      <c r="G127" s="205" t="s">
        <v>226</v>
      </c>
      <c r="H127" s="206">
        <v>1</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202</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202</v>
      </c>
      <c r="BM127" s="214" t="s">
        <v>260</v>
      </c>
    </row>
    <row r="128" spans="1:63" s="12" customFormat="1" ht="22.8" customHeight="1">
      <c r="A128" s="12"/>
      <c r="B128" s="186"/>
      <c r="C128" s="187"/>
      <c r="D128" s="188" t="s">
        <v>68</v>
      </c>
      <c r="E128" s="200" t="s">
        <v>261</v>
      </c>
      <c r="F128" s="200" t="s">
        <v>262</v>
      </c>
      <c r="G128" s="187"/>
      <c r="H128" s="187"/>
      <c r="I128" s="190"/>
      <c r="J128" s="201">
        <f>BK128</f>
        <v>0</v>
      </c>
      <c r="K128" s="187"/>
      <c r="L128" s="192"/>
      <c r="M128" s="193"/>
      <c r="N128" s="194"/>
      <c r="O128" s="194"/>
      <c r="P128" s="195">
        <f>P129</f>
        <v>0</v>
      </c>
      <c r="Q128" s="194"/>
      <c r="R128" s="195">
        <f>R129</f>
        <v>0</v>
      </c>
      <c r="S128" s="194"/>
      <c r="T128" s="196">
        <f>T129</f>
        <v>0</v>
      </c>
      <c r="U128" s="12"/>
      <c r="V128" s="12"/>
      <c r="W128" s="12"/>
      <c r="X128" s="12"/>
      <c r="Y128" s="12"/>
      <c r="Z128" s="12"/>
      <c r="AA128" s="12"/>
      <c r="AB128" s="12"/>
      <c r="AC128" s="12"/>
      <c r="AD128" s="12"/>
      <c r="AE128" s="12"/>
      <c r="AR128" s="197" t="s">
        <v>79</v>
      </c>
      <c r="AT128" s="198" t="s">
        <v>68</v>
      </c>
      <c r="AU128" s="198" t="s">
        <v>77</v>
      </c>
      <c r="AY128" s="197" t="s">
        <v>171</v>
      </c>
      <c r="BK128" s="199">
        <f>BK129</f>
        <v>0</v>
      </c>
    </row>
    <row r="129" spans="1:65" s="2" customFormat="1" ht="24.15" customHeight="1">
      <c r="A129" s="35"/>
      <c r="B129" s="36"/>
      <c r="C129" s="202" t="s">
        <v>263</v>
      </c>
      <c r="D129" s="202" t="s">
        <v>174</v>
      </c>
      <c r="E129" s="203" t="s">
        <v>264</v>
      </c>
      <c r="F129" s="204" t="s">
        <v>265</v>
      </c>
      <c r="G129" s="205" t="s">
        <v>226</v>
      </c>
      <c r="H129" s="206">
        <v>1</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202</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202</v>
      </c>
      <c r="BM129" s="214" t="s">
        <v>266</v>
      </c>
    </row>
    <row r="130" spans="1:63" s="12" customFormat="1" ht="22.8" customHeight="1">
      <c r="A130" s="12"/>
      <c r="B130" s="186"/>
      <c r="C130" s="187"/>
      <c r="D130" s="188" t="s">
        <v>68</v>
      </c>
      <c r="E130" s="200" t="s">
        <v>267</v>
      </c>
      <c r="F130" s="200" t="s">
        <v>268</v>
      </c>
      <c r="G130" s="187"/>
      <c r="H130" s="187"/>
      <c r="I130" s="190"/>
      <c r="J130" s="201">
        <f>BK130</f>
        <v>0</v>
      </c>
      <c r="K130" s="187"/>
      <c r="L130" s="192"/>
      <c r="M130" s="193"/>
      <c r="N130" s="194"/>
      <c r="O130" s="194"/>
      <c r="P130" s="195">
        <f>P131</f>
        <v>0</v>
      </c>
      <c r="Q130" s="194"/>
      <c r="R130" s="195">
        <f>R131</f>
        <v>0</v>
      </c>
      <c r="S130" s="194"/>
      <c r="T130" s="196">
        <f>T131</f>
        <v>0</v>
      </c>
      <c r="U130" s="12"/>
      <c r="V130" s="12"/>
      <c r="W130" s="12"/>
      <c r="X130" s="12"/>
      <c r="Y130" s="12"/>
      <c r="Z130" s="12"/>
      <c r="AA130" s="12"/>
      <c r="AB130" s="12"/>
      <c r="AC130" s="12"/>
      <c r="AD130" s="12"/>
      <c r="AE130" s="12"/>
      <c r="AR130" s="197" t="s">
        <v>79</v>
      </c>
      <c r="AT130" s="198" t="s">
        <v>68</v>
      </c>
      <c r="AU130" s="198" t="s">
        <v>77</v>
      </c>
      <c r="AY130" s="197" t="s">
        <v>171</v>
      </c>
      <c r="BK130" s="199">
        <f>BK131</f>
        <v>0</v>
      </c>
    </row>
    <row r="131" spans="1:65" s="2" customFormat="1" ht="24.15" customHeight="1">
      <c r="A131" s="35"/>
      <c r="B131" s="36"/>
      <c r="C131" s="202" t="s">
        <v>269</v>
      </c>
      <c r="D131" s="202" t="s">
        <v>174</v>
      </c>
      <c r="E131" s="203" t="s">
        <v>270</v>
      </c>
      <c r="F131" s="204" t="s">
        <v>271</v>
      </c>
      <c r="G131" s="205" t="s">
        <v>226</v>
      </c>
      <c r="H131" s="206">
        <v>1</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202</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202</v>
      </c>
      <c r="BM131" s="214" t="s">
        <v>272</v>
      </c>
    </row>
    <row r="132" spans="1:63" s="12" customFormat="1" ht="22.8" customHeight="1">
      <c r="A132" s="12"/>
      <c r="B132" s="186"/>
      <c r="C132" s="187"/>
      <c r="D132" s="188" t="s">
        <v>68</v>
      </c>
      <c r="E132" s="200" t="s">
        <v>273</v>
      </c>
      <c r="F132" s="200" t="s">
        <v>274</v>
      </c>
      <c r="G132" s="187"/>
      <c r="H132" s="187"/>
      <c r="I132" s="190"/>
      <c r="J132" s="201">
        <f>BK132</f>
        <v>0</v>
      </c>
      <c r="K132" s="187"/>
      <c r="L132" s="192"/>
      <c r="M132" s="193"/>
      <c r="N132" s="194"/>
      <c r="O132" s="194"/>
      <c r="P132" s="195">
        <f>P133</f>
        <v>0</v>
      </c>
      <c r="Q132" s="194"/>
      <c r="R132" s="195">
        <f>R133</f>
        <v>0</v>
      </c>
      <c r="S132" s="194"/>
      <c r="T132" s="196">
        <f>T133</f>
        <v>0.12707442</v>
      </c>
      <c r="U132" s="12"/>
      <c r="V132" s="12"/>
      <c r="W132" s="12"/>
      <c r="X132" s="12"/>
      <c r="Y132" s="12"/>
      <c r="Z132" s="12"/>
      <c r="AA132" s="12"/>
      <c r="AB132" s="12"/>
      <c r="AC132" s="12"/>
      <c r="AD132" s="12"/>
      <c r="AE132" s="12"/>
      <c r="AR132" s="197" t="s">
        <v>79</v>
      </c>
      <c r="AT132" s="198" t="s">
        <v>68</v>
      </c>
      <c r="AU132" s="198" t="s">
        <v>77</v>
      </c>
      <c r="AY132" s="197" t="s">
        <v>171</v>
      </c>
      <c r="BK132" s="199">
        <f>BK133</f>
        <v>0</v>
      </c>
    </row>
    <row r="133" spans="1:65" s="2" customFormat="1" ht="24.15" customHeight="1">
      <c r="A133" s="35"/>
      <c r="B133" s="36"/>
      <c r="C133" s="202" t="s">
        <v>275</v>
      </c>
      <c r="D133" s="202" t="s">
        <v>174</v>
      </c>
      <c r="E133" s="203" t="s">
        <v>276</v>
      </c>
      <c r="F133" s="204" t="s">
        <v>277</v>
      </c>
      <c r="G133" s="205" t="s">
        <v>184</v>
      </c>
      <c r="H133" s="206">
        <v>21.393</v>
      </c>
      <c r="I133" s="207"/>
      <c r="J133" s="208">
        <f>ROUND(I133*H133,2)</f>
        <v>0</v>
      </c>
      <c r="K133" s="209"/>
      <c r="L133" s="41"/>
      <c r="M133" s="210" t="s">
        <v>19</v>
      </c>
      <c r="N133" s="211" t="s">
        <v>40</v>
      </c>
      <c r="O133" s="81"/>
      <c r="P133" s="212">
        <f>O133*H133</f>
        <v>0</v>
      </c>
      <c r="Q133" s="212">
        <v>0</v>
      </c>
      <c r="R133" s="212">
        <f>Q133*H133</f>
        <v>0</v>
      </c>
      <c r="S133" s="212">
        <v>0.00594</v>
      </c>
      <c r="T133" s="213">
        <f>S133*H133</f>
        <v>0.12707442</v>
      </c>
      <c r="U133" s="35"/>
      <c r="V133" s="35"/>
      <c r="W133" s="35"/>
      <c r="X133" s="35"/>
      <c r="Y133" s="35"/>
      <c r="Z133" s="35"/>
      <c r="AA133" s="35"/>
      <c r="AB133" s="35"/>
      <c r="AC133" s="35"/>
      <c r="AD133" s="35"/>
      <c r="AE133" s="35"/>
      <c r="AR133" s="214" t="s">
        <v>202</v>
      </c>
      <c r="AT133" s="214" t="s">
        <v>174</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202</v>
      </c>
      <c r="BM133" s="214" t="s">
        <v>278</v>
      </c>
    </row>
    <row r="134" spans="1:63" s="12" customFormat="1" ht="22.8" customHeight="1">
      <c r="A134" s="12"/>
      <c r="B134" s="186"/>
      <c r="C134" s="187"/>
      <c r="D134" s="188" t="s">
        <v>68</v>
      </c>
      <c r="E134" s="200" t="s">
        <v>279</v>
      </c>
      <c r="F134" s="200" t="s">
        <v>280</v>
      </c>
      <c r="G134" s="187"/>
      <c r="H134" s="187"/>
      <c r="I134" s="190"/>
      <c r="J134" s="201">
        <f>BK134</f>
        <v>0</v>
      </c>
      <c r="K134" s="187"/>
      <c r="L134" s="192"/>
      <c r="M134" s="193"/>
      <c r="N134" s="194"/>
      <c r="O134" s="194"/>
      <c r="P134" s="195">
        <f>P135</f>
        <v>0</v>
      </c>
      <c r="Q134" s="194"/>
      <c r="R134" s="195">
        <f>R135</f>
        <v>0</v>
      </c>
      <c r="S134" s="194"/>
      <c r="T134" s="196">
        <f>T135</f>
        <v>0.040166</v>
      </c>
      <c r="U134" s="12"/>
      <c r="V134" s="12"/>
      <c r="W134" s="12"/>
      <c r="X134" s="12"/>
      <c r="Y134" s="12"/>
      <c r="Z134" s="12"/>
      <c r="AA134" s="12"/>
      <c r="AB134" s="12"/>
      <c r="AC134" s="12"/>
      <c r="AD134" s="12"/>
      <c r="AE134" s="12"/>
      <c r="AR134" s="197" t="s">
        <v>79</v>
      </c>
      <c r="AT134" s="198" t="s">
        <v>68</v>
      </c>
      <c r="AU134" s="198" t="s">
        <v>77</v>
      </c>
      <c r="AY134" s="197" t="s">
        <v>171</v>
      </c>
      <c r="BK134" s="199">
        <f>BK135</f>
        <v>0</v>
      </c>
    </row>
    <row r="135" spans="1:65" s="2" customFormat="1" ht="24.15" customHeight="1">
      <c r="A135" s="35"/>
      <c r="B135" s="36"/>
      <c r="C135" s="202" t="s">
        <v>216</v>
      </c>
      <c r="D135" s="202" t="s">
        <v>174</v>
      </c>
      <c r="E135" s="203" t="s">
        <v>281</v>
      </c>
      <c r="F135" s="204" t="s">
        <v>282</v>
      </c>
      <c r="G135" s="205" t="s">
        <v>184</v>
      </c>
      <c r="H135" s="206">
        <v>15.1</v>
      </c>
      <c r="I135" s="207"/>
      <c r="J135" s="208">
        <f>ROUND(I135*H135,2)</f>
        <v>0</v>
      </c>
      <c r="K135" s="209"/>
      <c r="L135" s="41"/>
      <c r="M135" s="210" t="s">
        <v>19</v>
      </c>
      <c r="N135" s="211" t="s">
        <v>40</v>
      </c>
      <c r="O135" s="81"/>
      <c r="P135" s="212">
        <f>O135*H135</f>
        <v>0</v>
      </c>
      <c r="Q135" s="212">
        <v>0</v>
      </c>
      <c r="R135" s="212">
        <f>Q135*H135</f>
        <v>0</v>
      </c>
      <c r="S135" s="212">
        <v>0.00266</v>
      </c>
      <c r="T135" s="213">
        <f>S135*H135</f>
        <v>0.040166</v>
      </c>
      <c r="U135" s="35"/>
      <c r="V135" s="35"/>
      <c r="W135" s="35"/>
      <c r="X135" s="35"/>
      <c r="Y135" s="35"/>
      <c r="Z135" s="35"/>
      <c r="AA135" s="35"/>
      <c r="AB135" s="35"/>
      <c r="AC135" s="35"/>
      <c r="AD135" s="35"/>
      <c r="AE135" s="35"/>
      <c r="AR135" s="214" t="s">
        <v>202</v>
      </c>
      <c r="AT135" s="214" t="s">
        <v>174</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202</v>
      </c>
      <c r="BM135" s="214" t="s">
        <v>283</v>
      </c>
    </row>
    <row r="136" spans="1:63" s="12" customFormat="1" ht="22.8" customHeight="1">
      <c r="A136" s="12"/>
      <c r="B136" s="186"/>
      <c r="C136" s="187"/>
      <c r="D136" s="188" t="s">
        <v>68</v>
      </c>
      <c r="E136" s="200" t="s">
        <v>284</v>
      </c>
      <c r="F136" s="200" t="s">
        <v>285</v>
      </c>
      <c r="G136" s="187"/>
      <c r="H136" s="187"/>
      <c r="I136" s="190"/>
      <c r="J136" s="201">
        <f>BK136</f>
        <v>0</v>
      </c>
      <c r="K136" s="187"/>
      <c r="L136" s="192"/>
      <c r="M136" s="193"/>
      <c r="N136" s="194"/>
      <c r="O136" s="194"/>
      <c r="P136" s="195">
        <f>SUM(P137:P138)</f>
        <v>0</v>
      </c>
      <c r="Q136" s="194"/>
      <c r="R136" s="195">
        <f>SUM(R137:R138)</f>
        <v>0</v>
      </c>
      <c r="S136" s="194"/>
      <c r="T136" s="196">
        <f>SUM(T137:T138)</f>
        <v>1.4328594000000001</v>
      </c>
      <c r="U136" s="12"/>
      <c r="V136" s="12"/>
      <c r="W136" s="12"/>
      <c r="X136" s="12"/>
      <c r="Y136" s="12"/>
      <c r="Z136" s="12"/>
      <c r="AA136" s="12"/>
      <c r="AB136" s="12"/>
      <c r="AC136" s="12"/>
      <c r="AD136" s="12"/>
      <c r="AE136" s="12"/>
      <c r="AR136" s="197" t="s">
        <v>79</v>
      </c>
      <c r="AT136" s="198" t="s">
        <v>68</v>
      </c>
      <c r="AU136" s="198" t="s">
        <v>77</v>
      </c>
      <c r="AY136" s="197" t="s">
        <v>171</v>
      </c>
      <c r="BK136" s="199">
        <f>SUM(BK137:BK138)</f>
        <v>0</v>
      </c>
    </row>
    <row r="137" spans="1:65" s="2" customFormat="1" ht="37.8" customHeight="1">
      <c r="A137" s="35"/>
      <c r="B137" s="36"/>
      <c r="C137" s="202" t="s">
        <v>286</v>
      </c>
      <c r="D137" s="202" t="s">
        <v>174</v>
      </c>
      <c r="E137" s="203" t="s">
        <v>287</v>
      </c>
      <c r="F137" s="204" t="s">
        <v>288</v>
      </c>
      <c r="G137" s="205" t="s">
        <v>184</v>
      </c>
      <c r="H137" s="206">
        <v>22.059</v>
      </c>
      <c r="I137" s="207"/>
      <c r="J137" s="208">
        <f>ROUND(I137*H137,2)</f>
        <v>0</v>
      </c>
      <c r="K137" s="209"/>
      <c r="L137" s="41"/>
      <c r="M137" s="210" t="s">
        <v>19</v>
      </c>
      <c r="N137" s="211" t="s">
        <v>40</v>
      </c>
      <c r="O137" s="81"/>
      <c r="P137" s="212">
        <f>O137*H137</f>
        <v>0</v>
      </c>
      <c r="Q137" s="212">
        <v>0</v>
      </c>
      <c r="R137" s="212">
        <f>Q137*H137</f>
        <v>0</v>
      </c>
      <c r="S137" s="212">
        <v>0.062</v>
      </c>
      <c r="T137" s="213">
        <f>S137*H137</f>
        <v>1.367658</v>
      </c>
      <c r="U137" s="35"/>
      <c r="V137" s="35"/>
      <c r="W137" s="35"/>
      <c r="X137" s="35"/>
      <c r="Y137" s="35"/>
      <c r="Z137" s="35"/>
      <c r="AA137" s="35"/>
      <c r="AB137" s="35"/>
      <c r="AC137" s="35"/>
      <c r="AD137" s="35"/>
      <c r="AE137" s="35"/>
      <c r="AR137" s="214" t="s">
        <v>202</v>
      </c>
      <c r="AT137" s="214" t="s">
        <v>174</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202</v>
      </c>
      <c r="BM137" s="214" t="s">
        <v>289</v>
      </c>
    </row>
    <row r="138" spans="1:65" s="2" customFormat="1" ht="24.15" customHeight="1">
      <c r="A138" s="35"/>
      <c r="B138" s="36"/>
      <c r="C138" s="202" t="s">
        <v>220</v>
      </c>
      <c r="D138" s="202" t="s">
        <v>174</v>
      </c>
      <c r="E138" s="203" t="s">
        <v>290</v>
      </c>
      <c r="F138" s="204" t="s">
        <v>291</v>
      </c>
      <c r="G138" s="205" t="s">
        <v>184</v>
      </c>
      <c r="H138" s="206">
        <v>8.01</v>
      </c>
      <c r="I138" s="207"/>
      <c r="J138" s="208">
        <f>ROUND(I138*H138,2)</f>
        <v>0</v>
      </c>
      <c r="K138" s="209"/>
      <c r="L138" s="41"/>
      <c r="M138" s="210" t="s">
        <v>19</v>
      </c>
      <c r="N138" s="211" t="s">
        <v>40</v>
      </c>
      <c r="O138" s="81"/>
      <c r="P138" s="212">
        <f>O138*H138</f>
        <v>0</v>
      </c>
      <c r="Q138" s="212">
        <v>0</v>
      </c>
      <c r="R138" s="212">
        <f>Q138*H138</f>
        <v>0</v>
      </c>
      <c r="S138" s="212">
        <v>0.00814</v>
      </c>
      <c r="T138" s="213">
        <f>S138*H138</f>
        <v>0.06520139999999999</v>
      </c>
      <c r="U138" s="35"/>
      <c r="V138" s="35"/>
      <c r="W138" s="35"/>
      <c r="X138" s="35"/>
      <c r="Y138" s="35"/>
      <c r="Z138" s="35"/>
      <c r="AA138" s="35"/>
      <c r="AB138" s="35"/>
      <c r="AC138" s="35"/>
      <c r="AD138" s="35"/>
      <c r="AE138" s="35"/>
      <c r="AR138" s="214" t="s">
        <v>202</v>
      </c>
      <c r="AT138" s="214" t="s">
        <v>174</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202</v>
      </c>
      <c r="BM138" s="214" t="s">
        <v>292</v>
      </c>
    </row>
    <row r="139" spans="1:63" s="12" customFormat="1" ht="22.8" customHeight="1">
      <c r="A139" s="12"/>
      <c r="B139" s="186"/>
      <c r="C139" s="187"/>
      <c r="D139" s="188" t="s">
        <v>68</v>
      </c>
      <c r="E139" s="200" t="s">
        <v>293</v>
      </c>
      <c r="F139" s="200" t="s">
        <v>294</v>
      </c>
      <c r="G139" s="187"/>
      <c r="H139" s="187"/>
      <c r="I139" s="190"/>
      <c r="J139" s="201">
        <f>BK139</f>
        <v>0</v>
      </c>
      <c r="K139" s="187"/>
      <c r="L139" s="192"/>
      <c r="M139" s="193"/>
      <c r="N139" s="194"/>
      <c r="O139" s="194"/>
      <c r="P139" s="195">
        <f>P140</f>
        <v>0</v>
      </c>
      <c r="Q139" s="194"/>
      <c r="R139" s="195">
        <f>R140</f>
        <v>0</v>
      </c>
      <c r="S139" s="194"/>
      <c r="T139" s="196">
        <f>T140</f>
        <v>0.001</v>
      </c>
      <c r="U139" s="12"/>
      <c r="V139" s="12"/>
      <c r="W139" s="12"/>
      <c r="X139" s="12"/>
      <c r="Y139" s="12"/>
      <c r="Z139" s="12"/>
      <c r="AA139" s="12"/>
      <c r="AB139" s="12"/>
      <c r="AC139" s="12"/>
      <c r="AD139" s="12"/>
      <c r="AE139" s="12"/>
      <c r="AR139" s="197" t="s">
        <v>79</v>
      </c>
      <c r="AT139" s="198" t="s">
        <v>68</v>
      </c>
      <c r="AU139" s="198" t="s">
        <v>77</v>
      </c>
      <c r="AY139" s="197" t="s">
        <v>171</v>
      </c>
      <c r="BK139" s="199">
        <f>BK140</f>
        <v>0</v>
      </c>
    </row>
    <row r="140" spans="1:65" s="2" customFormat="1" ht="37.8" customHeight="1">
      <c r="A140" s="35"/>
      <c r="B140" s="36"/>
      <c r="C140" s="202" t="s">
        <v>295</v>
      </c>
      <c r="D140" s="202" t="s">
        <v>174</v>
      </c>
      <c r="E140" s="203" t="s">
        <v>296</v>
      </c>
      <c r="F140" s="204" t="s">
        <v>297</v>
      </c>
      <c r="G140" s="205" t="s">
        <v>226</v>
      </c>
      <c r="H140" s="206">
        <v>1</v>
      </c>
      <c r="I140" s="207"/>
      <c r="J140" s="208">
        <f>ROUND(I140*H140,2)</f>
        <v>0</v>
      </c>
      <c r="K140" s="209"/>
      <c r="L140" s="41"/>
      <c r="M140" s="210" t="s">
        <v>19</v>
      </c>
      <c r="N140" s="211" t="s">
        <v>40</v>
      </c>
      <c r="O140" s="81"/>
      <c r="P140" s="212">
        <f>O140*H140</f>
        <v>0</v>
      </c>
      <c r="Q140" s="212">
        <v>0</v>
      </c>
      <c r="R140" s="212">
        <f>Q140*H140</f>
        <v>0</v>
      </c>
      <c r="S140" s="212">
        <v>0.001</v>
      </c>
      <c r="T140" s="213">
        <f>S140*H140</f>
        <v>0.001</v>
      </c>
      <c r="U140" s="35"/>
      <c r="V140" s="35"/>
      <c r="W140" s="35"/>
      <c r="X140" s="35"/>
      <c r="Y140" s="35"/>
      <c r="Z140" s="35"/>
      <c r="AA140" s="35"/>
      <c r="AB140" s="35"/>
      <c r="AC140" s="35"/>
      <c r="AD140" s="35"/>
      <c r="AE140" s="35"/>
      <c r="AR140" s="214" t="s">
        <v>202</v>
      </c>
      <c r="AT140" s="214" t="s">
        <v>174</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202</v>
      </c>
      <c r="BM140" s="214" t="s">
        <v>298</v>
      </c>
    </row>
    <row r="141" spans="1:63" s="12" customFormat="1" ht="25.9" customHeight="1">
      <c r="A141" s="12"/>
      <c r="B141" s="186"/>
      <c r="C141" s="187"/>
      <c r="D141" s="188" t="s">
        <v>68</v>
      </c>
      <c r="E141" s="189" t="s">
        <v>299</v>
      </c>
      <c r="F141" s="189" t="s">
        <v>300</v>
      </c>
      <c r="G141" s="187"/>
      <c r="H141" s="187"/>
      <c r="I141" s="190"/>
      <c r="J141" s="191">
        <f>BK141</f>
        <v>0</v>
      </c>
      <c r="K141" s="187"/>
      <c r="L141" s="192"/>
      <c r="M141" s="193"/>
      <c r="N141" s="194"/>
      <c r="O141" s="194"/>
      <c r="P141" s="195">
        <f>P142+P145</f>
        <v>0</v>
      </c>
      <c r="Q141" s="194"/>
      <c r="R141" s="195">
        <f>R142+R145</f>
        <v>0</v>
      </c>
      <c r="S141" s="194"/>
      <c r="T141" s="196">
        <f>T142+T145</f>
        <v>0</v>
      </c>
      <c r="U141" s="12"/>
      <c r="V141" s="12"/>
      <c r="W141" s="12"/>
      <c r="X141" s="12"/>
      <c r="Y141" s="12"/>
      <c r="Z141" s="12"/>
      <c r="AA141" s="12"/>
      <c r="AB141" s="12"/>
      <c r="AC141" s="12"/>
      <c r="AD141" s="12"/>
      <c r="AE141" s="12"/>
      <c r="AR141" s="197" t="s">
        <v>181</v>
      </c>
      <c r="AT141" s="198" t="s">
        <v>68</v>
      </c>
      <c r="AU141" s="198" t="s">
        <v>69</v>
      </c>
      <c r="AY141" s="197" t="s">
        <v>171</v>
      </c>
      <c r="BK141" s="199">
        <f>BK142+BK145</f>
        <v>0</v>
      </c>
    </row>
    <row r="142" spans="1:63" s="12" customFormat="1" ht="22.8" customHeight="1">
      <c r="A142" s="12"/>
      <c r="B142" s="186"/>
      <c r="C142" s="187"/>
      <c r="D142" s="188" t="s">
        <v>68</v>
      </c>
      <c r="E142" s="200" t="s">
        <v>301</v>
      </c>
      <c r="F142" s="200" t="s">
        <v>302</v>
      </c>
      <c r="G142" s="187"/>
      <c r="H142" s="187"/>
      <c r="I142" s="190"/>
      <c r="J142" s="201">
        <f>BK142</f>
        <v>0</v>
      </c>
      <c r="K142" s="187"/>
      <c r="L142" s="192"/>
      <c r="M142" s="193"/>
      <c r="N142" s="194"/>
      <c r="O142" s="194"/>
      <c r="P142" s="195">
        <f>SUM(P143:P144)</f>
        <v>0</v>
      </c>
      <c r="Q142" s="194"/>
      <c r="R142" s="195">
        <f>SUM(R143:R144)</f>
        <v>0</v>
      </c>
      <c r="S142" s="194"/>
      <c r="T142" s="196">
        <f>SUM(T143:T144)</f>
        <v>0</v>
      </c>
      <c r="U142" s="12"/>
      <c r="V142" s="12"/>
      <c r="W142" s="12"/>
      <c r="X142" s="12"/>
      <c r="Y142" s="12"/>
      <c r="Z142" s="12"/>
      <c r="AA142" s="12"/>
      <c r="AB142" s="12"/>
      <c r="AC142" s="12"/>
      <c r="AD142" s="12"/>
      <c r="AE142" s="12"/>
      <c r="AR142" s="197" t="s">
        <v>181</v>
      </c>
      <c r="AT142" s="198" t="s">
        <v>68</v>
      </c>
      <c r="AU142" s="198" t="s">
        <v>77</v>
      </c>
      <c r="AY142" s="197" t="s">
        <v>171</v>
      </c>
      <c r="BK142" s="199">
        <f>SUM(BK143:BK144)</f>
        <v>0</v>
      </c>
    </row>
    <row r="143" spans="1:65" s="2" customFormat="1" ht="24.15" customHeight="1">
      <c r="A143" s="35"/>
      <c r="B143" s="36"/>
      <c r="C143" s="202" t="s">
        <v>223</v>
      </c>
      <c r="D143" s="202" t="s">
        <v>174</v>
      </c>
      <c r="E143" s="203" t="s">
        <v>303</v>
      </c>
      <c r="F143" s="204" t="s">
        <v>304</v>
      </c>
      <c r="G143" s="205" t="s">
        <v>226</v>
      </c>
      <c r="H143" s="206">
        <v>1</v>
      </c>
      <c r="I143" s="207"/>
      <c r="J143" s="208">
        <f>ROUND(I143*H143,2)</f>
        <v>0</v>
      </c>
      <c r="K143" s="209"/>
      <c r="L143" s="41"/>
      <c r="M143" s="210" t="s">
        <v>19</v>
      </c>
      <c r="N143" s="211"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305</v>
      </c>
      <c r="AT143" s="214" t="s">
        <v>174</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305</v>
      </c>
      <c r="BM143" s="214" t="s">
        <v>306</v>
      </c>
    </row>
    <row r="144" spans="1:65" s="2" customFormat="1" ht="14.4" customHeight="1">
      <c r="A144" s="35"/>
      <c r="B144" s="36"/>
      <c r="C144" s="202" t="s">
        <v>307</v>
      </c>
      <c r="D144" s="202" t="s">
        <v>174</v>
      </c>
      <c r="E144" s="203" t="s">
        <v>308</v>
      </c>
      <c r="F144" s="204" t="s">
        <v>309</v>
      </c>
      <c r="G144" s="205" t="s">
        <v>226</v>
      </c>
      <c r="H144" s="206">
        <v>1</v>
      </c>
      <c r="I144" s="207"/>
      <c r="J144" s="208">
        <f>ROUND(I144*H144,2)</f>
        <v>0</v>
      </c>
      <c r="K144" s="209"/>
      <c r="L144" s="41"/>
      <c r="M144" s="210" t="s">
        <v>19</v>
      </c>
      <c r="N144" s="211"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305</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305</v>
      </c>
      <c r="BM144" s="214" t="s">
        <v>305</v>
      </c>
    </row>
    <row r="145" spans="1:63" s="12" customFormat="1" ht="22.8" customHeight="1">
      <c r="A145" s="12"/>
      <c r="B145" s="186"/>
      <c r="C145" s="187"/>
      <c r="D145" s="188" t="s">
        <v>68</v>
      </c>
      <c r="E145" s="200" t="s">
        <v>310</v>
      </c>
      <c r="F145" s="200" t="s">
        <v>311</v>
      </c>
      <c r="G145" s="187"/>
      <c r="H145" s="187"/>
      <c r="I145" s="190"/>
      <c r="J145" s="201">
        <f>BK145</f>
        <v>0</v>
      </c>
      <c r="K145" s="187"/>
      <c r="L145" s="192"/>
      <c r="M145" s="193"/>
      <c r="N145" s="194"/>
      <c r="O145" s="194"/>
      <c r="P145" s="195">
        <f>P146</f>
        <v>0</v>
      </c>
      <c r="Q145" s="194"/>
      <c r="R145" s="195">
        <f>R146</f>
        <v>0</v>
      </c>
      <c r="S145" s="194"/>
      <c r="T145" s="196">
        <f>T146</f>
        <v>0</v>
      </c>
      <c r="U145" s="12"/>
      <c r="V145" s="12"/>
      <c r="W145" s="12"/>
      <c r="X145" s="12"/>
      <c r="Y145" s="12"/>
      <c r="Z145" s="12"/>
      <c r="AA145" s="12"/>
      <c r="AB145" s="12"/>
      <c r="AC145" s="12"/>
      <c r="AD145" s="12"/>
      <c r="AE145" s="12"/>
      <c r="AR145" s="197" t="s">
        <v>181</v>
      </c>
      <c r="AT145" s="198" t="s">
        <v>68</v>
      </c>
      <c r="AU145" s="198" t="s">
        <v>77</v>
      </c>
      <c r="AY145" s="197" t="s">
        <v>171</v>
      </c>
      <c r="BK145" s="199">
        <f>BK146</f>
        <v>0</v>
      </c>
    </row>
    <row r="146" spans="1:65" s="2" customFormat="1" ht="24.15" customHeight="1">
      <c r="A146" s="35"/>
      <c r="B146" s="36"/>
      <c r="C146" s="202" t="s">
        <v>227</v>
      </c>
      <c r="D146" s="202" t="s">
        <v>174</v>
      </c>
      <c r="E146" s="203" t="s">
        <v>312</v>
      </c>
      <c r="F146" s="204" t="s">
        <v>313</v>
      </c>
      <c r="G146" s="205" t="s">
        <v>226</v>
      </c>
      <c r="H146" s="206">
        <v>1</v>
      </c>
      <c r="I146" s="207"/>
      <c r="J146" s="208">
        <f>ROUND(I146*H146,2)</f>
        <v>0</v>
      </c>
      <c r="K146" s="209"/>
      <c r="L146" s="41"/>
      <c r="M146" s="210" t="s">
        <v>19</v>
      </c>
      <c r="N146" s="211" t="s">
        <v>40</v>
      </c>
      <c r="O146" s="81"/>
      <c r="P146" s="212">
        <f>O146*H146</f>
        <v>0</v>
      </c>
      <c r="Q146" s="212">
        <v>0</v>
      </c>
      <c r="R146" s="212">
        <f>Q146*H146</f>
        <v>0</v>
      </c>
      <c r="S146" s="212">
        <v>0</v>
      </c>
      <c r="T146" s="213">
        <f>S146*H146</f>
        <v>0</v>
      </c>
      <c r="U146" s="35"/>
      <c r="V146" s="35"/>
      <c r="W146" s="35"/>
      <c r="X146" s="35"/>
      <c r="Y146" s="35"/>
      <c r="Z146" s="35"/>
      <c r="AA146" s="35"/>
      <c r="AB146" s="35"/>
      <c r="AC146" s="35"/>
      <c r="AD146" s="35"/>
      <c r="AE146" s="35"/>
      <c r="AR146" s="214" t="s">
        <v>305</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305</v>
      </c>
      <c r="BM146" s="214" t="s">
        <v>314</v>
      </c>
    </row>
    <row r="147" spans="1:63" s="12" customFormat="1" ht="25.9" customHeight="1">
      <c r="A147" s="12"/>
      <c r="B147" s="186"/>
      <c r="C147" s="187"/>
      <c r="D147" s="188" t="s">
        <v>68</v>
      </c>
      <c r="E147" s="189" t="s">
        <v>315</v>
      </c>
      <c r="F147" s="189" t="s">
        <v>316</v>
      </c>
      <c r="G147" s="187"/>
      <c r="H147" s="187"/>
      <c r="I147" s="190"/>
      <c r="J147" s="191">
        <f>BK147</f>
        <v>0</v>
      </c>
      <c r="K147" s="187"/>
      <c r="L147" s="192"/>
      <c r="M147" s="193"/>
      <c r="N147" s="194"/>
      <c r="O147" s="194"/>
      <c r="P147" s="195">
        <f>P148+P150</f>
        <v>0</v>
      </c>
      <c r="Q147" s="194"/>
      <c r="R147" s="195">
        <f>R148+R150</f>
        <v>0</v>
      </c>
      <c r="S147" s="194"/>
      <c r="T147" s="196">
        <f>T148+T150</f>
        <v>0</v>
      </c>
      <c r="U147" s="12"/>
      <c r="V147" s="12"/>
      <c r="W147" s="12"/>
      <c r="X147" s="12"/>
      <c r="Y147" s="12"/>
      <c r="Z147" s="12"/>
      <c r="AA147" s="12"/>
      <c r="AB147" s="12"/>
      <c r="AC147" s="12"/>
      <c r="AD147" s="12"/>
      <c r="AE147" s="12"/>
      <c r="AR147" s="197" t="s">
        <v>189</v>
      </c>
      <c r="AT147" s="198" t="s">
        <v>68</v>
      </c>
      <c r="AU147" s="198" t="s">
        <v>69</v>
      </c>
      <c r="AY147" s="197" t="s">
        <v>171</v>
      </c>
      <c r="BK147" s="199">
        <f>BK148+BK150</f>
        <v>0</v>
      </c>
    </row>
    <row r="148" spans="1:63" s="12" customFormat="1" ht="22.8" customHeight="1">
      <c r="A148" s="12"/>
      <c r="B148" s="186"/>
      <c r="C148" s="187"/>
      <c r="D148" s="188" t="s">
        <v>68</v>
      </c>
      <c r="E148" s="200" t="s">
        <v>317</v>
      </c>
      <c r="F148" s="200" t="s">
        <v>318</v>
      </c>
      <c r="G148" s="187"/>
      <c r="H148" s="187"/>
      <c r="I148" s="190"/>
      <c r="J148" s="201">
        <f>BK148</f>
        <v>0</v>
      </c>
      <c r="K148" s="187"/>
      <c r="L148" s="192"/>
      <c r="M148" s="193"/>
      <c r="N148" s="194"/>
      <c r="O148" s="194"/>
      <c r="P148" s="195">
        <f>P149</f>
        <v>0</v>
      </c>
      <c r="Q148" s="194"/>
      <c r="R148" s="195">
        <f>R149</f>
        <v>0</v>
      </c>
      <c r="S148" s="194"/>
      <c r="T148" s="196">
        <f>T149</f>
        <v>0</v>
      </c>
      <c r="U148" s="12"/>
      <c r="V148" s="12"/>
      <c r="W148" s="12"/>
      <c r="X148" s="12"/>
      <c r="Y148" s="12"/>
      <c r="Z148" s="12"/>
      <c r="AA148" s="12"/>
      <c r="AB148" s="12"/>
      <c r="AC148" s="12"/>
      <c r="AD148" s="12"/>
      <c r="AE148" s="12"/>
      <c r="AR148" s="197" t="s">
        <v>189</v>
      </c>
      <c r="AT148" s="198" t="s">
        <v>68</v>
      </c>
      <c r="AU148" s="198" t="s">
        <v>77</v>
      </c>
      <c r="AY148" s="197" t="s">
        <v>171</v>
      </c>
      <c r="BK148" s="199">
        <f>BK149</f>
        <v>0</v>
      </c>
    </row>
    <row r="149" spans="1:65" s="2" customFormat="1" ht="14.4" customHeight="1">
      <c r="A149" s="35"/>
      <c r="B149" s="36"/>
      <c r="C149" s="202" t="s">
        <v>319</v>
      </c>
      <c r="D149" s="202" t="s">
        <v>174</v>
      </c>
      <c r="E149" s="203" t="s">
        <v>320</v>
      </c>
      <c r="F149" s="204" t="s">
        <v>318</v>
      </c>
      <c r="G149" s="205" t="s">
        <v>321</v>
      </c>
      <c r="H149" s="216"/>
      <c r="I149" s="207"/>
      <c r="J149" s="208">
        <f>ROUND(I149*H149,2)</f>
        <v>0</v>
      </c>
      <c r="K149" s="209"/>
      <c r="L149" s="41"/>
      <c r="M149" s="210" t="s">
        <v>19</v>
      </c>
      <c r="N149" s="211" t="s">
        <v>40</v>
      </c>
      <c r="O149" s="81"/>
      <c r="P149" s="212">
        <f>O149*H149</f>
        <v>0</v>
      </c>
      <c r="Q149" s="212">
        <v>0</v>
      </c>
      <c r="R149" s="212">
        <f>Q149*H149</f>
        <v>0</v>
      </c>
      <c r="S149" s="212">
        <v>0</v>
      </c>
      <c r="T149" s="213">
        <f>S149*H149</f>
        <v>0</v>
      </c>
      <c r="U149" s="35"/>
      <c r="V149" s="35"/>
      <c r="W149" s="35"/>
      <c r="X149" s="35"/>
      <c r="Y149" s="35"/>
      <c r="Z149" s="35"/>
      <c r="AA149" s="35"/>
      <c r="AB149" s="35"/>
      <c r="AC149" s="35"/>
      <c r="AD149" s="35"/>
      <c r="AE149" s="35"/>
      <c r="AR149" s="214" t="s">
        <v>322</v>
      </c>
      <c r="AT149" s="214" t="s">
        <v>174</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322</v>
      </c>
      <c r="BM149" s="214" t="s">
        <v>323</v>
      </c>
    </row>
    <row r="150" spans="1:63" s="12" customFormat="1" ht="22.8" customHeight="1">
      <c r="A150" s="12"/>
      <c r="B150" s="186"/>
      <c r="C150" s="187"/>
      <c r="D150" s="188" t="s">
        <v>68</v>
      </c>
      <c r="E150" s="200" t="s">
        <v>324</v>
      </c>
      <c r="F150" s="200" t="s">
        <v>325</v>
      </c>
      <c r="G150" s="187"/>
      <c r="H150" s="187"/>
      <c r="I150" s="190"/>
      <c r="J150" s="201">
        <f>BK150</f>
        <v>0</v>
      </c>
      <c r="K150" s="187"/>
      <c r="L150" s="192"/>
      <c r="M150" s="193"/>
      <c r="N150" s="194"/>
      <c r="O150" s="194"/>
      <c r="P150" s="195">
        <f>P151</f>
        <v>0</v>
      </c>
      <c r="Q150" s="194"/>
      <c r="R150" s="195">
        <f>R151</f>
        <v>0</v>
      </c>
      <c r="S150" s="194"/>
      <c r="T150" s="196">
        <f>T151</f>
        <v>0</v>
      </c>
      <c r="U150" s="12"/>
      <c r="V150" s="12"/>
      <c r="W150" s="12"/>
      <c r="X150" s="12"/>
      <c r="Y150" s="12"/>
      <c r="Z150" s="12"/>
      <c r="AA150" s="12"/>
      <c r="AB150" s="12"/>
      <c r="AC150" s="12"/>
      <c r="AD150" s="12"/>
      <c r="AE150" s="12"/>
      <c r="AR150" s="197" t="s">
        <v>189</v>
      </c>
      <c r="AT150" s="198" t="s">
        <v>68</v>
      </c>
      <c r="AU150" s="198" t="s">
        <v>77</v>
      </c>
      <c r="AY150" s="197" t="s">
        <v>171</v>
      </c>
      <c r="BK150" s="199">
        <f>BK151</f>
        <v>0</v>
      </c>
    </row>
    <row r="151" spans="1:65" s="2" customFormat="1" ht="14.4" customHeight="1">
      <c r="A151" s="35"/>
      <c r="B151" s="36"/>
      <c r="C151" s="202" t="s">
        <v>230</v>
      </c>
      <c r="D151" s="202" t="s">
        <v>174</v>
      </c>
      <c r="E151" s="203" t="s">
        <v>326</v>
      </c>
      <c r="F151" s="204" t="s">
        <v>325</v>
      </c>
      <c r="G151" s="205" t="s">
        <v>321</v>
      </c>
      <c r="H151" s="216"/>
      <c r="I151" s="207"/>
      <c r="J151" s="208">
        <f>ROUND(I151*H151,2)</f>
        <v>0</v>
      </c>
      <c r="K151" s="209"/>
      <c r="L151" s="41"/>
      <c r="M151" s="217" t="s">
        <v>19</v>
      </c>
      <c r="N151" s="218" t="s">
        <v>40</v>
      </c>
      <c r="O151" s="219"/>
      <c r="P151" s="220">
        <f>O151*H151</f>
        <v>0</v>
      </c>
      <c r="Q151" s="220">
        <v>0</v>
      </c>
      <c r="R151" s="220">
        <f>Q151*H151</f>
        <v>0</v>
      </c>
      <c r="S151" s="220">
        <v>0</v>
      </c>
      <c r="T151" s="221">
        <f>S151*H151</f>
        <v>0</v>
      </c>
      <c r="U151" s="35"/>
      <c r="V151" s="35"/>
      <c r="W151" s="35"/>
      <c r="X151" s="35"/>
      <c r="Y151" s="35"/>
      <c r="Z151" s="35"/>
      <c r="AA151" s="35"/>
      <c r="AB151" s="35"/>
      <c r="AC151" s="35"/>
      <c r="AD151" s="35"/>
      <c r="AE151" s="35"/>
      <c r="AR151" s="214" t="s">
        <v>322</v>
      </c>
      <c r="AT151" s="214" t="s">
        <v>174</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322</v>
      </c>
      <c r="BM151" s="214" t="s">
        <v>327</v>
      </c>
    </row>
    <row r="152" spans="1:31" s="2" customFormat="1" ht="6.95" customHeight="1">
      <c r="A152" s="35"/>
      <c r="B152" s="56"/>
      <c r="C152" s="57"/>
      <c r="D152" s="57"/>
      <c r="E152" s="57"/>
      <c r="F152" s="57"/>
      <c r="G152" s="57"/>
      <c r="H152" s="57"/>
      <c r="I152" s="57"/>
      <c r="J152" s="57"/>
      <c r="K152" s="57"/>
      <c r="L152" s="41"/>
      <c r="M152" s="35"/>
      <c r="O152" s="35"/>
      <c r="P152" s="35"/>
      <c r="Q152" s="35"/>
      <c r="R152" s="35"/>
      <c r="S152" s="35"/>
      <c r="T152" s="35"/>
      <c r="U152" s="35"/>
      <c r="V152" s="35"/>
      <c r="W152" s="35"/>
      <c r="X152" s="35"/>
      <c r="Y152" s="35"/>
      <c r="Z152" s="35"/>
      <c r="AA152" s="35"/>
      <c r="AB152" s="35"/>
      <c r="AC152" s="35"/>
      <c r="AD152" s="35"/>
      <c r="AE152" s="35"/>
    </row>
  </sheetData>
  <sheetProtection password="CC35" sheet="1" objects="1" scenarios="1" formatColumns="0" formatRows="0" autoFilter="0"/>
  <autoFilter ref="C97:K151"/>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82</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328</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ROUND(J97,2)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ROUND((SUM(BE97:BE186)),2)</f>
        <v>0</v>
      </c>
      <c r="G33" s="35"/>
      <c r="H33" s="35"/>
      <c r="I33" s="145">
        <v>0.21</v>
      </c>
      <c r="J33" s="144">
        <f>ROUND(((SUM(BE97:BE186))*I33),2)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ROUND((SUM(BF97:BF186)),2)</f>
        <v>0</v>
      </c>
      <c r="G34" s="35"/>
      <c r="H34" s="35"/>
      <c r="I34" s="145">
        <v>0.15</v>
      </c>
      <c r="J34" s="144">
        <f>ROUND(((SUM(BF97:BF186))*I34),2)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ROUND((SUM(BG97:BG186)),2)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ROUND((SUM(BH97:BH186)),2)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ROUND((SUM(BI97:BI186)),2)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SO.02.01 - STAVEBNÍ PRÁCE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J97</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137</v>
      </c>
      <c r="E60" s="165"/>
      <c r="F60" s="165"/>
      <c r="G60" s="165"/>
      <c r="H60" s="165"/>
      <c r="I60" s="165"/>
      <c r="J60" s="166">
        <f>J98</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329</v>
      </c>
      <c r="E61" s="171"/>
      <c r="F61" s="171"/>
      <c r="G61" s="171"/>
      <c r="H61" s="171"/>
      <c r="I61" s="171"/>
      <c r="J61" s="172">
        <f>J99</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330</v>
      </c>
      <c r="E62" s="171"/>
      <c r="F62" s="171"/>
      <c r="G62" s="171"/>
      <c r="H62" s="171"/>
      <c r="I62" s="171"/>
      <c r="J62" s="172">
        <f>J134</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331</v>
      </c>
      <c r="E63" s="171"/>
      <c r="F63" s="171"/>
      <c r="G63" s="171"/>
      <c r="H63" s="171"/>
      <c r="I63" s="171"/>
      <c r="J63" s="172">
        <f>J140</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332</v>
      </c>
      <c r="E64" s="171"/>
      <c r="F64" s="171"/>
      <c r="G64" s="171"/>
      <c r="H64" s="171"/>
      <c r="I64" s="171"/>
      <c r="J64" s="172">
        <f>J148</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333</v>
      </c>
      <c r="E65" s="171"/>
      <c r="F65" s="171"/>
      <c r="G65" s="171"/>
      <c r="H65" s="171"/>
      <c r="I65" s="171"/>
      <c r="J65" s="172">
        <f>J152</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334</v>
      </c>
      <c r="E66" s="171"/>
      <c r="F66" s="171"/>
      <c r="G66" s="171"/>
      <c r="H66" s="171"/>
      <c r="I66" s="171"/>
      <c r="J66" s="172">
        <f>J155</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138</v>
      </c>
      <c r="E67" s="171"/>
      <c r="F67" s="171"/>
      <c r="G67" s="171"/>
      <c r="H67" s="171"/>
      <c r="I67" s="171"/>
      <c r="J67" s="172">
        <f>J157</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335</v>
      </c>
      <c r="E68" s="171"/>
      <c r="F68" s="171"/>
      <c r="G68" s="171"/>
      <c r="H68" s="171"/>
      <c r="I68" s="171"/>
      <c r="J68" s="172">
        <f>J162</f>
        <v>0</v>
      </c>
      <c r="K68" s="169"/>
      <c r="L68" s="173"/>
      <c r="S68" s="10"/>
      <c r="T68" s="10"/>
      <c r="U68" s="10"/>
      <c r="V68" s="10"/>
      <c r="W68" s="10"/>
      <c r="X68" s="10"/>
      <c r="Y68" s="10"/>
      <c r="Z68" s="10"/>
      <c r="AA68" s="10"/>
      <c r="AB68" s="10"/>
      <c r="AC68" s="10"/>
      <c r="AD68" s="10"/>
      <c r="AE68" s="10"/>
    </row>
    <row r="69" spans="1:31" s="9" customFormat="1" ht="24.95" customHeight="1" hidden="1">
      <c r="A69" s="9"/>
      <c r="B69" s="162"/>
      <c r="C69" s="163"/>
      <c r="D69" s="164" t="s">
        <v>139</v>
      </c>
      <c r="E69" s="165"/>
      <c r="F69" s="165"/>
      <c r="G69" s="165"/>
      <c r="H69" s="165"/>
      <c r="I69" s="165"/>
      <c r="J69" s="166">
        <f>J164</f>
        <v>0</v>
      </c>
      <c r="K69" s="163"/>
      <c r="L69" s="167"/>
      <c r="S69" s="9"/>
      <c r="T69" s="9"/>
      <c r="U69" s="9"/>
      <c r="V69" s="9"/>
      <c r="W69" s="9"/>
      <c r="X69" s="9"/>
      <c r="Y69" s="9"/>
      <c r="Z69" s="9"/>
      <c r="AA69" s="9"/>
      <c r="AB69" s="9"/>
      <c r="AC69" s="9"/>
      <c r="AD69" s="9"/>
      <c r="AE69" s="9"/>
    </row>
    <row r="70" spans="1:31" s="10" customFormat="1" ht="19.9" customHeight="1" hidden="1">
      <c r="A70" s="10"/>
      <c r="B70" s="168"/>
      <c r="C70" s="169"/>
      <c r="D70" s="170" t="s">
        <v>336</v>
      </c>
      <c r="E70" s="171"/>
      <c r="F70" s="171"/>
      <c r="G70" s="171"/>
      <c r="H70" s="171"/>
      <c r="I70" s="171"/>
      <c r="J70" s="172">
        <f>J165</f>
        <v>0</v>
      </c>
      <c r="K70" s="169"/>
      <c r="L70" s="173"/>
      <c r="S70" s="10"/>
      <c r="T70" s="10"/>
      <c r="U70" s="10"/>
      <c r="V70" s="10"/>
      <c r="W70" s="10"/>
      <c r="X70" s="10"/>
      <c r="Y70" s="10"/>
      <c r="Z70" s="10"/>
      <c r="AA70" s="10"/>
      <c r="AB70" s="10"/>
      <c r="AC70" s="10"/>
      <c r="AD70" s="10"/>
      <c r="AE70" s="10"/>
    </row>
    <row r="71" spans="1:31" s="10" customFormat="1" ht="19.9" customHeight="1" hidden="1">
      <c r="A71" s="10"/>
      <c r="B71" s="168"/>
      <c r="C71" s="169"/>
      <c r="D71" s="170" t="s">
        <v>148</v>
      </c>
      <c r="E71" s="171"/>
      <c r="F71" s="171"/>
      <c r="G71" s="171"/>
      <c r="H71" s="171"/>
      <c r="I71" s="171"/>
      <c r="J71" s="172">
        <f>J172</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149</v>
      </c>
      <c r="E72" s="171"/>
      <c r="F72" s="171"/>
      <c r="G72" s="171"/>
      <c r="H72" s="171"/>
      <c r="I72" s="171"/>
      <c r="J72" s="172">
        <f>J178</f>
        <v>0</v>
      </c>
      <c r="K72" s="169"/>
      <c r="L72" s="173"/>
      <c r="S72" s="10"/>
      <c r="T72" s="10"/>
      <c r="U72" s="10"/>
      <c r="V72" s="10"/>
      <c r="W72" s="10"/>
      <c r="X72" s="10"/>
      <c r="Y72" s="10"/>
      <c r="Z72" s="10"/>
      <c r="AA72" s="10"/>
      <c r="AB72" s="10"/>
      <c r="AC72" s="10"/>
      <c r="AD72" s="10"/>
      <c r="AE72" s="10"/>
    </row>
    <row r="73" spans="1:31" s="9" customFormat="1" ht="24.95" customHeight="1" hidden="1">
      <c r="A73" s="9"/>
      <c r="B73" s="162"/>
      <c r="C73" s="163"/>
      <c r="D73" s="164" t="s">
        <v>337</v>
      </c>
      <c r="E73" s="165"/>
      <c r="F73" s="165"/>
      <c r="G73" s="165"/>
      <c r="H73" s="165"/>
      <c r="I73" s="165"/>
      <c r="J73" s="166">
        <f>J180</f>
        <v>0</v>
      </c>
      <c r="K73" s="163"/>
      <c r="L73" s="167"/>
      <c r="S73" s="9"/>
      <c r="T73" s="9"/>
      <c r="U73" s="9"/>
      <c r="V73" s="9"/>
      <c r="W73" s="9"/>
      <c r="X73" s="9"/>
      <c r="Y73" s="9"/>
      <c r="Z73" s="9"/>
      <c r="AA73" s="9"/>
      <c r="AB73" s="9"/>
      <c r="AC73" s="9"/>
      <c r="AD73" s="9"/>
      <c r="AE73" s="9"/>
    </row>
    <row r="74" spans="1:31" s="10" customFormat="1" ht="19.9" customHeight="1" hidden="1">
      <c r="A74" s="10"/>
      <c r="B74" s="168"/>
      <c r="C74" s="169"/>
      <c r="D74" s="170" t="s">
        <v>338</v>
      </c>
      <c r="E74" s="171"/>
      <c r="F74" s="171"/>
      <c r="G74" s="171"/>
      <c r="H74" s="171"/>
      <c r="I74" s="171"/>
      <c r="J74" s="172">
        <f>J181</f>
        <v>0</v>
      </c>
      <c r="K74" s="169"/>
      <c r="L74" s="173"/>
      <c r="S74" s="10"/>
      <c r="T74" s="10"/>
      <c r="U74" s="10"/>
      <c r="V74" s="10"/>
      <c r="W74" s="10"/>
      <c r="X74" s="10"/>
      <c r="Y74" s="10"/>
      <c r="Z74" s="10"/>
      <c r="AA74" s="10"/>
      <c r="AB74" s="10"/>
      <c r="AC74" s="10"/>
      <c r="AD74" s="10"/>
      <c r="AE74" s="10"/>
    </row>
    <row r="75" spans="1:31" s="9" customFormat="1" ht="24.95" customHeight="1" hidden="1">
      <c r="A75" s="9"/>
      <c r="B75" s="162"/>
      <c r="C75" s="163"/>
      <c r="D75" s="164" t="s">
        <v>153</v>
      </c>
      <c r="E75" s="165"/>
      <c r="F75" s="165"/>
      <c r="G75" s="165"/>
      <c r="H75" s="165"/>
      <c r="I75" s="165"/>
      <c r="J75" s="166">
        <f>J182</f>
        <v>0</v>
      </c>
      <c r="K75" s="163"/>
      <c r="L75" s="167"/>
      <c r="S75" s="9"/>
      <c r="T75" s="9"/>
      <c r="U75" s="9"/>
      <c r="V75" s="9"/>
      <c r="W75" s="9"/>
      <c r="X75" s="9"/>
      <c r="Y75" s="9"/>
      <c r="Z75" s="9"/>
      <c r="AA75" s="9"/>
      <c r="AB75" s="9"/>
      <c r="AC75" s="9"/>
      <c r="AD75" s="9"/>
      <c r="AE75" s="9"/>
    </row>
    <row r="76" spans="1:31" s="10" customFormat="1" ht="19.9" customHeight="1" hidden="1">
      <c r="A76" s="10"/>
      <c r="B76" s="168"/>
      <c r="C76" s="169"/>
      <c r="D76" s="170" t="s">
        <v>154</v>
      </c>
      <c r="E76" s="171"/>
      <c r="F76" s="171"/>
      <c r="G76" s="171"/>
      <c r="H76" s="171"/>
      <c r="I76" s="171"/>
      <c r="J76" s="172">
        <f>J183</f>
        <v>0</v>
      </c>
      <c r="K76" s="169"/>
      <c r="L76" s="173"/>
      <c r="S76" s="10"/>
      <c r="T76" s="10"/>
      <c r="U76" s="10"/>
      <c r="V76" s="10"/>
      <c r="W76" s="10"/>
      <c r="X76" s="10"/>
      <c r="Y76" s="10"/>
      <c r="Z76" s="10"/>
      <c r="AA76" s="10"/>
      <c r="AB76" s="10"/>
      <c r="AC76" s="10"/>
      <c r="AD76" s="10"/>
      <c r="AE76" s="10"/>
    </row>
    <row r="77" spans="1:31" s="10" customFormat="1" ht="19.9" customHeight="1" hidden="1">
      <c r="A77" s="10"/>
      <c r="B77" s="168"/>
      <c r="C77" s="169"/>
      <c r="D77" s="170" t="s">
        <v>155</v>
      </c>
      <c r="E77" s="171"/>
      <c r="F77" s="171"/>
      <c r="G77" s="171"/>
      <c r="H77" s="171"/>
      <c r="I77" s="171"/>
      <c r="J77" s="172">
        <f>J185</f>
        <v>0</v>
      </c>
      <c r="K77" s="169"/>
      <c r="L77" s="173"/>
      <c r="S77" s="10"/>
      <c r="T77" s="10"/>
      <c r="U77" s="10"/>
      <c r="V77" s="10"/>
      <c r="W77" s="10"/>
      <c r="X77" s="10"/>
      <c r="Y77" s="10"/>
      <c r="Z77" s="10"/>
      <c r="AA77" s="10"/>
      <c r="AB77" s="10"/>
      <c r="AC77" s="10"/>
      <c r="AD77" s="10"/>
      <c r="AE77" s="10"/>
    </row>
    <row r="78" spans="1:31" s="2" customFormat="1" ht="21.8" customHeight="1" hidden="1">
      <c r="A78" s="35"/>
      <c r="B78" s="36"/>
      <c r="C78" s="37"/>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6.95" customHeight="1" hidden="1">
      <c r="A79" s="35"/>
      <c r="B79" s="56"/>
      <c r="C79" s="57"/>
      <c r="D79" s="57"/>
      <c r="E79" s="57"/>
      <c r="F79" s="57"/>
      <c r="G79" s="57"/>
      <c r="H79" s="57"/>
      <c r="I79" s="57"/>
      <c r="J79" s="57"/>
      <c r="K79" s="57"/>
      <c r="L79" s="131"/>
      <c r="S79" s="35"/>
      <c r="T79" s="35"/>
      <c r="U79" s="35"/>
      <c r="V79" s="35"/>
      <c r="W79" s="35"/>
      <c r="X79" s="35"/>
      <c r="Y79" s="35"/>
      <c r="Z79" s="35"/>
      <c r="AA79" s="35"/>
      <c r="AB79" s="35"/>
      <c r="AC79" s="35"/>
      <c r="AD79" s="35"/>
      <c r="AE79" s="35"/>
    </row>
    <row r="80" ht="12" hidden="1"/>
    <row r="81" ht="12" hidden="1"/>
    <row r="82" ht="12" hidden="1"/>
    <row r="83" spans="1:31" s="2" customFormat="1" ht="6.95" customHeight="1">
      <c r="A83" s="35"/>
      <c r="B83" s="58"/>
      <c r="C83" s="59"/>
      <c r="D83" s="59"/>
      <c r="E83" s="59"/>
      <c r="F83" s="59"/>
      <c r="G83" s="59"/>
      <c r="H83" s="59"/>
      <c r="I83" s="59"/>
      <c r="J83" s="59"/>
      <c r="K83" s="59"/>
      <c r="L83" s="131"/>
      <c r="S83" s="35"/>
      <c r="T83" s="35"/>
      <c r="U83" s="35"/>
      <c r="V83" s="35"/>
      <c r="W83" s="35"/>
      <c r="X83" s="35"/>
      <c r="Y83" s="35"/>
      <c r="Z83" s="35"/>
      <c r="AA83" s="35"/>
      <c r="AB83" s="35"/>
      <c r="AC83" s="35"/>
      <c r="AD83" s="35"/>
      <c r="AE83" s="35"/>
    </row>
    <row r="84" spans="1:31" s="2" customFormat="1" ht="24.95" customHeight="1">
      <c r="A84" s="35"/>
      <c r="B84" s="36"/>
      <c r="C84" s="20" t="s">
        <v>156</v>
      </c>
      <c r="D84" s="37"/>
      <c r="E84" s="37"/>
      <c r="F84" s="37"/>
      <c r="G84" s="37"/>
      <c r="H84" s="37"/>
      <c r="I84" s="37"/>
      <c r="J84" s="37"/>
      <c r="K84" s="37"/>
      <c r="L84" s="131"/>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31"/>
      <c r="S85" s="35"/>
      <c r="T85" s="35"/>
      <c r="U85" s="35"/>
      <c r="V85" s="35"/>
      <c r="W85" s="35"/>
      <c r="X85" s="35"/>
      <c r="Y85" s="35"/>
      <c r="Z85" s="35"/>
      <c r="AA85" s="35"/>
      <c r="AB85" s="35"/>
      <c r="AC85" s="35"/>
      <c r="AD85" s="35"/>
      <c r="AE85" s="35"/>
    </row>
    <row r="86" spans="1:31" s="2" customFormat="1" ht="12" customHeight="1">
      <c r="A86" s="35"/>
      <c r="B86" s="36"/>
      <c r="C86" s="29" t="s">
        <v>16</v>
      </c>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16.5" customHeight="1">
      <c r="A87" s="35"/>
      <c r="B87" s="36"/>
      <c r="C87" s="37"/>
      <c r="D87" s="37"/>
      <c r="E87" s="157" t="str">
        <f>E7</f>
        <v>ON Jíčín - Náhradní zdroj elektrické energie - nemocnice Jičín</v>
      </c>
      <c r="F87" s="29"/>
      <c r="G87" s="29"/>
      <c r="H87" s="29"/>
      <c r="I87" s="37"/>
      <c r="J87" s="37"/>
      <c r="K87" s="37"/>
      <c r="L87" s="131"/>
      <c r="S87" s="35"/>
      <c r="T87" s="35"/>
      <c r="U87" s="35"/>
      <c r="V87" s="35"/>
      <c r="W87" s="35"/>
      <c r="X87" s="35"/>
      <c r="Y87" s="35"/>
      <c r="Z87" s="35"/>
      <c r="AA87" s="35"/>
      <c r="AB87" s="35"/>
      <c r="AC87" s="35"/>
      <c r="AD87" s="35"/>
      <c r="AE87" s="35"/>
    </row>
    <row r="88" spans="1:31" s="2" customFormat="1" ht="12" customHeight="1">
      <c r="A88" s="35"/>
      <c r="B88" s="36"/>
      <c r="C88" s="29" t="s">
        <v>130</v>
      </c>
      <c r="D88" s="37"/>
      <c r="E88" s="37"/>
      <c r="F88" s="37"/>
      <c r="G88" s="37"/>
      <c r="H88" s="37"/>
      <c r="I88" s="37"/>
      <c r="J88" s="37"/>
      <c r="K88" s="37"/>
      <c r="L88" s="131"/>
      <c r="S88" s="35"/>
      <c r="T88" s="35"/>
      <c r="U88" s="35"/>
      <c r="V88" s="35"/>
      <c r="W88" s="35"/>
      <c r="X88" s="35"/>
      <c r="Y88" s="35"/>
      <c r="Z88" s="35"/>
      <c r="AA88" s="35"/>
      <c r="AB88" s="35"/>
      <c r="AC88" s="35"/>
      <c r="AD88" s="35"/>
      <c r="AE88" s="35"/>
    </row>
    <row r="89" spans="1:31" s="2" customFormat="1" ht="16.5" customHeight="1">
      <c r="A89" s="35"/>
      <c r="B89" s="36"/>
      <c r="C89" s="37"/>
      <c r="D89" s="37"/>
      <c r="E89" s="66" t="str">
        <f>E9</f>
        <v>SO.02.01 - STAVEBNÍ PRÁCE</v>
      </c>
      <c r="F89" s="37"/>
      <c r="G89" s="37"/>
      <c r="H89" s="37"/>
      <c r="I89" s="37"/>
      <c r="J89" s="37"/>
      <c r="K89" s="37"/>
      <c r="L89" s="131"/>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131"/>
      <c r="S90" s="35"/>
      <c r="T90" s="35"/>
      <c r="U90" s="35"/>
      <c r="V90" s="35"/>
      <c r="W90" s="35"/>
      <c r="X90" s="35"/>
      <c r="Y90" s="35"/>
      <c r="Z90" s="35"/>
      <c r="AA90" s="35"/>
      <c r="AB90" s="35"/>
      <c r="AC90" s="35"/>
      <c r="AD90" s="35"/>
      <c r="AE90" s="35"/>
    </row>
    <row r="91" spans="1:31" s="2" customFormat="1" ht="12" customHeight="1">
      <c r="A91" s="35"/>
      <c r="B91" s="36"/>
      <c r="C91" s="29" t="s">
        <v>21</v>
      </c>
      <c r="D91" s="37"/>
      <c r="E91" s="37"/>
      <c r="F91" s="24" t="str">
        <f>F12</f>
        <v xml:space="preserve"> </v>
      </c>
      <c r="G91" s="37"/>
      <c r="H91" s="37"/>
      <c r="I91" s="29" t="s">
        <v>23</v>
      </c>
      <c r="J91" s="69" t="str">
        <f>IF(J12="","",J12)</f>
        <v>3. 9. 2021</v>
      </c>
      <c r="K91" s="37"/>
      <c r="L91" s="131"/>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131"/>
      <c r="S92" s="35"/>
      <c r="T92" s="35"/>
      <c r="U92" s="35"/>
      <c r="V92" s="35"/>
      <c r="W92" s="35"/>
      <c r="X92" s="35"/>
      <c r="Y92" s="35"/>
      <c r="Z92" s="35"/>
      <c r="AA92" s="35"/>
      <c r="AB92" s="35"/>
      <c r="AC92" s="35"/>
      <c r="AD92" s="35"/>
      <c r="AE92" s="35"/>
    </row>
    <row r="93" spans="1:31" s="2" customFormat="1" ht="15.15" customHeight="1">
      <c r="A93" s="35"/>
      <c r="B93" s="36"/>
      <c r="C93" s="29" t="s">
        <v>25</v>
      </c>
      <c r="D93" s="37"/>
      <c r="E93" s="37"/>
      <c r="F93" s="24" t="str">
        <f>E15</f>
        <v xml:space="preserve"> </v>
      </c>
      <c r="G93" s="37"/>
      <c r="H93" s="37"/>
      <c r="I93" s="29" t="s">
        <v>30</v>
      </c>
      <c r="J93" s="33" t="str">
        <f>E21</f>
        <v xml:space="preserve"> </v>
      </c>
      <c r="K93" s="37"/>
      <c r="L93" s="131"/>
      <c r="S93" s="35"/>
      <c r="T93" s="35"/>
      <c r="U93" s="35"/>
      <c r="V93" s="35"/>
      <c r="W93" s="35"/>
      <c r="X93" s="35"/>
      <c r="Y93" s="35"/>
      <c r="Z93" s="35"/>
      <c r="AA93" s="35"/>
      <c r="AB93" s="35"/>
      <c r="AC93" s="35"/>
      <c r="AD93" s="35"/>
      <c r="AE93" s="35"/>
    </row>
    <row r="94" spans="1:31" s="2" customFormat="1" ht="15.15" customHeight="1">
      <c r="A94" s="35"/>
      <c r="B94" s="36"/>
      <c r="C94" s="29" t="s">
        <v>28</v>
      </c>
      <c r="D94" s="37"/>
      <c r="E94" s="37"/>
      <c r="F94" s="24" t="str">
        <f>IF(E18="","",E18)</f>
        <v>Vyplň údaj</v>
      </c>
      <c r="G94" s="37"/>
      <c r="H94" s="37"/>
      <c r="I94" s="29" t="s">
        <v>32</v>
      </c>
      <c r="J94" s="33" t="str">
        <f>E24</f>
        <v xml:space="preserve"> </v>
      </c>
      <c r="K94" s="37"/>
      <c r="L94" s="131"/>
      <c r="S94" s="35"/>
      <c r="T94" s="35"/>
      <c r="U94" s="35"/>
      <c r="V94" s="35"/>
      <c r="W94" s="35"/>
      <c r="X94" s="35"/>
      <c r="Y94" s="35"/>
      <c r="Z94" s="35"/>
      <c r="AA94" s="35"/>
      <c r="AB94" s="35"/>
      <c r="AC94" s="35"/>
      <c r="AD94" s="35"/>
      <c r="AE94" s="35"/>
    </row>
    <row r="95" spans="1:31" s="2" customFormat="1" ht="10.3" customHeight="1">
      <c r="A95" s="35"/>
      <c r="B95" s="36"/>
      <c r="C95" s="37"/>
      <c r="D95" s="37"/>
      <c r="E95" s="37"/>
      <c r="F95" s="37"/>
      <c r="G95" s="37"/>
      <c r="H95" s="37"/>
      <c r="I95" s="37"/>
      <c r="J95" s="37"/>
      <c r="K95" s="37"/>
      <c r="L95" s="131"/>
      <c r="S95" s="35"/>
      <c r="T95" s="35"/>
      <c r="U95" s="35"/>
      <c r="V95" s="35"/>
      <c r="W95" s="35"/>
      <c r="X95" s="35"/>
      <c r="Y95" s="35"/>
      <c r="Z95" s="35"/>
      <c r="AA95" s="35"/>
      <c r="AB95" s="35"/>
      <c r="AC95" s="35"/>
      <c r="AD95" s="35"/>
      <c r="AE95" s="35"/>
    </row>
    <row r="96" spans="1:31" s="11" customFormat="1" ht="29.25" customHeight="1">
      <c r="A96" s="174"/>
      <c r="B96" s="175"/>
      <c r="C96" s="176" t="s">
        <v>157</v>
      </c>
      <c r="D96" s="177" t="s">
        <v>54</v>
      </c>
      <c r="E96" s="177" t="s">
        <v>50</v>
      </c>
      <c r="F96" s="177" t="s">
        <v>51</v>
      </c>
      <c r="G96" s="177" t="s">
        <v>158</v>
      </c>
      <c r="H96" s="177" t="s">
        <v>159</v>
      </c>
      <c r="I96" s="177" t="s">
        <v>160</v>
      </c>
      <c r="J96" s="178" t="s">
        <v>135</v>
      </c>
      <c r="K96" s="179" t="s">
        <v>161</v>
      </c>
      <c r="L96" s="180"/>
      <c r="M96" s="89" t="s">
        <v>19</v>
      </c>
      <c r="N96" s="90" t="s">
        <v>39</v>
      </c>
      <c r="O96" s="90" t="s">
        <v>162</v>
      </c>
      <c r="P96" s="90" t="s">
        <v>163</v>
      </c>
      <c r="Q96" s="90" t="s">
        <v>164</v>
      </c>
      <c r="R96" s="90" t="s">
        <v>165</v>
      </c>
      <c r="S96" s="90" t="s">
        <v>166</v>
      </c>
      <c r="T96" s="91" t="s">
        <v>167</v>
      </c>
      <c r="U96" s="174"/>
      <c r="V96" s="174"/>
      <c r="W96" s="174"/>
      <c r="X96" s="174"/>
      <c r="Y96" s="174"/>
      <c r="Z96" s="174"/>
      <c r="AA96" s="174"/>
      <c r="AB96" s="174"/>
      <c r="AC96" s="174"/>
      <c r="AD96" s="174"/>
      <c r="AE96" s="174"/>
    </row>
    <row r="97" spans="1:63" s="2" customFormat="1" ht="22.8" customHeight="1">
      <c r="A97" s="35"/>
      <c r="B97" s="36"/>
      <c r="C97" s="96" t="s">
        <v>168</v>
      </c>
      <c r="D97" s="37"/>
      <c r="E97" s="37"/>
      <c r="F97" s="37"/>
      <c r="G97" s="37"/>
      <c r="H97" s="37"/>
      <c r="I97" s="37"/>
      <c r="J97" s="181">
        <f>BK97</f>
        <v>0</v>
      </c>
      <c r="K97" s="37"/>
      <c r="L97" s="41"/>
      <c r="M97" s="92"/>
      <c r="N97" s="182"/>
      <c r="O97" s="93"/>
      <c r="P97" s="183">
        <f>P98+P164+P180+P182</f>
        <v>0</v>
      </c>
      <c r="Q97" s="93"/>
      <c r="R97" s="183">
        <f>R98+R164+R180+R182</f>
        <v>719.555132682196</v>
      </c>
      <c r="S97" s="93"/>
      <c r="T97" s="184">
        <f>T98+T164+T180+T182</f>
        <v>139.3437</v>
      </c>
      <c r="U97" s="35"/>
      <c r="V97" s="35"/>
      <c r="W97" s="35"/>
      <c r="X97" s="35"/>
      <c r="Y97" s="35"/>
      <c r="Z97" s="35"/>
      <c r="AA97" s="35"/>
      <c r="AB97" s="35"/>
      <c r="AC97" s="35"/>
      <c r="AD97" s="35"/>
      <c r="AE97" s="35"/>
      <c r="AT97" s="14" t="s">
        <v>68</v>
      </c>
      <c r="AU97" s="14" t="s">
        <v>136</v>
      </c>
      <c r="BK97" s="185">
        <f>BK98+BK164+BK180+BK182</f>
        <v>0</v>
      </c>
    </row>
    <row r="98" spans="1:63" s="12" customFormat="1" ht="25.9" customHeight="1">
      <c r="A98" s="12"/>
      <c r="B98" s="186"/>
      <c r="C98" s="187"/>
      <c r="D98" s="188" t="s">
        <v>68</v>
      </c>
      <c r="E98" s="189" t="s">
        <v>169</v>
      </c>
      <c r="F98" s="189" t="s">
        <v>170</v>
      </c>
      <c r="G98" s="187"/>
      <c r="H98" s="187"/>
      <c r="I98" s="190"/>
      <c r="J98" s="191">
        <f>BK98</f>
        <v>0</v>
      </c>
      <c r="K98" s="187"/>
      <c r="L98" s="192"/>
      <c r="M98" s="193"/>
      <c r="N98" s="194"/>
      <c r="O98" s="194"/>
      <c r="P98" s="195">
        <f>P99+P134+P140+P148+P152+P155+P157+P162</f>
        <v>0</v>
      </c>
      <c r="Q98" s="194"/>
      <c r="R98" s="195">
        <f>R99+R134+R140+R148+R152+R155+R157+R162</f>
        <v>718.206941582196</v>
      </c>
      <c r="S98" s="194"/>
      <c r="T98" s="196">
        <f>T99+T134+T140+T148+T152+T155+T157+T162</f>
        <v>139.3437</v>
      </c>
      <c r="U98" s="12"/>
      <c r="V98" s="12"/>
      <c r="W98" s="12"/>
      <c r="X98" s="12"/>
      <c r="Y98" s="12"/>
      <c r="Z98" s="12"/>
      <c r="AA98" s="12"/>
      <c r="AB98" s="12"/>
      <c r="AC98" s="12"/>
      <c r="AD98" s="12"/>
      <c r="AE98" s="12"/>
      <c r="AR98" s="197" t="s">
        <v>77</v>
      </c>
      <c r="AT98" s="198" t="s">
        <v>68</v>
      </c>
      <c r="AU98" s="198" t="s">
        <v>69</v>
      </c>
      <c r="AY98" s="197" t="s">
        <v>171</v>
      </c>
      <c r="BK98" s="199">
        <f>BK99+BK134+BK140+BK148+BK152+BK155+BK157+BK162</f>
        <v>0</v>
      </c>
    </row>
    <row r="99" spans="1:63" s="12" customFormat="1" ht="22.8" customHeight="1">
      <c r="A99" s="12"/>
      <c r="B99" s="186"/>
      <c r="C99" s="187"/>
      <c r="D99" s="188" t="s">
        <v>68</v>
      </c>
      <c r="E99" s="200" t="s">
        <v>77</v>
      </c>
      <c r="F99" s="200" t="s">
        <v>339</v>
      </c>
      <c r="G99" s="187"/>
      <c r="H99" s="187"/>
      <c r="I99" s="190"/>
      <c r="J99" s="201">
        <f>BK99</f>
        <v>0</v>
      </c>
      <c r="K99" s="187"/>
      <c r="L99" s="192"/>
      <c r="M99" s="193"/>
      <c r="N99" s="194"/>
      <c r="O99" s="194"/>
      <c r="P99" s="195">
        <f>SUM(P100:P133)</f>
        <v>0</v>
      </c>
      <c r="Q99" s="194"/>
      <c r="R99" s="195">
        <f>SUM(R100:R133)</f>
        <v>99.18951928</v>
      </c>
      <c r="S99" s="194"/>
      <c r="T99" s="196">
        <f>SUM(T100:T133)</f>
        <v>0</v>
      </c>
      <c r="U99" s="12"/>
      <c r="V99" s="12"/>
      <c r="W99" s="12"/>
      <c r="X99" s="12"/>
      <c r="Y99" s="12"/>
      <c r="Z99" s="12"/>
      <c r="AA99" s="12"/>
      <c r="AB99" s="12"/>
      <c r="AC99" s="12"/>
      <c r="AD99" s="12"/>
      <c r="AE99" s="12"/>
      <c r="AR99" s="197" t="s">
        <v>77</v>
      </c>
      <c r="AT99" s="198" t="s">
        <v>68</v>
      </c>
      <c r="AU99" s="198" t="s">
        <v>77</v>
      </c>
      <c r="AY99" s="197" t="s">
        <v>171</v>
      </c>
      <c r="BK99" s="199">
        <f>SUM(BK100:BK133)</f>
        <v>0</v>
      </c>
    </row>
    <row r="100" spans="1:65" s="2" customFormat="1" ht="24.15" customHeight="1">
      <c r="A100" s="35"/>
      <c r="B100" s="36"/>
      <c r="C100" s="202" t="s">
        <v>77</v>
      </c>
      <c r="D100" s="202" t="s">
        <v>174</v>
      </c>
      <c r="E100" s="203" t="s">
        <v>340</v>
      </c>
      <c r="F100" s="204" t="s">
        <v>341</v>
      </c>
      <c r="G100" s="205" t="s">
        <v>342</v>
      </c>
      <c r="H100" s="206">
        <v>30</v>
      </c>
      <c r="I100" s="207"/>
      <c r="J100" s="208">
        <f>ROUND(I100*H100,2)</f>
        <v>0</v>
      </c>
      <c r="K100" s="209"/>
      <c r="L100" s="41"/>
      <c r="M100" s="210" t="s">
        <v>19</v>
      </c>
      <c r="N100" s="211" t="s">
        <v>40</v>
      </c>
      <c r="O100" s="81"/>
      <c r="P100" s="212">
        <f>O100*H100</f>
        <v>0</v>
      </c>
      <c r="Q100" s="212">
        <v>3.2634E-05</v>
      </c>
      <c r="R100" s="212">
        <f>Q100*H100</f>
        <v>0.00097902</v>
      </c>
      <c r="S100" s="212">
        <v>0</v>
      </c>
      <c r="T100" s="213">
        <f>S100*H100</f>
        <v>0</v>
      </c>
      <c r="U100" s="35"/>
      <c r="V100" s="35"/>
      <c r="W100" s="35"/>
      <c r="X100" s="35"/>
      <c r="Y100" s="35"/>
      <c r="Z100" s="35"/>
      <c r="AA100" s="35"/>
      <c r="AB100" s="35"/>
      <c r="AC100" s="35"/>
      <c r="AD100" s="35"/>
      <c r="AE100" s="35"/>
      <c r="AR100" s="214" t="s">
        <v>178</v>
      </c>
      <c r="AT100" s="214" t="s">
        <v>174</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178</v>
      </c>
    </row>
    <row r="101" spans="1:65" s="2" customFormat="1" ht="24.15" customHeight="1">
      <c r="A101" s="35"/>
      <c r="B101" s="36"/>
      <c r="C101" s="202" t="s">
        <v>79</v>
      </c>
      <c r="D101" s="202" t="s">
        <v>174</v>
      </c>
      <c r="E101" s="203" t="s">
        <v>343</v>
      </c>
      <c r="F101" s="204" t="s">
        <v>344</v>
      </c>
      <c r="G101" s="205" t="s">
        <v>226</v>
      </c>
      <c r="H101" s="206">
        <v>1</v>
      </c>
      <c r="I101" s="207"/>
      <c r="J101" s="208">
        <f>ROUND(I101*H101,2)</f>
        <v>0</v>
      </c>
      <c r="K101" s="209"/>
      <c r="L101" s="41"/>
      <c r="M101" s="210" t="s">
        <v>19</v>
      </c>
      <c r="N101" s="211"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178</v>
      </c>
      <c r="AT101" s="214" t="s">
        <v>174</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79</v>
      </c>
    </row>
    <row r="102" spans="1:65" s="2" customFormat="1" ht="24.15" customHeight="1">
      <c r="A102" s="35"/>
      <c r="B102" s="36"/>
      <c r="C102" s="202" t="s">
        <v>181</v>
      </c>
      <c r="D102" s="202" t="s">
        <v>174</v>
      </c>
      <c r="E102" s="203" t="s">
        <v>345</v>
      </c>
      <c r="F102" s="204" t="s">
        <v>346</v>
      </c>
      <c r="G102" s="205" t="s">
        <v>226</v>
      </c>
      <c r="H102" s="206">
        <v>1</v>
      </c>
      <c r="I102" s="207"/>
      <c r="J102" s="208">
        <f>ROUND(I102*H102,2)</f>
        <v>0</v>
      </c>
      <c r="K102" s="209"/>
      <c r="L102" s="41"/>
      <c r="M102" s="210" t="s">
        <v>19</v>
      </c>
      <c r="N102" s="211"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178</v>
      </c>
      <c r="AT102" s="214" t="s">
        <v>174</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185</v>
      </c>
    </row>
    <row r="103" spans="1:65" s="2" customFormat="1" ht="14.4" customHeight="1">
      <c r="A103" s="35"/>
      <c r="B103" s="36"/>
      <c r="C103" s="222" t="s">
        <v>178</v>
      </c>
      <c r="D103" s="222" t="s">
        <v>299</v>
      </c>
      <c r="E103" s="223" t="s">
        <v>347</v>
      </c>
      <c r="F103" s="224" t="s">
        <v>348</v>
      </c>
      <c r="G103" s="225" t="s">
        <v>184</v>
      </c>
      <c r="H103" s="226">
        <v>710.535</v>
      </c>
      <c r="I103" s="227"/>
      <c r="J103" s="228">
        <f>ROUND(I103*H103,2)</f>
        <v>0</v>
      </c>
      <c r="K103" s="229"/>
      <c r="L103" s="230"/>
      <c r="M103" s="231" t="s">
        <v>19</v>
      </c>
      <c r="N103" s="232" t="s">
        <v>40</v>
      </c>
      <c r="O103" s="81"/>
      <c r="P103" s="212">
        <f>O103*H103</f>
        <v>0</v>
      </c>
      <c r="Q103" s="212">
        <v>0.13</v>
      </c>
      <c r="R103" s="212">
        <f>Q103*H103</f>
        <v>92.36955</v>
      </c>
      <c r="S103" s="212">
        <v>0</v>
      </c>
      <c r="T103" s="213">
        <f>S103*H103</f>
        <v>0</v>
      </c>
      <c r="U103" s="35"/>
      <c r="V103" s="35"/>
      <c r="W103" s="35"/>
      <c r="X103" s="35"/>
      <c r="Y103" s="35"/>
      <c r="Z103" s="35"/>
      <c r="AA103" s="35"/>
      <c r="AB103" s="35"/>
      <c r="AC103" s="35"/>
      <c r="AD103" s="35"/>
      <c r="AE103" s="35"/>
      <c r="AR103" s="214" t="s">
        <v>188</v>
      </c>
      <c r="AT103" s="214" t="s">
        <v>299</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349</v>
      </c>
    </row>
    <row r="104" spans="1:65" s="2" customFormat="1" ht="24.15" customHeight="1">
      <c r="A104" s="35"/>
      <c r="B104" s="36"/>
      <c r="C104" s="222" t="s">
        <v>189</v>
      </c>
      <c r="D104" s="222" t="s">
        <v>299</v>
      </c>
      <c r="E104" s="223" t="s">
        <v>350</v>
      </c>
      <c r="F104" s="224" t="s">
        <v>351</v>
      </c>
      <c r="G104" s="225" t="s">
        <v>352</v>
      </c>
      <c r="H104" s="226">
        <v>4</v>
      </c>
      <c r="I104" s="227"/>
      <c r="J104" s="228">
        <f>ROUND(I104*H104,2)</f>
        <v>0</v>
      </c>
      <c r="K104" s="229"/>
      <c r="L104" s="230"/>
      <c r="M104" s="231" t="s">
        <v>19</v>
      </c>
      <c r="N104" s="232" t="s">
        <v>40</v>
      </c>
      <c r="O104" s="81"/>
      <c r="P104" s="212">
        <f>O104*H104</f>
        <v>0</v>
      </c>
      <c r="Q104" s="212">
        <v>0.01553</v>
      </c>
      <c r="R104" s="212">
        <f>Q104*H104</f>
        <v>0.06212</v>
      </c>
      <c r="S104" s="212">
        <v>0</v>
      </c>
      <c r="T104" s="213">
        <f>S104*H104</f>
        <v>0</v>
      </c>
      <c r="U104" s="35"/>
      <c r="V104" s="35"/>
      <c r="W104" s="35"/>
      <c r="X104" s="35"/>
      <c r="Y104" s="35"/>
      <c r="Z104" s="35"/>
      <c r="AA104" s="35"/>
      <c r="AB104" s="35"/>
      <c r="AC104" s="35"/>
      <c r="AD104" s="35"/>
      <c r="AE104" s="35"/>
      <c r="AR104" s="214" t="s">
        <v>188</v>
      </c>
      <c r="AT104" s="214" t="s">
        <v>299</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353</v>
      </c>
    </row>
    <row r="105" spans="1:65" s="2" customFormat="1" ht="14.4" customHeight="1">
      <c r="A105" s="35"/>
      <c r="B105" s="36"/>
      <c r="C105" s="222" t="s">
        <v>185</v>
      </c>
      <c r="D105" s="222" t="s">
        <v>299</v>
      </c>
      <c r="E105" s="223" t="s">
        <v>354</v>
      </c>
      <c r="F105" s="224" t="s">
        <v>355</v>
      </c>
      <c r="G105" s="225" t="s">
        <v>356</v>
      </c>
      <c r="H105" s="226">
        <v>71.61</v>
      </c>
      <c r="I105" s="227"/>
      <c r="J105" s="228">
        <f>ROUND(I105*H105,2)</f>
        <v>0</v>
      </c>
      <c r="K105" s="229"/>
      <c r="L105" s="230"/>
      <c r="M105" s="231" t="s">
        <v>19</v>
      </c>
      <c r="N105" s="232" t="s">
        <v>40</v>
      </c>
      <c r="O105" s="81"/>
      <c r="P105" s="212">
        <f>O105*H105</f>
        <v>0</v>
      </c>
      <c r="Q105" s="212">
        <v>0.085</v>
      </c>
      <c r="R105" s="212">
        <f>Q105*H105</f>
        <v>6.08685</v>
      </c>
      <c r="S105" s="212">
        <v>0</v>
      </c>
      <c r="T105" s="213">
        <f>S105*H105</f>
        <v>0</v>
      </c>
      <c r="U105" s="35"/>
      <c r="V105" s="35"/>
      <c r="W105" s="35"/>
      <c r="X105" s="35"/>
      <c r="Y105" s="35"/>
      <c r="Z105" s="35"/>
      <c r="AA105" s="35"/>
      <c r="AB105" s="35"/>
      <c r="AC105" s="35"/>
      <c r="AD105" s="35"/>
      <c r="AE105" s="35"/>
      <c r="AR105" s="214" t="s">
        <v>188</v>
      </c>
      <c r="AT105" s="214" t="s">
        <v>299</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357</v>
      </c>
    </row>
    <row r="106" spans="1:65" s="2" customFormat="1" ht="37.8" customHeight="1">
      <c r="A106" s="35"/>
      <c r="B106" s="36"/>
      <c r="C106" s="202" t="s">
        <v>196</v>
      </c>
      <c r="D106" s="202" t="s">
        <v>174</v>
      </c>
      <c r="E106" s="203" t="s">
        <v>358</v>
      </c>
      <c r="F106" s="204" t="s">
        <v>359</v>
      </c>
      <c r="G106" s="205" t="s">
        <v>205</v>
      </c>
      <c r="H106" s="206">
        <v>139.344</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360</v>
      </c>
    </row>
    <row r="107" spans="1:65" s="2" customFormat="1" ht="37.8" customHeight="1">
      <c r="A107" s="35"/>
      <c r="B107" s="36"/>
      <c r="C107" s="202" t="s">
        <v>188</v>
      </c>
      <c r="D107" s="202" t="s">
        <v>174</v>
      </c>
      <c r="E107" s="203" t="s">
        <v>207</v>
      </c>
      <c r="F107" s="204" t="s">
        <v>208</v>
      </c>
      <c r="G107" s="205" t="s">
        <v>205</v>
      </c>
      <c r="H107" s="206">
        <v>139.344</v>
      </c>
      <c r="I107" s="207"/>
      <c r="J107" s="208">
        <f>ROUND(I107*H107,2)</f>
        <v>0</v>
      </c>
      <c r="K107" s="209"/>
      <c r="L107" s="41"/>
      <c r="M107" s="210" t="s">
        <v>19</v>
      </c>
      <c r="N107" s="211"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178</v>
      </c>
      <c r="AT107" s="214" t="s">
        <v>174</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361</v>
      </c>
    </row>
    <row r="108" spans="1:65" s="2" customFormat="1" ht="37.8" customHeight="1">
      <c r="A108" s="35"/>
      <c r="B108" s="36"/>
      <c r="C108" s="202" t="s">
        <v>172</v>
      </c>
      <c r="D108" s="202" t="s">
        <v>174</v>
      </c>
      <c r="E108" s="203" t="s">
        <v>203</v>
      </c>
      <c r="F108" s="204" t="s">
        <v>204</v>
      </c>
      <c r="G108" s="205" t="s">
        <v>205</v>
      </c>
      <c r="H108" s="206">
        <v>2090.16</v>
      </c>
      <c r="I108" s="207"/>
      <c r="J108" s="208">
        <f>ROUND(I108*H108,2)</f>
        <v>0</v>
      </c>
      <c r="K108" s="209"/>
      <c r="L108" s="41"/>
      <c r="M108" s="210" t="s">
        <v>19</v>
      </c>
      <c r="N108" s="211"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362</v>
      </c>
    </row>
    <row r="109" spans="1:65" s="2" customFormat="1" ht="14.4" customHeight="1">
      <c r="A109" s="35"/>
      <c r="B109" s="36"/>
      <c r="C109" s="202" t="s">
        <v>192</v>
      </c>
      <c r="D109" s="202" t="s">
        <v>174</v>
      </c>
      <c r="E109" s="203" t="s">
        <v>363</v>
      </c>
      <c r="F109" s="204" t="s">
        <v>364</v>
      </c>
      <c r="G109" s="205" t="s">
        <v>205</v>
      </c>
      <c r="H109" s="206">
        <v>139.344</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365</v>
      </c>
    </row>
    <row r="110" spans="1:65" s="2" customFormat="1" ht="37.8" customHeight="1">
      <c r="A110" s="35"/>
      <c r="B110" s="36"/>
      <c r="C110" s="202" t="s">
        <v>210</v>
      </c>
      <c r="D110" s="202" t="s">
        <v>174</v>
      </c>
      <c r="E110" s="203" t="s">
        <v>214</v>
      </c>
      <c r="F110" s="204" t="s">
        <v>215</v>
      </c>
      <c r="G110" s="205" t="s">
        <v>205</v>
      </c>
      <c r="H110" s="206">
        <v>139.344</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366</v>
      </c>
    </row>
    <row r="111" spans="1:65" s="2" customFormat="1" ht="14.4" customHeight="1">
      <c r="A111" s="35"/>
      <c r="B111" s="36"/>
      <c r="C111" s="202" t="s">
        <v>195</v>
      </c>
      <c r="D111" s="202" t="s">
        <v>174</v>
      </c>
      <c r="E111" s="203" t="s">
        <v>367</v>
      </c>
      <c r="F111" s="204" t="s">
        <v>368</v>
      </c>
      <c r="G111" s="205" t="s">
        <v>226</v>
      </c>
      <c r="H111" s="206">
        <v>1</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369</v>
      </c>
    </row>
    <row r="112" spans="1:65" s="2" customFormat="1" ht="24.15" customHeight="1">
      <c r="A112" s="35"/>
      <c r="B112" s="36"/>
      <c r="C112" s="202" t="s">
        <v>217</v>
      </c>
      <c r="D112" s="202" t="s">
        <v>174</v>
      </c>
      <c r="E112" s="203" t="s">
        <v>370</v>
      </c>
      <c r="F112" s="204" t="s">
        <v>371</v>
      </c>
      <c r="G112" s="205" t="s">
        <v>226</v>
      </c>
      <c r="H112" s="206">
        <v>1</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372</v>
      </c>
    </row>
    <row r="113" spans="1:65" s="2" customFormat="1" ht="24.15" customHeight="1">
      <c r="A113" s="35"/>
      <c r="B113" s="36"/>
      <c r="C113" s="202" t="s">
        <v>199</v>
      </c>
      <c r="D113" s="202" t="s">
        <v>174</v>
      </c>
      <c r="E113" s="203" t="s">
        <v>373</v>
      </c>
      <c r="F113" s="204" t="s">
        <v>374</v>
      </c>
      <c r="G113" s="205" t="s">
        <v>226</v>
      </c>
      <c r="H113" s="206">
        <v>1</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375</v>
      </c>
    </row>
    <row r="114" spans="1:65" s="2" customFormat="1" ht="14.4" customHeight="1">
      <c r="A114" s="35"/>
      <c r="B114" s="36"/>
      <c r="C114" s="202" t="s">
        <v>8</v>
      </c>
      <c r="D114" s="202" t="s">
        <v>174</v>
      </c>
      <c r="E114" s="203" t="s">
        <v>376</v>
      </c>
      <c r="F114" s="204" t="s">
        <v>377</v>
      </c>
      <c r="G114" s="205" t="s">
        <v>378</v>
      </c>
      <c r="H114" s="206">
        <v>4</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379</v>
      </c>
    </row>
    <row r="115" spans="1:65" s="2" customFormat="1" ht="14.4" customHeight="1">
      <c r="A115" s="35"/>
      <c r="B115" s="36"/>
      <c r="C115" s="202" t="s">
        <v>202</v>
      </c>
      <c r="D115" s="202" t="s">
        <v>174</v>
      </c>
      <c r="E115" s="203" t="s">
        <v>380</v>
      </c>
      <c r="F115" s="204" t="s">
        <v>381</v>
      </c>
      <c r="G115" s="205" t="s">
        <v>226</v>
      </c>
      <c r="H115" s="206">
        <v>1</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202</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202</v>
      </c>
      <c r="BM115" s="214" t="s">
        <v>382</v>
      </c>
    </row>
    <row r="116" spans="1:65" s="2" customFormat="1" ht="14.4" customHeight="1">
      <c r="A116" s="35"/>
      <c r="B116" s="36"/>
      <c r="C116" s="202" t="s">
        <v>235</v>
      </c>
      <c r="D116" s="202" t="s">
        <v>174</v>
      </c>
      <c r="E116" s="203" t="s">
        <v>383</v>
      </c>
      <c r="F116" s="204" t="s">
        <v>384</v>
      </c>
      <c r="G116" s="205" t="s">
        <v>226</v>
      </c>
      <c r="H116" s="206">
        <v>1</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202</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202</v>
      </c>
      <c r="BM116" s="214" t="s">
        <v>385</v>
      </c>
    </row>
    <row r="117" spans="1:65" s="2" customFormat="1" ht="14.4" customHeight="1">
      <c r="A117" s="35"/>
      <c r="B117" s="36"/>
      <c r="C117" s="202" t="s">
        <v>206</v>
      </c>
      <c r="D117" s="202" t="s">
        <v>174</v>
      </c>
      <c r="E117" s="203" t="s">
        <v>386</v>
      </c>
      <c r="F117" s="204" t="s">
        <v>387</v>
      </c>
      <c r="G117" s="205" t="s">
        <v>226</v>
      </c>
      <c r="H117" s="206">
        <v>1</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202</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202</v>
      </c>
      <c r="BM117" s="214" t="s">
        <v>388</v>
      </c>
    </row>
    <row r="118" spans="1:65" s="2" customFormat="1" ht="14.4" customHeight="1">
      <c r="A118" s="35"/>
      <c r="B118" s="36"/>
      <c r="C118" s="202" t="s">
        <v>244</v>
      </c>
      <c r="D118" s="202" t="s">
        <v>174</v>
      </c>
      <c r="E118" s="203" t="s">
        <v>389</v>
      </c>
      <c r="F118" s="204" t="s">
        <v>390</v>
      </c>
      <c r="G118" s="205" t="s">
        <v>226</v>
      </c>
      <c r="H118" s="206">
        <v>1</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391</v>
      </c>
    </row>
    <row r="119" spans="1:65" s="2" customFormat="1" ht="24.15" customHeight="1">
      <c r="A119" s="35"/>
      <c r="B119" s="36"/>
      <c r="C119" s="202" t="s">
        <v>209</v>
      </c>
      <c r="D119" s="202" t="s">
        <v>174</v>
      </c>
      <c r="E119" s="203" t="s">
        <v>392</v>
      </c>
      <c r="F119" s="204" t="s">
        <v>393</v>
      </c>
      <c r="G119" s="205" t="s">
        <v>226</v>
      </c>
      <c r="H119" s="206">
        <v>1</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394</v>
      </c>
    </row>
    <row r="120" spans="1:65" s="2" customFormat="1" ht="49.05" customHeight="1">
      <c r="A120" s="35"/>
      <c r="B120" s="36"/>
      <c r="C120" s="202" t="s">
        <v>7</v>
      </c>
      <c r="D120" s="202" t="s">
        <v>174</v>
      </c>
      <c r="E120" s="203" t="s">
        <v>395</v>
      </c>
      <c r="F120" s="204" t="s">
        <v>396</v>
      </c>
      <c r="G120" s="205" t="s">
        <v>177</v>
      </c>
      <c r="H120" s="206">
        <v>1339.525</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188</v>
      </c>
    </row>
    <row r="121" spans="1:65" s="2" customFormat="1" ht="37.8" customHeight="1">
      <c r="A121" s="35"/>
      <c r="B121" s="36"/>
      <c r="C121" s="202" t="s">
        <v>213</v>
      </c>
      <c r="D121" s="202" t="s">
        <v>174</v>
      </c>
      <c r="E121" s="203" t="s">
        <v>397</v>
      </c>
      <c r="F121" s="204" t="s">
        <v>398</v>
      </c>
      <c r="G121" s="205" t="s">
        <v>177</v>
      </c>
      <c r="H121" s="206">
        <v>22.2</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195</v>
      </c>
    </row>
    <row r="122" spans="1:65" s="2" customFormat="1" ht="24.15" customHeight="1">
      <c r="A122" s="35"/>
      <c r="B122" s="36"/>
      <c r="C122" s="202" t="s">
        <v>263</v>
      </c>
      <c r="D122" s="202" t="s">
        <v>174</v>
      </c>
      <c r="E122" s="203" t="s">
        <v>399</v>
      </c>
      <c r="F122" s="204" t="s">
        <v>400</v>
      </c>
      <c r="G122" s="205" t="s">
        <v>177</v>
      </c>
      <c r="H122" s="206">
        <v>2</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199</v>
      </c>
    </row>
    <row r="123" spans="1:65" s="2" customFormat="1" ht="37.8" customHeight="1">
      <c r="A123" s="35"/>
      <c r="B123" s="36"/>
      <c r="C123" s="202" t="s">
        <v>269</v>
      </c>
      <c r="D123" s="202" t="s">
        <v>174</v>
      </c>
      <c r="E123" s="203" t="s">
        <v>401</v>
      </c>
      <c r="F123" s="204" t="s">
        <v>402</v>
      </c>
      <c r="G123" s="205" t="s">
        <v>184</v>
      </c>
      <c r="H123" s="206">
        <v>780.5</v>
      </c>
      <c r="I123" s="207"/>
      <c r="J123" s="208">
        <f>ROUND(I123*H123,2)</f>
        <v>0</v>
      </c>
      <c r="K123" s="209"/>
      <c r="L123" s="41"/>
      <c r="M123" s="210" t="s">
        <v>19</v>
      </c>
      <c r="N123" s="211" t="s">
        <v>40</v>
      </c>
      <c r="O123" s="81"/>
      <c r="P123" s="212">
        <f>O123*H123</f>
        <v>0</v>
      </c>
      <c r="Q123" s="212">
        <v>0.00085132</v>
      </c>
      <c r="R123" s="212">
        <f>Q123*H123</f>
        <v>0.66445526</v>
      </c>
      <c r="S123" s="212">
        <v>0</v>
      </c>
      <c r="T123" s="213">
        <f>S123*H123</f>
        <v>0</v>
      </c>
      <c r="U123" s="35"/>
      <c r="V123" s="35"/>
      <c r="W123" s="35"/>
      <c r="X123" s="35"/>
      <c r="Y123" s="35"/>
      <c r="Z123" s="35"/>
      <c r="AA123" s="35"/>
      <c r="AB123" s="35"/>
      <c r="AC123" s="35"/>
      <c r="AD123" s="35"/>
      <c r="AE123" s="35"/>
      <c r="AR123" s="214" t="s">
        <v>178</v>
      </c>
      <c r="AT123" s="214" t="s">
        <v>174</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206</v>
      </c>
    </row>
    <row r="124" spans="1:65" s="2" customFormat="1" ht="37.8" customHeight="1">
      <c r="A124" s="35"/>
      <c r="B124" s="36"/>
      <c r="C124" s="202" t="s">
        <v>275</v>
      </c>
      <c r="D124" s="202" t="s">
        <v>174</v>
      </c>
      <c r="E124" s="203" t="s">
        <v>403</v>
      </c>
      <c r="F124" s="204" t="s">
        <v>404</v>
      </c>
      <c r="G124" s="205" t="s">
        <v>184</v>
      </c>
      <c r="H124" s="206">
        <v>780.5</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209</v>
      </c>
    </row>
    <row r="125" spans="1:65" s="2" customFormat="1" ht="62.7" customHeight="1">
      <c r="A125" s="35"/>
      <c r="B125" s="36"/>
      <c r="C125" s="202" t="s">
        <v>216</v>
      </c>
      <c r="D125" s="202" t="s">
        <v>174</v>
      </c>
      <c r="E125" s="203" t="s">
        <v>405</v>
      </c>
      <c r="F125" s="204" t="s">
        <v>406</v>
      </c>
      <c r="G125" s="205" t="s">
        <v>177</v>
      </c>
      <c r="H125" s="206">
        <v>631.09</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213</v>
      </c>
    </row>
    <row r="126" spans="1:65" s="2" customFormat="1" ht="62.7" customHeight="1">
      <c r="A126" s="35"/>
      <c r="B126" s="36"/>
      <c r="C126" s="202" t="s">
        <v>286</v>
      </c>
      <c r="D126" s="202" t="s">
        <v>174</v>
      </c>
      <c r="E126" s="203" t="s">
        <v>407</v>
      </c>
      <c r="F126" s="204" t="s">
        <v>408</v>
      </c>
      <c r="G126" s="205" t="s">
        <v>177</v>
      </c>
      <c r="H126" s="206">
        <v>3786.54</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269</v>
      </c>
    </row>
    <row r="127" spans="1:65" s="2" customFormat="1" ht="37.8" customHeight="1">
      <c r="A127" s="35"/>
      <c r="B127" s="36"/>
      <c r="C127" s="202" t="s">
        <v>220</v>
      </c>
      <c r="D127" s="202" t="s">
        <v>174</v>
      </c>
      <c r="E127" s="203" t="s">
        <v>409</v>
      </c>
      <c r="F127" s="204" t="s">
        <v>410</v>
      </c>
      <c r="G127" s="205" t="s">
        <v>177</v>
      </c>
      <c r="H127" s="206">
        <v>631.09</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216</v>
      </c>
    </row>
    <row r="128" spans="1:65" s="2" customFormat="1" ht="37.8" customHeight="1">
      <c r="A128" s="35"/>
      <c r="B128" s="36"/>
      <c r="C128" s="202" t="s">
        <v>295</v>
      </c>
      <c r="D128" s="202" t="s">
        <v>174</v>
      </c>
      <c r="E128" s="203" t="s">
        <v>411</v>
      </c>
      <c r="F128" s="204" t="s">
        <v>412</v>
      </c>
      <c r="G128" s="205" t="s">
        <v>177</v>
      </c>
      <c r="H128" s="206">
        <v>631.09</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220</v>
      </c>
    </row>
    <row r="129" spans="1:65" s="2" customFormat="1" ht="37.8" customHeight="1">
      <c r="A129" s="35"/>
      <c r="B129" s="36"/>
      <c r="C129" s="202" t="s">
        <v>223</v>
      </c>
      <c r="D129" s="202" t="s">
        <v>174</v>
      </c>
      <c r="E129" s="203" t="s">
        <v>413</v>
      </c>
      <c r="F129" s="204" t="s">
        <v>414</v>
      </c>
      <c r="G129" s="205" t="s">
        <v>205</v>
      </c>
      <c r="H129" s="206">
        <v>1135.962</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178</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223</v>
      </c>
    </row>
    <row r="130" spans="1:65" s="2" customFormat="1" ht="37.8" customHeight="1">
      <c r="A130" s="35"/>
      <c r="B130" s="36"/>
      <c r="C130" s="202" t="s">
        <v>307</v>
      </c>
      <c r="D130" s="202" t="s">
        <v>174</v>
      </c>
      <c r="E130" s="203" t="s">
        <v>415</v>
      </c>
      <c r="F130" s="204" t="s">
        <v>416</v>
      </c>
      <c r="G130" s="205" t="s">
        <v>177</v>
      </c>
      <c r="H130" s="206">
        <v>708.435</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227</v>
      </c>
    </row>
    <row r="131" spans="1:65" s="2" customFormat="1" ht="37.8" customHeight="1">
      <c r="A131" s="35"/>
      <c r="B131" s="36"/>
      <c r="C131" s="202" t="s">
        <v>227</v>
      </c>
      <c r="D131" s="202" t="s">
        <v>174</v>
      </c>
      <c r="E131" s="203" t="s">
        <v>417</v>
      </c>
      <c r="F131" s="204" t="s">
        <v>418</v>
      </c>
      <c r="G131" s="205" t="s">
        <v>184</v>
      </c>
      <c r="H131" s="206">
        <v>111.3</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230</v>
      </c>
    </row>
    <row r="132" spans="1:65" s="2" customFormat="1" ht="37.8" customHeight="1">
      <c r="A132" s="35"/>
      <c r="B132" s="36"/>
      <c r="C132" s="202" t="s">
        <v>319</v>
      </c>
      <c r="D132" s="202" t="s">
        <v>174</v>
      </c>
      <c r="E132" s="203" t="s">
        <v>419</v>
      </c>
      <c r="F132" s="204" t="s">
        <v>420</v>
      </c>
      <c r="G132" s="205" t="s">
        <v>184</v>
      </c>
      <c r="H132" s="206">
        <v>111.3</v>
      </c>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178</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238</v>
      </c>
    </row>
    <row r="133" spans="1:65" s="2" customFormat="1" ht="14.4" customHeight="1">
      <c r="A133" s="35"/>
      <c r="B133" s="36"/>
      <c r="C133" s="222" t="s">
        <v>230</v>
      </c>
      <c r="D133" s="222" t="s">
        <v>299</v>
      </c>
      <c r="E133" s="223" t="s">
        <v>421</v>
      </c>
      <c r="F133" s="224" t="s">
        <v>422</v>
      </c>
      <c r="G133" s="225" t="s">
        <v>423</v>
      </c>
      <c r="H133" s="226">
        <v>5.565</v>
      </c>
      <c r="I133" s="227"/>
      <c r="J133" s="228">
        <f>ROUND(I133*H133,2)</f>
        <v>0</v>
      </c>
      <c r="K133" s="229"/>
      <c r="L133" s="230"/>
      <c r="M133" s="231" t="s">
        <v>19</v>
      </c>
      <c r="N133" s="232" t="s">
        <v>40</v>
      </c>
      <c r="O133" s="81"/>
      <c r="P133" s="212">
        <f>O133*H133</f>
        <v>0</v>
      </c>
      <c r="Q133" s="212">
        <v>0.001</v>
      </c>
      <c r="R133" s="212">
        <f>Q133*H133</f>
        <v>0.0055650000000000005</v>
      </c>
      <c r="S133" s="212">
        <v>0</v>
      </c>
      <c r="T133" s="213">
        <f>S133*H133</f>
        <v>0</v>
      </c>
      <c r="U133" s="35"/>
      <c r="V133" s="35"/>
      <c r="W133" s="35"/>
      <c r="X133" s="35"/>
      <c r="Y133" s="35"/>
      <c r="Z133" s="35"/>
      <c r="AA133" s="35"/>
      <c r="AB133" s="35"/>
      <c r="AC133" s="35"/>
      <c r="AD133" s="35"/>
      <c r="AE133" s="35"/>
      <c r="AR133" s="214" t="s">
        <v>188</v>
      </c>
      <c r="AT133" s="214" t="s">
        <v>299</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241</v>
      </c>
    </row>
    <row r="134" spans="1:63" s="12" customFormat="1" ht="22.8" customHeight="1">
      <c r="A134" s="12"/>
      <c r="B134" s="186"/>
      <c r="C134" s="187"/>
      <c r="D134" s="188" t="s">
        <v>68</v>
      </c>
      <c r="E134" s="200" t="s">
        <v>79</v>
      </c>
      <c r="F134" s="200" t="s">
        <v>424</v>
      </c>
      <c r="G134" s="187"/>
      <c r="H134" s="187"/>
      <c r="I134" s="190"/>
      <c r="J134" s="201">
        <f>BK134</f>
        <v>0</v>
      </c>
      <c r="K134" s="187"/>
      <c r="L134" s="192"/>
      <c r="M134" s="193"/>
      <c r="N134" s="194"/>
      <c r="O134" s="194"/>
      <c r="P134" s="195">
        <f>SUM(P135:P139)</f>
        <v>0</v>
      </c>
      <c r="Q134" s="194"/>
      <c r="R134" s="195">
        <f>SUM(R135:R139)</f>
        <v>159.31143497450398</v>
      </c>
      <c r="S134" s="194"/>
      <c r="T134" s="196">
        <f>SUM(T135:T139)</f>
        <v>0</v>
      </c>
      <c r="U134" s="12"/>
      <c r="V134" s="12"/>
      <c r="W134" s="12"/>
      <c r="X134" s="12"/>
      <c r="Y134" s="12"/>
      <c r="Z134" s="12"/>
      <c r="AA134" s="12"/>
      <c r="AB134" s="12"/>
      <c r="AC134" s="12"/>
      <c r="AD134" s="12"/>
      <c r="AE134" s="12"/>
      <c r="AR134" s="197" t="s">
        <v>77</v>
      </c>
      <c r="AT134" s="198" t="s">
        <v>68</v>
      </c>
      <c r="AU134" s="198" t="s">
        <v>77</v>
      </c>
      <c r="AY134" s="197" t="s">
        <v>171</v>
      </c>
      <c r="BK134" s="199">
        <f>SUM(BK135:BK139)</f>
        <v>0</v>
      </c>
    </row>
    <row r="135" spans="1:65" s="2" customFormat="1" ht="24.15" customHeight="1">
      <c r="A135" s="35"/>
      <c r="B135" s="36"/>
      <c r="C135" s="202" t="s">
        <v>425</v>
      </c>
      <c r="D135" s="202" t="s">
        <v>174</v>
      </c>
      <c r="E135" s="203" t="s">
        <v>426</v>
      </c>
      <c r="F135" s="204" t="s">
        <v>427</v>
      </c>
      <c r="G135" s="205" t="s">
        <v>177</v>
      </c>
      <c r="H135" s="206">
        <v>32.335</v>
      </c>
      <c r="I135" s="207"/>
      <c r="J135" s="208">
        <f>ROUND(I135*H135,2)</f>
        <v>0</v>
      </c>
      <c r="K135" s="209"/>
      <c r="L135" s="41"/>
      <c r="M135" s="210" t="s">
        <v>19</v>
      </c>
      <c r="N135" s="211" t="s">
        <v>40</v>
      </c>
      <c r="O135" s="81"/>
      <c r="P135" s="212">
        <f>O135*H135</f>
        <v>0</v>
      </c>
      <c r="Q135" s="212">
        <v>2.16</v>
      </c>
      <c r="R135" s="212">
        <f>Q135*H135</f>
        <v>69.84360000000001</v>
      </c>
      <c r="S135" s="212">
        <v>0</v>
      </c>
      <c r="T135" s="213">
        <f>S135*H135</f>
        <v>0</v>
      </c>
      <c r="U135" s="35"/>
      <c r="V135" s="35"/>
      <c r="W135" s="35"/>
      <c r="X135" s="35"/>
      <c r="Y135" s="35"/>
      <c r="Z135" s="35"/>
      <c r="AA135" s="35"/>
      <c r="AB135" s="35"/>
      <c r="AC135" s="35"/>
      <c r="AD135" s="35"/>
      <c r="AE135" s="35"/>
      <c r="AR135" s="214" t="s">
        <v>178</v>
      </c>
      <c r="AT135" s="214" t="s">
        <v>174</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247</v>
      </c>
    </row>
    <row r="136" spans="1:65" s="2" customFormat="1" ht="24.15" customHeight="1">
      <c r="A136" s="35"/>
      <c r="B136" s="36"/>
      <c r="C136" s="202" t="s">
        <v>238</v>
      </c>
      <c r="D136" s="202" t="s">
        <v>174</v>
      </c>
      <c r="E136" s="203" t="s">
        <v>428</v>
      </c>
      <c r="F136" s="204" t="s">
        <v>429</v>
      </c>
      <c r="G136" s="205" t="s">
        <v>177</v>
      </c>
      <c r="H136" s="206">
        <v>36.126</v>
      </c>
      <c r="I136" s="207"/>
      <c r="J136" s="208">
        <f>ROUND(I136*H136,2)</f>
        <v>0</v>
      </c>
      <c r="K136" s="209"/>
      <c r="L136" s="41"/>
      <c r="M136" s="210" t="s">
        <v>19</v>
      </c>
      <c r="N136" s="211" t="s">
        <v>40</v>
      </c>
      <c r="O136" s="81"/>
      <c r="P136" s="212">
        <f>O136*H136</f>
        <v>0</v>
      </c>
      <c r="Q136" s="212">
        <v>2.256342204</v>
      </c>
      <c r="R136" s="212">
        <f>Q136*H136</f>
        <v>81.512618461704</v>
      </c>
      <c r="S136" s="212">
        <v>0</v>
      </c>
      <c r="T136" s="213">
        <f>S136*H136</f>
        <v>0</v>
      </c>
      <c r="U136" s="35"/>
      <c r="V136" s="35"/>
      <c r="W136" s="35"/>
      <c r="X136" s="35"/>
      <c r="Y136" s="35"/>
      <c r="Z136" s="35"/>
      <c r="AA136" s="35"/>
      <c r="AB136" s="35"/>
      <c r="AC136" s="35"/>
      <c r="AD136" s="35"/>
      <c r="AE136" s="35"/>
      <c r="AR136" s="214" t="s">
        <v>178</v>
      </c>
      <c r="AT136" s="214" t="s">
        <v>174</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252</v>
      </c>
    </row>
    <row r="137" spans="1:65" s="2" customFormat="1" ht="14.4" customHeight="1">
      <c r="A137" s="35"/>
      <c r="B137" s="36"/>
      <c r="C137" s="202" t="s">
        <v>430</v>
      </c>
      <c r="D137" s="202" t="s">
        <v>174</v>
      </c>
      <c r="E137" s="203" t="s">
        <v>431</v>
      </c>
      <c r="F137" s="204" t="s">
        <v>432</v>
      </c>
      <c r="G137" s="205" t="s">
        <v>184</v>
      </c>
      <c r="H137" s="206">
        <v>26.76</v>
      </c>
      <c r="I137" s="207"/>
      <c r="J137" s="208">
        <f>ROUND(I137*H137,2)</f>
        <v>0</v>
      </c>
      <c r="K137" s="209"/>
      <c r="L137" s="41"/>
      <c r="M137" s="210" t="s">
        <v>19</v>
      </c>
      <c r="N137" s="211" t="s">
        <v>40</v>
      </c>
      <c r="O137" s="81"/>
      <c r="P137" s="212">
        <f>O137*H137</f>
        <v>0</v>
      </c>
      <c r="Q137" s="212">
        <v>0.0024719</v>
      </c>
      <c r="R137" s="212">
        <f>Q137*H137</f>
        <v>0.066148044</v>
      </c>
      <c r="S137" s="212">
        <v>0</v>
      </c>
      <c r="T137" s="213">
        <f>S137*H137</f>
        <v>0</v>
      </c>
      <c r="U137" s="35"/>
      <c r="V137" s="35"/>
      <c r="W137" s="35"/>
      <c r="X137" s="35"/>
      <c r="Y137" s="35"/>
      <c r="Z137" s="35"/>
      <c r="AA137" s="35"/>
      <c r="AB137" s="35"/>
      <c r="AC137" s="35"/>
      <c r="AD137" s="35"/>
      <c r="AE137" s="35"/>
      <c r="AR137" s="214" t="s">
        <v>178</v>
      </c>
      <c r="AT137" s="214" t="s">
        <v>174</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255</v>
      </c>
    </row>
    <row r="138" spans="1:65" s="2" customFormat="1" ht="14.4" customHeight="1">
      <c r="A138" s="35"/>
      <c r="B138" s="36"/>
      <c r="C138" s="202" t="s">
        <v>241</v>
      </c>
      <c r="D138" s="202" t="s">
        <v>174</v>
      </c>
      <c r="E138" s="203" t="s">
        <v>433</v>
      </c>
      <c r="F138" s="204" t="s">
        <v>434</v>
      </c>
      <c r="G138" s="205" t="s">
        <v>184</v>
      </c>
      <c r="H138" s="206">
        <v>26.76</v>
      </c>
      <c r="I138" s="207"/>
      <c r="J138" s="208">
        <f>ROUND(I138*H138,2)</f>
        <v>0</v>
      </c>
      <c r="K138" s="209"/>
      <c r="L138" s="41"/>
      <c r="M138" s="210" t="s">
        <v>19</v>
      </c>
      <c r="N138" s="211"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178</v>
      </c>
      <c r="AT138" s="214" t="s">
        <v>174</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260</v>
      </c>
    </row>
    <row r="139" spans="1:65" s="2" customFormat="1" ht="37.8" customHeight="1">
      <c r="A139" s="35"/>
      <c r="B139" s="36"/>
      <c r="C139" s="202" t="s">
        <v>435</v>
      </c>
      <c r="D139" s="202" t="s">
        <v>174</v>
      </c>
      <c r="E139" s="203" t="s">
        <v>436</v>
      </c>
      <c r="F139" s="204" t="s">
        <v>437</v>
      </c>
      <c r="G139" s="205" t="s">
        <v>184</v>
      </c>
      <c r="H139" s="206">
        <v>22.76</v>
      </c>
      <c r="I139" s="207"/>
      <c r="J139" s="208">
        <f>ROUND(I139*H139,2)</f>
        <v>0</v>
      </c>
      <c r="K139" s="209"/>
      <c r="L139" s="41"/>
      <c r="M139" s="210" t="s">
        <v>19</v>
      </c>
      <c r="N139" s="211" t="s">
        <v>40</v>
      </c>
      <c r="O139" s="81"/>
      <c r="P139" s="212">
        <f>O139*H139</f>
        <v>0</v>
      </c>
      <c r="Q139" s="212">
        <v>0.34661988</v>
      </c>
      <c r="R139" s="212">
        <f>Q139*H139</f>
        <v>7.889068468800001</v>
      </c>
      <c r="S139" s="212">
        <v>0</v>
      </c>
      <c r="T139" s="213">
        <f>S139*H139</f>
        <v>0</v>
      </c>
      <c r="U139" s="35"/>
      <c r="V139" s="35"/>
      <c r="W139" s="35"/>
      <c r="X139" s="35"/>
      <c r="Y139" s="35"/>
      <c r="Z139" s="35"/>
      <c r="AA139" s="35"/>
      <c r="AB139" s="35"/>
      <c r="AC139" s="35"/>
      <c r="AD139" s="35"/>
      <c r="AE139" s="35"/>
      <c r="AR139" s="214" t="s">
        <v>178</v>
      </c>
      <c r="AT139" s="214" t="s">
        <v>174</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178</v>
      </c>
      <c r="BM139" s="214" t="s">
        <v>266</v>
      </c>
    </row>
    <row r="140" spans="1:63" s="12" customFormat="1" ht="22.8" customHeight="1">
      <c r="A140" s="12"/>
      <c r="B140" s="186"/>
      <c r="C140" s="187"/>
      <c r="D140" s="188" t="s">
        <v>68</v>
      </c>
      <c r="E140" s="200" t="s">
        <v>181</v>
      </c>
      <c r="F140" s="200" t="s">
        <v>438</v>
      </c>
      <c r="G140" s="187"/>
      <c r="H140" s="187"/>
      <c r="I140" s="190"/>
      <c r="J140" s="201">
        <f>BK140</f>
        <v>0</v>
      </c>
      <c r="K140" s="187"/>
      <c r="L140" s="192"/>
      <c r="M140" s="193"/>
      <c r="N140" s="194"/>
      <c r="O140" s="194"/>
      <c r="P140" s="195">
        <f>SUM(P141:P147)</f>
        <v>0</v>
      </c>
      <c r="Q140" s="194"/>
      <c r="R140" s="195">
        <f>SUM(R141:R147)</f>
        <v>20.309147087911995</v>
      </c>
      <c r="S140" s="194"/>
      <c r="T140" s="196">
        <f>SUM(T141:T147)</f>
        <v>0</v>
      </c>
      <c r="U140" s="12"/>
      <c r="V140" s="12"/>
      <c r="W140" s="12"/>
      <c r="X140" s="12"/>
      <c r="Y140" s="12"/>
      <c r="Z140" s="12"/>
      <c r="AA140" s="12"/>
      <c r="AB140" s="12"/>
      <c r="AC140" s="12"/>
      <c r="AD140" s="12"/>
      <c r="AE140" s="12"/>
      <c r="AR140" s="197" t="s">
        <v>77</v>
      </c>
      <c r="AT140" s="198" t="s">
        <v>68</v>
      </c>
      <c r="AU140" s="198" t="s">
        <v>77</v>
      </c>
      <c r="AY140" s="197" t="s">
        <v>171</v>
      </c>
      <c r="BK140" s="199">
        <f>SUM(BK141:BK147)</f>
        <v>0</v>
      </c>
    </row>
    <row r="141" spans="1:65" s="2" customFormat="1" ht="24.15" customHeight="1">
      <c r="A141" s="35"/>
      <c r="B141" s="36"/>
      <c r="C141" s="202" t="s">
        <v>247</v>
      </c>
      <c r="D141" s="202" t="s">
        <v>174</v>
      </c>
      <c r="E141" s="203" t="s">
        <v>439</v>
      </c>
      <c r="F141" s="204" t="s">
        <v>440</v>
      </c>
      <c r="G141" s="205" t="s">
        <v>177</v>
      </c>
      <c r="H141" s="206">
        <v>5.653</v>
      </c>
      <c r="I141" s="207"/>
      <c r="J141" s="208">
        <f>ROUND(I141*H141,2)</f>
        <v>0</v>
      </c>
      <c r="K141" s="209"/>
      <c r="L141" s="41"/>
      <c r="M141" s="210" t="s">
        <v>19</v>
      </c>
      <c r="N141" s="211" t="s">
        <v>40</v>
      </c>
      <c r="O141" s="81"/>
      <c r="P141" s="212">
        <f>O141*H141</f>
        <v>0</v>
      </c>
      <c r="Q141" s="212">
        <v>2.256342204</v>
      </c>
      <c r="R141" s="212">
        <f>Q141*H141</f>
        <v>12.755102479211999</v>
      </c>
      <c r="S141" s="212">
        <v>0</v>
      </c>
      <c r="T141" s="213">
        <f>S141*H141</f>
        <v>0</v>
      </c>
      <c r="U141" s="35"/>
      <c r="V141" s="35"/>
      <c r="W141" s="35"/>
      <c r="X141" s="35"/>
      <c r="Y141" s="35"/>
      <c r="Z141" s="35"/>
      <c r="AA141" s="35"/>
      <c r="AB141" s="35"/>
      <c r="AC141" s="35"/>
      <c r="AD141" s="35"/>
      <c r="AE141" s="35"/>
      <c r="AR141" s="214" t="s">
        <v>178</v>
      </c>
      <c r="AT141" s="214" t="s">
        <v>174</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272</v>
      </c>
    </row>
    <row r="142" spans="1:65" s="2" customFormat="1" ht="24.15" customHeight="1">
      <c r="A142" s="35"/>
      <c r="B142" s="36"/>
      <c r="C142" s="202" t="s">
        <v>441</v>
      </c>
      <c r="D142" s="202" t="s">
        <v>174</v>
      </c>
      <c r="E142" s="203" t="s">
        <v>442</v>
      </c>
      <c r="F142" s="204" t="s">
        <v>443</v>
      </c>
      <c r="G142" s="205" t="s">
        <v>184</v>
      </c>
      <c r="H142" s="206">
        <v>45.225</v>
      </c>
      <c r="I142" s="207"/>
      <c r="J142" s="208">
        <f>ROUND(I142*H142,2)</f>
        <v>0</v>
      </c>
      <c r="K142" s="209"/>
      <c r="L142" s="41"/>
      <c r="M142" s="210" t="s">
        <v>19</v>
      </c>
      <c r="N142" s="211" t="s">
        <v>40</v>
      </c>
      <c r="O142" s="81"/>
      <c r="P142" s="212">
        <f>O142*H142</f>
        <v>0</v>
      </c>
      <c r="Q142" s="212">
        <v>0.0027469</v>
      </c>
      <c r="R142" s="212">
        <f>Q142*H142</f>
        <v>0.1242285525</v>
      </c>
      <c r="S142" s="212">
        <v>0</v>
      </c>
      <c r="T142" s="213">
        <f>S142*H142</f>
        <v>0</v>
      </c>
      <c r="U142" s="35"/>
      <c r="V142" s="35"/>
      <c r="W142" s="35"/>
      <c r="X142" s="35"/>
      <c r="Y142" s="35"/>
      <c r="Z142" s="35"/>
      <c r="AA142" s="35"/>
      <c r="AB142" s="35"/>
      <c r="AC142" s="35"/>
      <c r="AD142" s="35"/>
      <c r="AE142" s="35"/>
      <c r="AR142" s="214" t="s">
        <v>178</v>
      </c>
      <c r="AT142" s="214" t="s">
        <v>174</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178</v>
      </c>
      <c r="BM142" s="214" t="s">
        <v>278</v>
      </c>
    </row>
    <row r="143" spans="1:65" s="2" customFormat="1" ht="24.15" customHeight="1">
      <c r="A143" s="35"/>
      <c r="B143" s="36"/>
      <c r="C143" s="202" t="s">
        <v>252</v>
      </c>
      <c r="D143" s="202" t="s">
        <v>174</v>
      </c>
      <c r="E143" s="203" t="s">
        <v>444</v>
      </c>
      <c r="F143" s="204" t="s">
        <v>445</v>
      </c>
      <c r="G143" s="205" t="s">
        <v>184</v>
      </c>
      <c r="H143" s="206">
        <v>45.225</v>
      </c>
      <c r="I143" s="207"/>
      <c r="J143" s="208">
        <f>ROUND(I143*H143,2)</f>
        <v>0</v>
      </c>
      <c r="K143" s="209"/>
      <c r="L143" s="41"/>
      <c r="M143" s="210" t="s">
        <v>19</v>
      </c>
      <c r="N143" s="211"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178</v>
      </c>
      <c r="AT143" s="214" t="s">
        <v>174</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283</v>
      </c>
    </row>
    <row r="144" spans="1:65" s="2" customFormat="1" ht="37.8" customHeight="1">
      <c r="A144" s="35"/>
      <c r="B144" s="36"/>
      <c r="C144" s="202" t="s">
        <v>446</v>
      </c>
      <c r="D144" s="202" t="s">
        <v>174</v>
      </c>
      <c r="E144" s="203" t="s">
        <v>447</v>
      </c>
      <c r="F144" s="204" t="s">
        <v>448</v>
      </c>
      <c r="G144" s="205" t="s">
        <v>177</v>
      </c>
      <c r="H144" s="206">
        <v>1.21</v>
      </c>
      <c r="I144" s="207"/>
      <c r="J144" s="208">
        <f>ROUND(I144*H144,2)</f>
        <v>0</v>
      </c>
      <c r="K144" s="209"/>
      <c r="L144" s="41"/>
      <c r="M144" s="210" t="s">
        <v>19</v>
      </c>
      <c r="N144" s="211" t="s">
        <v>40</v>
      </c>
      <c r="O144" s="81"/>
      <c r="P144" s="212">
        <f>O144*H144</f>
        <v>0</v>
      </c>
      <c r="Q144" s="212">
        <v>2.354815</v>
      </c>
      <c r="R144" s="212">
        <f>Q144*H144</f>
        <v>2.8493261499999996</v>
      </c>
      <c r="S144" s="212">
        <v>0</v>
      </c>
      <c r="T144" s="213">
        <f>S144*H144</f>
        <v>0</v>
      </c>
      <c r="U144" s="35"/>
      <c r="V144" s="35"/>
      <c r="W144" s="35"/>
      <c r="X144" s="35"/>
      <c r="Y144" s="35"/>
      <c r="Z144" s="35"/>
      <c r="AA144" s="35"/>
      <c r="AB144" s="35"/>
      <c r="AC144" s="35"/>
      <c r="AD144" s="35"/>
      <c r="AE144" s="35"/>
      <c r="AR144" s="214" t="s">
        <v>178</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289</v>
      </c>
    </row>
    <row r="145" spans="1:65" s="2" customFormat="1" ht="37.8" customHeight="1">
      <c r="A145" s="35"/>
      <c r="B145" s="36"/>
      <c r="C145" s="202" t="s">
        <v>255</v>
      </c>
      <c r="D145" s="202" t="s">
        <v>174</v>
      </c>
      <c r="E145" s="203" t="s">
        <v>449</v>
      </c>
      <c r="F145" s="204" t="s">
        <v>450</v>
      </c>
      <c r="G145" s="205" t="s">
        <v>177</v>
      </c>
      <c r="H145" s="206">
        <v>1.885</v>
      </c>
      <c r="I145" s="207"/>
      <c r="J145" s="208">
        <f>ROUND(I145*H145,2)</f>
        <v>0</v>
      </c>
      <c r="K145" s="209"/>
      <c r="L145" s="41"/>
      <c r="M145" s="210" t="s">
        <v>19</v>
      </c>
      <c r="N145" s="211" t="s">
        <v>40</v>
      </c>
      <c r="O145" s="81"/>
      <c r="P145" s="212">
        <f>O145*H145</f>
        <v>0</v>
      </c>
      <c r="Q145" s="212">
        <v>2.354815</v>
      </c>
      <c r="R145" s="212">
        <f>Q145*H145</f>
        <v>4.438826274999999</v>
      </c>
      <c r="S145" s="212">
        <v>0</v>
      </c>
      <c r="T145" s="213">
        <f>S145*H145</f>
        <v>0</v>
      </c>
      <c r="U145" s="35"/>
      <c r="V145" s="35"/>
      <c r="W145" s="35"/>
      <c r="X145" s="35"/>
      <c r="Y145" s="35"/>
      <c r="Z145" s="35"/>
      <c r="AA145" s="35"/>
      <c r="AB145" s="35"/>
      <c r="AC145" s="35"/>
      <c r="AD145" s="35"/>
      <c r="AE145" s="35"/>
      <c r="AR145" s="214" t="s">
        <v>178</v>
      </c>
      <c r="AT145" s="214" t="s">
        <v>174</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292</v>
      </c>
    </row>
    <row r="146" spans="1:65" s="2" customFormat="1" ht="24.15" customHeight="1">
      <c r="A146" s="35"/>
      <c r="B146" s="36"/>
      <c r="C146" s="202" t="s">
        <v>451</v>
      </c>
      <c r="D146" s="202" t="s">
        <v>174</v>
      </c>
      <c r="E146" s="203" t="s">
        <v>452</v>
      </c>
      <c r="F146" s="204" t="s">
        <v>453</v>
      </c>
      <c r="G146" s="205" t="s">
        <v>184</v>
      </c>
      <c r="H146" s="206">
        <v>7.54</v>
      </c>
      <c r="I146" s="207"/>
      <c r="J146" s="208">
        <f>ROUND(I146*H146,2)</f>
        <v>0</v>
      </c>
      <c r="K146" s="209"/>
      <c r="L146" s="41"/>
      <c r="M146" s="210" t="s">
        <v>19</v>
      </c>
      <c r="N146" s="211" t="s">
        <v>40</v>
      </c>
      <c r="O146" s="81"/>
      <c r="P146" s="212">
        <f>O146*H146</f>
        <v>0</v>
      </c>
      <c r="Q146" s="212">
        <v>0.00939414</v>
      </c>
      <c r="R146" s="212">
        <f>Q146*H146</f>
        <v>0.0708318156</v>
      </c>
      <c r="S146" s="212">
        <v>0</v>
      </c>
      <c r="T146" s="213">
        <f>S146*H146</f>
        <v>0</v>
      </c>
      <c r="U146" s="35"/>
      <c r="V146" s="35"/>
      <c r="W146" s="35"/>
      <c r="X146" s="35"/>
      <c r="Y146" s="35"/>
      <c r="Z146" s="35"/>
      <c r="AA146" s="35"/>
      <c r="AB146" s="35"/>
      <c r="AC146" s="35"/>
      <c r="AD146" s="35"/>
      <c r="AE146" s="35"/>
      <c r="AR146" s="214" t="s">
        <v>178</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178</v>
      </c>
      <c r="BM146" s="214" t="s">
        <v>298</v>
      </c>
    </row>
    <row r="147" spans="1:65" s="2" customFormat="1" ht="24.15" customHeight="1">
      <c r="A147" s="35"/>
      <c r="B147" s="36"/>
      <c r="C147" s="202" t="s">
        <v>260</v>
      </c>
      <c r="D147" s="202" t="s">
        <v>174</v>
      </c>
      <c r="E147" s="203" t="s">
        <v>454</v>
      </c>
      <c r="F147" s="204" t="s">
        <v>455</v>
      </c>
      <c r="G147" s="205" t="s">
        <v>184</v>
      </c>
      <c r="H147" s="206">
        <v>7.54</v>
      </c>
      <c r="I147" s="207"/>
      <c r="J147" s="208">
        <f>ROUND(I147*H147,2)</f>
        <v>0</v>
      </c>
      <c r="K147" s="209"/>
      <c r="L147" s="41"/>
      <c r="M147" s="210" t="s">
        <v>19</v>
      </c>
      <c r="N147" s="211" t="s">
        <v>40</v>
      </c>
      <c r="O147" s="81"/>
      <c r="P147" s="212">
        <f>O147*H147</f>
        <v>0</v>
      </c>
      <c r="Q147" s="212">
        <v>0.00939414</v>
      </c>
      <c r="R147" s="212">
        <f>Q147*H147</f>
        <v>0.0708318156</v>
      </c>
      <c r="S147" s="212">
        <v>0</v>
      </c>
      <c r="T147" s="213">
        <f>S147*H147</f>
        <v>0</v>
      </c>
      <c r="U147" s="35"/>
      <c r="V147" s="35"/>
      <c r="W147" s="35"/>
      <c r="X147" s="35"/>
      <c r="Y147" s="35"/>
      <c r="Z147" s="35"/>
      <c r="AA147" s="35"/>
      <c r="AB147" s="35"/>
      <c r="AC147" s="35"/>
      <c r="AD147" s="35"/>
      <c r="AE147" s="35"/>
      <c r="AR147" s="214" t="s">
        <v>178</v>
      </c>
      <c r="AT147" s="214" t="s">
        <v>174</v>
      </c>
      <c r="AU147" s="214" t="s">
        <v>79</v>
      </c>
      <c r="AY147" s="14" t="s">
        <v>171</v>
      </c>
      <c r="BE147" s="215">
        <f>IF(N147="základní",J147,0)</f>
        <v>0</v>
      </c>
      <c r="BF147" s="215">
        <f>IF(N147="snížená",J147,0)</f>
        <v>0</v>
      </c>
      <c r="BG147" s="215">
        <f>IF(N147="zákl. přenesená",J147,0)</f>
        <v>0</v>
      </c>
      <c r="BH147" s="215">
        <f>IF(N147="sníž. přenesená",J147,0)</f>
        <v>0</v>
      </c>
      <c r="BI147" s="215">
        <f>IF(N147="nulová",J147,0)</f>
        <v>0</v>
      </c>
      <c r="BJ147" s="14" t="s">
        <v>77</v>
      </c>
      <c r="BK147" s="215">
        <f>ROUND(I147*H147,2)</f>
        <v>0</v>
      </c>
      <c r="BL147" s="14" t="s">
        <v>178</v>
      </c>
      <c r="BM147" s="214" t="s">
        <v>306</v>
      </c>
    </row>
    <row r="148" spans="1:63" s="12" customFormat="1" ht="22.8" customHeight="1">
      <c r="A148" s="12"/>
      <c r="B148" s="186"/>
      <c r="C148" s="187"/>
      <c r="D148" s="188" t="s">
        <v>68</v>
      </c>
      <c r="E148" s="200" t="s">
        <v>178</v>
      </c>
      <c r="F148" s="200" t="s">
        <v>456</v>
      </c>
      <c r="G148" s="187"/>
      <c r="H148" s="187"/>
      <c r="I148" s="190"/>
      <c r="J148" s="201">
        <f>BK148</f>
        <v>0</v>
      </c>
      <c r="K148" s="187"/>
      <c r="L148" s="192"/>
      <c r="M148" s="193"/>
      <c r="N148" s="194"/>
      <c r="O148" s="194"/>
      <c r="P148" s="195">
        <f>SUM(P149:P151)</f>
        <v>0</v>
      </c>
      <c r="Q148" s="194"/>
      <c r="R148" s="195">
        <f>SUM(R149:R151)</f>
        <v>1.75609456778</v>
      </c>
      <c r="S148" s="194"/>
      <c r="T148" s="196">
        <f>SUM(T149:T151)</f>
        <v>0</v>
      </c>
      <c r="U148" s="12"/>
      <c r="V148" s="12"/>
      <c r="W148" s="12"/>
      <c r="X148" s="12"/>
      <c r="Y148" s="12"/>
      <c r="Z148" s="12"/>
      <c r="AA148" s="12"/>
      <c r="AB148" s="12"/>
      <c r="AC148" s="12"/>
      <c r="AD148" s="12"/>
      <c r="AE148" s="12"/>
      <c r="AR148" s="197" t="s">
        <v>77</v>
      </c>
      <c r="AT148" s="198" t="s">
        <v>68</v>
      </c>
      <c r="AU148" s="198" t="s">
        <v>77</v>
      </c>
      <c r="AY148" s="197" t="s">
        <v>171</v>
      </c>
      <c r="BK148" s="199">
        <f>SUM(BK149:BK151)</f>
        <v>0</v>
      </c>
    </row>
    <row r="149" spans="1:65" s="2" customFormat="1" ht="37.8" customHeight="1">
      <c r="A149" s="35"/>
      <c r="B149" s="36"/>
      <c r="C149" s="202" t="s">
        <v>457</v>
      </c>
      <c r="D149" s="202" t="s">
        <v>174</v>
      </c>
      <c r="E149" s="203" t="s">
        <v>458</v>
      </c>
      <c r="F149" s="204" t="s">
        <v>459</v>
      </c>
      <c r="G149" s="205" t="s">
        <v>177</v>
      </c>
      <c r="H149" s="206">
        <v>0.697</v>
      </c>
      <c r="I149" s="207"/>
      <c r="J149" s="208">
        <f>ROUND(I149*H149,2)</f>
        <v>0</v>
      </c>
      <c r="K149" s="209"/>
      <c r="L149" s="41"/>
      <c r="M149" s="210" t="s">
        <v>19</v>
      </c>
      <c r="N149" s="211" t="s">
        <v>40</v>
      </c>
      <c r="O149" s="81"/>
      <c r="P149" s="212">
        <f>O149*H149</f>
        <v>0</v>
      </c>
      <c r="Q149" s="212">
        <v>2.45336574</v>
      </c>
      <c r="R149" s="212">
        <f>Q149*H149</f>
        <v>1.70999592078</v>
      </c>
      <c r="S149" s="212">
        <v>0</v>
      </c>
      <c r="T149" s="213">
        <f>S149*H149</f>
        <v>0</v>
      </c>
      <c r="U149" s="35"/>
      <c r="V149" s="35"/>
      <c r="W149" s="35"/>
      <c r="X149" s="35"/>
      <c r="Y149" s="35"/>
      <c r="Z149" s="35"/>
      <c r="AA149" s="35"/>
      <c r="AB149" s="35"/>
      <c r="AC149" s="35"/>
      <c r="AD149" s="35"/>
      <c r="AE149" s="35"/>
      <c r="AR149" s="214" t="s">
        <v>178</v>
      </c>
      <c r="AT149" s="214" t="s">
        <v>174</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305</v>
      </c>
    </row>
    <row r="150" spans="1:65" s="2" customFormat="1" ht="24.15" customHeight="1">
      <c r="A150" s="35"/>
      <c r="B150" s="36"/>
      <c r="C150" s="202" t="s">
        <v>266</v>
      </c>
      <c r="D150" s="202" t="s">
        <v>174</v>
      </c>
      <c r="E150" s="203" t="s">
        <v>460</v>
      </c>
      <c r="F150" s="204" t="s">
        <v>461</v>
      </c>
      <c r="G150" s="205" t="s">
        <v>184</v>
      </c>
      <c r="H150" s="206">
        <v>5.275</v>
      </c>
      <c r="I150" s="207"/>
      <c r="J150" s="208">
        <f>ROUND(I150*H150,2)</f>
        <v>0</v>
      </c>
      <c r="K150" s="209"/>
      <c r="L150" s="41"/>
      <c r="M150" s="210" t="s">
        <v>19</v>
      </c>
      <c r="N150" s="211" t="s">
        <v>40</v>
      </c>
      <c r="O150" s="81"/>
      <c r="P150" s="212">
        <f>O150*H150</f>
        <v>0</v>
      </c>
      <c r="Q150" s="212">
        <v>0.00873908</v>
      </c>
      <c r="R150" s="212">
        <f>Q150*H150</f>
        <v>0.046098647</v>
      </c>
      <c r="S150" s="212">
        <v>0</v>
      </c>
      <c r="T150" s="213">
        <f>S150*H150</f>
        <v>0</v>
      </c>
      <c r="U150" s="35"/>
      <c r="V150" s="35"/>
      <c r="W150" s="35"/>
      <c r="X150" s="35"/>
      <c r="Y150" s="35"/>
      <c r="Z150" s="35"/>
      <c r="AA150" s="35"/>
      <c r="AB150" s="35"/>
      <c r="AC150" s="35"/>
      <c r="AD150" s="35"/>
      <c r="AE150" s="35"/>
      <c r="AR150" s="214" t="s">
        <v>178</v>
      </c>
      <c r="AT150" s="214" t="s">
        <v>174</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178</v>
      </c>
      <c r="BM150" s="214" t="s">
        <v>314</v>
      </c>
    </row>
    <row r="151" spans="1:65" s="2" customFormat="1" ht="24.15" customHeight="1">
      <c r="A151" s="35"/>
      <c r="B151" s="36"/>
      <c r="C151" s="202" t="s">
        <v>462</v>
      </c>
      <c r="D151" s="202" t="s">
        <v>174</v>
      </c>
      <c r="E151" s="203" t="s">
        <v>463</v>
      </c>
      <c r="F151" s="204" t="s">
        <v>464</v>
      </c>
      <c r="G151" s="205" t="s">
        <v>184</v>
      </c>
      <c r="H151" s="206">
        <v>5.275</v>
      </c>
      <c r="I151" s="207"/>
      <c r="J151" s="208">
        <f>ROUND(I151*H151,2)</f>
        <v>0</v>
      </c>
      <c r="K151" s="209"/>
      <c r="L151" s="41"/>
      <c r="M151" s="210" t="s">
        <v>19</v>
      </c>
      <c r="N151" s="211"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178</v>
      </c>
      <c r="AT151" s="214" t="s">
        <v>174</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465</v>
      </c>
    </row>
    <row r="152" spans="1:63" s="12" customFormat="1" ht="22.8" customHeight="1">
      <c r="A152" s="12"/>
      <c r="B152" s="186"/>
      <c r="C152" s="187"/>
      <c r="D152" s="188" t="s">
        <v>68</v>
      </c>
      <c r="E152" s="200" t="s">
        <v>189</v>
      </c>
      <c r="F152" s="200" t="s">
        <v>466</v>
      </c>
      <c r="G152" s="187"/>
      <c r="H152" s="187"/>
      <c r="I152" s="190"/>
      <c r="J152" s="201">
        <f>BK152</f>
        <v>0</v>
      </c>
      <c r="K152" s="187"/>
      <c r="L152" s="192"/>
      <c r="M152" s="193"/>
      <c r="N152" s="194"/>
      <c r="O152" s="194"/>
      <c r="P152" s="195">
        <f>SUM(P153:P154)</f>
        <v>0</v>
      </c>
      <c r="Q152" s="194"/>
      <c r="R152" s="195">
        <f>SUM(R153:R154)</f>
        <v>424.2909000000001</v>
      </c>
      <c r="S152" s="194"/>
      <c r="T152" s="196">
        <f>SUM(T153:T154)</f>
        <v>0</v>
      </c>
      <c r="U152" s="12"/>
      <c r="V152" s="12"/>
      <c r="W152" s="12"/>
      <c r="X152" s="12"/>
      <c r="Y152" s="12"/>
      <c r="Z152" s="12"/>
      <c r="AA152" s="12"/>
      <c r="AB152" s="12"/>
      <c r="AC152" s="12"/>
      <c r="AD152" s="12"/>
      <c r="AE152" s="12"/>
      <c r="AR152" s="197" t="s">
        <v>77</v>
      </c>
      <c r="AT152" s="198" t="s">
        <v>68</v>
      </c>
      <c r="AU152" s="198" t="s">
        <v>77</v>
      </c>
      <c r="AY152" s="197" t="s">
        <v>171</v>
      </c>
      <c r="BK152" s="199">
        <f>SUM(BK153:BK154)</f>
        <v>0</v>
      </c>
    </row>
    <row r="153" spans="1:65" s="2" customFormat="1" ht="24.15" customHeight="1">
      <c r="A153" s="35"/>
      <c r="B153" s="36"/>
      <c r="C153" s="202" t="s">
        <v>272</v>
      </c>
      <c r="D153" s="202" t="s">
        <v>174</v>
      </c>
      <c r="E153" s="203" t="s">
        <v>467</v>
      </c>
      <c r="F153" s="204" t="s">
        <v>468</v>
      </c>
      <c r="G153" s="205" t="s">
        <v>184</v>
      </c>
      <c r="H153" s="206">
        <v>676.7</v>
      </c>
      <c r="I153" s="207"/>
      <c r="J153" s="208">
        <f>ROUND(I153*H153,2)</f>
        <v>0</v>
      </c>
      <c r="K153" s="209"/>
      <c r="L153" s="41"/>
      <c r="M153" s="210" t="s">
        <v>19</v>
      </c>
      <c r="N153" s="211" t="s">
        <v>40</v>
      </c>
      <c r="O153" s="81"/>
      <c r="P153" s="212">
        <f>O153*H153</f>
        <v>0</v>
      </c>
      <c r="Q153" s="212">
        <v>0.46</v>
      </c>
      <c r="R153" s="212">
        <f>Q153*H153</f>
        <v>311.28200000000004</v>
      </c>
      <c r="S153" s="212">
        <v>0</v>
      </c>
      <c r="T153" s="213">
        <f>S153*H153</f>
        <v>0</v>
      </c>
      <c r="U153" s="35"/>
      <c r="V153" s="35"/>
      <c r="W153" s="35"/>
      <c r="X153" s="35"/>
      <c r="Y153" s="35"/>
      <c r="Z153" s="35"/>
      <c r="AA153" s="35"/>
      <c r="AB153" s="35"/>
      <c r="AC153" s="35"/>
      <c r="AD153" s="35"/>
      <c r="AE153" s="35"/>
      <c r="AR153" s="214" t="s">
        <v>178</v>
      </c>
      <c r="AT153" s="214" t="s">
        <v>174</v>
      </c>
      <c r="AU153" s="214" t="s">
        <v>79</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469</v>
      </c>
    </row>
    <row r="154" spans="1:65" s="2" customFormat="1" ht="49.05" customHeight="1">
      <c r="A154" s="35"/>
      <c r="B154" s="36"/>
      <c r="C154" s="202" t="s">
        <v>470</v>
      </c>
      <c r="D154" s="202" t="s">
        <v>174</v>
      </c>
      <c r="E154" s="203" t="s">
        <v>471</v>
      </c>
      <c r="F154" s="204" t="s">
        <v>472</v>
      </c>
      <c r="G154" s="205" t="s">
        <v>184</v>
      </c>
      <c r="H154" s="206">
        <v>676.7</v>
      </c>
      <c r="I154" s="207"/>
      <c r="J154" s="208">
        <f>ROUND(I154*H154,2)</f>
        <v>0</v>
      </c>
      <c r="K154" s="209"/>
      <c r="L154" s="41"/>
      <c r="M154" s="210" t="s">
        <v>19</v>
      </c>
      <c r="N154" s="211" t="s">
        <v>40</v>
      </c>
      <c r="O154" s="81"/>
      <c r="P154" s="212">
        <f>O154*H154</f>
        <v>0</v>
      </c>
      <c r="Q154" s="212">
        <v>0.167</v>
      </c>
      <c r="R154" s="212">
        <f>Q154*H154</f>
        <v>113.00890000000001</v>
      </c>
      <c r="S154" s="212">
        <v>0</v>
      </c>
      <c r="T154" s="213">
        <f>S154*H154</f>
        <v>0</v>
      </c>
      <c r="U154" s="35"/>
      <c r="V154" s="35"/>
      <c r="W154" s="35"/>
      <c r="X154" s="35"/>
      <c r="Y154" s="35"/>
      <c r="Z154" s="35"/>
      <c r="AA154" s="35"/>
      <c r="AB154" s="35"/>
      <c r="AC154" s="35"/>
      <c r="AD154" s="35"/>
      <c r="AE154" s="35"/>
      <c r="AR154" s="214" t="s">
        <v>178</v>
      </c>
      <c r="AT154" s="214" t="s">
        <v>174</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473</v>
      </c>
    </row>
    <row r="155" spans="1:63" s="12" customFormat="1" ht="22.8" customHeight="1">
      <c r="A155" s="12"/>
      <c r="B155" s="186"/>
      <c r="C155" s="187"/>
      <c r="D155" s="188" t="s">
        <v>68</v>
      </c>
      <c r="E155" s="200" t="s">
        <v>185</v>
      </c>
      <c r="F155" s="200" t="s">
        <v>474</v>
      </c>
      <c r="G155" s="187"/>
      <c r="H155" s="187"/>
      <c r="I155" s="190"/>
      <c r="J155" s="201">
        <f>BK155</f>
        <v>0</v>
      </c>
      <c r="K155" s="187"/>
      <c r="L155" s="192"/>
      <c r="M155" s="193"/>
      <c r="N155" s="194"/>
      <c r="O155" s="194"/>
      <c r="P155" s="195">
        <f>P156</f>
        <v>0</v>
      </c>
      <c r="Q155" s="194"/>
      <c r="R155" s="195">
        <f>R156</f>
        <v>0.18736</v>
      </c>
      <c r="S155" s="194"/>
      <c r="T155" s="196">
        <f>T156</f>
        <v>0</v>
      </c>
      <c r="U155" s="12"/>
      <c r="V155" s="12"/>
      <c r="W155" s="12"/>
      <c r="X155" s="12"/>
      <c r="Y155" s="12"/>
      <c r="Z155" s="12"/>
      <c r="AA155" s="12"/>
      <c r="AB155" s="12"/>
      <c r="AC155" s="12"/>
      <c r="AD155" s="12"/>
      <c r="AE155" s="12"/>
      <c r="AR155" s="197" t="s">
        <v>77</v>
      </c>
      <c r="AT155" s="198" t="s">
        <v>68</v>
      </c>
      <c r="AU155" s="198" t="s">
        <v>77</v>
      </c>
      <c r="AY155" s="197" t="s">
        <v>171</v>
      </c>
      <c r="BK155" s="199">
        <f>BK156</f>
        <v>0</v>
      </c>
    </row>
    <row r="156" spans="1:65" s="2" customFormat="1" ht="37.8" customHeight="1">
      <c r="A156" s="35"/>
      <c r="B156" s="36"/>
      <c r="C156" s="202" t="s">
        <v>278</v>
      </c>
      <c r="D156" s="202" t="s">
        <v>174</v>
      </c>
      <c r="E156" s="203" t="s">
        <v>475</v>
      </c>
      <c r="F156" s="204" t="s">
        <v>476</v>
      </c>
      <c r="G156" s="205" t="s">
        <v>352</v>
      </c>
      <c r="H156" s="206">
        <v>4</v>
      </c>
      <c r="I156" s="207"/>
      <c r="J156" s="208">
        <f>ROUND(I156*H156,2)</f>
        <v>0</v>
      </c>
      <c r="K156" s="209"/>
      <c r="L156" s="41"/>
      <c r="M156" s="210" t="s">
        <v>19</v>
      </c>
      <c r="N156" s="211" t="s">
        <v>40</v>
      </c>
      <c r="O156" s="81"/>
      <c r="P156" s="212">
        <f>O156*H156</f>
        <v>0</v>
      </c>
      <c r="Q156" s="212">
        <v>0.04684</v>
      </c>
      <c r="R156" s="212">
        <f>Q156*H156</f>
        <v>0.18736</v>
      </c>
      <c r="S156" s="212">
        <v>0</v>
      </c>
      <c r="T156" s="213">
        <f>S156*H156</f>
        <v>0</v>
      </c>
      <c r="U156" s="35"/>
      <c r="V156" s="35"/>
      <c r="W156" s="35"/>
      <c r="X156" s="35"/>
      <c r="Y156" s="35"/>
      <c r="Z156" s="35"/>
      <c r="AA156" s="35"/>
      <c r="AB156" s="35"/>
      <c r="AC156" s="35"/>
      <c r="AD156" s="35"/>
      <c r="AE156" s="35"/>
      <c r="AR156" s="214" t="s">
        <v>178</v>
      </c>
      <c r="AT156" s="214" t="s">
        <v>174</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477</v>
      </c>
    </row>
    <row r="157" spans="1:63" s="12" customFormat="1" ht="22.8" customHeight="1">
      <c r="A157" s="12"/>
      <c r="B157" s="186"/>
      <c r="C157" s="187"/>
      <c r="D157" s="188" t="s">
        <v>68</v>
      </c>
      <c r="E157" s="200" t="s">
        <v>172</v>
      </c>
      <c r="F157" s="200" t="s">
        <v>173</v>
      </c>
      <c r="G157" s="187"/>
      <c r="H157" s="187"/>
      <c r="I157" s="190"/>
      <c r="J157" s="201">
        <f>BK157</f>
        <v>0</v>
      </c>
      <c r="K157" s="187"/>
      <c r="L157" s="192"/>
      <c r="M157" s="193"/>
      <c r="N157" s="194"/>
      <c r="O157" s="194"/>
      <c r="P157" s="195">
        <f>SUM(P158:P161)</f>
        <v>0</v>
      </c>
      <c r="Q157" s="194"/>
      <c r="R157" s="195">
        <f>SUM(R158:R161)</f>
        <v>13.162485671999999</v>
      </c>
      <c r="S157" s="194"/>
      <c r="T157" s="196">
        <f>SUM(T158:T161)</f>
        <v>139.3437</v>
      </c>
      <c r="U157" s="12"/>
      <c r="V157" s="12"/>
      <c r="W157" s="12"/>
      <c r="X157" s="12"/>
      <c r="Y157" s="12"/>
      <c r="Z157" s="12"/>
      <c r="AA157" s="12"/>
      <c r="AB157" s="12"/>
      <c r="AC157" s="12"/>
      <c r="AD157" s="12"/>
      <c r="AE157" s="12"/>
      <c r="AR157" s="197" t="s">
        <v>77</v>
      </c>
      <c r="AT157" s="198" t="s">
        <v>68</v>
      </c>
      <c r="AU157" s="198" t="s">
        <v>77</v>
      </c>
      <c r="AY157" s="197" t="s">
        <v>171</v>
      </c>
      <c r="BK157" s="199">
        <f>SUM(BK158:BK161)</f>
        <v>0</v>
      </c>
    </row>
    <row r="158" spans="1:65" s="2" customFormat="1" ht="49.05" customHeight="1">
      <c r="A158" s="35"/>
      <c r="B158" s="36"/>
      <c r="C158" s="202" t="s">
        <v>478</v>
      </c>
      <c r="D158" s="202" t="s">
        <v>174</v>
      </c>
      <c r="E158" s="203" t="s">
        <v>479</v>
      </c>
      <c r="F158" s="204" t="s">
        <v>480</v>
      </c>
      <c r="G158" s="205" t="s">
        <v>184</v>
      </c>
      <c r="H158" s="206">
        <v>428.7</v>
      </c>
      <c r="I158" s="207"/>
      <c r="J158" s="208">
        <f>ROUND(I158*H158,2)</f>
        <v>0</v>
      </c>
      <c r="K158" s="209"/>
      <c r="L158" s="41"/>
      <c r="M158" s="210" t="s">
        <v>19</v>
      </c>
      <c r="N158" s="211" t="s">
        <v>40</v>
      </c>
      <c r="O158" s="81"/>
      <c r="P158" s="212">
        <f>O158*H158</f>
        <v>0</v>
      </c>
      <c r="Q158" s="212">
        <v>0</v>
      </c>
      <c r="R158" s="212">
        <f>Q158*H158</f>
        <v>0</v>
      </c>
      <c r="S158" s="212">
        <v>0.281</v>
      </c>
      <c r="T158" s="213">
        <f>S158*H158</f>
        <v>120.46470000000001</v>
      </c>
      <c r="U158" s="35"/>
      <c r="V158" s="35"/>
      <c r="W158" s="35"/>
      <c r="X158" s="35"/>
      <c r="Y158" s="35"/>
      <c r="Z158" s="35"/>
      <c r="AA158" s="35"/>
      <c r="AB158" s="35"/>
      <c r="AC158" s="35"/>
      <c r="AD158" s="35"/>
      <c r="AE158" s="35"/>
      <c r="AR158" s="214" t="s">
        <v>178</v>
      </c>
      <c r="AT158" s="214" t="s">
        <v>174</v>
      </c>
      <c r="AU158" s="214" t="s">
        <v>79</v>
      </c>
      <c r="AY158" s="14" t="s">
        <v>171</v>
      </c>
      <c r="BE158" s="215">
        <f>IF(N158="základní",J158,0)</f>
        <v>0</v>
      </c>
      <c r="BF158" s="215">
        <f>IF(N158="snížená",J158,0)</f>
        <v>0</v>
      </c>
      <c r="BG158" s="215">
        <f>IF(N158="zákl. přenesená",J158,0)</f>
        <v>0</v>
      </c>
      <c r="BH158" s="215">
        <f>IF(N158="sníž. přenesená",J158,0)</f>
        <v>0</v>
      </c>
      <c r="BI158" s="215">
        <f>IF(N158="nulová",J158,0)</f>
        <v>0</v>
      </c>
      <c r="BJ158" s="14" t="s">
        <v>77</v>
      </c>
      <c r="BK158" s="215">
        <f>ROUND(I158*H158,2)</f>
        <v>0</v>
      </c>
      <c r="BL158" s="14" t="s">
        <v>178</v>
      </c>
      <c r="BM158" s="214" t="s">
        <v>481</v>
      </c>
    </row>
    <row r="159" spans="1:65" s="2" customFormat="1" ht="37.8" customHeight="1">
      <c r="A159" s="35"/>
      <c r="B159" s="36"/>
      <c r="C159" s="202" t="s">
        <v>283</v>
      </c>
      <c r="D159" s="202" t="s">
        <v>174</v>
      </c>
      <c r="E159" s="203" t="s">
        <v>482</v>
      </c>
      <c r="F159" s="204" t="s">
        <v>483</v>
      </c>
      <c r="G159" s="205" t="s">
        <v>356</v>
      </c>
      <c r="H159" s="206">
        <v>65.1</v>
      </c>
      <c r="I159" s="207"/>
      <c r="J159" s="208">
        <f>ROUND(I159*H159,2)</f>
        <v>0</v>
      </c>
      <c r="K159" s="209"/>
      <c r="L159" s="41"/>
      <c r="M159" s="210" t="s">
        <v>19</v>
      </c>
      <c r="N159" s="211" t="s">
        <v>40</v>
      </c>
      <c r="O159" s="81"/>
      <c r="P159" s="212">
        <f>O159*H159</f>
        <v>0</v>
      </c>
      <c r="Q159" s="212">
        <v>0</v>
      </c>
      <c r="R159" s="212">
        <f>Q159*H159</f>
        <v>0</v>
      </c>
      <c r="S159" s="212">
        <v>0.29</v>
      </c>
      <c r="T159" s="213">
        <f>S159*H159</f>
        <v>18.878999999999998</v>
      </c>
      <c r="U159" s="35"/>
      <c r="V159" s="35"/>
      <c r="W159" s="35"/>
      <c r="X159" s="35"/>
      <c r="Y159" s="35"/>
      <c r="Z159" s="35"/>
      <c r="AA159" s="35"/>
      <c r="AB159" s="35"/>
      <c r="AC159" s="35"/>
      <c r="AD159" s="35"/>
      <c r="AE159" s="35"/>
      <c r="AR159" s="214" t="s">
        <v>178</v>
      </c>
      <c r="AT159" s="214" t="s">
        <v>174</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484</v>
      </c>
    </row>
    <row r="160" spans="1:65" s="2" customFormat="1" ht="49.05" customHeight="1">
      <c r="A160" s="35"/>
      <c r="B160" s="36"/>
      <c r="C160" s="202" t="s">
        <v>485</v>
      </c>
      <c r="D160" s="202" t="s">
        <v>174</v>
      </c>
      <c r="E160" s="203" t="s">
        <v>486</v>
      </c>
      <c r="F160" s="204" t="s">
        <v>487</v>
      </c>
      <c r="G160" s="205" t="s">
        <v>356</v>
      </c>
      <c r="H160" s="206">
        <v>65.1</v>
      </c>
      <c r="I160" s="207"/>
      <c r="J160" s="208">
        <f>ROUND(I160*H160,2)</f>
        <v>0</v>
      </c>
      <c r="K160" s="209"/>
      <c r="L160" s="41"/>
      <c r="M160" s="210" t="s">
        <v>19</v>
      </c>
      <c r="N160" s="211" t="s">
        <v>40</v>
      </c>
      <c r="O160" s="81"/>
      <c r="P160" s="212">
        <f>O160*H160</f>
        <v>0</v>
      </c>
      <c r="Q160" s="212">
        <v>0.20218872</v>
      </c>
      <c r="R160" s="212">
        <f>Q160*H160</f>
        <v>13.162485671999999</v>
      </c>
      <c r="S160" s="212">
        <v>0</v>
      </c>
      <c r="T160" s="213">
        <f>S160*H160</f>
        <v>0</v>
      </c>
      <c r="U160" s="35"/>
      <c r="V160" s="35"/>
      <c r="W160" s="35"/>
      <c r="X160" s="35"/>
      <c r="Y160" s="35"/>
      <c r="Z160" s="35"/>
      <c r="AA160" s="35"/>
      <c r="AB160" s="35"/>
      <c r="AC160" s="35"/>
      <c r="AD160" s="35"/>
      <c r="AE160" s="35"/>
      <c r="AR160" s="214" t="s">
        <v>178</v>
      </c>
      <c r="AT160" s="214" t="s">
        <v>174</v>
      </c>
      <c r="AU160" s="214" t="s">
        <v>79</v>
      </c>
      <c r="AY160" s="14" t="s">
        <v>171</v>
      </c>
      <c r="BE160" s="215">
        <f>IF(N160="základní",J160,0)</f>
        <v>0</v>
      </c>
      <c r="BF160" s="215">
        <f>IF(N160="snížená",J160,0)</f>
        <v>0</v>
      </c>
      <c r="BG160" s="215">
        <f>IF(N160="zákl. přenesená",J160,0)</f>
        <v>0</v>
      </c>
      <c r="BH160" s="215">
        <f>IF(N160="sníž. přenesená",J160,0)</f>
        <v>0</v>
      </c>
      <c r="BI160" s="215">
        <f>IF(N160="nulová",J160,0)</f>
        <v>0</v>
      </c>
      <c r="BJ160" s="14" t="s">
        <v>77</v>
      </c>
      <c r="BK160" s="215">
        <f>ROUND(I160*H160,2)</f>
        <v>0</v>
      </c>
      <c r="BL160" s="14" t="s">
        <v>178</v>
      </c>
      <c r="BM160" s="214" t="s">
        <v>488</v>
      </c>
    </row>
    <row r="161" spans="1:65" s="2" customFormat="1" ht="24.15" customHeight="1">
      <c r="A161" s="35"/>
      <c r="B161" s="36"/>
      <c r="C161" s="202" t="s">
        <v>289</v>
      </c>
      <c r="D161" s="202" t="s">
        <v>174</v>
      </c>
      <c r="E161" s="203" t="s">
        <v>211</v>
      </c>
      <c r="F161" s="204" t="s">
        <v>212</v>
      </c>
      <c r="G161" s="205" t="s">
        <v>205</v>
      </c>
      <c r="H161" s="206">
        <v>139.344</v>
      </c>
      <c r="I161" s="207"/>
      <c r="J161" s="208">
        <f>ROUND(I161*H161,2)</f>
        <v>0</v>
      </c>
      <c r="K161" s="209"/>
      <c r="L161" s="41"/>
      <c r="M161" s="210" t="s">
        <v>19</v>
      </c>
      <c r="N161" s="211"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178</v>
      </c>
      <c r="AT161" s="214" t="s">
        <v>174</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489</v>
      </c>
    </row>
    <row r="162" spans="1:63" s="12" customFormat="1" ht="22.8" customHeight="1">
      <c r="A162" s="12"/>
      <c r="B162" s="186"/>
      <c r="C162" s="187"/>
      <c r="D162" s="188" t="s">
        <v>68</v>
      </c>
      <c r="E162" s="200" t="s">
        <v>490</v>
      </c>
      <c r="F162" s="200" t="s">
        <v>491</v>
      </c>
      <c r="G162" s="187"/>
      <c r="H162" s="187"/>
      <c r="I162" s="190"/>
      <c r="J162" s="201">
        <f>BK162</f>
        <v>0</v>
      </c>
      <c r="K162" s="187"/>
      <c r="L162" s="192"/>
      <c r="M162" s="193"/>
      <c r="N162" s="194"/>
      <c r="O162" s="194"/>
      <c r="P162" s="195">
        <f>P163</f>
        <v>0</v>
      </c>
      <c r="Q162" s="194"/>
      <c r="R162" s="195">
        <f>R163</f>
        <v>0</v>
      </c>
      <c r="S162" s="194"/>
      <c r="T162" s="196">
        <f>T163</f>
        <v>0</v>
      </c>
      <c r="U162" s="12"/>
      <c r="V162" s="12"/>
      <c r="W162" s="12"/>
      <c r="X162" s="12"/>
      <c r="Y162" s="12"/>
      <c r="Z162" s="12"/>
      <c r="AA162" s="12"/>
      <c r="AB162" s="12"/>
      <c r="AC162" s="12"/>
      <c r="AD162" s="12"/>
      <c r="AE162" s="12"/>
      <c r="AR162" s="197" t="s">
        <v>77</v>
      </c>
      <c r="AT162" s="198" t="s">
        <v>68</v>
      </c>
      <c r="AU162" s="198" t="s">
        <v>77</v>
      </c>
      <c r="AY162" s="197" t="s">
        <v>171</v>
      </c>
      <c r="BK162" s="199">
        <f>BK163</f>
        <v>0</v>
      </c>
    </row>
    <row r="163" spans="1:65" s="2" customFormat="1" ht="49.05" customHeight="1">
      <c r="A163" s="35"/>
      <c r="B163" s="36"/>
      <c r="C163" s="202" t="s">
        <v>492</v>
      </c>
      <c r="D163" s="202" t="s">
        <v>174</v>
      </c>
      <c r="E163" s="203" t="s">
        <v>493</v>
      </c>
      <c r="F163" s="204" t="s">
        <v>494</v>
      </c>
      <c r="G163" s="205" t="s">
        <v>205</v>
      </c>
      <c r="H163" s="206">
        <v>424.342</v>
      </c>
      <c r="I163" s="207"/>
      <c r="J163" s="208">
        <f>ROUND(I163*H163,2)</f>
        <v>0</v>
      </c>
      <c r="K163" s="209"/>
      <c r="L163" s="41"/>
      <c r="M163" s="210" t="s">
        <v>19</v>
      </c>
      <c r="N163" s="211" t="s">
        <v>40</v>
      </c>
      <c r="O163" s="81"/>
      <c r="P163" s="212">
        <f>O163*H163</f>
        <v>0</v>
      </c>
      <c r="Q163" s="212">
        <v>0</v>
      </c>
      <c r="R163" s="212">
        <f>Q163*H163</f>
        <v>0</v>
      </c>
      <c r="S163" s="212">
        <v>0</v>
      </c>
      <c r="T163" s="213">
        <f>S163*H163</f>
        <v>0</v>
      </c>
      <c r="U163" s="35"/>
      <c r="V163" s="35"/>
      <c r="W163" s="35"/>
      <c r="X163" s="35"/>
      <c r="Y163" s="35"/>
      <c r="Z163" s="35"/>
      <c r="AA163" s="35"/>
      <c r="AB163" s="35"/>
      <c r="AC163" s="35"/>
      <c r="AD163" s="35"/>
      <c r="AE163" s="35"/>
      <c r="AR163" s="214" t="s">
        <v>178</v>
      </c>
      <c r="AT163" s="214" t="s">
        <v>174</v>
      </c>
      <c r="AU163" s="214" t="s">
        <v>79</v>
      </c>
      <c r="AY163" s="14" t="s">
        <v>171</v>
      </c>
      <c r="BE163" s="215">
        <f>IF(N163="základní",J163,0)</f>
        <v>0</v>
      </c>
      <c r="BF163" s="215">
        <f>IF(N163="snížená",J163,0)</f>
        <v>0</v>
      </c>
      <c r="BG163" s="215">
        <f>IF(N163="zákl. přenesená",J163,0)</f>
        <v>0</v>
      </c>
      <c r="BH163" s="215">
        <f>IF(N163="sníž. přenesená",J163,0)</f>
        <v>0</v>
      </c>
      <c r="BI163" s="215">
        <f>IF(N163="nulová",J163,0)</f>
        <v>0</v>
      </c>
      <c r="BJ163" s="14" t="s">
        <v>77</v>
      </c>
      <c r="BK163" s="215">
        <f>ROUND(I163*H163,2)</f>
        <v>0</v>
      </c>
      <c r="BL163" s="14" t="s">
        <v>178</v>
      </c>
      <c r="BM163" s="214" t="s">
        <v>495</v>
      </c>
    </row>
    <row r="164" spans="1:63" s="12" customFormat="1" ht="25.9" customHeight="1">
      <c r="A164" s="12"/>
      <c r="B164" s="186"/>
      <c r="C164" s="187"/>
      <c r="D164" s="188" t="s">
        <v>68</v>
      </c>
      <c r="E164" s="189" t="s">
        <v>231</v>
      </c>
      <c r="F164" s="189" t="s">
        <v>232</v>
      </c>
      <c r="G164" s="187"/>
      <c r="H164" s="187"/>
      <c r="I164" s="190"/>
      <c r="J164" s="191">
        <f>BK164</f>
        <v>0</v>
      </c>
      <c r="K164" s="187"/>
      <c r="L164" s="192"/>
      <c r="M164" s="193"/>
      <c r="N164" s="194"/>
      <c r="O164" s="194"/>
      <c r="P164" s="195">
        <f>P165+P172+P178</f>
        <v>0</v>
      </c>
      <c r="Q164" s="194"/>
      <c r="R164" s="195">
        <f>R165+R172+R178</f>
        <v>1.3481910999999998</v>
      </c>
      <c r="S164" s="194"/>
      <c r="T164" s="196">
        <f>T165+T172+T178</f>
        <v>0</v>
      </c>
      <c r="U164" s="12"/>
      <c r="V164" s="12"/>
      <c r="W164" s="12"/>
      <c r="X164" s="12"/>
      <c r="Y164" s="12"/>
      <c r="Z164" s="12"/>
      <c r="AA164" s="12"/>
      <c r="AB164" s="12"/>
      <c r="AC164" s="12"/>
      <c r="AD164" s="12"/>
      <c r="AE164" s="12"/>
      <c r="AR164" s="197" t="s">
        <v>79</v>
      </c>
      <c r="AT164" s="198" t="s">
        <v>68</v>
      </c>
      <c r="AU164" s="198" t="s">
        <v>69</v>
      </c>
      <c r="AY164" s="197" t="s">
        <v>171</v>
      </c>
      <c r="BK164" s="199">
        <f>BK165+BK172+BK178</f>
        <v>0</v>
      </c>
    </row>
    <row r="165" spans="1:63" s="12" customFormat="1" ht="22.8" customHeight="1">
      <c r="A165" s="12"/>
      <c r="B165" s="186"/>
      <c r="C165" s="187"/>
      <c r="D165" s="188" t="s">
        <v>68</v>
      </c>
      <c r="E165" s="200" t="s">
        <v>496</v>
      </c>
      <c r="F165" s="200" t="s">
        <v>497</v>
      </c>
      <c r="G165" s="187"/>
      <c r="H165" s="187"/>
      <c r="I165" s="190"/>
      <c r="J165" s="201">
        <f>BK165</f>
        <v>0</v>
      </c>
      <c r="K165" s="187"/>
      <c r="L165" s="192"/>
      <c r="M165" s="193"/>
      <c r="N165" s="194"/>
      <c r="O165" s="194"/>
      <c r="P165" s="195">
        <f>SUM(P166:P171)</f>
        <v>0</v>
      </c>
      <c r="Q165" s="194"/>
      <c r="R165" s="195">
        <f>SUM(R166:R171)</f>
        <v>1.3481910999999998</v>
      </c>
      <c r="S165" s="194"/>
      <c r="T165" s="196">
        <f>SUM(T166:T171)</f>
        <v>0</v>
      </c>
      <c r="U165" s="12"/>
      <c r="V165" s="12"/>
      <c r="W165" s="12"/>
      <c r="X165" s="12"/>
      <c r="Y165" s="12"/>
      <c r="Z165" s="12"/>
      <c r="AA165" s="12"/>
      <c r="AB165" s="12"/>
      <c r="AC165" s="12"/>
      <c r="AD165" s="12"/>
      <c r="AE165" s="12"/>
      <c r="AR165" s="197" t="s">
        <v>79</v>
      </c>
      <c r="AT165" s="198" t="s">
        <v>68</v>
      </c>
      <c r="AU165" s="198" t="s">
        <v>77</v>
      </c>
      <c r="AY165" s="197" t="s">
        <v>171</v>
      </c>
      <c r="BK165" s="199">
        <f>SUM(BK166:BK171)</f>
        <v>0</v>
      </c>
    </row>
    <row r="166" spans="1:65" s="2" customFormat="1" ht="37.8" customHeight="1">
      <c r="A166" s="35"/>
      <c r="B166" s="36"/>
      <c r="C166" s="202" t="s">
        <v>292</v>
      </c>
      <c r="D166" s="202" t="s">
        <v>174</v>
      </c>
      <c r="E166" s="203" t="s">
        <v>498</v>
      </c>
      <c r="F166" s="204" t="s">
        <v>499</v>
      </c>
      <c r="G166" s="205" t="s">
        <v>184</v>
      </c>
      <c r="H166" s="206">
        <v>713.6</v>
      </c>
      <c r="I166" s="207"/>
      <c r="J166" s="208">
        <f>ROUND(I166*H166,2)</f>
        <v>0</v>
      </c>
      <c r="K166" s="209"/>
      <c r="L166" s="41"/>
      <c r="M166" s="210" t="s">
        <v>19</v>
      </c>
      <c r="N166" s="211" t="s">
        <v>40</v>
      </c>
      <c r="O166" s="81"/>
      <c r="P166" s="212">
        <f>O166*H166</f>
        <v>0</v>
      </c>
      <c r="Q166" s="212">
        <v>0.000395</v>
      </c>
      <c r="R166" s="212">
        <f>Q166*H166</f>
        <v>0.281872</v>
      </c>
      <c r="S166" s="212">
        <v>0</v>
      </c>
      <c r="T166" s="213">
        <f>S166*H166</f>
        <v>0</v>
      </c>
      <c r="U166" s="35"/>
      <c r="V166" s="35"/>
      <c r="W166" s="35"/>
      <c r="X166" s="35"/>
      <c r="Y166" s="35"/>
      <c r="Z166" s="35"/>
      <c r="AA166" s="35"/>
      <c r="AB166" s="35"/>
      <c r="AC166" s="35"/>
      <c r="AD166" s="35"/>
      <c r="AE166" s="35"/>
      <c r="AR166" s="214" t="s">
        <v>202</v>
      </c>
      <c r="AT166" s="214" t="s">
        <v>174</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202</v>
      </c>
      <c r="BM166" s="214" t="s">
        <v>500</v>
      </c>
    </row>
    <row r="167" spans="1:65" s="2" customFormat="1" ht="37.8" customHeight="1">
      <c r="A167" s="35"/>
      <c r="B167" s="36"/>
      <c r="C167" s="202" t="s">
        <v>501</v>
      </c>
      <c r="D167" s="202" t="s">
        <v>174</v>
      </c>
      <c r="E167" s="203" t="s">
        <v>502</v>
      </c>
      <c r="F167" s="204" t="s">
        <v>503</v>
      </c>
      <c r="G167" s="205" t="s">
        <v>184</v>
      </c>
      <c r="H167" s="206">
        <v>692.415</v>
      </c>
      <c r="I167" s="207"/>
      <c r="J167" s="208">
        <f>ROUND(I167*H167,2)</f>
        <v>0</v>
      </c>
      <c r="K167" s="209"/>
      <c r="L167" s="41"/>
      <c r="M167" s="210" t="s">
        <v>19</v>
      </c>
      <c r="N167" s="211" t="s">
        <v>40</v>
      </c>
      <c r="O167" s="81"/>
      <c r="P167" s="212">
        <f>O167*H167</f>
        <v>0</v>
      </c>
      <c r="Q167" s="212">
        <v>0.00077</v>
      </c>
      <c r="R167" s="212">
        <f>Q167*H167</f>
        <v>0.5331595499999999</v>
      </c>
      <c r="S167" s="212">
        <v>0</v>
      </c>
      <c r="T167" s="213">
        <f>S167*H167</f>
        <v>0</v>
      </c>
      <c r="U167" s="35"/>
      <c r="V167" s="35"/>
      <c r="W167" s="35"/>
      <c r="X167" s="35"/>
      <c r="Y167" s="35"/>
      <c r="Z167" s="35"/>
      <c r="AA167" s="35"/>
      <c r="AB167" s="35"/>
      <c r="AC167" s="35"/>
      <c r="AD167" s="35"/>
      <c r="AE167" s="35"/>
      <c r="AR167" s="214" t="s">
        <v>202</v>
      </c>
      <c r="AT167" s="214" t="s">
        <v>174</v>
      </c>
      <c r="AU167" s="214" t="s">
        <v>79</v>
      </c>
      <c r="AY167" s="14" t="s">
        <v>171</v>
      </c>
      <c r="BE167" s="215">
        <f>IF(N167="základní",J167,0)</f>
        <v>0</v>
      </c>
      <c r="BF167" s="215">
        <f>IF(N167="snížená",J167,0)</f>
        <v>0</v>
      </c>
      <c r="BG167" s="215">
        <f>IF(N167="zákl. přenesená",J167,0)</f>
        <v>0</v>
      </c>
      <c r="BH167" s="215">
        <f>IF(N167="sníž. přenesená",J167,0)</f>
        <v>0</v>
      </c>
      <c r="BI167" s="215">
        <f>IF(N167="nulová",J167,0)</f>
        <v>0</v>
      </c>
      <c r="BJ167" s="14" t="s">
        <v>77</v>
      </c>
      <c r="BK167" s="215">
        <f>ROUND(I167*H167,2)</f>
        <v>0</v>
      </c>
      <c r="BL167" s="14" t="s">
        <v>202</v>
      </c>
      <c r="BM167" s="214" t="s">
        <v>504</v>
      </c>
    </row>
    <row r="168" spans="1:65" s="2" customFormat="1" ht="37.8" customHeight="1">
      <c r="A168" s="35"/>
      <c r="B168" s="36"/>
      <c r="C168" s="202" t="s">
        <v>298</v>
      </c>
      <c r="D168" s="202" t="s">
        <v>174</v>
      </c>
      <c r="E168" s="203" t="s">
        <v>505</v>
      </c>
      <c r="F168" s="204" t="s">
        <v>506</v>
      </c>
      <c r="G168" s="205" t="s">
        <v>184</v>
      </c>
      <c r="H168" s="206">
        <v>692.415</v>
      </c>
      <c r="I168" s="207"/>
      <c r="J168" s="208">
        <f>ROUND(I168*H168,2)</f>
        <v>0</v>
      </c>
      <c r="K168" s="209"/>
      <c r="L168" s="41"/>
      <c r="M168" s="210" t="s">
        <v>19</v>
      </c>
      <c r="N168" s="211" t="s">
        <v>40</v>
      </c>
      <c r="O168" s="81"/>
      <c r="P168" s="212">
        <f>O168*H168</f>
        <v>0</v>
      </c>
      <c r="Q168" s="212">
        <v>0.00077</v>
      </c>
      <c r="R168" s="212">
        <f>Q168*H168</f>
        <v>0.5331595499999999</v>
      </c>
      <c r="S168" s="212">
        <v>0</v>
      </c>
      <c r="T168" s="213">
        <f>S168*H168</f>
        <v>0</v>
      </c>
      <c r="U168" s="35"/>
      <c r="V168" s="35"/>
      <c r="W168" s="35"/>
      <c r="X168" s="35"/>
      <c r="Y168" s="35"/>
      <c r="Z168" s="35"/>
      <c r="AA168" s="35"/>
      <c r="AB168" s="35"/>
      <c r="AC168" s="35"/>
      <c r="AD168" s="35"/>
      <c r="AE168" s="35"/>
      <c r="AR168" s="214" t="s">
        <v>202</v>
      </c>
      <c r="AT168" s="214" t="s">
        <v>174</v>
      </c>
      <c r="AU168" s="214" t="s">
        <v>79</v>
      </c>
      <c r="AY168" s="14" t="s">
        <v>171</v>
      </c>
      <c r="BE168" s="215">
        <f>IF(N168="základní",J168,0)</f>
        <v>0</v>
      </c>
      <c r="BF168" s="215">
        <f>IF(N168="snížená",J168,0)</f>
        <v>0</v>
      </c>
      <c r="BG168" s="215">
        <f>IF(N168="zákl. přenesená",J168,0)</f>
        <v>0</v>
      </c>
      <c r="BH168" s="215">
        <f>IF(N168="sníž. přenesená",J168,0)</f>
        <v>0</v>
      </c>
      <c r="BI168" s="215">
        <f>IF(N168="nulová",J168,0)</f>
        <v>0</v>
      </c>
      <c r="BJ168" s="14" t="s">
        <v>77</v>
      </c>
      <c r="BK168" s="215">
        <f>ROUND(I168*H168,2)</f>
        <v>0</v>
      </c>
      <c r="BL168" s="14" t="s">
        <v>202</v>
      </c>
      <c r="BM168" s="214" t="s">
        <v>507</v>
      </c>
    </row>
    <row r="169" spans="1:65" s="2" customFormat="1" ht="24.15" customHeight="1">
      <c r="A169" s="35"/>
      <c r="B169" s="36"/>
      <c r="C169" s="202" t="s">
        <v>508</v>
      </c>
      <c r="D169" s="202" t="s">
        <v>174</v>
      </c>
      <c r="E169" s="203" t="s">
        <v>509</v>
      </c>
      <c r="F169" s="204" t="s">
        <v>510</v>
      </c>
      <c r="G169" s="205" t="s">
        <v>184</v>
      </c>
      <c r="H169" s="206">
        <v>1384.83</v>
      </c>
      <c r="I169" s="207"/>
      <c r="J169" s="208">
        <f>ROUND(I169*H169,2)</f>
        <v>0</v>
      </c>
      <c r="K169" s="209"/>
      <c r="L169" s="41"/>
      <c r="M169" s="210" t="s">
        <v>19</v>
      </c>
      <c r="N169" s="211" t="s">
        <v>40</v>
      </c>
      <c r="O169" s="81"/>
      <c r="P169" s="212">
        <f>O169*H169</f>
        <v>0</v>
      </c>
      <c r="Q169" s="212">
        <v>0</v>
      </c>
      <c r="R169" s="212">
        <f>Q169*H169</f>
        <v>0</v>
      </c>
      <c r="S169" s="212">
        <v>0</v>
      </c>
      <c r="T169" s="213">
        <f>S169*H169</f>
        <v>0</v>
      </c>
      <c r="U169" s="35"/>
      <c r="V169" s="35"/>
      <c r="W169" s="35"/>
      <c r="X169" s="35"/>
      <c r="Y169" s="35"/>
      <c r="Z169" s="35"/>
      <c r="AA169" s="35"/>
      <c r="AB169" s="35"/>
      <c r="AC169" s="35"/>
      <c r="AD169" s="35"/>
      <c r="AE169" s="35"/>
      <c r="AR169" s="214" t="s">
        <v>202</v>
      </c>
      <c r="AT169" s="214" t="s">
        <v>174</v>
      </c>
      <c r="AU169" s="214" t="s">
        <v>79</v>
      </c>
      <c r="AY169" s="14" t="s">
        <v>171</v>
      </c>
      <c r="BE169" s="215">
        <f>IF(N169="základní",J169,0)</f>
        <v>0</v>
      </c>
      <c r="BF169" s="215">
        <f>IF(N169="snížená",J169,0)</f>
        <v>0</v>
      </c>
      <c r="BG169" s="215">
        <f>IF(N169="zákl. přenesená",J169,0)</f>
        <v>0</v>
      </c>
      <c r="BH169" s="215">
        <f>IF(N169="sníž. přenesená",J169,0)</f>
        <v>0</v>
      </c>
      <c r="BI169" s="215">
        <f>IF(N169="nulová",J169,0)</f>
        <v>0</v>
      </c>
      <c r="BJ169" s="14" t="s">
        <v>77</v>
      </c>
      <c r="BK169" s="215">
        <f>ROUND(I169*H169,2)</f>
        <v>0</v>
      </c>
      <c r="BL169" s="14" t="s">
        <v>202</v>
      </c>
      <c r="BM169" s="214" t="s">
        <v>511</v>
      </c>
    </row>
    <row r="170" spans="1:65" s="2" customFormat="1" ht="24.15" customHeight="1">
      <c r="A170" s="35"/>
      <c r="B170" s="36"/>
      <c r="C170" s="202" t="s">
        <v>306</v>
      </c>
      <c r="D170" s="202" t="s">
        <v>174</v>
      </c>
      <c r="E170" s="203" t="s">
        <v>512</v>
      </c>
      <c r="F170" s="204" t="s">
        <v>513</v>
      </c>
      <c r="G170" s="205" t="s">
        <v>184</v>
      </c>
      <c r="H170" s="206">
        <v>1384.83</v>
      </c>
      <c r="I170" s="207"/>
      <c r="J170" s="208">
        <f>ROUND(I170*H170,2)</f>
        <v>0</v>
      </c>
      <c r="K170" s="209"/>
      <c r="L170" s="41"/>
      <c r="M170" s="210" t="s">
        <v>19</v>
      </c>
      <c r="N170" s="211" t="s">
        <v>40</v>
      </c>
      <c r="O170" s="81"/>
      <c r="P170" s="212">
        <f>O170*H170</f>
        <v>0</v>
      </c>
      <c r="Q170" s="212">
        <v>0</v>
      </c>
      <c r="R170" s="212">
        <f>Q170*H170</f>
        <v>0</v>
      </c>
      <c r="S170" s="212">
        <v>0</v>
      </c>
      <c r="T170" s="213">
        <f>S170*H170</f>
        <v>0</v>
      </c>
      <c r="U170" s="35"/>
      <c r="V170" s="35"/>
      <c r="W170" s="35"/>
      <c r="X170" s="35"/>
      <c r="Y170" s="35"/>
      <c r="Z170" s="35"/>
      <c r="AA170" s="35"/>
      <c r="AB170" s="35"/>
      <c r="AC170" s="35"/>
      <c r="AD170" s="35"/>
      <c r="AE170" s="35"/>
      <c r="AR170" s="214" t="s">
        <v>202</v>
      </c>
      <c r="AT170" s="214" t="s">
        <v>174</v>
      </c>
      <c r="AU170" s="214" t="s">
        <v>79</v>
      </c>
      <c r="AY170" s="14" t="s">
        <v>171</v>
      </c>
      <c r="BE170" s="215">
        <f>IF(N170="základní",J170,0)</f>
        <v>0</v>
      </c>
      <c r="BF170" s="215">
        <f>IF(N170="snížená",J170,0)</f>
        <v>0</v>
      </c>
      <c r="BG170" s="215">
        <f>IF(N170="zákl. přenesená",J170,0)</f>
        <v>0</v>
      </c>
      <c r="BH170" s="215">
        <f>IF(N170="sníž. přenesená",J170,0)</f>
        <v>0</v>
      </c>
      <c r="BI170" s="215">
        <f>IF(N170="nulová",J170,0)</f>
        <v>0</v>
      </c>
      <c r="BJ170" s="14" t="s">
        <v>77</v>
      </c>
      <c r="BK170" s="215">
        <f>ROUND(I170*H170,2)</f>
        <v>0</v>
      </c>
      <c r="BL170" s="14" t="s">
        <v>202</v>
      </c>
      <c r="BM170" s="214" t="s">
        <v>514</v>
      </c>
    </row>
    <row r="171" spans="1:65" s="2" customFormat="1" ht="37.8" customHeight="1">
      <c r="A171" s="35"/>
      <c r="B171" s="36"/>
      <c r="C171" s="202" t="s">
        <v>515</v>
      </c>
      <c r="D171" s="202" t="s">
        <v>174</v>
      </c>
      <c r="E171" s="203" t="s">
        <v>516</v>
      </c>
      <c r="F171" s="204" t="s">
        <v>517</v>
      </c>
      <c r="G171" s="205" t="s">
        <v>321</v>
      </c>
      <c r="H171" s="216"/>
      <c r="I171" s="207"/>
      <c r="J171" s="208">
        <f>ROUND(I171*H171,2)</f>
        <v>0</v>
      </c>
      <c r="K171" s="209"/>
      <c r="L171" s="41"/>
      <c r="M171" s="210" t="s">
        <v>19</v>
      </c>
      <c r="N171" s="211" t="s">
        <v>40</v>
      </c>
      <c r="O171" s="81"/>
      <c r="P171" s="212">
        <f>O171*H171</f>
        <v>0</v>
      </c>
      <c r="Q171" s="212">
        <v>0</v>
      </c>
      <c r="R171" s="212">
        <f>Q171*H171</f>
        <v>0</v>
      </c>
      <c r="S171" s="212">
        <v>0</v>
      </c>
      <c r="T171" s="213">
        <f>S171*H171</f>
        <v>0</v>
      </c>
      <c r="U171" s="35"/>
      <c r="V171" s="35"/>
      <c r="W171" s="35"/>
      <c r="X171" s="35"/>
      <c r="Y171" s="35"/>
      <c r="Z171" s="35"/>
      <c r="AA171" s="35"/>
      <c r="AB171" s="35"/>
      <c r="AC171" s="35"/>
      <c r="AD171" s="35"/>
      <c r="AE171" s="35"/>
      <c r="AR171" s="214" t="s">
        <v>202</v>
      </c>
      <c r="AT171" s="214" t="s">
        <v>174</v>
      </c>
      <c r="AU171" s="214" t="s">
        <v>79</v>
      </c>
      <c r="AY171" s="14" t="s">
        <v>171</v>
      </c>
      <c r="BE171" s="215">
        <f>IF(N171="základní",J171,0)</f>
        <v>0</v>
      </c>
      <c r="BF171" s="215">
        <f>IF(N171="snížená",J171,0)</f>
        <v>0</v>
      </c>
      <c r="BG171" s="215">
        <f>IF(N171="zákl. přenesená",J171,0)</f>
        <v>0</v>
      </c>
      <c r="BH171" s="215">
        <f>IF(N171="sníž. přenesená",J171,0)</f>
        <v>0</v>
      </c>
      <c r="BI171" s="215">
        <f>IF(N171="nulová",J171,0)</f>
        <v>0</v>
      </c>
      <c r="BJ171" s="14" t="s">
        <v>77</v>
      </c>
      <c r="BK171" s="215">
        <f>ROUND(I171*H171,2)</f>
        <v>0</v>
      </c>
      <c r="BL171" s="14" t="s">
        <v>202</v>
      </c>
      <c r="BM171" s="214" t="s">
        <v>518</v>
      </c>
    </row>
    <row r="172" spans="1:63" s="12" customFormat="1" ht="22.8" customHeight="1">
      <c r="A172" s="12"/>
      <c r="B172" s="186"/>
      <c r="C172" s="187"/>
      <c r="D172" s="188" t="s">
        <v>68</v>
      </c>
      <c r="E172" s="200" t="s">
        <v>284</v>
      </c>
      <c r="F172" s="200" t="s">
        <v>285</v>
      </c>
      <c r="G172" s="187"/>
      <c r="H172" s="187"/>
      <c r="I172" s="190"/>
      <c r="J172" s="201">
        <f>BK172</f>
        <v>0</v>
      </c>
      <c r="K172" s="187"/>
      <c r="L172" s="192"/>
      <c r="M172" s="193"/>
      <c r="N172" s="194"/>
      <c r="O172" s="194"/>
      <c r="P172" s="195">
        <f>SUM(P173:P177)</f>
        <v>0</v>
      </c>
      <c r="Q172" s="194"/>
      <c r="R172" s="195">
        <f>SUM(R173:R177)</f>
        <v>0</v>
      </c>
      <c r="S172" s="194"/>
      <c r="T172" s="196">
        <f>SUM(T173:T177)</f>
        <v>0</v>
      </c>
      <c r="U172" s="12"/>
      <c r="V172" s="12"/>
      <c r="W172" s="12"/>
      <c r="X172" s="12"/>
      <c r="Y172" s="12"/>
      <c r="Z172" s="12"/>
      <c r="AA172" s="12"/>
      <c r="AB172" s="12"/>
      <c r="AC172" s="12"/>
      <c r="AD172" s="12"/>
      <c r="AE172" s="12"/>
      <c r="AR172" s="197" t="s">
        <v>79</v>
      </c>
      <c r="AT172" s="198" t="s">
        <v>68</v>
      </c>
      <c r="AU172" s="198" t="s">
        <v>77</v>
      </c>
      <c r="AY172" s="197" t="s">
        <v>171</v>
      </c>
      <c r="BK172" s="199">
        <f>SUM(BK173:BK177)</f>
        <v>0</v>
      </c>
    </row>
    <row r="173" spans="1:65" s="2" customFormat="1" ht="37.8" customHeight="1">
      <c r="A173" s="35"/>
      <c r="B173" s="36"/>
      <c r="C173" s="202" t="s">
        <v>305</v>
      </c>
      <c r="D173" s="202" t="s">
        <v>174</v>
      </c>
      <c r="E173" s="203" t="s">
        <v>519</v>
      </c>
      <c r="F173" s="204" t="s">
        <v>520</v>
      </c>
      <c r="G173" s="205" t="s">
        <v>352</v>
      </c>
      <c r="H173" s="206">
        <v>2</v>
      </c>
      <c r="I173" s="207"/>
      <c r="J173" s="208">
        <f>ROUND(I173*H173,2)</f>
        <v>0</v>
      </c>
      <c r="K173" s="209"/>
      <c r="L173" s="41"/>
      <c r="M173" s="210" t="s">
        <v>19</v>
      </c>
      <c r="N173" s="211" t="s">
        <v>40</v>
      </c>
      <c r="O173" s="81"/>
      <c r="P173" s="212">
        <f>O173*H173</f>
        <v>0</v>
      </c>
      <c r="Q173" s="212">
        <v>0</v>
      </c>
      <c r="R173" s="212">
        <f>Q173*H173</f>
        <v>0</v>
      </c>
      <c r="S173" s="212">
        <v>0</v>
      </c>
      <c r="T173" s="213">
        <f>S173*H173</f>
        <v>0</v>
      </c>
      <c r="U173" s="35"/>
      <c r="V173" s="35"/>
      <c r="W173" s="35"/>
      <c r="X173" s="35"/>
      <c r="Y173" s="35"/>
      <c r="Z173" s="35"/>
      <c r="AA173" s="35"/>
      <c r="AB173" s="35"/>
      <c r="AC173" s="35"/>
      <c r="AD173" s="35"/>
      <c r="AE173" s="35"/>
      <c r="AR173" s="214" t="s">
        <v>202</v>
      </c>
      <c r="AT173" s="214" t="s">
        <v>174</v>
      </c>
      <c r="AU173" s="214" t="s">
        <v>79</v>
      </c>
      <c r="AY173" s="14" t="s">
        <v>171</v>
      </c>
      <c r="BE173" s="215">
        <f>IF(N173="základní",J173,0)</f>
        <v>0</v>
      </c>
      <c r="BF173" s="215">
        <f>IF(N173="snížená",J173,0)</f>
        <v>0</v>
      </c>
      <c r="BG173" s="215">
        <f>IF(N173="zákl. přenesená",J173,0)</f>
        <v>0</v>
      </c>
      <c r="BH173" s="215">
        <f>IF(N173="sníž. přenesená",J173,0)</f>
        <v>0</v>
      </c>
      <c r="BI173" s="215">
        <f>IF(N173="nulová",J173,0)</f>
        <v>0</v>
      </c>
      <c r="BJ173" s="14" t="s">
        <v>77</v>
      </c>
      <c r="BK173" s="215">
        <f>ROUND(I173*H173,2)</f>
        <v>0</v>
      </c>
      <c r="BL173" s="14" t="s">
        <v>202</v>
      </c>
      <c r="BM173" s="214" t="s">
        <v>521</v>
      </c>
    </row>
    <row r="174" spans="1:65" s="2" customFormat="1" ht="14.4" customHeight="1">
      <c r="A174" s="35"/>
      <c r="B174" s="36"/>
      <c r="C174" s="222" t="s">
        <v>522</v>
      </c>
      <c r="D174" s="222" t="s">
        <v>299</v>
      </c>
      <c r="E174" s="223" t="s">
        <v>523</v>
      </c>
      <c r="F174" s="224" t="s">
        <v>524</v>
      </c>
      <c r="G174" s="225" t="s">
        <v>356</v>
      </c>
      <c r="H174" s="226">
        <v>2</v>
      </c>
      <c r="I174" s="227"/>
      <c r="J174" s="228">
        <f>ROUND(I174*H174,2)</f>
        <v>0</v>
      </c>
      <c r="K174" s="229"/>
      <c r="L174" s="230"/>
      <c r="M174" s="231" t="s">
        <v>19</v>
      </c>
      <c r="N174" s="232" t="s">
        <v>40</v>
      </c>
      <c r="O174" s="81"/>
      <c r="P174" s="212">
        <f>O174*H174</f>
        <v>0</v>
      </c>
      <c r="Q174" s="212">
        <v>0</v>
      </c>
      <c r="R174" s="212">
        <f>Q174*H174</f>
        <v>0</v>
      </c>
      <c r="S174" s="212">
        <v>0</v>
      </c>
      <c r="T174" s="213">
        <f>S174*H174</f>
        <v>0</v>
      </c>
      <c r="U174" s="35"/>
      <c r="V174" s="35"/>
      <c r="W174" s="35"/>
      <c r="X174" s="35"/>
      <c r="Y174" s="35"/>
      <c r="Z174" s="35"/>
      <c r="AA174" s="35"/>
      <c r="AB174" s="35"/>
      <c r="AC174" s="35"/>
      <c r="AD174" s="35"/>
      <c r="AE174" s="35"/>
      <c r="AR174" s="214" t="s">
        <v>227</v>
      </c>
      <c r="AT174" s="214" t="s">
        <v>299</v>
      </c>
      <c r="AU174" s="214" t="s">
        <v>79</v>
      </c>
      <c r="AY174" s="14" t="s">
        <v>171</v>
      </c>
      <c r="BE174" s="215">
        <f>IF(N174="základní",J174,0)</f>
        <v>0</v>
      </c>
      <c r="BF174" s="215">
        <f>IF(N174="snížená",J174,0)</f>
        <v>0</v>
      </c>
      <c r="BG174" s="215">
        <f>IF(N174="zákl. přenesená",J174,0)</f>
        <v>0</v>
      </c>
      <c r="BH174" s="215">
        <f>IF(N174="sníž. přenesená",J174,0)</f>
        <v>0</v>
      </c>
      <c r="BI174" s="215">
        <f>IF(N174="nulová",J174,0)</f>
        <v>0</v>
      </c>
      <c r="BJ174" s="14" t="s">
        <v>77</v>
      </c>
      <c r="BK174" s="215">
        <f>ROUND(I174*H174,2)</f>
        <v>0</v>
      </c>
      <c r="BL174" s="14" t="s">
        <v>202</v>
      </c>
      <c r="BM174" s="214" t="s">
        <v>525</v>
      </c>
    </row>
    <row r="175" spans="1:65" s="2" customFormat="1" ht="24.15" customHeight="1">
      <c r="A175" s="35"/>
      <c r="B175" s="36"/>
      <c r="C175" s="202" t="s">
        <v>314</v>
      </c>
      <c r="D175" s="202" t="s">
        <v>174</v>
      </c>
      <c r="E175" s="203" t="s">
        <v>526</v>
      </c>
      <c r="F175" s="204" t="s">
        <v>527</v>
      </c>
      <c r="G175" s="205" t="s">
        <v>352</v>
      </c>
      <c r="H175" s="206">
        <v>2</v>
      </c>
      <c r="I175" s="207"/>
      <c r="J175" s="208">
        <f>ROUND(I175*H175,2)</f>
        <v>0</v>
      </c>
      <c r="K175" s="209"/>
      <c r="L175" s="41"/>
      <c r="M175" s="210" t="s">
        <v>19</v>
      </c>
      <c r="N175" s="211" t="s">
        <v>40</v>
      </c>
      <c r="O175" s="81"/>
      <c r="P175" s="212">
        <f>O175*H175</f>
        <v>0</v>
      </c>
      <c r="Q175" s="212">
        <v>0</v>
      </c>
      <c r="R175" s="212">
        <f>Q175*H175</f>
        <v>0</v>
      </c>
      <c r="S175" s="212">
        <v>0</v>
      </c>
      <c r="T175" s="213">
        <f>S175*H175</f>
        <v>0</v>
      </c>
      <c r="U175" s="35"/>
      <c r="V175" s="35"/>
      <c r="W175" s="35"/>
      <c r="X175" s="35"/>
      <c r="Y175" s="35"/>
      <c r="Z175" s="35"/>
      <c r="AA175" s="35"/>
      <c r="AB175" s="35"/>
      <c r="AC175" s="35"/>
      <c r="AD175" s="35"/>
      <c r="AE175" s="35"/>
      <c r="AR175" s="214" t="s">
        <v>202</v>
      </c>
      <c r="AT175" s="214" t="s">
        <v>174</v>
      </c>
      <c r="AU175" s="214" t="s">
        <v>79</v>
      </c>
      <c r="AY175" s="14" t="s">
        <v>171</v>
      </c>
      <c r="BE175" s="215">
        <f>IF(N175="základní",J175,0)</f>
        <v>0</v>
      </c>
      <c r="BF175" s="215">
        <f>IF(N175="snížená",J175,0)</f>
        <v>0</v>
      </c>
      <c r="BG175" s="215">
        <f>IF(N175="zákl. přenesená",J175,0)</f>
        <v>0</v>
      </c>
      <c r="BH175" s="215">
        <f>IF(N175="sníž. přenesená",J175,0)</f>
        <v>0</v>
      </c>
      <c r="BI175" s="215">
        <f>IF(N175="nulová",J175,0)</f>
        <v>0</v>
      </c>
      <c r="BJ175" s="14" t="s">
        <v>77</v>
      </c>
      <c r="BK175" s="215">
        <f>ROUND(I175*H175,2)</f>
        <v>0</v>
      </c>
      <c r="BL175" s="14" t="s">
        <v>202</v>
      </c>
      <c r="BM175" s="214" t="s">
        <v>528</v>
      </c>
    </row>
    <row r="176" spans="1:65" s="2" customFormat="1" ht="14.4" customHeight="1">
      <c r="A176" s="35"/>
      <c r="B176" s="36"/>
      <c r="C176" s="202" t="s">
        <v>529</v>
      </c>
      <c r="D176" s="202" t="s">
        <v>174</v>
      </c>
      <c r="E176" s="203" t="s">
        <v>530</v>
      </c>
      <c r="F176" s="204" t="s">
        <v>531</v>
      </c>
      <c r="G176" s="205" t="s">
        <v>352</v>
      </c>
      <c r="H176" s="206">
        <v>2</v>
      </c>
      <c r="I176" s="207"/>
      <c r="J176" s="208">
        <f>ROUND(I176*H176,2)</f>
        <v>0</v>
      </c>
      <c r="K176" s="209"/>
      <c r="L176" s="41"/>
      <c r="M176" s="210" t="s">
        <v>19</v>
      </c>
      <c r="N176" s="211" t="s">
        <v>40</v>
      </c>
      <c r="O176" s="81"/>
      <c r="P176" s="212">
        <f>O176*H176</f>
        <v>0</v>
      </c>
      <c r="Q176" s="212">
        <v>0</v>
      </c>
      <c r="R176" s="212">
        <f>Q176*H176</f>
        <v>0</v>
      </c>
      <c r="S176" s="212">
        <v>0</v>
      </c>
      <c r="T176" s="213">
        <f>S176*H176</f>
        <v>0</v>
      </c>
      <c r="U176" s="35"/>
      <c r="V176" s="35"/>
      <c r="W176" s="35"/>
      <c r="X176" s="35"/>
      <c r="Y176" s="35"/>
      <c r="Z176" s="35"/>
      <c r="AA176" s="35"/>
      <c r="AB176" s="35"/>
      <c r="AC176" s="35"/>
      <c r="AD176" s="35"/>
      <c r="AE176" s="35"/>
      <c r="AR176" s="214" t="s">
        <v>202</v>
      </c>
      <c r="AT176" s="214" t="s">
        <v>174</v>
      </c>
      <c r="AU176" s="214" t="s">
        <v>79</v>
      </c>
      <c r="AY176" s="14" t="s">
        <v>171</v>
      </c>
      <c r="BE176" s="215">
        <f>IF(N176="základní",J176,0)</f>
        <v>0</v>
      </c>
      <c r="BF176" s="215">
        <f>IF(N176="snížená",J176,0)</f>
        <v>0</v>
      </c>
      <c r="BG176" s="215">
        <f>IF(N176="zákl. přenesená",J176,0)</f>
        <v>0</v>
      </c>
      <c r="BH176" s="215">
        <f>IF(N176="sníž. přenesená",J176,0)</f>
        <v>0</v>
      </c>
      <c r="BI176" s="215">
        <f>IF(N176="nulová",J176,0)</f>
        <v>0</v>
      </c>
      <c r="BJ176" s="14" t="s">
        <v>77</v>
      </c>
      <c r="BK176" s="215">
        <f>ROUND(I176*H176,2)</f>
        <v>0</v>
      </c>
      <c r="BL176" s="14" t="s">
        <v>202</v>
      </c>
      <c r="BM176" s="214" t="s">
        <v>532</v>
      </c>
    </row>
    <row r="177" spans="1:65" s="2" customFormat="1" ht="37.8" customHeight="1">
      <c r="A177" s="35"/>
      <c r="B177" s="36"/>
      <c r="C177" s="202" t="s">
        <v>465</v>
      </c>
      <c r="D177" s="202" t="s">
        <v>174</v>
      </c>
      <c r="E177" s="203" t="s">
        <v>533</v>
      </c>
      <c r="F177" s="204" t="s">
        <v>534</v>
      </c>
      <c r="G177" s="205" t="s">
        <v>321</v>
      </c>
      <c r="H177" s="216"/>
      <c r="I177" s="207"/>
      <c r="J177" s="208">
        <f>ROUND(I177*H177,2)</f>
        <v>0</v>
      </c>
      <c r="K177" s="209"/>
      <c r="L177" s="41"/>
      <c r="M177" s="210" t="s">
        <v>19</v>
      </c>
      <c r="N177" s="211" t="s">
        <v>40</v>
      </c>
      <c r="O177" s="81"/>
      <c r="P177" s="212">
        <f>O177*H177</f>
        <v>0</v>
      </c>
      <c r="Q177" s="212">
        <v>0</v>
      </c>
      <c r="R177" s="212">
        <f>Q177*H177</f>
        <v>0</v>
      </c>
      <c r="S177" s="212">
        <v>0</v>
      </c>
      <c r="T177" s="213">
        <f>S177*H177</f>
        <v>0</v>
      </c>
      <c r="U177" s="35"/>
      <c r="V177" s="35"/>
      <c r="W177" s="35"/>
      <c r="X177" s="35"/>
      <c r="Y177" s="35"/>
      <c r="Z177" s="35"/>
      <c r="AA177" s="35"/>
      <c r="AB177" s="35"/>
      <c r="AC177" s="35"/>
      <c r="AD177" s="35"/>
      <c r="AE177" s="35"/>
      <c r="AR177" s="214" t="s">
        <v>202</v>
      </c>
      <c r="AT177" s="214" t="s">
        <v>174</v>
      </c>
      <c r="AU177" s="214" t="s">
        <v>79</v>
      </c>
      <c r="AY177" s="14" t="s">
        <v>171</v>
      </c>
      <c r="BE177" s="215">
        <f>IF(N177="základní",J177,0)</f>
        <v>0</v>
      </c>
      <c r="BF177" s="215">
        <f>IF(N177="snížená",J177,0)</f>
        <v>0</v>
      </c>
      <c r="BG177" s="215">
        <f>IF(N177="zákl. přenesená",J177,0)</f>
        <v>0</v>
      </c>
      <c r="BH177" s="215">
        <f>IF(N177="sníž. přenesená",J177,0)</f>
        <v>0</v>
      </c>
      <c r="BI177" s="215">
        <f>IF(N177="nulová",J177,0)</f>
        <v>0</v>
      </c>
      <c r="BJ177" s="14" t="s">
        <v>77</v>
      </c>
      <c r="BK177" s="215">
        <f>ROUND(I177*H177,2)</f>
        <v>0</v>
      </c>
      <c r="BL177" s="14" t="s">
        <v>202</v>
      </c>
      <c r="BM177" s="214" t="s">
        <v>535</v>
      </c>
    </row>
    <row r="178" spans="1:63" s="12" customFormat="1" ht="22.8" customHeight="1">
      <c r="A178" s="12"/>
      <c r="B178" s="186"/>
      <c r="C178" s="187"/>
      <c r="D178" s="188" t="s">
        <v>68</v>
      </c>
      <c r="E178" s="200" t="s">
        <v>293</v>
      </c>
      <c r="F178" s="200" t="s">
        <v>294</v>
      </c>
      <c r="G178" s="187"/>
      <c r="H178" s="187"/>
      <c r="I178" s="190"/>
      <c r="J178" s="201">
        <f>BK178</f>
        <v>0</v>
      </c>
      <c r="K178" s="187"/>
      <c r="L178" s="192"/>
      <c r="M178" s="193"/>
      <c r="N178" s="194"/>
      <c r="O178" s="194"/>
      <c r="P178" s="195">
        <f>P179</f>
        <v>0</v>
      </c>
      <c r="Q178" s="194"/>
      <c r="R178" s="195">
        <f>R179</f>
        <v>0</v>
      </c>
      <c r="S178" s="194"/>
      <c r="T178" s="196">
        <f>T179</f>
        <v>0</v>
      </c>
      <c r="U178" s="12"/>
      <c r="V178" s="12"/>
      <c r="W178" s="12"/>
      <c r="X178" s="12"/>
      <c r="Y178" s="12"/>
      <c r="Z178" s="12"/>
      <c r="AA178" s="12"/>
      <c r="AB178" s="12"/>
      <c r="AC178" s="12"/>
      <c r="AD178" s="12"/>
      <c r="AE178" s="12"/>
      <c r="AR178" s="197" t="s">
        <v>79</v>
      </c>
      <c r="AT178" s="198" t="s">
        <v>68</v>
      </c>
      <c r="AU178" s="198" t="s">
        <v>77</v>
      </c>
      <c r="AY178" s="197" t="s">
        <v>171</v>
      </c>
      <c r="BK178" s="199">
        <f>BK179</f>
        <v>0</v>
      </c>
    </row>
    <row r="179" spans="1:65" s="2" customFormat="1" ht="37.8" customHeight="1">
      <c r="A179" s="35"/>
      <c r="B179" s="36"/>
      <c r="C179" s="202" t="s">
        <v>536</v>
      </c>
      <c r="D179" s="202" t="s">
        <v>174</v>
      </c>
      <c r="E179" s="203" t="s">
        <v>537</v>
      </c>
      <c r="F179" s="204" t="s">
        <v>538</v>
      </c>
      <c r="G179" s="205" t="s">
        <v>321</v>
      </c>
      <c r="H179" s="216"/>
      <c r="I179" s="207"/>
      <c r="J179" s="208">
        <f>ROUND(I179*H179,2)</f>
        <v>0</v>
      </c>
      <c r="K179" s="209"/>
      <c r="L179" s="41"/>
      <c r="M179" s="210" t="s">
        <v>19</v>
      </c>
      <c r="N179" s="211" t="s">
        <v>40</v>
      </c>
      <c r="O179" s="81"/>
      <c r="P179" s="212">
        <f>O179*H179</f>
        <v>0</v>
      </c>
      <c r="Q179" s="212">
        <v>0</v>
      </c>
      <c r="R179" s="212">
        <f>Q179*H179</f>
        <v>0</v>
      </c>
      <c r="S179" s="212">
        <v>0</v>
      </c>
      <c r="T179" s="213">
        <f>S179*H179</f>
        <v>0</v>
      </c>
      <c r="U179" s="35"/>
      <c r="V179" s="35"/>
      <c r="W179" s="35"/>
      <c r="X179" s="35"/>
      <c r="Y179" s="35"/>
      <c r="Z179" s="35"/>
      <c r="AA179" s="35"/>
      <c r="AB179" s="35"/>
      <c r="AC179" s="35"/>
      <c r="AD179" s="35"/>
      <c r="AE179" s="35"/>
      <c r="AR179" s="214" t="s">
        <v>202</v>
      </c>
      <c r="AT179" s="214" t="s">
        <v>174</v>
      </c>
      <c r="AU179" s="214" t="s">
        <v>79</v>
      </c>
      <c r="AY179" s="14" t="s">
        <v>171</v>
      </c>
      <c r="BE179" s="215">
        <f>IF(N179="základní",J179,0)</f>
        <v>0</v>
      </c>
      <c r="BF179" s="215">
        <f>IF(N179="snížená",J179,0)</f>
        <v>0</v>
      </c>
      <c r="BG179" s="215">
        <f>IF(N179="zákl. přenesená",J179,0)</f>
        <v>0</v>
      </c>
      <c r="BH179" s="215">
        <f>IF(N179="sníž. přenesená",J179,0)</f>
        <v>0</v>
      </c>
      <c r="BI179" s="215">
        <f>IF(N179="nulová",J179,0)</f>
        <v>0</v>
      </c>
      <c r="BJ179" s="14" t="s">
        <v>77</v>
      </c>
      <c r="BK179" s="215">
        <f>ROUND(I179*H179,2)</f>
        <v>0</v>
      </c>
      <c r="BL179" s="14" t="s">
        <v>202</v>
      </c>
      <c r="BM179" s="214" t="s">
        <v>539</v>
      </c>
    </row>
    <row r="180" spans="1:63" s="12" customFormat="1" ht="25.9" customHeight="1">
      <c r="A180" s="12"/>
      <c r="B180" s="186"/>
      <c r="C180" s="187"/>
      <c r="D180" s="188" t="s">
        <v>68</v>
      </c>
      <c r="E180" s="189" t="s">
        <v>540</v>
      </c>
      <c r="F180" s="189" t="s">
        <v>541</v>
      </c>
      <c r="G180" s="187"/>
      <c r="H180" s="187"/>
      <c r="I180" s="190"/>
      <c r="J180" s="191">
        <f>BK180</f>
        <v>0</v>
      </c>
      <c r="K180" s="187"/>
      <c r="L180" s="192"/>
      <c r="M180" s="193"/>
      <c r="N180" s="194"/>
      <c r="O180" s="194"/>
      <c r="P180" s="195">
        <f>P181</f>
        <v>0</v>
      </c>
      <c r="Q180" s="194"/>
      <c r="R180" s="195">
        <f>R181</f>
        <v>0</v>
      </c>
      <c r="S180" s="194"/>
      <c r="T180" s="196">
        <f>T181</f>
        <v>0</v>
      </c>
      <c r="U180" s="12"/>
      <c r="V180" s="12"/>
      <c r="W180" s="12"/>
      <c r="X180" s="12"/>
      <c r="Y180" s="12"/>
      <c r="Z180" s="12"/>
      <c r="AA180" s="12"/>
      <c r="AB180" s="12"/>
      <c r="AC180" s="12"/>
      <c r="AD180" s="12"/>
      <c r="AE180" s="12"/>
      <c r="AR180" s="197" t="s">
        <v>178</v>
      </c>
      <c r="AT180" s="198" t="s">
        <v>68</v>
      </c>
      <c r="AU180" s="198" t="s">
        <v>69</v>
      </c>
      <c r="AY180" s="197" t="s">
        <v>171</v>
      </c>
      <c r="BK180" s="199">
        <f>BK181</f>
        <v>0</v>
      </c>
    </row>
    <row r="181" spans="1:63" s="12" customFormat="1" ht="22.8" customHeight="1">
      <c r="A181" s="12"/>
      <c r="B181" s="186"/>
      <c r="C181" s="187"/>
      <c r="D181" s="188" t="s">
        <v>68</v>
      </c>
      <c r="E181" s="200" t="s">
        <v>542</v>
      </c>
      <c r="F181" s="200" t="s">
        <v>541</v>
      </c>
      <c r="G181" s="187"/>
      <c r="H181" s="187"/>
      <c r="I181" s="190"/>
      <c r="J181" s="201">
        <f>BK181</f>
        <v>0</v>
      </c>
      <c r="K181" s="187"/>
      <c r="L181" s="192"/>
      <c r="M181" s="193"/>
      <c r="N181" s="194"/>
      <c r="O181" s="194"/>
      <c r="P181" s="195">
        <v>0</v>
      </c>
      <c r="Q181" s="194"/>
      <c r="R181" s="195">
        <v>0</v>
      </c>
      <c r="S181" s="194"/>
      <c r="T181" s="196">
        <v>0</v>
      </c>
      <c r="U181" s="12"/>
      <c r="V181" s="12"/>
      <c r="W181" s="12"/>
      <c r="X181" s="12"/>
      <c r="Y181" s="12"/>
      <c r="Z181" s="12"/>
      <c r="AA181" s="12"/>
      <c r="AB181" s="12"/>
      <c r="AC181" s="12"/>
      <c r="AD181" s="12"/>
      <c r="AE181" s="12"/>
      <c r="AR181" s="197" t="s">
        <v>77</v>
      </c>
      <c r="AT181" s="198" t="s">
        <v>68</v>
      </c>
      <c r="AU181" s="198" t="s">
        <v>77</v>
      </c>
      <c r="AY181" s="197" t="s">
        <v>171</v>
      </c>
      <c r="BK181" s="199">
        <v>0</v>
      </c>
    </row>
    <row r="182" spans="1:63" s="12" customFormat="1" ht="25.9" customHeight="1">
      <c r="A182" s="12"/>
      <c r="B182" s="186"/>
      <c r="C182" s="187"/>
      <c r="D182" s="188" t="s">
        <v>68</v>
      </c>
      <c r="E182" s="189" t="s">
        <v>315</v>
      </c>
      <c r="F182" s="189" t="s">
        <v>316</v>
      </c>
      <c r="G182" s="187"/>
      <c r="H182" s="187"/>
      <c r="I182" s="190"/>
      <c r="J182" s="191">
        <f>BK182</f>
        <v>0</v>
      </c>
      <c r="K182" s="187"/>
      <c r="L182" s="192"/>
      <c r="M182" s="193"/>
      <c r="N182" s="194"/>
      <c r="O182" s="194"/>
      <c r="P182" s="195">
        <f>P183+P185</f>
        <v>0</v>
      </c>
      <c r="Q182" s="194"/>
      <c r="R182" s="195">
        <f>R183+R185</f>
        <v>0</v>
      </c>
      <c r="S182" s="194"/>
      <c r="T182" s="196">
        <f>T183+T185</f>
        <v>0</v>
      </c>
      <c r="U182" s="12"/>
      <c r="V182" s="12"/>
      <c r="W182" s="12"/>
      <c r="X182" s="12"/>
      <c r="Y182" s="12"/>
      <c r="Z182" s="12"/>
      <c r="AA182" s="12"/>
      <c r="AB182" s="12"/>
      <c r="AC182" s="12"/>
      <c r="AD182" s="12"/>
      <c r="AE182" s="12"/>
      <c r="AR182" s="197" t="s">
        <v>189</v>
      </c>
      <c r="AT182" s="198" t="s">
        <v>68</v>
      </c>
      <c r="AU182" s="198" t="s">
        <v>69</v>
      </c>
      <c r="AY182" s="197" t="s">
        <v>171</v>
      </c>
      <c r="BK182" s="199">
        <f>BK183+BK185</f>
        <v>0</v>
      </c>
    </row>
    <row r="183" spans="1:63" s="12" customFormat="1" ht="22.8" customHeight="1">
      <c r="A183" s="12"/>
      <c r="B183" s="186"/>
      <c r="C183" s="187"/>
      <c r="D183" s="188" t="s">
        <v>68</v>
      </c>
      <c r="E183" s="200" t="s">
        <v>317</v>
      </c>
      <c r="F183" s="200" t="s">
        <v>318</v>
      </c>
      <c r="G183" s="187"/>
      <c r="H183" s="187"/>
      <c r="I183" s="190"/>
      <c r="J183" s="201">
        <f>BK183</f>
        <v>0</v>
      </c>
      <c r="K183" s="187"/>
      <c r="L183" s="192"/>
      <c r="M183" s="193"/>
      <c r="N183" s="194"/>
      <c r="O183" s="194"/>
      <c r="P183" s="195">
        <f>P184</f>
        <v>0</v>
      </c>
      <c r="Q183" s="194"/>
      <c r="R183" s="195">
        <f>R184</f>
        <v>0</v>
      </c>
      <c r="S183" s="194"/>
      <c r="T183" s="196">
        <f>T184</f>
        <v>0</v>
      </c>
      <c r="U183" s="12"/>
      <c r="V183" s="12"/>
      <c r="W183" s="12"/>
      <c r="X183" s="12"/>
      <c r="Y183" s="12"/>
      <c r="Z183" s="12"/>
      <c r="AA183" s="12"/>
      <c r="AB183" s="12"/>
      <c r="AC183" s="12"/>
      <c r="AD183" s="12"/>
      <c r="AE183" s="12"/>
      <c r="AR183" s="197" t="s">
        <v>189</v>
      </c>
      <c r="AT183" s="198" t="s">
        <v>68</v>
      </c>
      <c r="AU183" s="198" t="s">
        <v>77</v>
      </c>
      <c r="AY183" s="197" t="s">
        <v>171</v>
      </c>
      <c r="BK183" s="199">
        <f>BK184</f>
        <v>0</v>
      </c>
    </row>
    <row r="184" spans="1:65" s="2" customFormat="1" ht="14.4" customHeight="1">
      <c r="A184" s="35"/>
      <c r="B184" s="36"/>
      <c r="C184" s="202" t="s">
        <v>469</v>
      </c>
      <c r="D184" s="202" t="s">
        <v>174</v>
      </c>
      <c r="E184" s="203" t="s">
        <v>320</v>
      </c>
      <c r="F184" s="204" t="s">
        <v>318</v>
      </c>
      <c r="G184" s="205" t="s">
        <v>321</v>
      </c>
      <c r="H184" s="216"/>
      <c r="I184" s="207"/>
      <c r="J184" s="208">
        <f>ROUND(I184*H184,2)</f>
        <v>0</v>
      </c>
      <c r="K184" s="209"/>
      <c r="L184" s="41"/>
      <c r="M184" s="210" t="s">
        <v>19</v>
      </c>
      <c r="N184" s="211" t="s">
        <v>40</v>
      </c>
      <c r="O184" s="81"/>
      <c r="P184" s="212">
        <f>O184*H184</f>
        <v>0</v>
      </c>
      <c r="Q184" s="212">
        <v>0</v>
      </c>
      <c r="R184" s="212">
        <f>Q184*H184</f>
        <v>0</v>
      </c>
      <c r="S184" s="212">
        <v>0</v>
      </c>
      <c r="T184" s="213">
        <f>S184*H184</f>
        <v>0</v>
      </c>
      <c r="U184" s="35"/>
      <c r="V184" s="35"/>
      <c r="W184" s="35"/>
      <c r="X184" s="35"/>
      <c r="Y184" s="35"/>
      <c r="Z184" s="35"/>
      <c r="AA184" s="35"/>
      <c r="AB184" s="35"/>
      <c r="AC184" s="35"/>
      <c r="AD184" s="35"/>
      <c r="AE184" s="35"/>
      <c r="AR184" s="214" t="s">
        <v>322</v>
      </c>
      <c r="AT184" s="214" t="s">
        <v>174</v>
      </c>
      <c r="AU184" s="214" t="s">
        <v>79</v>
      </c>
      <c r="AY184" s="14" t="s">
        <v>171</v>
      </c>
      <c r="BE184" s="215">
        <f>IF(N184="základní",J184,0)</f>
        <v>0</v>
      </c>
      <c r="BF184" s="215">
        <f>IF(N184="snížená",J184,0)</f>
        <v>0</v>
      </c>
      <c r="BG184" s="215">
        <f>IF(N184="zákl. přenesená",J184,0)</f>
        <v>0</v>
      </c>
      <c r="BH184" s="215">
        <f>IF(N184="sníž. přenesená",J184,0)</f>
        <v>0</v>
      </c>
      <c r="BI184" s="215">
        <f>IF(N184="nulová",J184,0)</f>
        <v>0</v>
      </c>
      <c r="BJ184" s="14" t="s">
        <v>77</v>
      </c>
      <c r="BK184" s="215">
        <f>ROUND(I184*H184,2)</f>
        <v>0</v>
      </c>
      <c r="BL184" s="14" t="s">
        <v>322</v>
      </c>
      <c r="BM184" s="214" t="s">
        <v>543</v>
      </c>
    </row>
    <row r="185" spans="1:63" s="12" customFormat="1" ht="22.8" customHeight="1">
      <c r="A185" s="12"/>
      <c r="B185" s="186"/>
      <c r="C185" s="187"/>
      <c r="D185" s="188" t="s">
        <v>68</v>
      </c>
      <c r="E185" s="200" t="s">
        <v>324</v>
      </c>
      <c r="F185" s="200" t="s">
        <v>325</v>
      </c>
      <c r="G185" s="187"/>
      <c r="H185" s="187"/>
      <c r="I185" s="190"/>
      <c r="J185" s="201">
        <f>BK185</f>
        <v>0</v>
      </c>
      <c r="K185" s="187"/>
      <c r="L185" s="192"/>
      <c r="M185" s="193"/>
      <c r="N185" s="194"/>
      <c r="O185" s="194"/>
      <c r="P185" s="195">
        <f>P186</f>
        <v>0</v>
      </c>
      <c r="Q185" s="194"/>
      <c r="R185" s="195">
        <f>R186</f>
        <v>0</v>
      </c>
      <c r="S185" s="194"/>
      <c r="T185" s="196">
        <f>T186</f>
        <v>0</v>
      </c>
      <c r="U185" s="12"/>
      <c r="V185" s="12"/>
      <c r="W185" s="12"/>
      <c r="X185" s="12"/>
      <c r="Y185" s="12"/>
      <c r="Z185" s="12"/>
      <c r="AA185" s="12"/>
      <c r="AB185" s="12"/>
      <c r="AC185" s="12"/>
      <c r="AD185" s="12"/>
      <c r="AE185" s="12"/>
      <c r="AR185" s="197" t="s">
        <v>189</v>
      </c>
      <c r="AT185" s="198" t="s">
        <v>68</v>
      </c>
      <c r="AU185" s="198" t="s">
        <v>77</v>
      </c>
      <c r="AY185" s="197" t="s">
        <v>171</v>
      </c>
      <c r="BK185" s="199">
        <f>BK186</f>
        <v>0</v>
      </c>
    </row>
    <row r="186" spans="1:65" s="2" customFormat="1" ht="14.4" customHeight="1">
      <c r="A186" s="35"/>
      <c r="B186" s="36"/>
      <c r="C186" s="202" t="s">
        <v>544</v>
      </c>
      <c r="D186" s="202" t="s">
        <v>174</v>
      </c>
      <c r="E186" s="203" t="s">
        <v>326</v>
      </c>
      <c r="F186" s="204" t="s">
        <v>325</v>
      </c>
      <c r="G186" s="205" t="s">
        <v>321</v>
      </c>
      <c r="H186" s="216"/>
      <c r="I186" s="207"/>
      <c r="J186" s="208">
        <f>ROUND(I186*H186,2)</f>
        <v>0</v>
      </c>
      <c r="K186" s="209"/>
      <c r="L186" s="41"/>
      <c r="M186" s="217" t="s">
        <v>19</v>
      </c>
      <c r="N186" s="218" t="s">
        <v>40</v>
      </c>
      <c r="O186" s="219"/>
      <c r="P186" s="220">
        <f>O186*H186</f>
        <v>0</v>
      </c>
      <c r="Q186" s="220">
        <v>0</v>
      </c>
      <c r="R186" s="220">
        <f>Q186*H186</f>
        <v>0</v>
      </c>
      <c r="S186" s="220">
        <v>0</v>
      </c>
      <c r="T186" s="221">
        <f>S186*H186</f>
        <v>0</v>
      </c>
      <c r="U186" s="35"/>
      <c r="V186" s="35"/>
      <c r="W186" s="35"/>
      <c r="X186" s="35"/>
      <c r="Y186" s="35"/>
      <c r="Z186" s="35"/>
      <c r="AA186" s="35"/>
      <c r="AB186" s="35"/>
      <c r="AC186" s="35"/>
      <c r="AD186" s="35"/>
      <c r="AE186" s="35"/>
      <c r="AR186" s="214" t="s">
        <v>322</v>
      </c>
      <c r="AT186" s="214" t="s">
        <v>174</v>
      </c>
      <c r="AU186" s="214" t="s">
        <v>79</v>
      </c>
      <c r="AY186" s="14" t="s">
        <v>171</v>
      </c>
      <c r="BE186" s="215">
        <f>IF(N186="základní",J186,0)</f>
        <v>0</v>
      </c>
      <c r="BF186" s="215">
        <f>IF(N186="snížená",J186,0)</f>
        <v>0</v>
      </c>
      <c r="BG186" s="215">
        <f>IF(N186="zákl. přenesená",J186,0)</f>
        <v>0</v>
      </c>
      <c r="BH186" s="215">
        <f>IF(N186="sníž. přenesená",J186,0)</f>
        <v>0</v>
      </c>
      <c r="BI186" s="215">
        <f>IF(N186="nulová",J186,0)</f>
        <v>0</v>
      </c>
      <c r="BJ186" s="14" t="s">
        <v>77</v>
      </c>
      <c r="BK186" s="215">
        <f>ROUND(I186*H186,2)</f>
        <v>0</v>
      </c>
      <c r="BL186" s="14" t="s">
        <v>322</v>
      </c>
      <c r="BM186" s="214" t="s">
        <v>545</v>
      </c>
    </row>
    <row r="187" spans="1:31" s="2" customFormat="1" ht="6.95" customHeight="1">
      <c r="A187" s="35"/>
      <c r="B187" s="56"/>
      <c r="C187" s="57"/>
      <c r="D187" s="57"/>
      <c r="E187" s="57"/>
      <c r="F187" s="57"/>
      <c r="G187" s="57"/>
      <c r="H187" s="57"/>
      <c r="I187" s="57"/>
      <c r="J187" s="57"/>
      <c r="K187" s="57"/>
      <c r="L187" s="41"/>
      <c r="M187" s="35"/>
      <c r="O187" s="35"/>
      <c r="P187" s="35"/>
      <c r="Q187" s="35"/>
      <c r="R187" s="35"/>
      <c r="S187" s="35"/>
      <c r="T187" s="35"/>
      <c r="U187" s="35"/>
      <c r="V187" s="35"/>
      <c r="W187" s="35"/>
      <c r="X187" s="35"/>
      <c r="Y187" s="35"/>
      <c r="Z187" s="35"/>
      <c r="AA187" s="35"/>
      <c r="AB187" s="35"/>
      <c r="AC187" s="35"/>
      <c r="AD187" s="35"/>
      <c r="AE187" s="35"/>
    </row>
  </sheetData>
  <sheetProtection password="CC35" sheet="1" objects="1" scenarios="1" formatColumns="0" formatRows="0" autoFilter="0"/>
  <autoFilter ref="C96:K186"/>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85</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546</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ROUND(J87,2)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ROUND((SUM(BE87:BE150)),2)</f>
        <v>0</v>
      </c>
      <c r="G33" s="35"/>
      <c r="H33" s="35"/>
      <c r="I33" s="145">
        <v>0.21</v>
      </c>
      <c r="J33" s="144">
        <f>ROUND(((SUM(BE87:BE150))*I33),2)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ROUND((SUM(BF87:BF150)),2)</f>
        <v>0</v>
      </c>
      <c r="G34" s="35"/>
      <c r="H34" s="35"/>
      <c r="I34" s="145">
        <v>0.15</v>
      </c>
      <c r="J34" s="144">
        <f>ROUND(((SUM(BF87:BF150))*I34),2)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ROUND((SUM(BG87:BG150)),2)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ROUND((SUM(BH87:BH150)),2)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ROUND((SUM(BI87:BI150)),2)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SO.02.02 - ELEKTROINSTALACE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J87</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547</v>
      </c>
      <c r="E60" s="165"/>
      <c r="F60" s="165"/>
      <c r="G60" s="165"/>
      <c r="H60" s="165"/>
      <c r="I60" s="165"/>
      <c r="J60" s="166">
        <f>J88</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548</v>
      </c>
      <c r="E61" s="165"/>
      <c r="F61" s="165"/>
      <c r="G61" s="165"/>
      <c r="H61" s="165"/>
      <c r="I61" s="165"/>
      <c r="J61" s="166">
        <f>J126</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549</v>
      </c>
      <c r="E62" s="165"/>
      <c r="F62" s="165"/>
      <c r="G62" s="165"/>
      <c r="H62" s="165"/>
      <c r="I62" s="165"/>
      <c r="J62" s="166">
        <f>J139</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153</v>
      </c>
      <c r="E63" s="165"/>
      <c r="F63" s="165"/>
      <c r="G63" s="165"/>
      <c r="H63" s="165"/>
      <c r="I63" s="165"/>
      <c r="J63" s="166">
        <f>J142</f>
        <v>0</v>
      </c>
      <c r="K63" s="163"/>
      <c r="L63" s="167"/>
      <c r="S63" s="9"/>
      <c r="T63" s="9"/>
      <c r="U63" s="9"/>
      <c r="V63" s="9"/>
      <c r="W63" s="9"/>
      <c r="X63" s="9"/>
      <c r="Y63" s="9"/>
      <c r="Z63" s="9"/>
      <c r="AA63" s="9"/>
      <c r="AB63" s="9"/>
      <c r="AC63" s="9"/>
      <c r="AD63" s="9"/>
      <c r="AE63" s="9"/>
    </row>
    <row r="64" spans="1:31" s="10" customFormat="1" ht="19.9" customHeight="1" hidden="1">
      <c r="A64" s="10"/>
      <c r="B64" s="168"/>
      <c r="C64" s="169"/>
      <c r="D64" s="170" t="s">
        <v>550</v>
      </c>
      <c r="E64" s="171"/>
      <c r="F64" s="171"/>
      <c r="G64" s="171"/>
      <c r="H64" s="171"/>
      <c r="I64" s="171"/>
      <c r="J64" s="172">
        <f>J143</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154</v>
      </c>
      <c r="E65" s="171"/>
      <c r="F65" s="171"/>
      <c r="G65" s="171"/>
      <c r="H65" s="171"/>
      <c r="I65" s="171"/>
      <c r="J65" s="172">
        <f>J145</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155</v>
      </c>
      <c r="E66" s="171"/>
      <c r="F66" s="171"/>
      <c r="G66" s="171"/>
      <c r="H66" s="171"/>
      <c r="I66" s="171"/>
      <c r="J66" s="172">
        <f>J147</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551</v>
      </c>
      <c r="E67" s="171"/>
      <c r="F67" s="171"/>
      <c r="G67" s="171"/>
      <c r="H67" s="171"/>
      <c r="I67" s="171"/>
      <c r="J67" s="172">
        <f>J149</f>
        <v>0</v>
      </c>
      <c r="K67" s="169"/>
      <c r="L67" s="173"/>
      <c r="S67" s="10"/>
      <c r="T67" s="10"/>
      <c r="U67" s="10"/>
      <c r="V67" s="10"/>
      <c r="W67" s="10"/>
      <c r="X67" s="10"/>
      <c r="Y67" s="10"/>
      <c r="Z67" s="10"/>
      <c r="AA67" s="10"/>
      <c r="AB67" s="10"/>
      <c r="AC67" s="10"/>
      <c r="AD67" s="10"/>
      <c r="AE67" s="10"/>
    </row>
    <row r="68" spans="1:31" s="2" customFormat="1" ht="21.8" customHeight="1" hidden="1">
      <c r="A68" s="35"/>
      <c r="B68" s="36"/>
      <c r="C68" s="37"/>
      <c r="D68" s="37"/>
      <c r="E68" s="37"/>
      <c r="F68" s="37"/>
      <c r="G68" s="37"/>
      <c r="H68" s="37"/>
      <c r="I68" s="37"/>
      <c r="J68" s="37"/>
      <c r="K68" s="37"/>
      <c r="L68" s="131"/>
      <c r="S68" s="35"/>
      <c r="T68" s="35"/>
      <c r="U68" s="35"/>
      <c r="V68" s="35"/>
      <c r="W68" s="35"/>
      <c r="X68" s="35"/>
      <c r="Y68" s="35"/>
      <c r="Z68" s="35"/>
      <c r="AA68" s="35"/>
      <c r="AB68" s="35"/>
      <c r="AC68" s="35"/>
      <c r="AD68" s="35"/>
      <c r="AE68" s="35"/>
    </row>
    <row r="69" spans="1:31" s="2" customFormat="1" ht="6.95" customHeight="1" hidden="1">
      <c r="A69" s="35"/>
      <c r="B69" s="56"/>
      <c r="C69" s="57"/>
      <c r="D69" s="57"/>
      <c r="E69" s="57"/>
      <c r="F69" s="57"/>
      <c r="G69" s="57"/>
      <c r="H69" s="57"/>
      <c r="I69" s="57"/>
      <c r="J69" s="57"/>
      <c r="K69" s="57"/>
      <c r="L69" s="131"/>
      <c r="S69" s="35"/>
      <c r="T69" s="35"/>
      <c r="U69" s="35"/>
      <c r="V69" s="35"/>
      <c r="W69" s="35"/>
      <c r="X69" s="35"/>
      <c r="Y69" s="35"/>
      <c r="Z69" s="35"/>
      <c r="AA69" s="35"/>
      <c r="AB69" s="35"/>
      <c r="AC69" s="35"/>
      <c r="AD69" s="35"/>
      <c r="AE69" s="35"/>
    </row>
    <row r="70" ht="12" hidden="1"/>
    <row r="71" ht="12" hidden="1"/>
    <row r="72" ht="12" hidden="1"/>
    <row r="73" spans="1:31" s="2" customFormat="1" ht="6.95" customHeight="1">
      <c r="A73" s="35"/>
      <c r="B73" s="58"/>
      <c r="C73" s="59"/>
      <c r="D73" s="59"/>
      <c r="E73" s="59"/>
      <c r="F73" s="59"/>
      <c r="G73" s="59"/>
      <c r="H73" s="59"/>
      <c r="I73" s="59"/>
      <c r="J73" s="59"/>
      <c r="K73" s="59"/>
      <c r="L73" s="131"/>
      <c r="S73" s="35"/>
      <c r="T73" s="35"/>
      <c r="U73" s="35"/>
      <c r="V73" s="35"/>
      <c r="W73" s="35"/>
      <c r="X73" s="35"/>
      <c r="Y73" s="35"/>
      <c r="Z73" s="35"/>
      <c r="AA73" s="35"/>
      <c r="AB73" s="35"/>
      <c r="AC73" s="35"/>
      <c r="AD73" s="35"/>
      <c r="AE73" s="35"/>
    </row>
    <row r="74" spans="1:31" s="2" customFormat="1" ht="24.95" customHeight="1">
      <c r="A74" s="35"/>
      <c r="B74" s="36"/>
      <c r="C74" s="20" t="s">
        <v>156</v>
      </c>
      <c r="D74" s="37"/>
      <c r="E74" s="37"/>
      <c r="F74" s="37"/>
      <c r="G74" s="37"/>
      <c r="H74" s="37"/>
      <c r="I74" s="37"/>
      <c r="J74" s="37"/>
      <c r="K74" s="37"/>
      <c r="L74" s="131"/>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12" customHeight="1">
      <c r="A76" s="35"/>
      <c r="B76" s="36"/>
      <c r="C76" s="29" t="s">
        <v>16</v>
      </c>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16.5" customHeight="1">
      <c r="A77" s="35"/>
      <c r="B77" s="36"/>
      <c r="C77" s="37"/>
      <c r="D77" s="37"/>
      <c r="E77" s="157" t="str">
        <f>E7</f>
        <v>ON Jíčín - Náhradní zdroj elektrické energie - nemocnice Jičín</v>
      </c>
      <c r="F77" s="29"/>
      <c r="G77" s="29"/>
      <c r="H77" s="29"/>
      <c r="I77" s="37"/>
      <c r="J77" s="37"/>
      <c r="K77" s="37"/>
      <c r="L77" s="131"/>
      <c r="S77" s="35"/>
      <c r="T77" s="35"/>
      <c r="U77" s="35"/>
      <c r="V77" s="35"/>
      <c r="W77" s="35"/>
      <c r="X77" s="35"/>
      <c r="Y77" s="35"/>
      <c r="Z77" s="35"/>
      <c r="AA77" s="35"/>
      <c r="AB77" s="35"/>
      <c r="AC77" s="35"/>
      <c r="AD77" s="35"/>
      <c r="AE77" s="35"/>
    </row>
    <row r="78" spans="1:31" s="2" customFormat="1" ht="12" customHeight="1">
      <c r="A78" s="35"/>
      <c r="B78" s="36"/>
      <c r="C78" s="29" t="s">
        <v>130</v>
      </c>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16.5" customHeight="1">
      <c r="A79" s="35"/>
      <c r="B79" s="36"/>
      <c r="C79" s="37"/>
      <c r="D79" s="37"/>
      <c r="E79" s="66" t="str">
        <f>E9</f>
        <v>SO.02.02 - ELEKTROINSTALACE</v>
      </c>
      <c r="F79" s="37"/>
      <c r="G79" s="37"/>
      <c r="H79" s="37"/>
      <c r="I79" s="37"/>
      <c r="J79" s="37"/>
      <c r="K79" s="37"/>
      <c r="L79" s="13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12" customHeight="1">
      <c r="A81" s="35"/>
      <c r="B81" s="36"/>
      <c r="C81" s="29" t="s">
        <v>21</v>
      </c>
      <c r="D81" s="37"/>
      <c r="E81" s="37"/>
      <c r="F81" s="24" t="str">
        <f>F12</f>
        <v xml:space="preserve"> </v>
      </c>
      <c r="G81" s="37"/>
      <c r="H81" s="37"/>
      <c r="I81" s="29" t="s">
        <v>23</v>
      </c>
      <c r="J81" s="69" t="str">
        <f>IF(J12="","",J12)</f>
        <v>3. 9. 2021</v>
      </c>
      <c r="K81" s="37"/>
      <c r="L81" s="131"/>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31"/>
      <c r="S82" s="35"/>
      <c r="T82" s="35"/>
      <c r="U82" s="35"/>
      <c r="V82" s="35"/>
      <c r="W82" s="35"/>
      <c r="X82" s="35"/>
      <c r="Y82" s="35"/>
      <c r="Z82" s="35"/>
      <c r="AA82" s="35"/>
      <c r="AB82" s="35"/>
      <c r="AC82" s="35"/>
      <c r="AD82" s="35"/>
      <c r="AE82" s="35"/>
    </row>
    <row r="83" spans="1:31" s="2" customFormat="1" ht="15.15" customHeight="1">
      <c r="A83" s="35"/>
      <c r="B83" s="36"/>
      <c r="C83" s="29" t="s">
        <v>25</v>
      </c>
      <c r="D83" s="37"/>
      <c r="E83" s="37"/>
      <c r="F83" s="24" t="str">
        <f>E15</f>
        <v xml:space="preserve"> </v>
      </c>
      <c r="G83" s="37"/>
      <c r="H83" s="37"/>
      <c r="I83" s="29" t="s">
        <v>30</v>
      </c>
      <c r="J83" s="33" t="str">
        <f>E21</f>
        <v xml:space="preserve"> </v>
      </c>
      <c r="K83" s="37"/>
      <c r="L83" s="131"/>
      <c r="S83" s="35"/>
      <c r="T83" s="35"/>
      <c r="U83" s="35"/>
      <c r="V83" s="35"/>
      <c r="W83" s="35"/>
      <c r="X83" s="35"/>
      <c r="Y83" s="35"/>
      <c r="Z83" s="35"/>
      <c r="AA83" s="35"/>
      <c r="AB83" s="35"/>
      <c r="AC83" s="35"/>
      <c r="AD83" s="35"/>
      <c r="AE83" s="35"/>
    </row>
    <row r="84" spans="1:31" s="2" customFormat="1" ht="15.15" customHeight="1">
      <c r="A84" s="35"/>
      <c r="B84" s="36"/>
      <c r="C84" s="29" t="s">
        <v>28</v>
      </c>
      <c r="D84" s="37"/>
      <c r="E84" s="37"/>
      <c r="F84" s="24" t="str">
        <f>IF(E18="","",E18)</f>
        <v>Vyplň údaj</v>
      </c>
      <c r="G84" s="37"/>
      <c r="H84" s="37"/>
      <c r="I84" s="29" t="s">
        <v>32</v>
      </c>
      <c r="J84" s="33" t="str">
        <f>E24</f>
        <v xml:space="preserve"> </v>
      </c>
      <c r="K84" s="37"/>
      <c r="L84" s="131"/>
      <c r="S84" s="35"/>
      <c r="T84" s="35"/>
      <c r="U84" s="35"/>
      <c r="V84" s="35"/>
      <c r="W84" s="35"/>
      <c r="X84" s="35"/>
      <c r="Y84" s="35"/>
      <c r="Z84" s="35"/>
      <c r="AA84" s="35"/>
      <c r="AB84" s="35"/>
      <c r="AC84" s="35"/>
      <c r="AD84" s="35"/>
      <c r="AE84" s="35"/>
    </row>
    <row r="85" spans="1:31" s="2" customFormat="1" ht="10.3" customHeight="1">
      <c r="A85" s="35"/>
      <c r="B85" s="36"/>
      <c r="C85" s="37"/>
      <c r="D85" s="37"/>
      <c r="E85" s="37"/>
      <c r="F85" s="37"/>
      <c r="G85" s="37"/>
      <c r="H85" s="37"/>
      <c r="I85" s="37"/>
      <c r="J85" s="37"/>
      <c r="K85" s="37"/>
      <c r="L85" s="131"/>
      <c r="S85" s="35"/>
      <c r="T85" s="35"/>
      <c r="U85" s="35"/>
      <c r="V85" s="35"/>
      <c r="W85" s="35"/>
      <c r="X85" s="35"/>
      <c r="Y85" s="35"/>
      <c r="Z85" s="35"/>
      <c r="AA85" s="35"/>
      <c r="AB85" s="35"/>
      <c r="AC85" s="35"/>
      <c r="AD85" s="35"/>
      <c r="AE85" s="35"/>
    </row>
    <row r="86" spans="1:31" s="11" customFormat="1" ht="29.25" customHeight="1">
      <c r="A86" s="174"/>
      <c r="B86" s="175"/>
      <c r="C86" s="176" t="s">
        <v>157</v>
      </c>
      <c r="D86" s="177" t="s">
        <v>54</v>
      </c>
      <c r="E86" s="177" t="s">
        <v>50</v>
      </c>
      <c r="F86" s="177" t="s">
        <v>51</v>
      </c>
      <c r="G86" s="177" t="s">
        <v>158</v>
      </c>
      <c r="H86" s="177" t="s">
        <v>159</v>
      </c>
      <c r="I86" s="177" t="s">
        <v>160</v>
      </c>
      <c r="J86" s="178" t="s">
        <v>135</v>
      </c>
      <c r="K86" s="179" t="s">
        <v>161</v>
      </c>
      <c r="L86" s="180"/>
      <c r="M86" s="89" t="s">
        <v>19</v>
      </c>
      <c r="N86" s="90" t="s">
        <v>39</v>
      </c>
      <c r="O86" s="90" t="s">
        <v>162</v>
      </c>
      <c r="P86" s="90" t="s">
        <v>163</v>
      </c>
      <c r="Q86" s="90" t="s">
        <v>164</v>
      </c>
      <c r="R86" s="90" t="s">
        <v>165</v>
      </c>
      <c r="S86" s="90" t="s">
        <v>166</v>
      </c>
      <c r="T86" s="91" t="s">
        <v>167</v>
      </c>
      <c r="U86" s="174"/>
      <c r="V86" s="174"/>
      <c r="W86" s="174"/>
      <c r="X86" s="174"/>
      <c r="Y86" s="174"/>
      <c r="Z86" s="174"/>
      <c r="AA86" s="174"/>
      <c r="AB86" s="174"/>
      <c r="AC86" s="174"/>
      <c r="AD86" s="174"/>
      <c r="AE86" s="174"/>
    </row>
    <row r="87" spans="1:63" s="2" customFormat="1" ht="22.8" customHeight="1">
      <c r="A87" s="35"/>
      <c r="B87" s="36"/>
      <c r="C87" s="96" t="s">
        <v>168</v>
      </c>
      <c r="D87" s="37"/>
      <c r="E87" s="37"/>
      <c r="F87" s="37"/>
      <c r="G87" s="37"/>
      <c r="H87" s="37"/>
      <c r="I87" s="37"/>
      <c r="J87" s="181">
        <f>BK87</f>
        <v>0</v>
      </c>
      <c r="K87" s="37"/>
      <c r="L87" s="41"/>
      <c r="M87" s="92"/>
      <c r="N87" s="182"/>
      <c r="O87" s="93"/>
      <c r="P87" s="183">
        <f>P88+P126+P139+P142</f>
        <v>0</v>
      </c>
      <c r="Q87" s="93"/>
      <c r="R87" s="183">
        <f>R88+R126+R139+R142</f>
        <v>0</v>
      </c>
      <c r="S87" s="93"/>
      <c r="T87" s="184">
        <f>T88+T126+T139+T142</f>
        <v>0</v>
      </c>
      <c r="U87" s="35"/>
      <c r="V87" s="35"/>
      <c r="W87" s="35"/>
      <c r="X87" s="35"/>
      <c r="Y87" s="35"/>
      <c r="Z87" s="35"/>
      <c r="AA87" s="35"/>
      <c r="AB87" s="35"/>
      <c r="AC87" s="35"/>
      <c r="AD87" s="35"/>
      <c r="AE87" s="35"/>
      <c r="AT87" s="14" t="s">
        <v>68</v>
      </c>
      <c r="AU87" s="14" t="s">
        <v>136</v>
      </c>
      <c r="BK87" s="185">
        <f>BK88+BK126+BK139+BK142</f>
        <v>0</v>
      </c>
    </row>
    <row r="88" spans="1:63" s="12" customFormat="1" ht="25.9" customHeight="1">
      <c r="A88" s="12"/>
      <c r="B88" s="186"/>
      <c r="C88" s="187"/>
      <c r="D88" s="188" t="s">
        <v>68</v>
      </c>
      <c r="E88" s="189" t="s">
        <v>552</v>
      </c>
      <c r="F88" s="189" t="s">
        <v>553</v>
      </c>
      <c r="G88" s="187"/>
      <c r="H88" s="187"/>
      <c r="I88" s="190"/>
      <c r="J88" s="191">
        <f>BK88</f>
        <v>0</v>
      </c>
      <c r="K88" s="187"/>
      <c r="L88" s="192"/>
      <c r="M88" s="193"/>
      <c r="N88" s="194"/>
      <c r="O88" s="194"/>
      <c r="P88" s="195">
        <f>SUM(P89:P125)</f>
        <v>0</v>
      </c>
      <c r="Q88" s="194"/>
      <c r="R88" s="195">
        <f>SUM(R89:R125)</f>
        <v>0</v>
      </c>
      <c r="S88" s="194"/>
      <c r="T88" s="196">
        <f>SUM(T89:T125)</f>
        <v>0</v>
      </c>
      <c r="U88" s="12"/>
      <c r="V88" s="12"/>
      <c r="W88" s="12"/>
      <c r="X88" s="12"/>
      <c r="Y88" s="12"/>
      <c r="Z88" s="12"/>
      <c r="AA88" s="12"/>
      <c r="AB88" s="12"/>
      <c r="AC88" s="12"/>
      <c r="AD88" s="12"/>
      <c r="AE88" s="12"/>
      <c r="AR88" s="197" t="s">
        <v>77</v>
      </c>
      <c r="AT88" s="198" t="s">
        <v>68</v>
      </c>
      <c r="AU88" s="198" t="s">
        <v>69</v>
      </c>
      <c r="AY88" s="197" t="s">
        <v>171</v>
      </c>
      <c r="BK88" s="199">
        <f>SUM(BK89:BK125)</f>
        <v>0</v>
      </c>
    </row>
    <row r="89" spans="1:65" s="2" customFormat="1" ht="24.15" customHeight="1">
      <c r="A89" s="35"/>
      <c r="B89" s="36"/>
      <c r="C89" s="222" t="s">
        <v>77</v>
      </c>
      <c r="D89" s="222" t="s">
        <v>299</v>
      </c>
      <c r="E89" s="223" t="s">
        <v>554</v>
      </c>
      <c r="F89" s="224" t="s">
        <v>555</v>
      </c>
      <c r="G89" s="225" t="s">
        <v>378</v>
      </c>
      <c r="H89" s="226">
        <v>1</v>
      </c>
      <c r="I89" s="227"/>
      <c r="J89" s="228">
        <f>ROUND(I89*H89,2)</f>
        <v>0</v>
      </c>
      <c r="K89" s="229"/>
      <c r="L89" s="230"/>
      <c r="M89" s="231" t="s">
        <v>19</v>
      </c>
      <c r="N89" s="232" t="s">
        <v>40</v>
      </c>
      <c r="O89" s="81"/>
      <c r="P89" s="212">
        <f>O89*H89</f>
        <v>0</v>
      </c>
      <c r="Q89" s="212">
        <v>0</v>
      </c>
      <c r="R89" s="212">
        <f>Q89*H89</f>
        <v>0</v>
      </c>
      <c r="S89" s="212">
        <v>0</v>
      </c>
      <c r="T89" s="213">
        <f>S89*H89</f>
        <v>0</v>
      </c>
      <c r="U89" s="35"/>
      <c r="V89" s="35"/>
      <c r="W89" s="35"/>
      <c r="X89" s="35"/>
      <c r="Y89" s="35"/>
      <c r="Z89" s="35"/>
      <c r="AA89" s="35"/>
      <c r="AB89" s="35"/>
      <c r="AC89" s="35"/>
      <c r="AD89" s="35"/>
      <c r="AE89" s="35"/>
      <c r="AR89" s="214" t="s">
        <v>188</v>
      </c>
      <c r="AT89" s="214" t="s">
        <v>299</v>
      </c>
      <c r="AU89" s="214" t="s">
        <v>77</v>
      </c>
      <c r="AY89" s="14" t="s">
        <v>171</v>
      </c>
      <c r="BE89" s="215">
        <f>IF(N89="základní",J89,0)</f>
        <v>0</v>
      </c>
      <c r="BF89" s="215">
        <f>IF(N89="snížená",J89,0)</f>
        <v>0</v>
      </c>
      <c r="BG89" s="215">
        <f>IF(N89="zákl. přenesená",J89,0)</f>
        <v>0</v>
      </c>
      <c r="BH89" s="215">
        <f>IF(N89="sníž. přenesená",J89,0)</f>
        <v>0</v>
      </c>
      <c r="BI89" s="215">
        <f>IF(N89="nulová",J89,0)</f>
        <v>0</v>
      </c>
      <c r="BJ89" s="14" t="s">
        <v>77</v>
      </c>
      <c r="BK89" s="215">
        <f>ROUND(I89*H89,2)</f>
        <v>0</v>
      </c>
      <c r="BL89" s="14" t="s">
        <v>178</v>
      </c>
      <c r="BM89" s="214" t="s">
        <v>79</v>
      </c>
    </row>
    <row r="90" spans="1:65" s="2" customFormat="1" ht="14.4" customHeight="1">
      <c r="A90" s="35"/>
      <c r="B90" s="36"/>
      <c r="C90" s="222" t="s">
        <v>79</v>
      </c>
      <c r="D90" s="222" t="s">
        <v>299</v>
      </c>
      <c r="E90" s="223" t="s">
        <v>556</v>
      </c>
      <c r="F90" s="224" t="s">
        <v>557</v>
      </c>
      <c r="G90" s="225" t="s">
        <v>378</v>
      </c>
      <c r="H90" s="226">
        <v>1</v>
      </c>
      <c r="I90" s="227"/>
      <c r="J90" s="228">
        <f>ROUND(I90*H90,2)</f>
        <v>0</v>
      </c>
      <c r="K90" s="229"/>
      <c r="L90" s="230"/>
      <c r="M90" s="231" t="s">
        <v>19</v>
      </c>
      <c r="N90" s="232"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188</v>
      </c>
      <c r="AT90" s="214" t="s">
        <v>299</v>
      </c>
      <c r="AU90" s="214" t="s">
        <v>77</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178</v>
      </c>
    </row>
    <row r="91" spans="1:65" s="2" customFormat="1" ht="24.15" customHeight="1">
      <c r="A91" s="35"/>
      <c r="B91" s="36"/>
      <c r="C91" s="222" t="s">
        <v>181</v>
      </c>
      <c r="D91" s="222" t="s">
        <v>299</v>
      </c>
      <c r="E91" s="223" t="s">
        <v>558</v>
      </c>
      <c r="F91" s="224" t="s">
        <v>559</v>
      </c>
      <c r="G91" s="225" t="s">
        <v>378</v>
      </c>
      <c r="H91" s="226">
        <v>1</v>
      </c>
      <c r="I91" s="227"/>
      <c r="J91" s="228">
        <f>ROUND(I91*H91,2)</f>
        <v>0</v>
      </c>
      <c r="K91" s="229"/>
      <c r="L91" s="230"/>
      <c r="M91" s="231" t="s">
        <v>19</v>
      </c>
      <c r="N91" s="232"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188</v>
      </c>
      <c r="AT91" s="214" t="s">
        <v>299</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185</v>
      </c>
    </row>
    <row r="92" spans="1:65" s="2" customFormat="1" ht="14.4" customHeight="1">
      <c r="A92" s="35"/>
      <c r="B92" s="36"/>
      <c r="C92" s="222" t="s">
        <v>178</v>
      </c>
      <c r="D92" s="222" t="s">
        <v>299</v>
      </c>
      <c r="E92" s="223" t="s">
        <v>560</v>
      </c>
      <c r="F92" s="224" t="s">
        <v>561</v>
      </c>
      <c r="G92" s="225" t="s">
        <v>356</v>
      </c>
      <c r="H92" s="226">
        <v>200</v>
      </c>
      <c r="I92" s="227"/>
      <c r="J92" s="228">
        <f>ROUND(I92*H92,2)</f>
        <v>0</v>
      </c>
      <c r="K92" s="229"/>
      <c r="L92" s="230"/>
      <c r="M92" s="231" t="s">
        <v>19</v>
      </c>
      <c r="N92" s="232"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188</v>
      </c>
      <c r="AT92" s="214" t="s">
        <v>299</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188</v>
      </c>
    </row>
    <row r="93" spans="1:65" s="2" customFormat="1" ht="14.4" customHeight="1">
      <c r="A93" s="35"/>
      <c r="B93" s="36"/>
      <c r="C93" s="222" t="s">
        <v>189</v>
      </c>
      <c r="D93" s="222" t="s">
        <v>299</v>
      </c>
      <c r="E93" s="223" t="s">
        <v>562</v>
      </c>
      <c r="F93" s="224" t="s">
        <v>563</v>
      </c>
      <c r="G93" s="225" t="s">
        <v>356</v>
      </c>
      <c r="H93" s="226">
        <v>500</v>
      </c>
      <c r="I93" s="227"/>
      <c r="J93" s="228">
        <f>ROUND(I93*H93,2)</f>
        <v>0</v>
      </c>
      <c r="K93" s="229"/>
      <c r="L93" s="230"/>
      <c r="M93" s="231" t="s">
        <v>19</v>
      </c>
      <c r="N93" s="232"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188</v>
      </c>
      <c r="AT93" s="214" t="s">
        <v>299</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192</v>
      </c>
    </row>
    <row r="94" spans="1:65" s="2" customFormat="1" ht="14.4" customHeight="1">
      <c r="A94" s="35"/>
      <c r="B94" s="36"/>
      <c r="C94" s="222" t="s">
        <v>185</v>
      </c>
      <c r="D94" s="222" t="s">
        <v>299</v>
      </c>
      <c r="E94" s="223" t="s">
        <v>564</v>
      </c>
      <c r="F94" s="224" t="s">
        <v>565</v>
      </c>
      <c r="G94" s="225" t="s">
        <v>356</v>
      </c>
      <c r="H94" s="226">
        <v>500</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195</v>
      </c>
    </row>
    <row r="95" spans="1:65" s="2" customFormat="1" ht="14.4" customHeight="1">
      <c r="A95" s="35"/>
      <c r="B95" s="36"/>
      <c r="C95" s="222" t="s">
        <v>196</v>
      </c>
      <c r="D95" s="222" t="s">
        <v>299</v>
      </c>
      <c r="E95" s="223" t="s">
        <v>566</v>
      </c>
      <c r="F95" s="224" t="s">
        <v>567</v>
      </c>
      <c r="G95" s="225" t="s">
        <v>378</v>
      </c>
      <c r="H95" s="226">
        <v>3</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199</v>
      </c>
    </row>
    <row r="96" spans="1:65" s="2" customFormat="1" ht="14.4" customHeight="1">
      <c r="A96" s="35"/>
      <c r="B96" s="36"/>
      <c r="C96" s="222" t="s">
        <v>188</v>
      </c>
      <c r="D96" s="222" t="s">
        <v>299</v>
      </c>
      <c r="E96" s="223" t="s">
        <v>568</v>
      </c>
      <c r="F96" s="224" t="s">
        <v>569</v>
      </c>
      <c r="G96" s="225" t="s">
        <v>356</v>
      </c>
      <c r="H96" s="226">
        <v>10</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202</v>
      </c>
    </row>
    <row r="97" spans="1:65" s="2" customFormat="1" ht="14.4" customHeight="1">
      <c r="A97" s="35"/>
      <c r="B97" s="36"/>
      <c r="C97" s="222" t="s">
        <v>172</v>
      </c>
      <c r="D97" s="222" t="s">
        <v>299</v>
      </c>
      <c r="E97" s="223" t="s">
        <v>570</v>
      </c>
      <c r="F97" s="224" t="s">
        <v>571</v>
      </c>
      <c r="G97" s="225" t="s">
        <v>378</v>
      </c>
      <c r="H97" s="226">
        <v>1</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206</v>
      </c>
    </row>
    <row r="98" spans="1:65" s="2" customFormat="1" ht="14.4" customHeight="1">
      <c r="A98" s="35"/>
      <c r="B98" s="36"/>
      <c r="C98" s="222" t="s">
        <v>192</v>
      </c>
      <c r="D98" s="222" t="s">
        <v>299</v>
      </c>
      <c r="E98" s="223" t="s">
        <v>572</v>
      </c>
      <c r="F98" s="224" t="s">
        <v>573</v>
      </c>
      <c r="G98" s="225" t="s">
        <v>356</v>
      </c>
      <c r="H98" s="226">
        <v>600</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209</v>
      </c>
    </row>
    <row r="99" spans="1:65" s="2" customFormat="1" ht="14.4" customHeight="1">
      <c r="A99" s="35"/>
      <c r="B99" s="36"/>
      <c r="C99" s="222" t="s">
        <v>210</v>
      </c>
      <c r="D99" s="222" t="s">
        <v>299</v>
      </c>
      <c r="E99" s="223" t="s">
        <v>574</v>
      </c>
      <c r="F99" s="224" t="s">
        <v>575</v>
      </c>
      <c r="G99" s="225" t="s">
        <v>356</v>
      </c>
      <c r="H99" s="226">
        <v>100</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213</v>
      </c>
    </row>
    <row r="100" spans="1:65" s="2" customFormat="1" ht="14.4" customHeight="1">
      <c r="A100" s="35"/>
      <c r="B100" s="36"/>
      <c r="C100" s="222" t="s">
        <v>195</v>
      </c>
      <c r="D100" s="222" t="s">
        <v>299</v>
      </c>
      <c r="E100" s="223" t="s">
        <v>576</v>
      </c>
      <c r="F100" s="224" t="s">
        <v>577</v>
      </c>
      <c r="G100" s="225" t="s">
        <v>356</v>
      </c>
      <c r="H100" s="226">
        <v>600</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269</v>
      </c>
    </row>
    <row r="101" spans="1:65" s="2" customFormat="1" ht="14.4" customHeight="1">
      <c r="A101" s="35"/>
      <c r="B101" s="36"/>
      <c r="C101" s="222" t="s">
        <v>217</v>
      </c>
      <c r="D101" s="222" t="s">
        <v>299</v>
      </c>
      <c r="E101" s="223" t="s">
        <v>578</v>
      </c>
      <c r="F101" s="224" t="s">
        <v>579</v>
      </c>
      <c r="G101" s="225" t="s">
        <v>356</v>
      </c>
      <c r="H101" s="226">
        <v>80</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216</v>
      </c>
    </row>
    <row r="102" spans="1:65" s="2" customFormat="1" ht="14.4" customHeight="1">
      <c r="A102" s="35"/>
      <c r="B102" s="36"/>
      <c r="C102" s="222" t="s">
        <v>199</v>
      </c>
      <c r="D102" s="222" t="s">
        <v>299</v>
      </c>
      <c r="E102" s="223" t="s">
        <v>580</v>
      </c>
      <c r="F102" s="224" t="s">
        <v>581</v>
      </c>
      <c r="G102" s="225" t="s">
        <v>356</v>
      </c>
      <c r="H102" s="226">
        <v>120</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220</v>
      </c>
    </row>
    <row r="103" spans="1:65" s="2" customFormat="1" ht="14.4" customHeight="1">
      <c r="A103" s="35"/>
      <c r="B103" s="36"/>
      <c r="C103" s="222" t="s">
        <v>8</v>
      </c>
      <c r="D103" s="222" t="s">
        <v>299</v>
      </c>
      <c r="E103" s="223" t="s">
        <v>582</v>
      </c>
      <c r="F103" s="224" t="s">
        <v>583</v>
      </c>
      <c r="G103" s="225" t="s">
        <v>356</v>
      </c>
      <c r="H103" s="226">
        <v>150</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223</v>
      </c>
    </row>
    <row r="104" spans="1:65" s="2" customFormat="1" ht="14.4" customHeight="1">
      <c r="A104" s="35"/>
      <c r="B104" s="36"/>
      <c r="C104" s="222" t="s">
        <v>202</v>
      </c>
      <c r="D104" s="222" t="s">
        <v>299</v>
      </c>
      <c r="E104" s="223" t="s">
        <v>584</v>
      </c>
      <c r="F104" s="224" t="s">
        <v>585</v>
      </c>
      <c r="G104" s="225" t="s">
        <v>356</v>
      </c>
      <c r="H104" s="226">
        <v>100</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227</v>
      </c>
    </row>
    <row r="105" spans="1:65" s="2" customFormat="1" ht="14.4" customHeight="1">
      <c r="A105" s="35"/>
      <c r="B105" s="36"/>
      <c r="C105" s="222" t="s">
        <v>235</v>
      </c>
      <c r="D105" s="222" t="s">
        <v>299</v>
      </c>
      <c r="E105" s="223" t="s">
        <v>586</v>
      </c>
      <c r="F105" s="224" t="s">
        <v>587</v>
      </c>
      <c r="G105" s="225" t="s">
        <v>356</v>
      </c>
      <c r="H105" s="226">
        <v>300</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230</v>
      </c>
    </row>
    <row r="106" spans="1:65" s="2" customFormat="1" ht="14.4" customHeight="1">
      <c r="A106" s="35"/>
      <c r="B106" s="36"/>
      <c r="C106" s="222" t="s">
        <v>206</v>
      </c>
      <c r="D106" s="222" t="s">
        <v>299</v>
      </c>
      <c r="E106" s="223" t="s">
        <v>588</v>
      </c>
      <c r="F106" s="224" t="s">
        <v>589</v>
      </c>
      <c r="G106" s="225" t="s">
        <v>378</v>
      </c>
      <c r="H106" s="226">
        <v>40</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238</v>
      </c>
    </row>
    <row r="107" spans="1:65" s="2" customFormat="1" ht="14.4" customHeight="1">
      <c r="A107" s="35"/>
      <c r="B107" s="36"/>
      <c r="C107" s="222" t="s">
        <v>244</v>
      </c>
      <c r="D107" s="222" t="s">
        <v>299</v>
      </c>
      <c r="E107" s="223" t="s">
        <v>590</v>
      </c>
      <c r="F107" s="224" t="s">
        <v>591</v>
      </c>
      <c r="G107" s="225" t="s">
        <v>378</v>
      </c>
      <c r="H107" s="226">
        <v>17</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77</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241</v>
      </c>
    </row>
    <row r="108" spans="1:65" s="2" customFormat="1" ht="14.4" customHeight="1">
      <c r="A108" s="35"/>
      <c r="B108" s="36"/>
      <c r="C108" s="222" t="s">
        <v>209</v>
      </c>
      <c r="D108" s="222" t="s">
        <v>299</v>
      </c>
      <c r="E108" s="223" t="s">
        <v>592</v>
      </c>
      <c r="F108" s="224" t="s">
        <v>593</v>
      </c>
      <c r="G108" s="225" t="s">
        <v>378</v>
      </c>
      <c r="H108" s="226">
        <v>17</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247</v>
      </c>
    </row>
    <row r="109" spans="1:65" s="2" customFormat="1" ht="14.4" customHeight="1">
      <c r="A109" s="35"/>
      <c r="B109" s="36"/>
      <c r="C109" s="222" t="s">
        <v>7</v>
      </c>
      <c r="D109" s="222" t="s">
        <v>299</v>
      </c>
      <c r="E109" s="223" t="s">
        <v>594</v>
      </c>
      <c r="F109" s="224" t="s">
        <v>595</v>
      </c>
      <c r="G109" s="225" t="s">
        <v>378</v>
      </c>
      <c r="H109" s="226">
        <v>6</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252</v>
      </c>
    </row>
    <row r="110" spans="1:65" s="2" customFormat="1" ht="14.4" customHeight="1">
      <c r="A110" s="35"/>
      <c r="B110" s="36"/>
      <c r="C110" s="222" t="s">
        <v>213</v>
      </c>
      <c r="D110" s="222" t="s">
        <v>299</v>
      </c>
      <c r="E110" s="223" t="s">
        <v>596</v>
      </c>
      <c r="F110" s="224" t="s">
        <v>597</v>
      </c>
      <c r="G110" s="225" t="s">
        <v>378</v>
      </c>
      <c r="H110" s="226">
        <v>4</v>
      </c>
      <c r="I110" s="227"/>
      <c r="J110" s="228">
        <f>ROUND(I110*H110,2)</f>
        <v>0</v>
      </c>
      <c r="K110" s="229"/>
      <c r="L110" s="230"/>
      <c r="M110" s="231" t="s">
        <v>19</v>
      </c>
      <c r="N110" s="232"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188</v>
      </c>
      <c r="AT110" s="214" t="s">
        <v>299</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255</v>
      </c>
    </row>
    <row r="111" spans="1:65" s="2" customFormat="1" ht="24.15" customHeight="1">
      <c r="A111" s="35"/>
      <c r="B111" s="36"/>
      <c r="C111" s="222" t="s">
        <v>263</v>
      </c>
      <c r="D111" s="222" t="s">
        <v>299</v>
      </c>
      <c r="E111" s="223" t="s">
        <v>598</v>
      </c>
      <c r="F111" s="224" t="s">
        <v>599</v>
      </c>
      <c r="G111" s="225" t="s">
        <v>378</v>
      </c>
      <c r="H111" s="226">
        <v>2</v>
      </c>
      <c r="I111" s="227"/>
      <c r="J111" s="228">
        <f>ROUND(I111*H111,2)</f>
        <v>0</v>
      </c>
      <c r="K111" s="229"/>
      <c r="L111" s="230"/>
      <c r="M111" s="231" t="s">
        <v>19</v>
      </c>
      <c r="N111" s="232"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188</v>
      </c>
      <c r="AT111" s="214" t="s">
        <v>299</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260</v>
      </c>
    </row>
    <row r="112" spans="1:65" s="2" customFormat="1" ht="24.15" customHeight="1">
      <c r="A112" s="35"/>
      <c r="B112" s="36"/>
      <c r="C112" s="222" t="s">
        <v>269</v>
      </c>
      <c r="D112" s="222" t="s">
        <v>299</v>
      </c>
      <c r="E112" s="223" t="s">
        <v>600</v>
      </c>
      <c r="F112" s="224" t="s">
        <v>601</v>
      </c>
      <c r="G112" s="225" t="s">
        <v>378</v>
      </c>
      <c r="H112" s="226">
        <v>5</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266</v>
      </c>
    </row>
    <row r="113" spans="1:65" s="2" customFormat="1" ht="24.15" customHeight="1">
      <c r="A113" s="35"/>
      <c r="B113" s="36"/>
      <c r="C113" s="222" t="s">
        <v>275</v>
      </c>
      <c r="D113" s="222" t="s">
        <v>299</v>
      </c>
      <c r="E113" s="223" t="s">
        <v>602</v>
      </c>
      <c r="F113" s="224" t="s">
        <v>603</v>
      </c>
      <c r="G113" s="225" t="s">
        <v>378</v>
      </c>
      <c r="H113" s="226">
        <v>18</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272</v>
      </c>
    </row>
    <row r="114" spans="1:65" s="2" customFormat="1" ht="24.15" customHeight="1">
      <c r="A114" s="35"/>
      <c r="B114" s="36"/>
      <c r="C114" s="222" t="s">
        <v>216</v>
      </c>
      <c r="D114" s="222" t="s">
        <v>299</v>
      </c>
      <c r="E114" s="223" t="s">
        <v>604</v>
      </c>
      <c r="F114" s="224" t="s">
        <v>605</v>
      </c>
      <c r="G114" s="225" t="s">
        <v>378</v>
      </c>
      <c r="H114" s="226">
        <v>2</v>
      </c>
      <c r="I114" s="227"/>
      <c r="J114" s="228">
        <f>ROUND(I114*H114,2)</f>
        <v>0</v>
      </c>
      <c r="K114" s="229"/>
      <c r="L114" s="230"/>
      <c r="M114" s="231" t="s">
        <v>19</v>
      </c>
      <c r="N114" s="232"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188</v>
      </c>
      <c r="AT114" s="214" t="s">
        <v>299</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278</v>
      </c>
    </row>
    <row r="115" spans="1:65" s="2" customFormat="1" ht="24.15" customHeight="1">
      <c r="A115" s="35"/>
      <c r="B115" s="36"/>
      <c r="C115" s="222" t="s">
        <v>286</v>
      </c>
      <c r="D115" s="222" t="s">
        <v>299</v>
      </c>
      <c r="E115" s="223" t="s">
        <v>606</v>
      </c>
      <c r="F115" s="224" t="s">
        <v>607</v>
      </c>
      <c r="G115" s="225" t="s">
        <v>378</v>
      </c>
      <c r="H115" s="226">
        <v>3</v>
      </c>
      <c r="I115" s="227"/>
      <c r="J115" s="228">
        <f>ROUND(I115*H115,2)</f>
        <v>0</v>
      </c>
      <c r="K115" s="229"/>
      <c r="L115" s="230"/>
      <c r="M115" s="231" t="s">
        <v>19</v>
      </c>
      <c r="N115" s="232"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188</v>
      </c>
      <c r="AT115" s="214" t="s">
        <v>299</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283</v>
      </c>
    </row>
    <row r="116" spans="1:65" s="2" customFormat="1" ht="24.15" customHeight="1">
      <c r="A116" s="35"/>
      <c r="B116" s="36"/>
      <c r="C116" s="222" t="s">
        <v>220</v>
      </c>
      <c r="D116" s="222" t="s">
        <v>299</v>
      </c>
      <c r="E116" s="223" t="s">
        <v>608</v>
      </c>
      <c r="F116" s="224" t="s">
        <v>609</v>
      </c>
      <c r="G116" s="225" t="s">
        <v>378</v>
      </c>
      <c r="H116" s="226">
        <v>2</v>
      </c>
      <c r="I116" s="227"/>
      <c r="J116" s="228">
        <f>ROUND(I116*H116,2)</f>
        <v>0</v>
      </c>
      <c r="K116" s="229"/>
      <c r="L116" s="230"/>
      <c r="M116" s="231" t="s">
        <v>19</v>
      </c>
      <c r="N116" s="232"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188</v>
      </c>
      <c r="AT116" s="214" t="s">
        <v>299</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289</v>
      </c>
    </row>
    <row r="117" spans="1:65" s="2" customFormat="1" ht="24.15" customHeight="1">
      <c r="A117" s="35"/>
      <c r="B117" s="36"/>
      <c r="C117" s="222" t="s">
        <v>295</v>
      </c>
      <c r="D117" s="222" t="s">
        <v>299</v>
      </c>
      <c r="E117" s="223" t="s">
        <v>610</v>
      </c>
      <c r="F117" s="224" t="s">
        <v>611</v>
      </c>
      <c r="G117" s="225" t="s">
        <v>378</v>
      </c>
      <c r="H117" s="226">
        <v>4</v>
      </c>
      <c r="I117" s="227"/>
      <c r="J117" s="228">
        <f>ROUND(I117*H117,2)</f>
        <v>0</v>
      </c>
      <c r="K117" s="229"/>
      <c r="L117" s="230"/>
      <c r="M117" s="231" t="s">
        <v>19</v>
      </c>
      <c r="N117" s="232"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188</v>
      </c>
      <c r="AT117" s="214" t="s">
        <v>299</v>
      </c>
      <c r="AU117" s="214" t="s">
        <v>77</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292</v>
      </c>
    </row>
    <row r="118" spans="1:65" s="2" customFormat="1" ht="14.4" customHeight="1">
      <c r="A118" s="35"/>
      <c r="B118" s="36"/>
      <c r="C118" s="222" t="s">
        <v>223</v>
      </c>
      <c r="D118" s="222" t="s">
        <v>299</v>
      </c>
      <c r="E118" s="223" t="s">
        <v>612</v>
      </c>
      <c r="F118" s="224" t="s">
        <v>613</v>
      </c>
      <c r="G118" s="225" t="s">
        <v>378</v>
      </c>
      <c r="H118" s="226">
        <v>2</v>
      </c>
      <c r="I118" s="227"/>
      <c r="J118" s="228">
        <f>ROUND(I118*H118,2)</f>
        <v>0</v>
      </c>
      <c r="K118" s="229"/>
      <c r="L118" s="230"/>
      <c r="M118" s="231" t="s">
        <v>19</v>
      </c>
      <c r="N118" s="232"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188</v>
      </c>
      <c r="AT118" s="214" t="s">
        <v>299</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298</v>
      </c>
    </row>
    <row r="119" spans="1:65" s="2" customFormat="1" ht="14.4" customHeight="1">
      <c r="A119" s="35"/>
      <c r="B119" s="36"/>
      <c r="C119" s="222" t="s">
        <v>307</v>
      </c>
      <c r="D119" s="222" t="s">
        <v>299</v>
      </c>
      <c r="E119" s="223" t="s">
        <v>614</v>
      </c>
      <c r="F119" s="224" t="s">
        <v>615</v>
      </c>
      <c r="G119" s="225" t="s">
        <v>378</v>
      </c>
      <c r="H119" s="226">
        <v>1</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306</v>
      </c>
    </row>
    <row r="120" spans="1:65" s="2" customFormat="1" ht="14.4" customHeight="1">
      <c r="A120" s="35"/>
      <c r="B120" s="36"/>
      <c r="C120" s="222" t="s">
        <v>227</v>
      </c>
      <c r="D120" s="222" t="s">
        <v>299</v>
      </c>
      <c r="E120" s="223" t="s">
        <v>616</v>
      </c>
      <c r="F120" s="224" t="s">
        <v>617</v>
      </c>
      <c r="G120" s="225" t="s">
        <v>378</v>
      </c>
      <c r="H120" s="226">
        <v>1</v>
      </c>
      <c r="I120" s="227"/>
      <c r="J120" s="228">
        <f>ROUND(I120*H120,2)</f>
        <v>0</v>
      </c>
      <c r="K120" s="229"/>
      <c r="L120" s="230"/>
      <c r="M120" s="231" t="s">
        <v>19</v>
      </c>
      <c r="N120" s="232"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188</v>
      </c>
      <c r="AT120" s="214" t="s">
        <v>299</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305</v>
      </c>
    </row>
    <row r="121" spans="1:65" s="2" customFormat="1" ht="14.4" customHeight="1">
      <c r="A121" s="35"/>
      <c r="B121" s="36"/>
      <c r="C121" s="222" t="s">
        <v>319</v>
      </c>
      <c r="D121" s="222" t="s">
        <v>299</v>
      </c>
      <c r="E121" s="223" t="s">
        <v>618</v>
      </c>
      <c r="F121" s="224" t="s">
        <v>619</v>
      </c>
      <c r="G121" s="225" t="s">
        <v>356</v>
      </c>
      <c r="H121" s="226">
        <v>20</v>
      </c>
      <c r="I121" s="227"/>
      <c r="J121" s="228">
        <f>ROUND(I121*H121,2)</f>
        <v>0</v>
      </c>
      <c r="K121" s="229"/>
      <c r="L121" s="230"/>
      <c r="M121" s="231" t="s">
        <v>19</v>
      </c>
      <c r="N121" s="232"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188</v>
      </c>
      <c r="AT121" s="214" t="s">
        <v>299</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314</v>
      </c>
    </row>
    <row r="122" spans="1:65" s="2" customFormat="1" ht="14.4" customHeight="1">
      <c r="A122" s="35"/>
      <c r="B122" s="36"/>
      <c r="C122" s="222" t="s">
        <v>230</v>
      </c>
      <c r="D122" s="222" t="s">
        <v>299</v>
      </c>
      <c r="E122" s="223" t="s">
        <v>620</v>
      </c>
      <c r="F122" s="224" t="s">
        <v>621</v>
      </c>
      <c r="G122" s="225" t="s">
        <v>378</v>
      </c>
      <c r="H122" s="226">
        <v>120</v>
      </c>
      <c r="I122" s="227"/>
      <c r="J122" s="228">
        <f>ROUND(I122*H122,2)</f>
        <v>0</v>
      </c>
      <c r="K122" s="229"/>
      <c r="L122" s="230"/>
      <c r="M122" s="231" t="s">
        <v>19</v>
      </c>
      <c r="N122" s="232"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188</v>
      </c>
      <c r="AT122" s="214" t="s">
        <v>299</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465</v>
      </c>
    </row>
    <row r="123" spans="1:65" s="2" customFormat="1" ht="14.4" customHeight="1">
      <c r="A123" s="35"/>
      <c r="B123" s="36"/>
      <c r="C123" s="222" t="s">
        <v>425</v>
      </c>
      <c r="D123" s="222" t="s">
        <v>299</v>
      </c>
      <c r="E123" s="223" t="s">
        <v>622</v>
      </c>
      <c r="F123" s="224" t="s">
        <v>623</v>
      </c>
      <c r="G123" s="225" t="s">
        <v>378</v>
      </c>
      <c r="H123" s="226">
        <v>3</v>
      </c>
      <c r="I123" s="227"/>
      <c r="J123" s="228">
        <f>ROUND(I123*H123,2)</f>
        <v>0</v>
      </c>
      <c r="K123" s="229"/>
      <c r="L123" s="230"/>
      <c r="M123" s="231" t="s">
        <v>19</v>
      </c>
      <c r="N123" s="232"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188</v>
      </c>
      <c r="AT123" s="214" t="s">
        <v>299</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469</v>
      </c>
    </row>
    <row r="124" spans="1:65" s="2" customFormat="1" ht="14.4" customHeight="1">
      <c r="A124" s="35"/>
      <c r="B124" s="36"/>
      <c r="C124" s="222" t="s">
        <v>238</v>
      </c>
      <c r="D124" s="222" t="s">
        <v>299</v>
      </c>
      <c r="E124" s="223" t="s">
        <v>624</v>
      </c>
      <c r="F124" s="224" t="s">
        <v>625</v>
      </c>
      <c r="G124" s="225" t="s">
        <v>378</v>
      </c>
      <c r="H124" s="226">
        <v>1</v>
      </c>
      <c r="I124" s="227"/>
      <c r="J124" s="228">
        <f>ROUND(I124*H124,2)</f>
        <v>0</v>
      </c>
      <c r="K124" s="229"/>
      <c r="L124" s="230"/>
      <c r="M124" s="231" t="s">
        <v>19</v>
      </c>
      <c r="N124" s="232"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188</v>
      </c>
      <c r="AT124" s="214" t="s">
        <v>299</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473</v>
      </c>
    </row>
    <row r="125" spans="1:65" s="2" customFormat="1" ht="14.4" customHeight="1">
      <c r="A125" s="35"/>
      <c r="B125" s="36"/>
      <c r="C125" s="222" t="s">
        <v>430</v>
      </c>
      <c r="D125" s="222" t="s">
        <v>299</v>
      </c>
      <c r="E125" s="223" t="s">
        <v>626</v>
      </c>
      <c r="F125" s="224" t="s">
        <v>627</v>
      </c>
      <c r="G125" s="225" t="s">
        <v>321</v>
      </c>
      <c r="H125" s="233"/>
      <c r="I125" s="227"/>
      <c r="J125" s="228">
        <f>ROUND(I125*H125,2)</f>
        <v>0</v>
      </c>
      <c r="K125" s="229"/>
      <c r="L125" s="230"/>
      <c r="M125" s="231" t="s">
        <v>19</v>
      </c>
      <c r="N125" s="232"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188</v>
      </c>
      <c r="AT125" s="214" t="s">
        <v>299</v>
      </c>
      <c r="AU125" s="214" t="s">
        <v>77</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349</v>
      </c>
    </row>
    <row r="126" spans="1:63" s="12" customFormat="1" ht="25.9" customHeight="1">
      <c r="A126" s="12"/>
      <c r="B126" s="186"/>
      <c r="C126" s="187"/>
      <c r="D126" s="188" t="s">
        <v>68</v>
      </c>
      <c r="E126" s="189" t="s">
        <v>628</v>
      </c>
      <c r="F126" s="189" t="s">
        <v>629</v>
      </c>
      <c r="G126" s="187"/>
      <c r="H126" s="187"/>
      <c r="I126" s="190"/>
      <c r="J126" s="191">
        <f>BK126</f>
        <v>0</v>
      </c>
      <c r="K126" s="187"/>
      <c r="L126" s="192"/>
      <c r="M126" s="193"/>
      <c r="N126" s="194"/>
      <c r="O126" s="194"/>
      <c r="P126" s="195">
        <f>SUM(P127:P138)</f>
        <v>0</v>
      </c>
      <c r="Q126" s="194"/>
      <c r="R126" s="195">
        <f>SUM(R127:R138)</f>
        <v>0</v>
      </c>
      <c r="S126" s="194"/>
      <c r="T126" s="196">
        <f>SUM(T127:T138)</f>
        <v>0</v>
      </c>
      <c r="U126" s="12"/>
      <c r="V126" s="12"/>
      <c r="W126" s="12"/>
      <c r="X126" s="12"/>
      <c r="Y126" s="12"/>
      <c r="Z126" s="12"/>
      <c r="AA126" s="12"/>
      <c r="AB126" s="12"/>
      <c r="AC126" s="12"/>
      <c r="AD126" s="12"/>
      <c r="AE126" s="12"/>
      <c r="AR126" s="197" t="s">
        <v>77</v>
      </c>
      <c r="AT126" s="198" t="s">
        <v>68</v>
      </c>
      <c r="AU126" s="198" t="s">
        <v>69</v>
      </c>
      <c r="AY126" s="197" t="s">
        <v>171</v>
      </c>
      <c r="BK126" s="199">
        <f>SUM(BK127:BK138)</f>
        <v>0</v>
      </c>
    </row>
    <row r="127" spans="1:65" s="2" customFormat="1" ht="24.15" customHeight="1">
      <c r="A127" s="35"/>
      <c r="B127" s="36"/>
      <c r="C127" s="202" t="s">
        <v>241</v>
      </c>
      <c r="D127" s="202" t="s">
        <v>174</v>
      </c>
      <c r="E127" s="203" t="s">
        <v>630</v>
      </c>
      <c r="F127" s="204" t="s">
        <v>631</v>
      </c>
      <c r="G127" s="205" t="s">
        <v>356</v>
      </c>
      <c r="H127" s="206">
        <v>10</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77</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477</v>
      </c>
    </row>
    <row r="128" spans="1:65" s="2" customFormat="1" ht="14.4" customHeight="1">
      <c r="A128" s="35"/>
      <c r="B128" s="36"/>
      <c r="C128" s="202" t="s">
        <v>435</v>
      </c>
      <c r="D128" s="202" t="s">
        <v>174</v>
      </c>
      <c r="E128" s="203" t="s">
        <v>632</v>
      </c>
      <c r="F128" s="204" t="s">
        <v>633</v>
      </c>
      <c r="G128" s="205" t="s">
        <v>378</v>
      </c>
      <c r="H128" s="206">
        <v>1</v>
      </c>
      <c r="I128" s="207"/>
      <c r="J128" s="208">
        <f>ROUND(I128*H128,2)</f>
        <v>0</v>
      </c>
      <c r="K128" s="209"/>
      <c r="L128" s="41"/>
      <c r="M128" s="210" t="s">
        <v>19</v>
      </c>
      <c r="N128" s="211"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178</v>
      </c>
      <c r="AT128" s="214" t="s">
        <v>174</v>
      </c>
      <c r="AU128" s="214" t="s">
        <v>77</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353</v>
      </c>
    </row>
    <row r="129" spans="1:65" s="2" customFormat="1" ht="14.4" customHeight="1">
      <c r="A129" s="35"/>
      <c r="B129" s="36"/>
      <c r="C129" s="202" t="s">
        <v>247</v>
      </c>
      <c r="D129" s="202" t="s">
        <v>174</v>
      </c>
      <c r="E129" s="203" t="s">
        <v>634</v>
      </c>
      <c r="F129" s="204" t="s">
        <v>635</v>
      </c>
      <c r="G129" s="205" t="s">
        <v>356</v>
      </c>
      <c r="H129" s="206">
        <v>1300</v>
      </c>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178</v>
      </c>
      <c r="AT129" s="214" t="s">
        <v>174</v>
      </c>
      <c r="AU129" s="214" t="s">
        <v>77</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481</v>
      </c>
    </row>
    <row r="130" spans="1:65" s="2" customFormat="1" ht="14.4" customHeight="1">
      <c r="A130" s="35"/>
      <c r="B130" s="36"/>
      <c r="C130" s="202" t="s">
        <v>441</v>
      </c>
      <c r="D130" s="202" t="s">
        <v>174</v>
      </c>
      <c r="E130" s="203" t="s">
        <v>636</v>
      </c>
      <c r="F130" s="204" t="s">
        <v>637</v>
      </c>
      <c r="G130" s="205" t="s">
        <v>356</v>
      </c>
      <c r="H130" s="206">
        <v>1200</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77</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484</v>
      </c>
    </row>
    <row r="131" spans="1:65" s="2" customFormat="1" ht="14.4" customHeight="1">
      <c r="A131" s="35"/>
      <c r="B131" s="36"/>
      <c r="C131" s="202" t="s">
        <v>252</v>
      </c>
      <c r="D131" s="202" t="s">
        <v>174</v>
      </c>
      <c r="E131" s="203" t="s">
        <v>638</v>
      </c>
      <c r="F131" s="204" t="s">
        <v>639</v>
      </c>
      <c r="G131" s="205" t="s">
        <v>640</v>
      </c>
      <c r="H131" s="206">
        <v>1</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77</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488</v>
      </c>
    </row>
    <row r="132" spans="1:65" s="2" customFormat="1" ht="14.4" customHeight="1">
      <c r="A132" s="35"/>
      <c r="B132" s="36"/>
      <c r="C132" s="202" t="s">
        <v>446</v>
      </c>
      <c r="D132" s="202" t="s">
        <v>174</v>
      </c>
      <c r="E132" s="203" t="s">
        <v>641</v>
      </c>
      <c r="F132" s="204" t="s">
        <v>642</v>
      </c>
      <c r="G132" s="205" t="s">
        <v>378</v>
      </c>
      <c r="H132" s="206">
        <v>13</v>
      </c>
      <c r="I132" s="207"/>
      <c r="J132" s="208">
        <f>ROUND(I132*H132,2)</f>
        <v>0</v>
      </c>
      <c r="K132" s="209"/>
      <c r="L132" s="41"/>
      <c r="M132" s="210" t="s">
        <v>19</v>
      </c>
      <c r="N132" s="211"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178</v>
      </c>
      <c r="AT132" s="214" t="s">
        <v>174</v>
      </c>
      <c r="AU132" s="214" t="s">
        <v>77</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357</v>
      </c>
    </row>
    <row r="133" spans="1:65" s="2" customFormat="1" ht="14.4" customHeight="1">
      <c r="A133" s="35"/>
      <c r="B133" s="36"/>
      <c r="C133" s="202" t="s">
        <v>255</v>
      </c>
      <c r="D133" s="202" t="s">
        <v>174</v>
      </c>
      <c r="E133" s="203" t="s">
        <v>643</v>
      </c>
      <c r="F133" s="204" t="s">
        <v>644</v>
      </c>
      <c r="G133" s="205" t="s">
        <v>378</v>
      </c>
      <c r="H133" s="206">
        <v>46</v>
      </c>
      <c r="I133" s="207"/>
      <c r="J133" s="208">
        <f>ROUND(I133*H133,2)</f>
        <v>0</v>
      </c>
      <c r="K133" s="209"/>
      <c r="L133" s="41"/>
      <c r="M133" s="210" t="s">
        <v>19</v>
      </c>
      <c r="N133" s="211"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178</v>
      </c>
      <c r="AT133" s="214" t="s">
        <v>174</v>
      </c>
      <c r="AU133" s="214" t="s">
        <v>77</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360</v>
      </c>
    </row>
    <row r="134" spans="1:65" s="2" customFormat="1" ht="14.4" customHeight="1">
      <c r="A134" s="35"/>
      <c r="B134" s="36"/>
      <c r="C134" s="202" t="s">
        <v>451</v>
      </c>
      <c r="D134" s="202" t="s">
        <v>174</v>
      </c>
      <c r="E134" s="203" t="s">
        <v>645</v>
      </c>
      <c r="F134" s="204" t="s">
        <v>646</v>
      </c>
      <c r="G134" s="205" t="s">
        <v>378</v>
      </c>
      <c r="H134" s="206">
        <v>36</v>
      </c>
      <c r="I134" s="207"/>
      <c r="J134" s="208">
        <f>ROUND(I134*H134,2)</f>
        <v>0</v>
      </c>
      <c r="K134" s="209"/>
      <c r="L134" s="41"/>
      <c r="M134" s="210" t="s">
        <v>19</v>
      </c>
      <c r="N134" s="211"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178</v>
      </c>
      <c r="AT134" s="214" t="s">
        <v>174</v>
      </c>
      <c r="AU134" s="214" t="s">
        <v>77</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361</v>
      </c>
    </row>
    <row r="135" spans="1:65" s="2" customFormat="1" ht="14.4" customHeight="1">
      <c r="A135" s="35"/>
      <c r="B135" s="36"/>
      <c r="C135" s="202" t="s">
        <v>260</v>
      </c>
      <c r="D135" s="202" t="s">
        <v>174</v>
      </c>
      <c r="E135" s="203" t="s">
        <v>647</v>
      </c>
      <c r="F135" s="204" t="s">
        <v>648</v>
      </c>
      <c r="G135" s="205" t="s">
        <v>640</v>
      </c>
      <c r="H135" s="206">
        <v>1</v>
      </c>
      <c r="I135" s="207"/>
      <c r="J135" s="208">
        <f>ROUND(I135*H135,2)</f>
        <v>0</v>
      </c>
      <c r="K135" s="209"/>
      <c r="L135" s="41"/>
      <c r="M135" s="210" t="s">
        <v>19</v>
      </c>
      <c r="N135" s="211"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178</v>
      </c>
      <c r="AT135" s="214" t="s">
        <v>174</v>
      </c>
      <c r="AU135" s="214" t="s">
        <v>77</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362</v>
      </c>
    </row>
    <row r="136" spans="1:65" s="2" customFormat="1" ht="14.4" customHeight="1">
      <c r="A136" s="35"/>
      <c r="B136" s="36"/>
      <c r="C136" s="202" t="s">
        <v>457</v>
      </c>
      <c r="D136" s="202" t="s">
        <v>174</v>
      </c>
      <c r="E136" s="203" t="s">
        <v>649</v>
      </c>
      <c r="F136" s="204" t="s">
        <v>650</v>
      </c>
      <c r="G136" s="205" t="s">
        <v>640</v>
      </c>
      <c r="H136" s="206">
        <v>1</v>
      </c>
      <c r="I136" s="207"/>
      <c r="J136" s="208">
        <f>ROUND(I136*H136,2)</f>
        <v>0</v>
      </c>
      <c r="K136" s="209"/>
      <c r="L136" s="41"/>
      <c r="M136" s="210" t="s">
        <v>19</v>
      </c>
      <c r="N136" s="211" t="s">
        <v>40</v>
      </c>
      <c r="O136" s="81"/>
      <c r="P136" s="212">
        <f>O136*H136</f>
        <v>0</v>
      </c>
      <c r="Q136" s="212">
        <v>0</v>
      </c>
      <c r="R136" s="212">
        <f>Q136*H136</f>
        <v>0</v>
      </c>
      <c r="S136" s="212">
        <v>0</v>
      </c>
      <c r="T136" s="213">
        <f>S136*H136</f>
        <v>0</v>
      </c>
      <c r="U136" s="35"/>
      <c r="V136" s="35"/>
      <c r="W136" s="35"/>
      <c r="X136" s="35"/>
      <c r="Y136" s="35"/>
      <c r="Z136" s="35"/>
      <c r="AA136" s="35"/>
      <c r="AB136" s="35"/>
      <c r="AC136" s="35"/>
      <c r="AD136" s="35"/>
      <c r="AE136" s="35"/>
      <c r="AR136" s="214" t="s">
        <v>178</v>
      </c>
      <c r="AT136" s="214" t="s">
        <v>174</v>
      </c>
      <c r="AU136" s="214" t="s">
        <v>77</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489</v>
      </c>
    </row>
    <row r="137" spans="1:65" s="2" customFormat="1" ht="14.4" customHeight="1">
      <c r="A137" s="35"/>
      <c r="B137" s="36"/>
      <c r="C137" s="202" t="s">
        <v>266</v>
      </c>
      <c r="D137" s="202" t="s">
        <v>174</v>
      </c>
      <c r="E137" s="203" t="s">
        <v>651</v>
      </c>
      <c r="F137" s="204" t="s">
        <v>652</v>
      </c>
      <c r="G137" s="205" t="s">
        <v>653</v>
      </c>
      <c r="H137" s="206">
        <v>60</v>
      </c>
      <c r="I137" s="207"/>
      <c r="J137" s="208">
        <f>ROUND(I137*H137,2)</f>
        <v>0</v>
      </c>
      <c r="K137" s="209"/>
      <c r="L137" s="41"/>
      <c r="M137" s="210" t="s">
        <v>19</v>
      </c>
      <c r="N137" s="211" t="s">
        <v>40</v>
      </c>
      <c r="O137" s="81"/>
      <c r="P137" s="212">
        <f>O137*H137</f>
        <v>0</v>
      </c>
      <c r="Q137" s="212">
        <v>0</v>
      </c>
      <c r="R137" s="212">
        <f>Q137*H137</f>
        <v>0</v>
      </c>
      <c r="S137" s="212">
        <v>0</v>
      </c>
      <c r="T137" s="213">
        <f>S137*H137</f>
        <v>0</v>
      </c>
      <c r="U137" s="35"/>
      <c r="V137" s="35"/>
      <c r="W137" s="35"/>
      <c r="X137" s="35"/>
      <c r="Y137" s="35"/>
      <c r="Z137" s="35"/>
      <c r="AA137" s="35"/>
      <c r="AB137" s="35"/>
      <c r="AC137" s="35"/>
      <c r="AD137" s="35"/>
      <c r="AE137" s="35"/>
      <c r="AR137" s="214" t="s">
        <v>178</v>
      </c>
      <c r="AT137" s="214" t="s">
        <v>174</v>
      </c>
      <c r="AU137" s="214" t="s">
        <v>77</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365</v>
      </c>
    </row>
    <row r="138" spans="1:65" s="2" customFormat="1" ht="14.4" customHeight="1">
      <c r="A138" s="35"/>
      <c r="B138" s="36"/>
      <c r="C138" s="202" t="s">
        <v>462</v>
      </c>
      <c r="D138" s="202" t="s">
        <v>174</v>
      </c>
      <c r="E138" s="203" t="s">
        <v>654</v>
      </c>
      <c r="F138" s="204" t="s">
        <v>655</v>
      </c>
      <c r="G138" s="205" t="s">
        <v>378</v>
      </c>
      <c r="H138" s="206">
        <v>36</v>
      </c>
      <c r="I138" s="207"/>
      <c r="J138" s="208">
        <f>ROUND(I138*H138,2)</f>
        <v>0</v>
      </c>
      <c r="K138" s="209"/>
      <c r="L138" s="41"/>
      <c r="M138" s="210" t="s">
        <v>19</v>
      </c>
      <c r="N138" s="211"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178</v>
      </c>
      <c r="AT138" s="214" t="s">
        <v>174</v>
      </c>
      <c r="AU138" s="214" t="s">
        <v>77</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366</v>
      </c>
    </row>
    <row r="139" spans="1:63" s="12" customFormat="1" ht="25.9" customHeight="1">
      <c r="A139" s="12"/>
      <c r="B139" s="186"/>
      <c r="C139" s="187"/>
      <c r="D139" s="188" t="s">
        <v>68</v>
      </c>
      <c r="E139" s="189" t="s">
        <v>656</v>
      </c>
      <c r="F139" s="189" t="s">
        <v>657</v>
      </c>
      <c r="G139" s="187"/>
      <c r="H139" s="187"/>
      <c r="I139" s="190"/>
      <c r="J139" s="191">
        <f>BK139</f>
        <v>0</v>
      </c>
      <c r="K139" s="187"/>
      <c r="L139" s="192"/>
      <c r="M139" s="193"/>
      <c r="N139" s="194"/>
      <c r="O139" s="194"/>
      <c r="P139" s="195">
        <f>SUM(P140:P141)</f>
        <v>0</v>
      </c>
      <c r="Q139" s="194"/>
      <c r="R139" s="195">
        <f>SUM(R140:R141)</f>
        <v>0</v>
      </c>
      <c r="S139" s="194"/>
      <c r="T139" s="196">
        <f>SUM(T140:T141)</f>
        <v>0</v>
      </c>
      <c r="U139" s="12"/>
      <c r="V139" s="12"/>
      <c r="W139" s="12"/>
      <c r="X139" s="12"/>
      <c r="Y139" s="12"/>
      <c r="Z139" s="12"/>
      <c r="AA139" s="12"/>
      <c r="AB139" s="12"/>
      <c r="AC139" s="12"/>
      <c r="AD139" s="12"/>
      <c r="AE139" s="12"/>
      <c r="AR139" s="197" t="s">
        <v>77</v>
      </c>
      <c r="AT139" s="198" t="s">
        <v>68</v>
      </c>
      <c r="AU139" s="198" t="s">
        <v>69</v>
      </c>
      <c r="AY139" s="197" t="s">
        <v>171</v>
      </c>
      <c r="BK139" s="199">
        <f>SUM(BK140:BK141)</f>
        <v>0</v>
      </c>
    </row>
    <row r="140" spans="1:65" s="2" customFormat="1" ht="14.4" customHeight="1">
      <c r="A140" s="35"/>
      <c r="B140" s="36"/>
      <c r="C140" s="202" t="s">
        <v>272</v>
      </c>
      <c r="D140" s="202" t="s">
        <v>174</v>
      </c>
      <c r="E140" s="203" t="s">
        <v>658</v>
      </c>
      <c r="F140" s="204" t="s">
        <v>657</v>
      </c>
      <c r="G140" s="205" t="s">
        <v>653</v>
      </c>
      <c r="H140" s="206">
        <v>12</v>
      </c>
      <c r="I140" s="207"/>
      <c r="J140" s="208">
        <f>ROUND(I140*H140,2)</f>
        <v>0</v>
      </c>
      <c r="K140" s="209"/>
      <c r="L140" s="41"/>
      <c r="M140" s="210" t="s">
        <v>19</v>
      </c>
      <c r="N140" s="211"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178</v>
      </c>
      <c r="AT140" s="214" t="s">
        <v>174</v>
      </c>
      <c r="AU140" s="214" t="s">
        <v>77</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369</v>
      </c>
    </row>
    <row r="141" spans="1:65" s="2" customFormat="1" ht="14.4" customHeight="1">
      <c r="A141" s="35"/>
      <c r="B141" s="36"/>
      <c r="C141" s="202" t="s">
        <v>470</v>
      </c>
      <c r="D141" s="202" t="s">
        <v>174</v>
      </c>
      <c r="E141" s="203" t="s">
        <v>659</v>
      </c>
      <c r="F141" s="204" t="s">
        <v>660</v>
      </c>
      <c r="G141" s="205" t="s">
        <v>378</v>
      </c>
      <c r="H141" s="206">
        <v>1</v>
      </c>
      <c r="I141" s="207"/>
      <c r="J141" s="208">
        <f>ROUND(I141*H141,2)</f>
        <v>0</v>
      </c>
      <c r="K141" s="209"/>
      <c r="L141" s="41"/>
      <c r="M141" s="210" t="s">
        <v>19</v>
      </c>
      <c r="N141" s="211"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178</v>
      </c>
      <c r="AT141" s="214" t="s">
        <v>174</v>
      </c>
      <c r="AU141" s="214" t="s">
        <v>77</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372</v>
      </c>
    </row>
    <row r="142" spans="1:63" s="12" customFormat="1" ht="25.9" customHeight="1">
      <c r="A142" s="12"/>
      <c r="B142" s="186"/>
      <c r="C142" s="187"/>
      <c r="D142" s="188" t="s">
        <v>68</v>
      </c>
      <c r="E142" s="189" t="s">
        <v>315</v>
      </c>
      <c r="F142" s="189" t="s">
        <v>316</v>
      </c>
      <c r="G142" s="187"/>
      <c r="H142" s="187"/>
      <c r="I142" s="190"/>
      <c r="J142" s="191">
        <f>BK142</f>
        <v>0</v>
      </c>
      <c r="K142" s="187"/>
      <c r="L142" s="192"/>
      <c r="M142" s="193"/>
      <c r="N142" s="194"/>
      <c r="O142" s="194"/>
      <c r="P142" s="195">
        <f>P143+P145+P147+P149</f>
        <v>0</v>
      </c>
      <c r="Q142" s="194"/>
      <c r="R142" s="195">
        <f>R143+R145+R147+R149</f>
        <v>0</v>
      </c>
      <c r="S142" s="194"/>
      <c r="T142" s="196">
        <f>T143+T145+T147+T149</f>
        <v>0</v>
      </c>
      <c r="U142" s="12"/>
      <c r="V142" s="12"/>
      <c r="W142" s="12"/>
      <c r="X142" s="12"/>
      <c r="Y142" s="12"/>
      <c r="Z142" s="12"/>
      <c r="AA142" s="12"/>
      <c r="AB142" s="12"/>
      <c r="AC142" s="12"/>
      <c r="AD142" s="12"/>
      <c r="AE142" s="12"/>
      <c r="AR142" s="197" t="s">
        <v>189</v>
      </c>
      <c r="AT142" s="198" t="s">
        <v>68</v>
      </c>
      <c r="AU142" s="198" t="s">
        <v>69</v>
      </c>
      <c r="AY142" s="197" t="s">
        <v>171</v>
      </c>
      <c r="BK142" s="199">
        <f>BK143+BK145+BK147+BK149</f>
        <v>0</v>
      </c>
    </row>
    <row r="143" spans="1:63" s="12" customFormat="1" ht="22.8" customHeight="1">
      <c r="A143" s="12"/>
      <c r="B143" s="186"/>
      <c r="C143" s="187"/>
      <c r="D143" s="188" t="s">
        <v>68</v>
      </c>
      <c r="E143" s="200" t="s">
        <v>661</v>
      </c>
      <c r="F143" s="200" t="s">
        <v>662</v>
      </c>
      <c r="G143" s="187"/>
      <c r="H143" s="187"/>
      <c r="I143" s="190"/>
      <c r="J143" s="201">
        <f>BK143</f>
        <v>0</v>
      </c>
      <c r="K143" s="187"/>
      <c r="L143" s="192"/>
      <c r="M143" s="193"/>
      <c r="N143" s="194"/>
      <c r="O143" s="194"/>
      <c r="P143" s="195">
        <f>P144</f>
        <v>0</v>
      </c>
      <c r="Q143" s="194"/>
      <c r="R143" s="195">
        <f>R144</f>
        <v>0</v>
      </c>
      <c r="S143" s="194"/>
      <c r="T143" s="196">
        <f>T144</f>
        <v>0</v>
      </c>
      <c r="U143" s="12"/>
      <c r="V143" s="12"/>
      <c r="W143" s="12"/>
      <c r="X143" s="12"/>
      <c r="Y143" s="12"/>
      <c r="Z143" s="12"/>
      <c r="AA143" s="12"/>
      <c r="AB143" s="12"/>
      <c r="AC143" s="12"/>
      <c r="AD143" s="12"/>
      <c r="AE143" s="12"/>
      <c r="AR143" s="197" t="s">
        <v>189</v>
      </c>
      <c r="AT143" s="198" t="s">
        <v>68</v>
      </c>
      <c r="AU143" s="198" t="s">
        <v>77</v>
      </c>
      <c r="AY143" s="197" t="s">
        <v>171</v>
      </c>
      <c r="BK143" s="199">
        <f>BK144</f>
        <v>0</v>
      </c>
    </row>
    <row r="144" spans="1:65" s="2" customFormat="1" ht="14.4" customHeight="1">
      <c r="A144" s="35"/>
      <c r="B144" s="36"/>
      <c r="C144" s="202" t="s">
        <v>278</v>
      </c>
      <c r="D144" s="202" t="s">
        <v>174</v>
      </c>
      <c r="E144" s="203" t="s">
        <v>663</v>
      </c>
      <c r="F144" s="204" t="s">
        <v>664</v>
      </c>
      <c r="G144" s="205" t="s">
        <v>321</v>
      </c>
      <c r="H144" s="216"/>
      <c r="I144" s="207"/>
      <c r="J144" s="208">
        <f>ROUND(I144*H144,2)</f>
        <v>0</v>
      </c>
      <c r="K144" s="209"/>
      <c r="L144" s="41"/>
      <c r="M144" s="210" t="s">
        <v>19</v>
      </c>
      <c r="N144" s="211"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322</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322</v>
      </c>
      <c r="BM144" s="214" t="s">
        <v>665</v>
      </c>
    </row>
    <row r="145" spans="1:63" s="12" customFormat="1" ht="22.8" customHeight="1">
      <c r="A145" s="12"/>
      <c r="B145" s="186"/>
      <c r="C145" s="187"/>
      <c r="D145" s="188" t="s">
        <v>68</v>
      </c>
      <c r="E145" s="200" t="s">
        <v>317</v>
      </c>
      <c r="F145" s="200" t="s">
        <v>318</v>
      </c>
      <c r="G145" s="187"/>
      <c r="H145" s="187"/>
      <c r="I145" s="190"/>
      <c r="J145" s="201">
        <f>BK145</f>
        <v>0</v>
      </c>
      <c r="K145" s="187"/>
      <c r="L145" s="192"/>
      <c r="M145" s="193"/>
      <c r="N145" s="194"/>
      <c r="O145" s="194"/>
      <c r="P145" s="195">
        <f>P146</f>
        <v>0</v>
      </c>
      <c r="Q145" s="194"/>
      <c r="R145" s="195">
        <f>R146</f>
        <v>0</v>
      </c>
      <c r="S145" s="194"/>
      <c r="T145" s="196">
        <f>T146</f>
        <v>0</v>
      </c>
      <c r="U145" s="12"/>
      <c r="V145" s="12"/>
      <c r="W145" s="12"/>
      <c r="X145" s="12"/>
      <c r="Y145" s="12"/>
      <c r="Z145" s="12"/>
      <c r="AA145" s="12"/>
      <c r="AB145" s="12"/>
      <c r="AC145" s="12"/>
      <c r="AD145" s="12"/>
      <c r="AE145" s="12"/>
      <c r="AR145" s="197" t="s">
        <v>189</v>
      </c>
      <c r="AT145" s="198" t="s">
        <v>68</v>
      </c>
      <c r="AU145" s="198" t="s">
        <v>77</v>
      </c>
      <c r="AY145" s="197" t="s">
        <v>171</v>
      </c>
      <c r="BK145" s="199">
        <f>BK146</f>
        <v>0</v>
      </c>
    </row>
    <row r="146" spans="1:65" s="2" customFormat="1" ht="14.4" customHeight="1">
      <c r="A146" s="35"/>
      <c r="B146" s="36"/>
      <c r="C146" s="202" t="s">
        <v>478</v>
      </c>
      <c r="D146" s="202" t="s">
        <v>174</v>
      </c>
      <c r="E146" s="203" t="s">
        <v>320</v>
      </c>
      <c r="F146" s="204" t="s">
        <v>318</v>
      </c>
      <c r="G146" s="205" t="s">
        <v>321</v>
      </c>
      <c r="H146" s="216"/>
      <c r="I146" s="207"/>
      <c r="J146" s="208">
        <f>ROUND(I146*H146,2)</f>
        <v>0</v>
      </c>
      <c r="K146" s="209"/>
      <c r="L146" s="41"/>
      <c r="M146" s="210" t="s">
        <v>19</v>
      </c>
      <c r="N146" s="211" t="s">
        <v>40</v>
      </c>
      <c r="O146" s="81"/>
      <c r="P146" s="212">
        <f>O146*H146</f>
        <v>0</v>
      </c>
      <c r="Q146" s="212">
        <v>0</v>
      </c>
      <c r="R146" s="212">
        <f>Q146*H146</f>
        <v>0</v>
      </c>
      <c r="S146" s="212">
        <v>0</v>
      </c>
      <c r="T146" s="213">
        <f>S146*H146</f>
        <v>0</v>
      </c>
      <c r="U146" s="35"/>
      <c r="V146" s="35"/>
      <c r="W146" s="35"/>
      <c r="X146" s="35"/>
      <c r="Y146" s="35"/>
      <c r="Z146" s="35"/>
      <c r="AA146" s="35"/>
      <c r="AB146" s="35"/>
      <c r="AC146" s="35"/>
      <c r="AD146" s="35"/>
      <c r="AE146" s="35"/>
      <c r="AR146" s="214" t="s">
        <v>322</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322</v>
      </c>
      <c r="BM146" s="214" t="s">
        <v>666</v>
      </c>
    </row>
    <row r="147" spans="1:63" s="12" customFormat="1" ht="22.8" customHeight="1">
      <c r="A147" s="12"/>
      <c r="B147" s="186"/>
      <c r="C147" s="187"/>
      <c r="D147" s="188" t="s">
        <v>68</v>
      </c>
      <c r="E147" s="200" t="s">
        <v>324</v>
      </c>
      <c r="F147" s="200" t="s">
        <v>325</v>
      </c>
      <c r="G147" s="187"/>
      <c r="H147" s="187"/>
      <c r="I147" s="190"/>
      <c r="J147" s="201">
        <f>BK147</f>
        <v>0</v>
      </c>
      <c r="K147" s="187"/>
      <c r="L147" s="192"/>
      <c r="M147" s="193"/>
      <c r="N147" s="194"/>
      <c r="O147" s="194"/>
      <c r="P147" s="195">
        <f>P148</f>
        <v>0</v>
      </c>
      <c r="Q147" s="194"/>
      <c r="R147" s="195">
        <f>R148</f>
        <v>0</v>
      </c>
      <c r="S147" s="194"/>
      <c r="T147" s="196">
        <f>T148</f>
        <v>0</v>
      </c>
      <c r="U147" s="12"/>
      <c r="V147" s="12"/>
      <c r="W147" s="12"/>
      <c r="X147" s="12"/>
      <c r="Y147" s="12"/>
      <c r="Z147" s="12"/>
      <c r="AA147" s="12"/>
      <c r="AB147" s="12"/>
      <c r="AC147" s="12"/>
      <c r="AD147" s="12"/>
      <c r="AE147" s="12"/>
      <c r="AR147" s="197" t="s">
        <v>189</v>
      </c>
      <c r="AT147" s="198" t="s">
        <v>68</v>
      </c>
      <c r="AU147" s="198" t="s">
        <v>77</v>
      </c>
      <c r="AY147" s="197" t="s">
        <v>171</v>
      </c>
      <c r="BK147" s="199">
        <f>BK148</f>
        <v>0</v>
      </c>
    </row>
    <row r="148" spans="1:65" s="2" customFormat="1" ht="14.4" customHeight="1">
      <c r="A148" s="35"/>
      <c r="B148" s="36"/>
      <c r="C148" s="202" t="s">
        <v>283</v>
      </c>
      <c r="D148" s="202" t="s">
        <v>174</v>
      </c>
      <c r="E148" s="203" t="s">
        <v>326</v>
      </c>
      <c r="F148" s="204" t="s">
        <v>325</v>
      </c>
      <c r="G148" s="205" t="s">
        <v>321</v>
      </c>
      <c r="H148" s="216"/>
      <c r="I148" s="207"/>
      <c r="J148" s="208">
        <f>ROUND(I148*H148,2)</f>
        <v>0</v>
      </c>
      <c r="K148" s="209"/>
      <c r="L148" s="41"/>
      <c r="M148" s="210" t="s">
        <v>19</v>
      </c>
      <c r="N148" s="211" t="s">
        <v>40</v>
      </c>
      <c r="O148" s="81"/>
      <c r="P148" s="212">
        <f>O148*H148</f>
        <v>0</v>
      </c>
      <c r="Q148" s="212">
        <v>0</v>
      </c>
      <c r="R148" s="212">
        <f>Q148*H148</f>
        <v>0</v>
      </c>
      <c r="S148" s="212">
        <v>0</v>
      </c>
      <c r="T148" s="213">
        <f>S148*H148</f>
        <v>0</v>
      </c>
      <c r="U148" s="35"/>
      <c r="V148" s="35"/>
      <c r="W148" s="35"/>
      <c r="X148" s="35"/>
      <c r="Y148" s="35"/>
      <c r="Z148" s="35"/>
      <c r="AA148" s="35"/>
      <c r="AB148" s="35"/>
      <c r="AC148" s="35"/>
      <c r="AD148" s="35"/>
      <c r="AE148" s="35"/>
      <c r="AR148" s="214" t="s">
        <v>322</v>
      </c>
      <c r="AT148" s="214" t="s">
        <v>174</v>
      </c>
      <c r="AU148" s="214" t="s">
        <v>79</v>
      </c>
      <c r="AY148" s="14" t="s">
        <v>171</v>
      </c>
      <c r="BE148" s="215">
        <f>IF(N148="základní",J148,0)</f>
        <v>0</v>
      </c>
      <c r="BF148" s="215">
        <f>IF(N148="snížená",J148,0)</f>
        <v>0</v>
      </c>
      <c r="BG148" s="215">
        <f>IF(N148="zákl. přenesená",J148,0)</f>
        <v>0</v>
      </c>
      <c r="BH148" s="215">
        <f>IF(N148="sníž. přenesená",J148,0)</f>
        <v>0</v>
      </c>
      <c r="BI148" s="215">
        <f>IF(N148="nulová",J148,0)</f>
        <v>0</v>
      </c>
      <c r="BJ148" s="14" t="s">
        <v>77</v>
      </c>
      <c r="BK148" s="215">
        <f>ROUND(I148*H148,2)</f>
        <v>0</v>
      </c>
      <c r="BL148" s="14" t="s">
        <v>322</v>
      </c>
      <c r="BM148" s="214" t="s">
        <v>667</v>
      </c>
    </row>
    <row r="149" spans="1:63" s="12" customFormat="1" ht="22.8" customHeight="1">
      <c r="A149" s="12"/>
      <c r="B149" s="186"/>
      <c r="C149" s="187"/>
      <c r="D149" s="188" t="s">
        <v>68</v>
      </c>
      <c r="E149" s="200" t="s">
        <v>668</v>
      </c>
      <c r="F149" s="200" t="s">
        <v>669</v>
      </c>
      <c r="G149" s="187"/>
      <c r="H149" s="187"/>
      <c r="I149" s="190"/>
      <c r="J149" s="201">
        <f>BK149</f>
        <v>0</v>
      </c>
      <c r="K149" s="187"/>
      <c r="L149" s="192"/>
      <c r="M149" s="193"/>
      <c r="N149" s="194"/>
      <c r="O149" s="194"/>
      <c r="P149" s="195">
        <f>P150</f>
        <v>0</v>
      </c>
      <c r="Q149" s="194"/>
      <c r="R149" s="195">
        <f>R150</f>
        <v>0</v>
      </c>
      <c r="S149" s="194"/>
      <c r="T149" s="196">
        <f>T150</f>
        <v>0</v>
      </c>
      <c r="U149" s="12"/>
      <c r="V149" s="12"/>
      <c r="W149" s="12"/>
      <c r="X149" s="12"/>
      <c r="Y149" s="12"/>
      <c r="Z149" s="12"/>
      <c r="AA149" s="12"/>
      <c r="AB149" s="12"/>
      <c r="AC149" s="12"/>
      <c r="AD149" s="12"/>
      <c r="AE149" s="12"/>
      <c r="AR149" s="197" t="s">
        <v>189</v>
      </c>
      <c r="AT149" s="198" t="s">
        <v>68</v>
      </c>
      <c r="AU149" s="198" t="s">
        <v>77</v>
      </c>
      <c r="AY149" s="197" t="s">
        <v>171</v>
      </c>
      <c r="BK149" s="199">
        <f>BK150</f>
        <v>0</v>
      </c>
    </row>
    <row r="150" spans="1:65" s="2" customFormat="1" ht="14.4" customHeight="1">
      <c r="A150" s="35"/>
      <c r="B150" s="36"/>
      <c r="C150" s="202" t="s">
        <v>485</v>
      </c>
      <c r="D150" s="202" t="s">
        <v>174</v>
      </c>
      <c r="E150" s="203" t="s">
        <v>670</v>
      </c>
      <c r="F150" s="204" t="s">
        <v>671</v>
      </c>
      <c r="G150" s="205" t="s">
        <v>321</v>
      </c>
      <c r="H150" s="216"/>
      <c r="I150" s="207"/>
      <c r="J150" s="208">
        <f>ROUND(I150*H150,2)</f>
        <v>0</v>
      </c>
      <c r="K150" s="209"/>
      <c r="L150" s="41"/>
      <c r="M150" s="217" t="s">
        <v>19</v>
      </c>
      <c r="N150" s="218" t="s">
        <v>40</v>
      </c>
      <c r="O150" s="219"/>
      <c r="P150" s="220">
        <f>O150*H150</f>
        <v>0</v>
      </c>
      <c r="Q150" s="220">
        <v>0</v>
      </c>
      <c r="R150" s="220">
        <f>Q150*H150</f>
        <v>0</v>
      </c>
      <c r="S150" s="220">
        <v>0</v>
      </c>
      <c r="T150" s="221">
        <f>S150*H150</f>
        <v>0</v>
      </c>
      <c r="U150" s="35"/>
      <c r="V150" s="35"/>
      <c r="W150" s="35"/>
      <c r="X150" s="35"/>
      <c r="Y150" s="35"/>
      <c r="Z150" s="35"/>
      <c r="AA150" s="35"/>
      <c r="AB150" s="35"/>
      <c r="AC150" s="35"/>
      <c r="AD150" s="35"/>
      <c r="AE150" s="35"/>
      <c r="AR150" s="214" t="s">
        <v>322</v>
      </c>
      <c r="AT150" s="214" t="s">
        <v>174</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322</v>
      </c>
      <c r="BM150" s="214" t="s">
        <v>672</v>
      </c>
    </row>
    <row r="151" spans="1:31" s="2" customFormat="1" ht="6.95" customHeight="1">
      <c r="A151" s="35"/>
      <c r="B151" s="56"/>
      <c r="C151" s="57"/>
      <c r="D151" s="57"/>
      <c r="E151" s="57"/>
      <c r="F151" s="57"/>
      <c r="G151" s="57"/>
      <c r="H151" s="57"/>
      <c r="I151" s="57"/>
      <c r="J151" s="57"/>
      <c r="K151" s="57"/>
      <c r="L151" s="41"/>
      <c r="M151" s="35"/>
      <c r="O151" s="35"/>
      <c r="P151" s="35"/>
      <c r="Q151" s="35"/>
      <c r="R151" s="35"/>
      <c r="S151" s="35"/>
      <c r="T151" s="35"/>
      <c r="U151" s="35"/>
      <c r="V151" s="35"/>
      <c r="W151" s="35"/>
      <c r="X151" s="35"/>
      <c r="Y151" s="35"/>
      <c r="Z151" s="35"/>
      <c r="AA151" s="35"/>
      <c r="AB151" s="35"/>
      <c r="AC151" s="35"/>
      <c r="AD151" s="35"/>
      <c r="AE151" s="35"/>
    </row>
  </sheetData>
  <sheetProtection password="CC35" sheet="1" objects="1" scenarios="1" formatColumns="0" formatRows="0" autoFilter="0"/>
  <autoFilter ref="C86:K15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88</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673</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ROUND(J90,2)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ROUND((SUM(BE90:BE159)),2)</f>
        <v>0</v>
      </c>
      <c r="G33" s="35"/>
      <c r="H33" s="35"/>
      <c r="I33" s="145">
        <v>0.21</v>
      </c>
      <c r="J33" s="144">
        <f>ROUND(((SUM(BE90:BE159))*I33),2)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ROUND((SUM(BF90:BF159)),2)</f>
        <v>0</v>
      </c>
      <c r="G34" s="35"/>
      <c r="H34" s="35"/>
      <c r="I34" s="145">
        <v>0.15</v>
      </c>
      <c r="J34" s="144">
        <f>ROUND(((SUM(BF90:BF159))*I34),2)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ROUND((SUM(BG90:BG159)),2)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ROUND((SUM(BH90:BH159)),2)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ROUND((SUM(BI90:BI159)),2)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SO.02.03 - ZDRAVOTNĚ TECHNICKÁ INSTALACE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J90</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139</v>
      </c>
      <c r="E60" s="165"/>
      <c r="F60" s="165"/>
      <c r="G60" s="165"/>
      <c r="H60" s="165"/>
      <c r="I60" s="165"/>
      <c r="J60" s="166">
        <f>J91</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674</v>
      </c>
      <c r="E61" s="165"/>
      <c r="F61" s="165"/>
      <c r="G61" s="165"/>
      <c r="H61" s="165"/>
      <c r="I61" s="165"/>
      <c r="J61" s="166">
        <f>J92</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675</v>
      </c>
      <c r="E62" s="165"/>
      <c r="F62" s="165"/>
      <c r="G62" s="165"/>
      <c r="H62" s="165"/>
      <c r="I62" s="165"/>
      <c r="J62" s="166">
        <f>J96</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676</v>
      </c>
      <c r="E63" s="165"/>
      <c r="F63" s="165"/>
      <c r="G63" s="165"/>
      <c r="H63" s="165"/>
      <c r="I63" s="165"/>
      <c r="J63" s="166">
        <f>J112</f>
        <v>0</v>
      </c>
      <c r="K63" s="163"/>
      <c r="L63" s="167"/>
      <c r="S63" s="9"/>
      <c r="T63" s="9"/>
      <c r="U63" s="9"/>
      <c r="V63" s="9"/>
      <c r="W63" s="9"/>
      <c r="X63" s="9"/>
      <c r="Y63" s="9"/>
      <c r="Z63" s="9"/>
      <c r="AA63" s="9"/>
      <c r="AB63" s="9"/>
      <c r="AC63" s="9"/>
      <c r="AD63" s="9"/>
      <c r="AE63" s="9"/>
    </row>
    <row r="64" spans="1:31" s="9" customFormat="1" ht="24.95" customHeight="1" hidden="1">
      <c r="A64" s="9"/>
      <c r="B64" s="162"/>
      <c r="C64" s="163"/>
      <c r="D64" s="164" t="s">
        <v>677</v>
      </c>
      <c r="E64" s="165"/>
      <c r="F64" s="165"/>
      <c r="G64" s="165"/>
      <c r="H64" s="165"/>
      <c r="I64" s="165"/>
      <c r="J64" s="166">
        <f>J132</f>
        <v>0</v>
      </c>
      <c r="K64" s="163"/>
      <c r="L64" s="167"/>
      <c r="S64" s="9"/>
      <c r="T64" s="9"/>
      <c r="U64" s="9"/>
      <c r="V64" s="9"/>
      <c r="W64" s="9"/>
      <c r="X64" s="9"/>
      <c r="Y64" s="9"/>
      <c r="Z64" s="9"/>
      <c r="AA64" s="9"/>
      <c r="AB64" s="9"/>
      <c r="AC64" s="9"/>
      <c r="AD64" s="9"/>
      <c r="AE64" s="9"/>
    </row>
    <row r="65" spans="1:31" s="9" customFormat="1" ht="24.95" customHeight="1" hidden="1">
      <c r="A65" s="9"/>
      <c r="B65" s="162"/>
      <c r="C65" s="163"/>
      <c r="D65" s="164" t="s">
        <v>678</v>
      </c>
      <c r="E65" s="165"/>
      <c r="F65" s="165"/>
      <c r="G65" s="165"/>
      <c r="H65" s="165"/>
      <c r="I65" s="165"/>
      <c r="J65" s="166">
        <f>J142</f>
        <v>0</v>
      </c>
      <c r="K65" s="163"/>
      <c r="L65" s="167"/>
      <c r="S65" s="9"/>
      <c r="T65" s="9"/>
      <c r="U65" s="9"/>
      <c r="V65" s="9"/>
      <c r="W65" s="9"/>
      <c r="X65" s="9"/>
      <c r="Y65" s="9"/>
      <c r="Z65" s="9"/>
      <c r="AA65" s="9"/>
      <c r="AB65" s="9"/>
      <c r="AC65" s="9"/>
      <c r="AD65" s="9"/>
      <c r="AE65" s="9"/>
    </row>
    <row r="66" spans="1:31" s="9" customFormat="1" ht="24.95" customHeight="1" hidden="1">
      <c r="A66" s="9"/>
      <c r="B66" s="162"/>
      <c r="C66" s="163"/>
      <c r="D66" s="164" t="s">
        <v>679</v>
      </c>
      <c r="E66" s="165"/>
      <c r="F66" s="165"/>
      <c r="G66" s="165"/>
      <c r="H66" s="165"/>
      <c r="I66" s="165"/>
      <c r="J66" s="166">
        <f>J148</f>
        <v>0</v>
      </c>
      <c r="K66" s="163"/>
      <c r="L66" s="167"/>
      <c r="S66" s="9"/>
      <c r="T66" s="9"/>
      <c r="U66" s="9"/>
      <c r="V66" s="9"/>
      <c r="W66" s="9"/>
      <c r="X66" s="9"/>
      <c r="Y66" s="9"/>
      <c r="Z66" s="9"/>
      <c r="AA66" s="9"/>
      <c r="AB66" s="9"/>
      <c r="AC66" s="9"/>
      <c r="AD66" s="9"/>
      <c r="AE66" s="9"/>
    </row>
    <row r="67" spans="1:31" s="9" customFormat="1" ht="24.95" customHeight="1" hidden="1">
      <c r="A67" s="9"/>
      <c r="B67" s="162"/>
      <c r="C67" s="163"/>
      <c r="D67" s="164" t="s">
        <v>680</v>
      </c>
      <c r="E67" s="165"/>
      <c r="F67" s="165"/>
      <c r="G67" s="165"/>
      <c r="H67" s="165"/>
      <c r="I67" s="165"/>
      <c r="J67" s="166">
        <f>J152</f>
        <v>0</v>
      </c>
      <c r="K67" s="163"/>
      <c r="L67" s="167"/>
      <c r="S67" s="9"/>
      <c r="T67" s="9"/>
      <c r="U67" s="9"/>
      <c r="V67" s="9"/>
      <c r="W67" s="9"/>
      <c r="X67" s="9"/>
      <c r="Y67" s="9"/>
      <c r="Z67" s="9"/>
      <c r="AA67" s="9"/>
      <c r="AB67" s="9"/>
      <c r="AC67" s="9"/>
      <c r="AD67" s="9"/>
      <c r="AE67" s="9"/>
    </row>
    <row r="68" spans="1:31" s="9" customFormat="1" ht="24.95" customHeight="1" hidden="1">
      <c r="A68" s="9"/>
      <c r="B68" s="162"/>
      <c r="C68" s="163"/>
      <c r="D68" s="164" t="s">
        <v>153</v>
      </c>
      <c r="E68" s="165"/>
      <c r="F68" s="165"/>
      <c r="G68" s="165"/>
      <c r="H68" s="165"/>
      <c r="I68" s="165"/>
      <c r="J68" s="166">
        <f>J155</f>
        <v>0</v>
      </c>
      <c r="K68" s="163"/>
      <c r="L68" s="167"/>
      <c r="S68" s="9"/>
      <c r="T68" s="9"/>
      <c r="U68" s="9"/>
      <c r="V68" s="9"/>
      <c r="W68" s="9"/>
      <c r="X68" s="9"/>
      <c r="Y68" s="9"/>
      <c r="Z68" s="9"/>
      <c r="AA68" s="9"/>
      <c r="AB68" s="9"/>
      <c r="AC68" s="9"/>
      <c r="AD68" s="9"/>
      <c r="AE68" s="9"/>
    </row>
    <row r="69" spans="1:31" s="10" customFormat="1" ht="19.9" customHeight="1" hidden="1">
      <c r="A69" s="10"/>
      <c r="B69" s="168"/>
      <c r="C69" s="169"/>
      <c r="D69" s="170" t="s">
        <v>154</v>
      </c>
      <c r="E69" s="171"/>
      <c r="F69" s="171"/>
      <c r="G69" s="171"/>
      <c r="H69" s="171"/>
      <c r="I69" s="171"/>
      <c r="J69" s="172">
        <f>J156</f>
        <v>0</v>
      </c>
      <c r="K69" s="169"/>
      <c r="L69" s="173"/>
      <c r="S69" s="10"/>
      <c r="T69" s="10"/>
      <c r="U69" s="10"/>
      <c r="V69" s="10"/>
      <c r="W69" s="10"/>
      <c r="X69" s="10"/>
      <c r="Y69" s="10"/>
      <c r="Z69" s="10"/>
      <c r="AA69" s="10"/>
      <c r="AB69" s="10"/>
      <c r="AC69" s="10"/>
      <c r="AD69" s="10"/>
      <c r="AE69" s="10"/>
    </row>
    <row r="70" spans="1:31" s="10" customFormat="1" ht="19.9" customHeight="1" hidden="1">
      <c r="A70" s="10"/>
      <c r="B70" s="168"/>
      <c r="C70" s="169"/>
      <c r="D70" s="170" t="s">
        <v>155</v>
      </c>
      <c r="E70" s="171"/>
      <c r="F70" s="171"/>
      <c r="G70" s="171"/>
      <c r="H70" s="171"/>
      <c r="I70" s="171"/>
      <c r="J70" s="172">
        <f>J158</f>
        <v>0</v>
      </c>
      <c r="K70" s="169"/>
      <c r="L70" s="173"/>
      <c r="S70" s="10"/>
      <c r="T70" s="10"/>
      <c r="U70" s="10"/>
      <c r="V70" s="10"/>
      <c r="W70" s="10"/>
      <c r="X70" s="10"/>
      <c r="Y70" s="10"/>
      <c r="Z70" s="10"/>
      <c r="AA70" s="10"/>
      <c r="AB70" s="10"/>
      <c r="AC70" s="10"/>
      <c r="AD70" s="10"/>
      <c r="AE70" s="10"/>
    </row>
    <row r="71" spans="1:31" s="2" customFormat="1" ht="21.8" customHeight="1" hidden="1">
      <c r="A71" s="35"/>
      <c r="B71" s="36"/>
      <c r="C71" s="37"/>
      <c r="D71" s="37"/>
      <c r="E71" s="37"/>
      <c r="F71" s="37"/>
      <c r="G71" s="37"/>
      <c r="H71" s="37"/>
      <c r="I71" s="37"/>
      <c r="J71" s="37"/>
      <c r="K71" s="37"/>
      <c r="L71" s="131"/>
      <c r="S71" s="35"/>
      <c r="T71" s="35"/>
      <c r="U71" s="35"/>
      <c r="V71" s="35"/>
      <c r="W71" s="35"/>
      <c r="X71" s="35"/>
      <c r="Y71" s="35"/>
      <c r="Z71" s="35"/>
      <c r="AA71" s="35"/>
      <c r="AB71" s="35"/>
      <c r="AC71" s="35"/>
      <c r="AD71" s="35"/>
      <c r="AE71" s="35"/>
    </row>
    <row r="72" spans="1:31" s="2" customFormat="1" ht="6.95" customHeight="1" hidden="1">
      <c r="A72" s="35"/>
      <c r="B72" s="56"/>
      <c r="C72" s="57"/>
      <c r="D72" s="57"/>
      <c r="E72" s="57"/>
      <c r="F72" s="57"/>
      <c r="G72" s="57"/>
      <c r="H72" s="57"/>
      <c r="I72" s="57"/>
      <c r="J72" s="57"/>
      <c r="K72" s="57"/>
      <c r="L72" s="131"/>
      <c r="S72" s="35"/>
      <c r="T72" s="35"/>
      <c r="U72" s="35"/>
      <c r="V72" s="35"/>
      <c r="W72" s="35"/>
      <c r="X72" s="35"/>
      <c r="Y72" s="35"/>
      <c r="Z72" s="35"/>
      <c r="AA72" s="35"/>
      <c r="AB72" s="35"/>
      <c r="AC72" s="35"/>
      <c r="AD72" s="35"/>
      <c r="AE72" s="35"/>
    </row>
    <row r="73" ht="12" hidden="1"/>
    <row r="74" ht="12" hidden="1"/>
    <row r="75" ht="12" hidden="1"/>
    <row r="76" spans="1:31" s="2" customFormat="1" ht="6.95" customHeight="1">
      <c r="A76" s="35"/>
      <c r="B76" s="58"/>
      <c r="C76" s="59"/>
      <c r="D76" s="59"/>
      <c r="E76" s="59"/>
      <c r="F76" s="59"/>
      <c r="G76" s="59"/>
      <c r="H76" s="59"/>
      <c r="I76" s="59"/>
      <c r="J76" s="59"/>
      <c r="K76" s="59"/>
      <c r="L76" s="131"/>
      <c r="S76" s="35"/>
      <c r="T76" s="35"/>
      <c r="U76" s="35"/>
      <c r="V76" s="35"/>
      <c r="W76" s="35"/>
      <c r="X76" s="35"/>
      <c r="Y76" s="35"/>
      <c r="Z76" s="35"/>
      <c r="AA76" s="35"/>
      <c r="AB76" s="35"/>
      <c r="AC76" s="35"/>
      <c r="AD76" s="35"/>
      <c r="AE76" s="35"/>
    </row>
    <row r="77" spans="1:31" s="2" customFormat="1" ht="24.95" customHeight="1">
      <c r="A77" s="35"/>
      <c r="B77" s="36"/>
      <c r="C77" s="20" t="s">
        <v>156</v>
      </c>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31"/>
      <c r="S78" s="35"/>
      <c r="T78" s="35"/>
      <c r="U78" s="35"/>
      <c r="V78" s="35"/>
      <c r="W78" s="35"/>
      <c r="X78" s="35"/>
      <c r="Y78" s="35"/>
      <c r="Z78" s="35"/>
      <c r="AA78" s="35"/>
      <c r="AB78" s="35"/>
      <c r="AC78" s="35"/>
      <c r="AD78" s="35"/>
      <c r="AE78" s="35"/>
    </row>
    <row r="79" spans="1:31" s="2" customFormat="1" ht="12" customHeight="1">
      <c r="A79" s="35"/>
      <c r="B79" s="36"/>
      <c r="C79" s="29" t="s">
        <v>16</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6.5" customHeight="1">
      <c r="A80" s="35"/>
      <c r="B80" s="36"/>
      <c r="C80" s="37"/>
      <c r="D80" s="37"/>
      <c r="E80" s="157" t="str">
        <f>E7</f>
        <v>ON Jíčín - Náhradní zdroj elektrické energie - nemocnice Jičín</v>
      </c>
      <c r="F80" s="29"/>
      <c r="G80" s="29"/>
      <c r="H80" s="29"/>
      <c r="I80" s="37"/>
      <c r="J80" s="37"/>
      <c r="K80" s="37"/>
      <c r="L80" s="131"/>
      <c r="S80" s="35"/>
      <c r="T80" s="35"/>
      <c r="U80" s="35"/>
      <c r="V80" s="35"/>
      <c r="W80" s="35"/>
      <c r="X80" s="35"/>
      <c r="Y80" s="35"/>
      <c r="Z80" s="35"/>
      <c r="AA80" s="35"/>
      <c r="AB80" s="35"/>
      <c r="AC80" s="35"/>
      <c r="AD80" s="35"/>
      <c r="AE80" s="35"/>
    </row>
    <row r="81" spans="1:31" s="2" customFormat="1" ht="12" customHeight="1">
      <c r="A81" s="35"/>
      <c r="B81" s="36"/>
      <c r="C81" s="29" t="s">
        <v>130</v>
      </c>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6.5" customHeight="1">
      <c r="A82" s="35"/>
      <c r="B82" s="36"/>
      <c r="C82" s="37"/>
      <c r="D82" s="37"/>
      <c r="E82" s="66" t="str">
        <f>E9</f>
        <v>SO.02.03 - ZDRAVOTNĚ TECHNICKÁ INSTALACE</v>
      </c>
      <c r="F82" s="37"/>
      <c r="G82" s="37"/>
      <c r="H82" s="37"/>
      <c r="I82" s="37"/>
      <c r="J82" s="37"/>
      <c r="K82" s="37"/>
      <c r="L82" s="131"/>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2" customHeight="1">
      <c r="A84" s="35"/>
      <c r="B84" s="36"/>
      <c r="C84" s="29" t="s">
        <v>21</v>
      </c>
      <c r="D84" s="37"/>
      <c r="E84" s="37"/>
      <c r="F84" s="24" t="str">
        <f>F12</f>
        <v xml:space="preserve"> </v>
      </c>
      <c r="G84" s="37"/>
      <c r="H84" s="37"/>
      <c r="I84" s="29" t="s">
        <v>23</v>
      </c>
      <c r="J84" s="69" t="str">
        <f>IF(J12="","",J12)</f>
        <v>3. 9. 2021</v>
      </c>
      <c r="K84" s="37"/>
      <c r="L84" s="131"/>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31"/>
      <c r="S85" s="35"/>
      <c r="T85" s="35"/>
      <c r="U85" s="35"/>
      <c r="V85" s="35"/>
      <c r="W85" s="35"/>
      <c r="X85" s="35"/>
      <c r="Y85" s="35"/>
      <c r="Z85" s="35"/>
      <c r="AA85" s="35"/>
      <c r="AB85" s="35"/>
      <c r="AC85" s="35"/>
      <c r="AD85" s="35"/>
      <c r="AE85" s="35"/>
    </row>
    <row r="86" spans="1:31" s="2" customFormat="1" ht="15.15" customHeight="1">
      <c r="A86" s="35"/>
      <c r="B86" s="36"/>
      <c r="C86" s="29" t="s">
        <v>25</v>
      </c>
      <c r="D86" s="37"/>
      <c r="E86" s="37"/>
      <c r="F86" s="24" t="str">
        <f>E15</f>
        <v xml:space="preserve"> </v>
      </c>
      <c r="G86" s="37"/>
      <c r="H86" s="37"/>
      <c r="I86" s="29" t="s">
        <v>30</v>
      </c>
      <c r="J86" s="33" t="str">
        <f>E21</f>
        <v xml:space="preserve"> </v>
      </c>
      <c r="K86" s="37"/>
      <c r="L86" s="131"/>
      <c r="S86" s="35"/>
      <c r="T86" s="35"/>
      <c r="U86" s="35"/>
      <c r="V86" s="35"/>
      <c r="W86" s="35"/>
      <c r="X86" s="35"/>
      <c r="Y86" s="35"/>
      <c r="Z86" s="35"/>
      <c r="AA86" s="35"/>
      <c r="AB86" s="35"/>
      <c r="AC86" s="35"/>
      <c r="AD86" s="35"/>
      <c r="AE86" s="35"/>
    </row>
    <row r="87" spans="1:31" s="2" customFormat="1" ht="15.15" customHeight="1">
      <c r="A87" s="35"/>
      <c r="B87" s="36"/>
      <c r="C87" s="29" t="s">
        <v>28</v>
      </c>
      <c r="D87" s="37"/>
      <c r="E87" s="37"/>
      <c r="F87" s="24" t="str">
        <f>IF(E18="","",E18)</f>
        <v>Vyplň údaj</v>
      </c>
      <c r="G87" s="37"/>
      <c r="H87" s="37"/>
      <c r="I87" s="29" t="s">
        <v>32</v>
      </c>
      <c r="J87" s="33" t="str">
        <f>E24</f>
        <v xml:space="preserve"> </v>
      </c>
      <c r="K87" s="37"/>
      <c r="L87" s="131"/>
      <c r="S87" s="35"/>
      <c r="T87" s="35"/>
      <c r="U87" s="35"/>
      <c r="V87" s="35"/>
      <c r="W87" s="35"/>
      <c r="X87" s="35"/>
      <c r="Y87" s="35"/>
      <c r="Z87" s="35"/>
      <c r="AA87" s="35"/>
      <c r="AB87" s="35"/>
      <c r="AC87" s="35"/>
      <c r="AD87" s="35"/>
      <c r="AE87" s="35"/>
    </row>
    <row r="88" spans="1:31" s="2" customFormat="1" ht="10.3" customHeight="1">
      <c r="A88" s="35"/>
      <c r="B88" s="36"/>
      <c r="C88" s="37"/>
      <c r="D88" s="37"/>
      <c r="E88" s="37"/>
      <c r="F88" s="37"/>
      <c r="G88" s="37"/>
      <c r="H88" s="37"/>
      <c r="I88" s="37"/>
      <c r="J88" s="37"/>
      <c r="K88" s="37"/>
      <c r="L88" s="131"/>
      <c r="S88" s="35"/>
      <c r="T88" s="35"/>
      <c r="U88" s="35"/>
      <c r="V88" s="35"/>
      <c r="W88" s="35"/>
      <c r="X88" s="35"/>
      <c r="Y88" s="35"/>
      <c r="Z88" s="35"/>
      <c r="AA88" s="35"/>
      <c r="AB88" s="35"/>
      <c r="AC88" s="35"/>
      <c r="AD88" s="35"/>
      <c r="AE88" s="35"/>
    </row>
    <row r="89" spans="1:31" s="11" customFormat="1" ht="29.25" customHeight="1">
      <c r="A89" s="174"/>
      <c r="B89" s="175"/>
      <c r="C89" s="176" t="s">
        <v>157</v>
      </c>
      <c r="D89" s="177" t="s">
        <v>54</v>
      </c>
      <c r="E89" s="177" t="s">
        <v>50</v>
      </c>
      <c r="F89" s="177" t="s">
        <v>51</v>
      </c>
      <c r="G89" s="177" t="s">
        <v>158</v>
      </c>
      <c r="H89" s="177" t="s">
        <v>159</v>
      </c>
      <c r="I89" s="177" t="s">
        <v>160</v>
      </c>
      <c r="J89" s="178" t="s">
        <v>135</v>
      </c>
      <c r="K89" s="179" t="s">
        <v>161</v>
      </c>
      <c r="L89" s="180"/>
      <c r="M89" s="89" t="s">
        <v>19</v>
      </c>
      <c r="N89" s="90" t="s">
        <v>39</v>
      </c>
      <c r="O89" s="90" t="s">
        <v>162</v>
      </c>
      <c r="P89" s="90" t="s">
        <v>163</v>
      </c>
      <c r="Q89" s="90" t="s">
        <v>164</v>
      </c>
      <c r="R89" s="90" t="s">
        <v>165</v>
      </c>
      <c r="S89" s="90" t="s">
        <v>166</v>
      </c>
      <c r="T89" s="91" t="s">
        <v>167</v>
      </c>
      <c r="U89" s="174"/>
      <c r="V89" s="174"/>
      <c r="W89" s="174"/>
      <c r="X89" s="174"/>
      <c r="Y89" s="174"/>
      <c r="Z89" s="174"/>
      <c r="AA89" s="174"/>
      <c r="AB89" s="174"/>
      <c r="AC89" s="174"/>
      <c r="AD89" s="174"/>
      <c r="AE89" s="174"/>
    </row>
    <row r="90" spans="1:63" s="2" customFormat="1" ht="22.8" customHeight="1">
      <c r="A90" s="35"/>
      <c r="B90" s="36"/>
      <c r="C90" s="96" t="s">
        <v>168</v>
      </c>
      <c r="D90" s="37"/>
      <c r="E90" s="37"/>
      <c r="F90" s="37"/>
      <c r="G90" s="37"/>
      <c r="H90" s="37"/>
      <c r="I90" s="37"/>
      <c r="J90" s="181">
        <f>BK90</f>
        <v>0</v>
      </c>
      <c r="K90" s="37"/>
      <c r="L90" s="41"/>
      <c r="M90" s="92"/>
      <c r="N90" s="182"/>
      <c r="O90" s="93"/>
      <c r="P90" s="183">
        <f>P91+P92+P96+P112+P132+P142+P148+P152+P155</f>
        <v>0</v>
      </c>
      <c r="Q90" s="93"/>
      <c r="R90" s="183">
        <f>R91+R92+R96+R112+R132+R142+R148+R152+R155</f>
        <v>0.7070502754000001</v>
      </c>
      <c r="S90" s="93"/>
      <c r="T90" s="184">
        <f>T91+T92+T96+T112+T132+T142+T148+T152+T155</f>
        <v>0</v>
      </c>
      <c r="U90" s="35"/>
      <c r="V90" s="35"/>
      <c r="W90" s="35"/>
      <c r="X90" s="35"/>
      <c r="Y90" s="35"/>
      <c r="Z90" s="35"/>
      <c r="AA90" s="35"/>
      <c r="AB90" s="35"/>
      <c r="AC90" s="35"/>
      <c r="AD90" s="35"/>
      <c r="AE90" s="35"/>
      <c r="AT90" s="14" t="s">
        <v>68</v>
      </c>
      <c r="AU90" s="14" t="s">
        <v>136</v>
      </c>
      <c r="BK90" s="185">
        <f>BK91+BK92+BK96+BK112+BK132+BK142+BK148+BK152+BK155</f>
        <v>0</v>
      </c>
    </row>
    <row r="91" spans="1:63" s="12" customFormat="1" ht="25.9" customHeight="1">
      <c r="A91" s="12"/>
      <c r="B91" s="186"/>
      <c r="C91" s="187"/>
      <c r="D91" s="188" t="s">
        <v>68</v>
      </c>
      <c r="E91" s="189" t="s">
        <v>231</v>
      </c>
      <c r="F91" s="189" t="s">
        <v>232</v>
      </c>
      <c r="G91" s="187"/>
      <c r="H91" s="187"/>
      <c r="I91" s="190"/>
      <c r="J91" s="191">
        <f>BK91</f>
        <v>0</v>
      </c>
      <c r="K91" s="187"/>
      <c r="L91" s="192"/>
      <c r="M91" s="193"/>
      <c r="N91" s="194"/>
      <c r="O91" s="194"/>
      <c r="P91" s="195">
        <v>0</v>
      </c>
      <c r="Q91" s="194"/>
      <c r="R91" s="195">
        <v>0</v>
      </c>
      <c r="S91" s="194"/>
      <c r="T91" s="196">
        <v>0</v>
      </c>
      <c r="U91" s="12"/>
      <c r="V91" s="12"/>
      <c r="W91" s="12"/>
      <c r="X91" s="12"/>
      <c r="Y91" s="12"/>
      <c r="Z91" s="12"/>
      <c r="AA91" s="12"/>
      <c r="AB91" s="12"/>
      <c r="AC91" s="12"/>
      <c r="AD91" s="12"/>
      <c r="AE91" s="12"/>
      <c r="AR91" s="197" t="s">
        <v>79</v>
      </c>
      <c r="AT91" s="198" t="s">
        <v>68</v>
      </c>
      <c r="AU91" s="198" t="s">
        <v>69</v>
      </c>
      <c r="AY91" s="197" t="s">
        <v>171</v>
      </c>
      <c r="BK91" s="199">
        <v>0</v>
      </c>
    </row>
    <row r="92" spans="1:63" s="12" customFormat="1" ht="25.9" customHeight="1">
      <c r="A92" s="12"/>
      <c r="B92" s="186"/>
      <c r="C92" s="187"/>
      <c r="D92" s="188" t="s">
        <v>68</v>
      </c>
      <c r="E92" s="189" t="s">
        <v>681</v>
      </c>
      <c r="F92" s="189" t="s">
        <v>682</v>
      </c>
      <c r="G92" s="187"/>
      <c r="H92" s="187"/>
      <c r="I92" s="190"/>
      <c r="J92" s="191">
        <f>BK92</f>
        <v>0</v>
      </c>
      <c r="K92" s="187"/>
      <c r="L92" s="192"/>
      <c r="M92" s="193"/>
      <c r="N92" s="194"/>
      <c r="O92" s="194"/>
      <c r="P92" s="195">
        <f>SUM(P93:P95)</f>
        <v>0</v>
      </c>
      <c r="Q92" s="194"/>
      <c r="R92" s="195">
        <f>SUM(R93:R95)</f>
        <v>0.256608</v>
      </c>
      <c r="S92" s="194"/>
      <c r="T92" s="196">
        <f>SUM(T93:T95)</f>
        <v>0</v>
      </c>
      <c r="U92" s="12"/>
      <c r="V92" s="12"/>
      <c r="W92" s="12"/>
      <c r="X92" s="12"/>
      <c r="Y92" s="12"/>
      <c r="Z92" s="12"/>
      <c r="AA92" s="12"/>
      <c r="AB92" s="12"/>
      <c r="AC92" s="12"/>
      <c r="AD92" s="12"/>
      <c r="AE92" s="12"/>
      <c r="AR92" s="197" t="s">
        <v>79</v>
      </c>
      <c r="AT92" s="198" t="s">
        <v>68</v>
      </c>
      <c r="AU92" s="198" t="s">
        <v>69</v>
      </c>
      <c r="AY92" s="197" t="s">
        <v>171</v>
      </c>
      <c r="BK92" s="199">
        <f>SUM(BK93:BK95)</f>
        <v>0</v>
      </c>
    </row>
    <row r="93" spans="1:65" s="2" customFormat="1" ht="49.05" customHeight="1">
      <c r="A93" s="35"/>
      <c r="B93" s="36"/>
      <c r="C93" s="202" t="s">
        <v>77</v>
      </c>
      <c r="D93" s="202" t="s">
        <v>174</v>
      </c>
      <c r="E93" s="203" t="s">
        <v>683</v>
      </c>
      <c r="F93" s="204" t="s">
        <v>684</v>
      </c>
      <c r="G93" s="205" t="s">
        <v>184</v>
      </c>
      <c r="H93" s="206">
        <v>31.68</v>
      </c>
      <c r="I93" s="207"/>
      <c r="J93" s="208">
        <f>ROUND(I93*H93,2)</f>
        <v>0</v>
      </c>
      <c r="K93" s="209"/>
      <c r="L93" s="41"/>
      <c r="M93" s="210" t="s">
        <v>19</v>
      </c>
      <c r="N93" s="211" t="s">
        <v>40</v>
      </c>
      <c r="O93" s="81"/>
      <c r="P93" s="212">
        <f>O93*H93</f>
        <v>0</v>
      </c>
      <c r="Q93" s="212">
        <v>0.0001</v>
      </c>
      <c r="R93" s="212">
        <f>Q93*H93</f>
        <v>0.0031680000000000002</v>
      </c>
      <c r="S93" s="212">
        <v>0</v>
      </c>
      <c r="T93" s="213">
        <f>S93*H93</f>
        <v>0</v>
      </c>
      <c r="U93" s="35"/>
      <c r="V93" s="35"/>
      <c r="W93" s="35"/>
      <c r="X93" s="35"/>
      <c r="Y93" s="35"/>
      <c r="Z93" s="35"/>
      <c r="AA93" s="35"/>
      <c r="AB93" s="35"/>
      <c r="AC93" s="35"/>
      <c r="AD93" s="35"/>
      <c r="AE93" s="35"/>
      <c r="AR93" s="214" t="s">
        <v>202</v>
      </c>
      <c r="AT93" s="214" t="s">
        <v>174</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202</v>
      </c>
      <c r="BM93" s="214" t="s">
        <v>79</v>
      </c>
    </row>
    <row r="94" spans="1:65" s="2" customFormat="1" ht="24.15" customHeight="1">
      <c r="A94" s="35"/>
      <c r="B94" s="36"/>
      <c r="C94" s="222" t="s">
        <v>79</v>
      </c>
      <c r="D94" s="222" t="s">
        <v>299</v>
      </c>
      <c r="E94" s="223" t="s">
        <v>685</v>
      </c>
      <c r="F94" s="224" t="s">
        <v>686</v>
      </c>
      <c r="G94" s="225" t="s">
        <v>184</v>
      </c>
      <c r="H94" s="226">
        <v>31.68</v>
      </c>
      <c r="I94" s="227"/>
      <c r="J94" s="228">
        <f>ROUND(I94*H94,2)</f>
        <v>0</v>
      </c>
      <c r="K94" s="229"/>
      <c r="L94" s="230"/>
      <c r="M94" s="231" t="s">
        <v>19</v>
      </c>
      <c r="N94" s="232" t="s">
        <v>40</v>
      </c>
      <c r="O94" s="81"/>
      <c r="P94" s="212">
        <f>O94*H94</f>
        <v>0</v>
      </c>
      <c r="Q94" s="212">
        <v>0.008</v>
      </c>
      <c r="R94" s="212">
        <f>Q94*H94</f>
        <v>0.25344</v>
      </c>
      <c r="S94" s="212">
        <v>0</v>
      </c>
      <c r="T94" s="213">
        <f>S94*H94</f>
        <v>0</v>
      </c>
      <c r="U94" s="35"/>
      <c r="V94" s="35"/>
      <c r="W94" s="35"/>
      <c r="X94" s="35"/>
      <c r="Y94" s="35"/>
      <c r="Z94" s="35"/>
      <c r="AA94" s="35"/>
      <c r="AB94" s="35"/>
      <c r="AC94" s="35"/>
      <c r="AD94" s="35"/>
      <c r="AE94" s="35"/>
      <c r="AR94" s="214" t="s">
        <v>227</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202</v>
      </c>
      <c r="BM94" s="214" t="s">
        <v>178</v>
      </c>
    </row>
    <row r="95" spans="1:65" s="2" customFormat="1" ht="37.8" customHeight="1">
      <c r="A95" s="35"/>
      <c r="B95" s="36"/>
      <c r="C95" s="202" t="s">
        <v>181</v>
      </c>
      <c r="D95" s="202" t="s">
        <v>174</v>
      </c>
      <c r="E95" s="203" t="s">
        <v>687</v>
      </c>
      <c r="F95" s="204" t="s">
        <v>688</v>
      </c>
      <c r="G95" s="205" t="s">
        <v>321</v>
      </c>
      <c r="H95" s="216"/>
      <c r="I95" s="207"/>
      <c r="J95" s="208">
        <f>ROUND(I95*H95,2)</f>
        <v>0</v>
      </c>
      <c r="K95" s="209"/>
      <c r="L95" s="41"/>
      <c r="M95" s="210" t="s">
        <v>19</v>
      </c>
      <c r="N95" s="211"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202</v>
      </c>
      <c r="AT95" s="214" t="s">
        <v>174</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202</v>
      </c>
      <c r="BM95" s="214" t="s">
        <v>689</v>
      </c>
    </row>
    <row r="96" spans="1:63" s="12" customFormat="1" ht="25.9" customHeight="1">
      <c r="A96" s="12"/>
      <c r="B96" s="186"/>
      <c r="C96" s="187"/>
      <c r="D96" s="188" t="s">
        <v>68</v>
      </c>
      <c r="E96" s="189" t="s">
        <v>242</v>
      </c>
      <c r="F96" s="189" t="s">
        <v>243</v>
      </c>
      <c r="G96" s="187"/>
      <c r="H96" s="187"/>
      <c r="I96" s="190"/>
      <c r="J96" s="191">
        <f>BK96</f>
        <v>0</v>
      </c>
      <c r="K96" s="187"/>
      <c r="L96" s="192"/>
      <c r="M96" s="193"/>
      <c r="N96" s="194"/>
      <c r="O96" s="194"/>
      <c r="P96" s="195">
        <f>SUM(P97:P111)</f>
        <v>0</v>
      </c>
      <c r="Q96" s="194"/>
      <c r="R96" s="195">
        <f>SUM(R97:R111)</f>
        <v>0.24080405450000003</v>
      </c>
      <c r="S96" s="194"/>
      <c r="T96" s="196">
        <f>SUM(T97:T111)</f>
        <v>0</v>
      </c>
      <c r="U96" s="12"/>
      <c r="V96" s="12"/>
      <c r="W96" s="12"/>
      <c r="X96" s="12"/>
      <c r="Y96" s="12"/>
      <c r="Z96" s="12"/>
      <c r="AA96" s="12"/>
      <c r="AB96" s="12"/>
      <c r="AC96" s="12"/>
      <c r="AD96" s="12"/>
      <c r="AE96" s="12"/>
      <c r="AR96" s="197" t="s">
        <v>79</v>
      </c>
      <c r="AT96" s="198" t="s">
        <v>68</v>
      </c>
      <c r="AU96" s="198" t="s">
        <v>69</v>
      </c>
      <c r="AY96" s="197" t="s">
        <v>171</v>
      </c>
      <c r="BK96" s="199">
        <f>SUM(BK97:BK111)</f>
        <v>0</v>
      </c>
    </row>
    <row r="97" spans="1:65" s="2" customFormat="1" ht="14.4" customHeight="1">
      <c r="A97" s="35"/>
      <c r="B97" s="36"/>
      <c r="C97" s="202" t="s">
        <v>178</v>
      </c>
      <c r="D97" s="202" t="s">
        <v>174</v>
      </c>
      <c r="E97" s="203" t="s">
        <v>690</v>
      </c>
      <c r="F97" s="204" t="s">
        <v>691</v>
      </c>
      <c r="G97" s="205" t="s">
        <v>356</v>
      </c>
      <c r="H97" s="206">
        <v>13.97</v>
      </c>
      <c r="I97" s="207"/>
      <c r="J97" s="208">
        <f>ROUND(I97*H97,2)</f>
        <v>0</v>
      </c>
      <c r="K97" s="209"/>
      <c r="L97" s="41"/>
      <c r="M97" s="210" t="s">
        <v>19</v>
      </c>
      <c r="N97" s="211" t="s">
        <v>40</v>
      </c>
      <c r="O97" s="81"/>
      <c r="P97" s="212">
        <f>O97*H97</f>
        <v>0</v>
      </c>
      <c r="Q97" s="212">
        <v>0.00142155</v>
      </c>
      <c r="R97" s="212">
        <f>Q97*H97</f>
        <v>0.0198590535</v>
      </c>
      <c r="S97" s="212">
        <v>0</v>
      </c>
      <c r="T97" s="213">
        <f>S97*H97</f>
        <v>0</v>
      </c>
      <c r="U97" s="35"/>
      <c r="V97" s="35"/>
      <c r="W97" s="35"/>
      <c r="X97" s="35"/>
      <c r="Y97" s="35"/>
      <c r="Z97" s="35"/>
      <c r="AA97" s="35"/>
      <c r="AB97" s="35"/>
      <c r="AC97" s="35"/>
      <c r="AD97" s="35"/>
      <c r="AE97" s="35"/>
      <c r="AR97" s="214" t="s">
        <v>202</v>
      </c>
      <c r="AT97" s="214" t="s">
        <v>174</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202</v>
      </c>
      <c r="BM97" s="214" t="s">
        <v>185</v>
      </c>
    </row>
    <row r="98" spans="1:65" s="2" customFormat="1" ht="14.4" customHeight="1">
      <c r="A98" s="35"/>
      <c r="B98" s="36"/>
      <c r="C98" s="202" t="s">
        <v>189</v>
      </c>
      <c r="D98" s="202" t="s">
        <v>174</v>
      </c>
      <c r="E98" s="203" t="s">
        <v>692</v>
      </c>
      <c r="F98" s="204" t="s">
        <v>693</v>
      </c>
      <c r="G98" s="205" t="s">
        <v>356</v>
      </c>
      <c r="H98" s="206">
        <v>13.2</v>
      </c>
      <c r="I98" s="207"/>
      <c r="J98" s="208">
        <f>ROUND(I98*H98,2)</f>
        <v>0</v>
      </c>
      <c r="K98" s="209"/>
      <c r="L98" s="41"/>
      <c r="M98" s="210" t="s">
        <v>19</v>
      </c>
      <c r="N98" s="211" t="s">
        <v>40</v>
      </c>
      <c r="O98" s="81"/>
      <c r="P98" s="212">
        <f>O98*H98</f>
        <v>0</v>
      </c>
      <c r="Q98" s="212">
        <v>0.007443</v>
      </c>
      <c r="R98" s="212">
        <f>Q98*H98</f>
        <v>0.09824759999999999</v>
      </c>
      <c r="S98" s="212">
        <v>0</v>
      </c>
      <c r="T98" s="213">
        <f>S98*H98</f>
        <v>0</v>
      </c>
      <c r="U98" s="35"/>
      <c r="V98" s="35"/>
      <c r="W98" s="35"/>
      <c r="X98" s="35"/>
      <c r="Y98" s="35"/>
      <c r="Z98" s="35"/>
      <c r="AA98" s="35"/>
      <c r="AB98" s="35"/>
      <c r="AC98" s="35"/>
      <c r="AD98" s="35"/>
      <c r="AE98" s="35"/>
      <c r="AR98" s="214" t="s">
        <v>202</v>
      </c>
      <c r="AT98" s="214" t="s">
        <v>174</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202</v>
      </c>
      <c r="BM98" s="214" t="s">
        <v>188</v>
      </c>
    </row>
    <row r="99" spans="1:65" s="2" customFormat="1" ht="14.4" customHeight="1">
      <c r="A99" s="35"/>
      <c r="B99" s="36"/>
      <c r="C99" s="202" t="s">
        <v>185</v>
      </c>
      <c r="D99" s="202" t="s">
        <v>174</v>
      </c>
      <c r="E99" s="203" t="s">
        <v>694</v>
      </c>
      <c r="F99" s="204" t="s">
        <v>695</v>
      </c>
      <c r="G99" s="205" t="s">
        <v>356</v>
      </c>
      <c r="H99" s="206">
        <v>1.65</v>
      </c>
      <c r="I99" s="207"/>
      <c r="J99" s="208">
        <f>ROUND(I99*H99,2)</f>
        <v>0</v>
      </c>
      <c r="K99" s="209"/>
      <c r="L99" s="41"/>
      <c r="M99" s="210" t="s">
        <v>19</v>
      </c>
      <c r="N99" s="211" t="s">
        <v>40</v>
      </c>
      <c r="O99" s="81"/>
      <c r="P99" s="212">
        <f>O99*H99</f>
        <v>0</v>
      </c>
      <c r="Q99" s="212">
        <v>0.00048</v>
      </c>
      <c r="R99" s="212">
        <f>Q99*H99</f>
        <v>0.000792</v>
      </c>
      <c r="S99" s="212">
        <v>0</v>
      </c>
      <c r="T99" s="213">
        <f>S99*H99</f>
        <v>0</v>
      </c>
      <c r="U99" s="35"/>
      <c r="V99" s="35"/>
      <c r="W99" s="35"/>
      <c r="X99" s="35"/>
      <c r="Y99" s="35"/>
      <c r="Z99" s="35"/>
      <c r="AA99" s="35"/>
      <c r="AB99" s="35"/>
      <c r="AC99" s="35"/>
      <c r="AD99" s="35"/>
      <c r="AE99" s="35"/>
      <c r="AR99" s="214" t="s">
        <v>202</v>
      </c>
      <c r="AT99" s="214" t="s">
        <v>174</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202</v>
      </c>
      <c r="BM99" s="214" t="s">
        <v>192</v>
      </c>
    </row>
    <row r="100" spans="1:65" s="2" customFormat="1" ht="24.15" customHeight="1">
      <c r="A100" s="35"/>
      <c r="B100" s="36"/>
      <c r="C100" s="202" t="s">
        <v>196</v>
      </c>
      <c r="D100" s="202" t="s">
        <v>174</v>
      </c>
      <c r="E100" s="203" t="s">
        <v>696</v>
      </c>
      <c r="F100" s="204" t="s">
        <v>697</v>
      </c>
      <c r="G100" s="205" t="s">
        <v>356</v>
      </c>
      <c r="H100" s="206">
        <v>1.1</v>
      </c>
      <c r="I100" s="207"/>
      <c r="J100" s="208">
        <f>ROUND(I100*H100,2)</f>
        <v>0</v>
      </c>
      <c r="K100" s="209"/>
      <c r="L100" s="41"/>
      <c r="M100" s="210" t="s">
        <v>19</v>
      </c>
      <c r="N100" s="211" t="s">
        <v>40</v>
      </c>
      <c r="O100" s="81"/>
      <c r="P100" s="212">
        <f>O100*H100</f>
        <v>0</v>
      </c>
      <c r="Q100" s="212">
        <v>0.0005868</v>
      </c>
      <c r="R100" s="212">
        <f>Q100*H100</f>
        <v>0.00064548</v>
      </c>
      <c r="S100" s="212">
        <v>0</v>
      </c>
      <c r="T100" s="213">
        <f>S100*H100</f>
        <v>0</v>
      </c>
      <c r="U100" s="35"/>
      <c r="V100" s="35"/>
      <c r="W100" s="35"/>
      <c r="X100" s="35"/>
      <c r="Y100" s="35"/>
      <c r="Z100" s="35"/>
      <c r="AA100" s="35"/>
      <c r="AB100" s="35"/>
      <c r="AC100" s="35"/>
      <c r="AD100" s="35"/>
      <c r="AE100" s="35"/>
      <c r="AR100" s="214" t="s">
        <v>202</v>
      </c>
      <c r="AT100" s="214" t="s">
        <v>174</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202</v>
      </c>
      <c r="BM100" s="214" t="s">
        <v>195</v>
      </c>
    </row>
    <row r="101" spans="1:65" s="2" customFormat="1" ht="14.4" customHeight="1">
      <c r="A101" s="35"/>
      <c r="B101" s="36"/>
      <c r="C101" s="202" t="s">
        <v>188</v>
      </c>
      <c r="D101" s="202" t="s">
        <v>174</v>
      </c>
      <c r="E101" s="203" t="s">
        <v>698</v>
      </c>
      <c r="F101" s="204" t="s">
        <v>699</v>
      </c>
      <c r="G101" s="205" t="s">
        <v>356</v>
      </c>
      <c r="H101" s="206">
        <v>8.14</v>
      </c>
      <c r="I101" s="207"/>
      <c r="J101" s="208">
        <f>ROUND(I101*H101,2)</f>
        <v>0</v>
      </c>
      <c r="K101" s="209"/>
      <c r="L101" s="41"/>
      <c r="M101" s="210" t="s">
        <v>19</v>
      </c>
      <c r="N101" s="211" t="s">
        <v>40</v>
      </c>
      <c r="O101" s="81"/>
      <c r="P101" s="212">
        <f>O101*H101</f>
        <v>0</v>
      </c>
      <c r="Q101" s="212">
        <v>0.00041</v>
      </c>
      <c r="R101" s="212">
        <f>Q101*H101</f>
        <v>0.0033374000000000003</v>
      </c>
      <c r="S101" s="212">
        <v>0</v>
      </c>
      <c r="T101" s="213">
        <f>S101*H101</f>
        <v>0</v>
      </c>
      <c r="U101" s="35"/>
      <c r="V101" s="35"/>
      <c r="W101" s="35"/>
      <c r="X101" s="35"/>
      <c r="Y101" s="35"/>
      <c r="Z101" s="35"/>
      <c r="AA101" s="35"/>
      <c r="AB101" s="35"/>
      <c r="AC101" s="35"/>
      <c r="AD101" s="35"/>
      <c r="AE101" s="35"/>
      <c r="AR101" s="214" t="s">
        <v>202</v>
      </c>
      <c r="AT101" s="214" t="s">
        <v>174</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202</v>
      </c>
      <c r="BM101" s="214" t="s">
        <v>199</v>
      </c>
    </row>
    <row r="102" spans="1:65" s="2" customFormat="1" ht="14.4" customHeight="1">
      <c r="A102" s="35"/>
      <c r="B102" s="36"/>
      <c r="C102" s="202" t="s">
        <v>172</v>
      </c>
      <c r="D102" s="202" t="s">
        <v>174</v>
      </c>
      <c r="E102" s="203" t="s">
        <v>698</v>
      </c>
      <c r="F102" s="204" t="s">
        <v>699</v>
      </c>
      <c r="G102" s="205" t="s">
        <v>356</v>
      </c>
      <c r="H102" s="206">
        <v>4.07</v>
      </c>
      <c r="I102" s="207"/>
      <c r="J102" s="208">
        <f>ROUND(I102*H102,2)</f>
        <v>0</v>
      </c>
      <c r="K102" s="209"/>
      <c r="L102" s="41"/>
      <c r="M102" s="210" t="s">
        <v>19</v>
      </c>
      <c r="N102" s="211" t="s">
        <v>40</v>
      </c>
      <c r="O102" s="81"/>
      <c r="P102" s="212">
        <f>O102*H102</f>
        <v>0</v>
      </c>
      <c r="Q102" s="212">
        <v>0.0004119</v>
      </c>
      <c r="R102" s="212">
        <f>Q102*H102</f>
        <v>0.001676433</v>
      </c>
      <c r="S102" s="212">
        <v>0</v>
      </c>
      <c r="T102" s="213">
        <f>S102*H102</f>
        <v>0</v>
      </c>
      <c r="U102" s="35"/>
      <c r="V102" s="35"/>
      <c r="W102" s="35"/>
      <c r="X102" s="35"/>
      <c r="Y102" s="35"/>
      <c r="Z102" s="35"/>
      <c r="AA102" s="35"/>
      <c r="AB102" s="35"/>
      <c r="AC102" s="35"/>
      <c r="AD102" s="35"/>
      <c r="AE102" s="35"/>
      <c r="AR102" s="214" t="s">
        <v>202</v>
      </c>
      <c r="AT102" s="214" t="s">
        <v>174</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202</v>
      </c>
      <c r="BM102" s="214" t="s">
        <v>202</v>
      </c>
    </row>
    <row r="103" spans="1:65" s="2" customFormat="1" ht="14.4" customHeight="1">
      <c r="A103" s="35"/>
      <c r="B103" s="36"/>
      <c r="C103" s="202" t="s">
        <v>192</v>
      </c>
      <c r="D103" s="202" t="s">
        <v>174</v>
      </c>
      <c r="E103" s="203" t="s">
        <v>694</v>
      </c>
      <c r="F103" s="204" t="s">
        <v>695</v>
      </c>
      <c r="G103" s="205" t="s">
        <v>356</v>
      </c>
      <c r="H103" s="206">
        <v>5.72</v>
      </c>
      <c r="I103" s="207"/>
      <c r="J103" s="208">
        <f>ROUND(I103*H103,2)</f>
        <v>0</v>
      </c>
      <c r="K103" s="209"/>
      <c r="L103" s="41"/>
      <c r="M103" s="210" t="s">
        <v>19</v>
      </c>
      <c r="N103" s="211" t="s">
        <v>40</v>
      </c>
      <c r="O103" s="81"/>
      <c r="P103" s="212">
        <f>O103*H103</f>
        <v>0</v>
      </c>
      <c r="Q103" s="212">
        <v>0.0004765</v>
      </c>
      <c r="R103" s="212">
        <f>Q103*H103</f>
        <v>0.0027255799999999996</v>
      </c>
      <c r="S103" s="212">
        <v>0</v>
      </c>
      <c r="T103" s="213">
        <f>S103*H103</f>
        <v>0</v>
      </c>
      <c r="U103" s="35"/>
      <c r="V103" s="35"/>
      <c r="W103" s="35"/>
      <c r="X103" s="35"/>
      <c r="Y103" s="35"/>
      <c r="Z103" s="35"/>
      <c r="AA103" s="35"/>
      <c r="AB103" s="35"/>
      <c r="AC103" s="35"/>
      <c r="AD103" s="35"/>
      <c r="AE103" s="35"/>
      <c r="AR103" s="214" t="s">
        <v>202</v>
      </c>
      <c r="AT103" s="214" t="s">
        <v>174</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202</v>
      </c>
      <c r="BM103" s="214" t="s">
        <v>206</v>
      </c>
    </row>
    <row r="104" spans="1:65" s="2" customFormat="1" ht="14.4" customHeight="1">
      <c r="A104" s="35"/>
      <c r="B104" s="36"/>
      <c r="C104" s="202" t="s">
        <v>210</v>
      </c>
      <c r="D104" s="202" t="s">
        <v>174</v>
      </c>
      <c r="E104" s="203" t="s">
        <v>700</v>
      </c>
      <c r="F104" s="204" t="s">
        <v>701</v>
      </c>
      <c r="G104" s="205" t="s">
        <v>356</v>
      </c>
      <c r="H104" s="206">
        <v>0.99</v>
      </c>
      <c r="I104" s="207"/>
      <c r="J104" s="208">
        <f>ROUND(I104*H104,2)</f>
        <v>0</v>
      </c>
      <c r="K104" s="209"/>
      <c r="L104" s="41"/>
      <c r="M104" s="210" t="s">
        <v>19</v>
      </c>
      <c r="N104" s="211" t="s">
        <v>40</v>
      </c>
      <c r="O104" s="81"/>
      <c r="P104" s="212">
        <f>O104*H104</f>
        <v>0</v>
      </c>
      <c r="Q104" s="212">
        <v>0.0007092</v>
      </c>
      <c r="R104" s="212">
        <f>Q104*H104</f>
        <v>0.000702108</v>
      </c>
      <c r="S104" s="212">
        <v>0</v>
      </c>
      <c r="T104" s="213">
        <f>S104*H104</f>
        <v>0</v>
      </c>
      <c r="U104" s="35"/>
      <c r="V104" s="35"/>
      <c r="W104" s="35"/>
      <c r="X104" s="35"/>
      <c r="Y104" s="35"/>
      <c r="Z104" s="35"/>
      <c r="AA104" s="35"/>
      <c r="AB104" s="35"/>
      <c r="AC104" s="35"/>
      <c r="AD104" s="35"/>
      <c r="AE104" s="35"/>
      <c r="AR104" s="214" t="s">
        <v>202</v>
      </c>
      <c r="AT104" s="214" t="s">
        <v>174</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202</v>
      </c>
      <c r="BM104" s="214" t="s">
        <v>209</v>
      </c>
    </row>
    <row r="105" spans="1:65" s="2" customFormat="1" ht="24.15" customHeight="1">
      <c r="A105" s="35"/>
      <c r="B105" s="36"/>
      <c r="C105" s="202" t="s">
        <v>195</v>
      </c>
      <c r="D105" s="202" t="s">
        <v>174</v>
      </c>
      <c r="E105" s="203" t="s">
        <v>702</v>
      </c>
      <c r="F105" s="204" t="s">
        <v>703</v>
      </c>
      <c r="G105" s="205" t="s">
        <v>352</v>
      </c>
      <c r="H105" s="206">
        <v>3</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202</v>
      </c>
      <c r="AT105" s="214" t="s">
        <v>174</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202</v>
      </c>
      <c r="BM105" s="214" t="s">
        <v>213</v>
      </c>
    </row>
    <row r="106" spans="1:65" s="2" customFormat="1" ht="24.15" customHeight="1">
      <c r="A106" s="35"/>
      <c r="B106" s="36"/>
      <c r="C106" s="202" t="s">
        <v>217</v>
      </c>
      <c r="D106" s="202" t="s">
        <v>174</v>
      </c>
      <c r="E106" s="203" t="s">
        <v>704</v>
      </c>
      <c r="F106" s="204" t="s">
        <v>705</v>
      </c>
      <c r="G106" s="205" t="s">
        <v>352</v>
      </c>
      <c r="H106" s="206">
        <v>3</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202</v>
      </c>
      <c r="AT106" s="214" t="s">
        <v>174</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202</v>
      </c>
      <c r="BM106" s="214" t="s">
        <v>269</v>
      </c>
    </row>
    <row r="107" spans="1:65" s="2" customFormat="1" ht="24.15" customHeight="1">
      <c r="A107" s="35"/>
      <c r="B107" s="36"/>
      <c r="C107" s="202" t="s">
        <v>199</v>
      </c>
      <c r="D107" s="202" t="s">
        <v>174</v>
      </c>
      <c r="E107" s="203" t="s">
        <v>706</v>
      </c>
      <c r="F107" s="204" t="s">
        <v>707</v>
      </c>
      <c r="G107" s="205" t="s">
        <v>352</v>
      </c>
      <c r="H107" s="206">
        <v>4</v>
      </c>
      <c r="I107" s="207"/>
      <c r="J107" s="208">
        <f>ROUND(I107*H107,2)</f>
        <v>0</v>
      </c>
      <c r="K107" s="209"/>
      <c r="L107" s="41"/>
      <c r="M107" s="210" t="s">
        <v>19</v>
      </c>
      <c r="N107" s="211" t="s">
        <v>40</v>
      </c>
      <c r="O107" s="81"/>
      <c r="P107" s="212">
        <f>O107*H107</f>
        <v>0</v>
      </c>
      <c r="Q107" s="212">
        <v>0.0015</v>
      </c>
      <c r="R107" s="212">
        <f>Q107*H107</f>
        <v>0.006</v>
      </c>
      <c r="S107" s="212">
        <v>0</v>
      </c>
      <c r="T107" s="213">
        <f>S107*H107</f>
        <v>0</v>
      </c>
      <c r="U107" s="35"/>
      <c r="V107" s="35"/>
      <c r="W107" s="35"/>
      <c r="X107" s="35"/>
      <c r="Y107" s="35"/>
      <c r="Z107" s="35"/>
      <c r="AA107" s="35"/>
      <c r="AB107" s="35"/>
      <c r="AC107" s="35"/>
      <c r="AD107" s="35"/>
      <c r="AE107" s="35"/>
      <c r="AR107" s="214" t="s">
        <v>202</v>
      </c>
      <c r="AT107" s="214" t="s">
        <v>174</v>
      </c>
      <c r="AU107" s="214" t="s">
        <v>77</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202</v>
      </c>
      <c r="BM107" s="214" t="s">
        <v>216</v>
      </c>
    </row>
    <row r="108" spans="1:65" s="2" customFormat="1" ht="24.15" customHeight="1">
      <c r="A108" s="35"/>
      <c r="B108" s="36"/>
      <c r="C108" s="202" t="s">
        <v>8</v>
      </c>
      <c r="D108" s="202" t="s">
        <v>174</v>
      </c>
      <c r="E108" s="203" t="s">
        <v>708</v>
      </c>
      <c r="F108" s="204" t="s">
        <v>709</v>
      </c>
      <c r="G108" s="205" t="s">
        <v>356</v>
      </c>
      <c r="H108" s="206">
        <v>8.14</v>
      </c>
      <c r="I108" s="207"/>
      <c r="J108" s="208">
        <f>ROUND(I108*H108,2)</f>
        <v>0</v>
      </c>
      <c r="K108" s="209"/>
      <c r="L108" s="41"/>
      <c r="M108" s="210" t="s">
        <v>19</v>
      </c>
      <c r="N108" s="211" t="s">
        <v>40</v>
      </c>
      <c r="O108" s="81"/>
      <c r="P108" s="212">
        <f>O108*H108</f>
        <v>0</v>
      </c>
      <c r="Q108" s="212">
        <v>0.01306</v>
      </c>
      <c r="R108" s="212">
        <f>Q108*H108</f>
        <v>0.10630840000000001</v>
      </c>
      <c r="S108" s="212">
        <v>0</v>
      </c>
      <c r="T108" s="213">
        <f>S108*H108</f>
        <v>0</v>
      </c>
      <c r="U108" s="35"/>
      <c r="V108" s="35"/>
      <c r="W108" s="35"/>
      <c r="X108" s="35"/>
      <c r="Y108" s="35"/>
      <c r="Z108" s="35"/>
      <c r="AA108" s="35"/>
      <c r="AB108" s="35"/>
      <c r="AC108" s="35"/>
      <c r="AD108" s="35"/>
      <c r="AE108" s="35"/>
      <c r="AR108" s="214" t="s">
        <v>202</v>
      </c>
      <c r="AT108" s="214" t="s">
        <v>174</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202</v>
      </c>
      <c r="BM108" s="214" t="s">
        <v>220</v>
      </c>
    </row>
    <row r="109" spans="1:65" s="2" customFormat="1" ht="24.15" customHeight="1">
      <c r="A109" s="35"/>
      <c r="B109" s="36"/>
      <c r="C109" s="202" t="s">
        <v>202</v>
      </c>
      <c r="D109" s="202" t="s">
        <v>174</v>
      </c>
      <c r="E109" s="203" t="s">
        <v>710</v>
      </c>
      <c r="F109" s="204" t="s">
        <v>711</v>
      </c>
      <c r="G109" s="205" t="s">
        <v>352</v>
      </c>
      <c r="H109" s="206">
        <v>3</v>
      </c>
      <c r="I109" s="207"/>
      <c r="J109" s="208">
        <f>ROUND(I109*H109,2)</f>
        <v>0</v>
      </c>
      <c r="K109" s="209"/>
      <c r="L109" s="41"/>
      <c r="M109" s="210" t="s">
        <v>19</v>
      </c>
      <c r="N109" s="211" t="s">
        <v>40</v>
      </c>
      <c r="O109" s="81"/>
      <c r="P109" s="212">
        <f>O109*H109</f>
        <v>0</v>
      </c>
      <c r="Q109" s="212">
        <v>0.00017</v>
      </c>
      <c r="R109" s="212">
        <f>Q109*H109</f>
        <v>0.00051</v>
      </c>
      <c r="S109" s="212">
        <v>0</v>
      </c>
      <c r="T109" s="213">
        <f>S109*H109</f>
        <v>0</v>
      </c>
      <c r="U109" s="35"/>
      <c r="V109" s="35"/>
      <c r="W109" s="35"/>
      <c r="X109" s="35"/>
      <c r="Y109" s="35"/>
      <c r="Z109" s="35"/>
      <c r="AA109" s="35"/>
      <c r="AB109" s="35"/>
      <c r="AC109" s="35"/>
      <c r="AD109" s="35"/>
      <c r="AE109" s="35"/>
      <c r="AR109" s="214" t="s">
        <v>202</v>
      </c>
      <c r="AT109" s="214" t="s">
        <v>174</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202</v>
      </c>
      <c r="BM109" s="214" t="s">
        <v>223</v>
      </c>
    </row>
    <row r="110" spans="1:65" s="2" customFormat="1" ht="24.15" customHeight="1">
      <c r="A110" s="35"/>
      <c r="B110" s="36"/>
      <c r="C110" s="202" t="s">
        <v>235</v>
      </c>
      <c r="D110" s="202" t="s">
        <v>174</v>
      </c>
      <c r="E110" s="203" t="s">
        <v>712</v>
      </c>
      <c r="F110" s="204" t="s">
        <v>713</v>
      </c>
      <c r="G110" s="205" t="s">
        <v>356</v>
      </c>
      <c r="H110" s="206">
        <v>48.84</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202</v>
      </c>
      <c r="AT110" s="214" t="s">
        <v>174</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202</v>
      </c>
      <c r="BM110" s="214" t="s">
        <v>227</v>
      </c>
    </row>
    <row r="111" spans="1:65" s="2" customFormat="1" ht="37.8" customHeight="1">
      <c r="A111" s="35"/>
      <c r="B111" s="36"/>
      <c r="C111" s="202" t="s">
        <v>206</v>
      </c>
      <c r="D111" s="202" t="s">
        <v>174</v>
      </c>
      <c r="E111" s="203" t="s">
        <v>714</v>
      </c>
      <c r="F111" s="204" t="s">
        <v>715</v>
      </c>
      <c r="G111" s="205" t="s">
        <v>321</v>
      </c>
      <c r="H111" s="216"/>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202</v>
      </c>
      <c r="AT111" s="214" t="s">
        <v>174</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202</v>
      </c>
      <c r="BM111" s="214" t="s">
        <v>230</v>
      </c>
    </row>
    <row r="112" spans="1:63" s="12" customFormat="1" ht="25.9" customHeight="1">
      <c r="A112" s="12"/>
      <c r="B112" s="186"/>
      <c r="C112" s="187"/>
      <c r="D112" s="188" t="s">
        <v>68</v>
      </c>
      <c r="E112" s="189" t="s">
        <v>248</v>
      </c>
      <c r="F112" s="189" t="s">
        <v>249</v>
      </c>
      <c r="G112" s="187"/>
      <c r="H112" s="187"/>
      <c r="I112" s="190"/>
      <c r="J112" s="191">
        <f>BK112</f>
        <v>0</v>
      </c>
      <c r="K112" s="187"/>
      <c r="L112" s="192"/>
      <c r="M112" s="193"/>
      <c r="N112" s="194"/>
      <c r="O112" s="194"/>
      <c r="P112" s="195">
        <f>SUM(P113:P131)</f>
        <v>0</v>
      </c>
      <c r="Q112" s="194"/>
      <c r="R112" s="195">
        <f>SUM(R113:R131)</f>
        <v>0.111217802</v>
      </c>
      <c r="S112" s="194"/>
      <c r="T112" s="196">
        <f>SUM(T113:T131)</f>
        <v>0</v>
      </c>
      <c r="U112" s="12"/>
      <c r="V112" s="12"/>
      <c r="W112" s="12"/>
      <c r="X112" s="12"/>
      <c r="Y112" s="12"/>
      <c r="Z112" s="12"/>
      <c r="AA112" s="12"/>
      <c r="AB112" s="12"/>
      <c r="AC112" s="12"/>
      <c r="AD112" s="12"/>
      <c r="AE112" s="12"/>
      <c r="AR112" s="197" t="s">
        <v>79</v>
      </c>
      <c r="AT112" s="198" t="s">
        <v>68</v>
      </c>
      <c r="AU112" s="198" t="s">
        <v>69</v>
      </c>
      <c r="AY112" s="197" t="s">
        <v>171</v>
      </c>
      <c r="BK112" s="199">
        <f>SUM(BK113:BK131)</f>
        <v>0</v>
      </c>
    </row>
    <row r="113" spans="1:65" s="2" customFormat="1" ht="24.15" customHeight="1">
      <c r="A113" s="35"/>
      <c r="B113" s="36"/>
      <c r="C113" s="202" t="s">
        <v>244</v>
      </c>
      <c r="D113" s="202" t="s">
        <v>174</v>
      </c>
      <c r="E113" s="203" t="s">
        <v>716</v>
      </c>
      <c r="F113" s="204" t="s">
        <v>717</v>
      </c>
      <c r="G113" s="205" t="s">
        <v>352</v>
      </c>
      <c r="H113" s="206">
        <v>3</v>
      </c>
      <c r="I113" s="207"/>
      <c r="J113" s="208">
        <f>ROUND(I113*H113,2)</f>
        <v>0</v>
      </c>
      <c r="K113" s="209"/>
      <c r="L113" s="41"/>
      <c r="M113" s="210" t="s">
        <v>19</v>
      </c>
      <c r="N113" s="211" t="s">
        <v>40</v>
      </c>
      <c r="O113" s="81"/>
      <c r="P113" s="212">
        <f>O113*H113</f>
        <v>0</v>
      </c>
      <c r="Q113" s="212">
        <v>9.957E-05</v>
      </c>
      <c r="R113" s="212">
        <f>Q113*H113</f>
        <v>0.00029871</v>
      </c>
      <c r="S113" s="212">
        <v>0</v>
      </c>
      <c r="T113" s="213">
        <f>S113*H113</f>
        <v>0</v>
      </c>
      <c r="U113" s="35"/>
      <c r="V113" s="35"/>
      <c r="W113" s="35"/>
      <c r="X113" s="35"/>
      <c r="Y113" s="35"/>
      <c r="Z113" s="35"/>
      <c r="AA113" s="35"/>
      <c r="AB113" s="35"/>
      <c r="AC113" s="35"/>
      <c r="AD113" s="35"/>
      <c r="AE113" s="35"/>
      <c r="AR113" s="214" t="s">
        <v>202</v>
      </c>
      <c r="AT113" s="214" t="s">
        <v>174</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202</v>
      </c>
      <c r="BM113" s="214" t="s">
        <v>238</v>
      </c>
    </row>
    <row r="114" spans="1:65" s="2" customFormat="1" ht="37.8" customHeight="1">
      <c r="A114" s="35"/>
      <c r="B114" s="36"/>
      <c r="C114" s="202" t="s">
        <v>209</v>
      </c>
      <c r="D114" s="202" t="s">
        <v>174</v>
      </c>
      <c r="E114" s="203" t="s">
        <v>718</v>
      </c>
      <c r="F114" s="204" t="s">
        <v>719</v>
      </c>
      <c r="G114" s="205" t="s">
        <v>352</v>
      </c>
      <c r="H114" s="206">
        <v>6</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202</v>
      </c>
      <c r="AT114" s="214" t="s">
        <v>174</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202</v>
      </c>
      <c r="BM114" s="214" t="s">
        <v>241</v>
      </c>
    </row>
    <row r="115" spans="1:65" s="2" customFormat="1" ht="37.8" customHeight="1">
      <c r="A115" s="35"/>
      <c r="B115" s="36"/>
      <c r="C115" s="202" t="s">
        <v>7</v>
      </c>
      <c r="D115" s="202" t="s">
        <v>174</v>
      </c>
      <c r="E115" s="203" t="s">
        <v>720</v>
      </c>
      <c r="F115" s="204" t="s">
        <v>721</v>
      </c>
      <c r="G115" s="205" t="s">
        <v>640</v>
      </c>
      <c r="H115" s="206">
        <v>1</v>
      </c>
      <c r="I115" s="207"/>
      <c r="J115" s="208">
        <f>ROUND(I115*H115,2)</f>
        <v>0</v>
      </c>
      <c r="K115" s="209"/>
      <c r="L115" s="41"/>
      <c r="M115" s="210" t="s">
        <v>19</v>
      </c>
      <c r="N115" s="211" t="s">
        <v>40</v>
      </c>
      <c r="O115" s="81"/>
      <c r="P115" s="212">
        <f>O115*H115</f>
        <v>0</v>
      </c>
      <c r="Q115" s="212">
        <v>0.00335556</v>
      </c>
      <c r="R115" s="212">
        <f>Q115*H115</f>
        <v>0.00335556</v>
      </c>
      <c r="S115" s="212">
        <v>0</v>
      </c>
      <c r="T115" s="213">
        <f>S115*H115</f>
        <v>0</v>
      </c>
      <c r="U115" s="35"/>
      <c r="V115" s="35"/>
      <c r="W115" s="35"/>
      <c r="X115" s="35"/>
      <c r="Y115" s="35"/>
      <c r="Z115" s="35"/>
      <c r="AA115" s="35"/>
      <c r="AB115" s="35"/>
      <c r="AC115" s="35"/>
      <c r="AD115" s="35"/>
      <c r="AE115" s="35"/>
      <c r="AR115" s="214" t="s">
        <v>202</v>
      </c>
      <c r="AT115" s="214" t="s">
        <v>174</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202</v>
      </c>
      <c r="BM115" s="214" t="s">
        <v>247</v>
      </c>
    </row>
    <row r="116" spans="1:65" s="2" customFormat="1" ht="37.8" customHeight="1">
      <c r="A116" s="35"/>
      <c r="B116" s="36"/>
      <c r="C116" s="202" t="s">
        <v>213</v>
      </c>
      <c r="D116" s="202" t="s">
        <v>174</v>
      </c>
      <c r="E116" s="203" t="s">
        <v>722</v>
      </c>
      <c r="F116" s="204" t="s">
        <v>723</v>
      </c>
      <c r="G116" s="205" t="s">
        <v>640</v>
      </c>
      <c r="H116" s="206">
        <v>2</v>
      </c>
      <c r="I116" s="207"/>
      <c r="J116" s="208">
        <f>ROUND(I116*H116,2)</f>
        <v>0</v>
      </c>
      <c r="K116" s="209"/>
      <c r="L116" s="41"/>
      <c r="M116" s="210" t="s">
        <v>19</v>
      </c>
      <c r="N116" s="211" t="s">
        <v>40</v>
      </c>
      <c r="O116" s="81"/>
      <c r="P116" s="212">
        <f>O116*H116</f>
        <v>0</v>
      </c>
      <c r="Q116" s="212">
        <v>0.00524076</v>
      </c>
      <c r="R116" s="212">
        <f>Q116*H116</f>
        <v>0.01048152</v>
      </c>
      <c r="S116" s="212">
        <v>0</v>
      </c>
      <c r="T116" s="213">
        <f>S116*H116</f>
        <v>0</v>
      </c>
      <c r="U116" s="35"/>
      <c r="V116" s="35"/>
      <c r="W116" s="35"/>
      <c r="X116" s="35"/>
      <c r="Y116" s="35"/>
      <c r="Z116" s="35"/>
      <c r="AA116" s="35"/>
      <c r="AB116" s="35"/>
      <c r="AC116" s="35"/>
      <c r="AD116" s="35"/>
      <c r="AE116" s="35"/>
      <c r="AR116" s="214" t="s">
        <v>202</v>
      </c>
      <c r="AT116" s="214" t="s">
        <v>174</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202</v>
      </c>
      <c r="BM116" s="214" t="s">
        <v>252</v>
      </c>
    </row>
    <row r="117" spans="1:65" s="2" customFormat="1" ht="37.8" customHeight="1">
      <c r="A117" s="35"/>
      <c r="B117" s="36"/>
      <c r="C117" s="202" t="s">
        <v>263</v>
      </c>
      <c r="D117" s="202" t="s">
        <v>174</v>
      </c>
      <c r="E117" s="203" t="s">
        <v>724</v>
      </c>
      <c r="F117" s="204" t="s">
        <v>725</v>
      </c>
      <c r="G117" s="205" t="s">
        <v>352</v>
      </c>
      <c r="H117" s="206">
        <v>1</v>
      </c>
      <c r="I117" s="207"/>
      <c r="J117" s="208">
        <f>ROUND(I117*H117,2)</f>
        <v>0</v>
      </c>
      <c r="K117" s="209"/>
      <c r="L117" s="41"/>
      <c r="M117" s="210" t="s">
        <v>19</v>
      </c>
      <c r="N117" s="211" t="s">
        <v>40</v>
      </c>
      <c r="O117" s="81"/>
      <c r="P117" s="212">
        <f>O117*H117</f>
        <v>0</v>
      </c>
      <c r="Q117" s="212">
        <v>0.00043386</v>
      </c>
      <c r="R117" s="212">
        <f>Q117*H117</f>
        <v>0.00043386</v>
      </c>
      <c r="S117" s="212">
        <v>0</v>
      </c>
      <c r="T117" s="213">
        <f>S117*H117</f>
        <v>0</v>
      </c>
      <c r="U117" s="35"/>
      <c r="V117" s="35"/>
      <c r="W117" s="35"/>
      <c r="X117" s="35"/>
      <c r="Y117" s="35"/>
      <c r="Z117" s="35"/>
      <c r="AA117" s="35"/>
      <c r="AB117" s="35"/>
      <c r="AC117" s="35"/>
      <c r="AD117" s="35"/>
      <c r="AE117" s="35"/>
      <c r="AR117" s="214" t="s">
        <v>202</v>
      </c>
      <c r="AT117" s="214" t="s">
        <v>174</v>
      </c>
      <c r="AU117" s="214" t="s">
        <v>77</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202</v>
      </c>
      <c r="BM117" s="214" t="s">
        <v>255</v>
      </c>
    </row>
    <row r="118" spans="1:65" s="2" customFormat="1" ht="37.8" customHeight="1">
      <c r="A118" s="35"/>
      <c r="B118" s="36"/>
      <c r="C118" s="202" t="s">
        <v>269</v>
      </c>
      <c r="D118" s="202" t="s">
        <v>174</v>
      </c>
      <c r="E118" s="203" t="s">
        <v>726</v>
      </c>
      <c r="F118" s="204" t="s">
        <v>727</v>
      </c>
      <c r="G118" s="205" t="s">
        <v>352</v>
      </c>
      <c r="H118" s="206">
        <v>2</v>
      </c>
      <c r="I118" s="207"/>
      <c r="J118" s="208">
        <f>ROUND(I118*H118,2)</f>
        <v>0</v>
      </c>
      <c r="K118" s="209"/>
      <c r="L118" s="41"/>
      <c r="M118" s="210" t="s">
        <v>19</v>
      </c>
      <c r="N118" s="211" t="s">
        <v>40</v>
      </c>
      <c r="O118" s="81"/>
      <c r="P118" s="212">
        <f>O118*H118</f>
        <v>0</v>
      </c>
      <c r="Q118" s="212">
        <v>0.00120386</v>
      </c>
      <c r="R118" s="212">
        <f>Q118*H118</f>
        <v>0.00240772</v>
      </c>
      <c r="S118" s="212">
        <v>0</v>
      </c>
      <c r="T118" s="213">
        <f>S118*H118</f>
        <v>0</v>
      </c>
      <c r="U118" s="35"/>
      <c r="V118" s="35"/>
      <c r="W118" s="35"/>
      <c r="X118" s="35"/>
      <c r="Y118" s="35"/>
      <c r="Z118" s="35"/>
      <c r="AA118" s="35"/>
      <c r="AB118" s="35"/>
      <c r="AC118" s="35"/>
      <c r="AD118" s="35"/>
      <c r="AE118" s="35"/>
      <c r="AR118" s="214" t="s">
        <v>202</v>
      </c>
      <c r="AT118" s="214" t="s">
        <v>174</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202</v>
      </c>
      <c r="BM118" s="214" t="s">
        <v>260</v>
      </c>
    </row>
    <row r="119" spans="1:65" s="2" customFormat="1" ht="37.8" customHeight="1">
      <c r="A119" s="35"/>
      <c r="B119" s="36"/>
      <c r="C119" s="202" t="s">
        <v>275</v>
      </c>
      <c r="D119" s="202" t="s">
        <v>174</v>
      </c>
      <c r="E119" s="203" t="s">
        <v>728</v>
      </c>
      <c r="F119" s="204" t="s">
        <v>729</v>
      </c>
      <c r="G119" s="205" t="s">
        <v>356</v>
      </c>
      <c r="H119" s="206">
        <v>89.1</v>
      </c>
      <c r="I119" s="207"/>
      <c r="J119" s="208">
        <f>ROUND(I119*H119,2)</f>
        <v>0</v>
      </c>
      <c r="K119" s="209"/>
      <c r="L119" s="41"/>
      <c r="M119" s="210" t="s">
        <v>19</v>
      </c>
      <c r="N119" s="211" t="s">
        <v>40</v>
      </c>
      <c r="O119" s="81"/>
      <c r="P119" s="212">
        <f>O119*H119</f>
        <v>0</v>
      </c>
      <c r="Q119" s="212">
        <v>0.00022</v>
      </c>
      <c r="R119" s="212">
        <f>Q119*H119</f>
        <v>0.019601999999999998</v>
      </c>
      <c r="S119" s="212">
        <v>0</v>
      </c>
      <c r="T119" s="213">
        <f>S119*H119</f>
        <v>0</v>
      </c>
      <c r="U119" s="35"/>
      <c r="V119" s="35"/>
      <c r="W119" s="35"/>
      <c r="X119" s="35"/>
      <c r="Y119" s="35"/>
      <c r="Z119" s="35"/>
      <c r="AA119" s="35"/>
      <c r="AB119" s="35"/>
      <c r="AC119" s="35"/>
      <c r="AD119" s="35"/>
      <c r="AE119" s="35"/>
      <c r="AR119" s="214" t="s">
        <v>202</v>
      </c>
      <c r="AT119" s="214" t="s">
        <v>174</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202</v>
      </c>
      <c r="BM119" s="214" t="s">
        <v>266</v>
      </c>
    </row>
    <row r="120" spans="1:65" s="2" customFormat="1" ht="37.8" customHeight="1">
      <c r="A120" s="35"/>
      <c r="B120" s="36"/>
      <c r="C120" s="202" t="s">
        <v>216</v>
      </c>
      <c r="D120" s="202" t="s">
        <v>174</v>
      </c>
      <c r="E120" s="203" t="s">
        <v>730</v>
      </c>
      <c r="F120" s="204" t="s">
        <v>731</v>
      </c>
      <c r="G120" s="205" t="s">
        <v>356</v>
      </c>
      <c r="H120" s="206">
        <v>14.3</v>
      </c>
      <c r="I120" s="207"/>
      <c r="J120" s="208">
        <f>ROUND(I120*H120,2)</f>
        <v>0</v>
      </c>
      <c r="K120" s="209"/>
      <c r="L120" s="41"/>
      <c r="M120" s="210" t="s">
        <v>19</v>
      </c>
      <c r="N120" s="211" t="s">
        <v>40</v>
      </c>
      <c r="O120" s="81"/>
      <c r="P120" s="212">
        <f>O120*H120</f>
        <v>0</v>
      </c>
      <c r="Q120" s="212">
        <v>0.0003</v>
      </c>
      <c r="R120" s="212">
        <f>Q120*H120</f>
        <v>0.0042899999999999995</v>
      </c>
      <c r="S120" s="212">
        <v>0</v>
      </c>
      <c r="T120" s="213">
        <f>S120*H120</f>
        <v>0</v>
      </c>
      <c r="U120" s="35"/>
      <c r="V120" s="35"/>
      <c r="W120" s="35"/>
      <c r="X120" s="35"/>
      <c r="Y120" s="35"/>
      <c r="Z120" s="35"/>
      <c r="AA120" s="35"/>
      <c r="AB120" s="35"/>
      <c r="AC120" s="35"/>
      <c r="AD120" s="35"/>
      <c r="AE120" s="35"/>
      <c r="AR120" s="214" t="s">
        <v>202</v>
      </c>
      <c r="AT120" s="214" t="s">
        <v>174</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202</v>
      </c>
      <c r="BM120" s="214" t="s">
        <v>272</v>
      </c>
    </row>
    <row r="121" spans="1:65" s="2" customFormat="1" ht="37.8" customHeight="1">
      <c r="A121" s="35"/>
      <c r="B121" s="36"/>
      <c r="C121" s="202" t="s">
        <v>286</v>
      </c>
      <c r="D121" s="202" t="s">
        <v>174</v>
      </c>
      <c r="E121" s="203" t="s">
        <v>732</v>
      </c>
      <c r="F121" s="204" t="s">
        <v>733</v>
      </c>
      <c r="G121" s="205" t="s">
        <v>356</v>
      </c>
      <c r="H121" s="206">
        <v>3</v>
      </c>
      <c r="I121" s="207"/>
      <c r="J121" s="208">
        <f>ROUND(I121*H121,2)</f>
        <v>0</v>
      </c>
      <c r="K121" s="209"/>
      <c r="L121" s="41"/>
      <c r="M121" s="210" t="s">
        <v>19</v>
      </c>
      <c r="N121" s="211" t="s">
        <v>40</v>
      </c>
      <c r="O121" s="81"/>
      <c r="P121" s="212">
        <f>O121*H121</f>
        <v>0</v>
      </c>
      <c r="Q121" s="212">
        <v>4.65E-05</v>
      </c>
      <c r="R121" s="212">
        <f>Q121*H121</f>
        <v>0.0001395</v>
      </c>
      <c r="S121" s="212">
        <v>0</v>
      </c>
      <c r="T121" s="213">
        <f>S121*H121</f>
        <v>0</v>
      </c>
      <c r="U121" s="35"/>
      <c r="V121" s="35"/>
      <c r="W121" s="35"/>
      <c r="X121" s="35"/>
      <c r="Y121" s="35"/>
      <c r="Z121" s="35"/>
      <c r="AA121" s="35"/>
      <c r="AB121" s="35"/>
      <c r="AC121" s="35"/>
      <c r="AD121" s="35"/>
      <c r="AE121" s="35"/>
      <c r="AR121" s="214" t="s">
        <v>202</v>
      </c>
      <c r="AT121" s="214" t="s">
        <v>174</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202</v>
      </c>
      <c r="BM121" s="214" t="s">
        <v>278</v>
      </c>
    </row>
    <row r="122" spans="1:65" s="2" customFormat="1" ht="37.8" customHeight="1">
      <c r="A122" s="35"/>
      <c r="B122" s="36"/>
      <c r="C122" s="202" t="s">
        <v>220</v>
      </c>
      <c r="D122" s="202" t="s">
        <v>174</v>
      </c>
      <c r="E122" s="203" t="s">
        <v>734</v>
      </c>
      <c r="F122" s="204" t="s">
        <v>735</v>
      </c>
      <c r="G122" s="205" t="s">
        <v>352</v>
      </c>
      <c r="H122" s="206">
        <v>4</v>
      </c>
      <c r="I122" s="207"/>
      <c r="J122" s="208">
        <f>ROUND(I122*H122,2)</f>
        <v>0</v>
      </c>
      <c r="K122" s="209"/>
      <c r="L122" s="41"/>
      <c r="M122" s="210" t="s">
        <v>19</v>
      </c>
      <c r="N122" s="211" t="s">
        <v>40</v>
      </c>
      <c r="O122" s="81"/>
      <c r="P122" s="212">
        <f>O122*H122</f>
        <v>0</v>
      </c>
      <c r="Q122" s="212">
        <v>0.00078</v>
      </c>
      <c r="R122" s="212">
        <f>Q122*H122</f>
        <v>0.00312</v>
      </c>
      <c r="S122" s="212">
        <v>0</v>
      </c>
      <c r="T122" s="213">
        <f>S122*H122</f>
        <v>0</v>
      </c>
      <c r="U122" s="35"/>
      <c r="V122" s="35"/>
      <c r="W122" s="35"/>
      <c r="X122" s="35"/>
      <c r="Y122" s="35"/>
      <c r="Z122" s="35"/>
      <c r="AA122" s="35"/>
      <c r="AB122" s="35"/>
      <c r="AC122" s="35"/>
      <c r="AD122" s="35"/>
      <c r="AE122" s="35"/>
      <c r="AR122" s="214" t="s">
        <v>202</v>
      </c>
      <c r="AT122" s="214" t="s">
        <v>174</v>
      </c>
      <c r="AU122" s="214" t="s">
        <v>77</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202</v>
      </c>
      <c r="BM122" s="214" t="s">
        <v>283</v>
      </c>
    </row>
    <row r="123" spans="1:65" s="2" customFormat="1" ht="37.8" customHeight="1">
      <c r="A123" s="35"/>
      <c r="B123" s="36"/>
      <c r="C123" s="202" t="s">
        <v>295</v>
      </c>
      <c r="D123" s="202" t="s">
        <v>174</v>
      </c>
      <c r="E123" s="203" t="s">
        <v>736</v>
      </c>
      <c r="F123" s="204" t="s">
        <v>737</v>
      </c>
      <c r="G123" s="205" t="s">
        <v>352</v>
      </c>
      <c r="H123" s="206">
        <v>2</v>
      </c>
      <c r="I123" s="207"/>
      <c r="J123" s="208">
        <f>ROUND(I123*H123,2)</f>
        <v>0</v>
      </c>
      <c r="K123" s="209"/>
      <c r="L123" s="41"/>
      <c r="M123" s="210" t="s">
        <v>19</v>
      </c>
      <c r="N123" s="211" t="s">
        <v>40</v>
      </c>
      <c r="O123" s="81"/>
      <c r="P123" s="212">
        <f>O123*H123</f>
        <v>0</v>
      </c>
      <c r="Q123" s="212">
        <v>0.00147</v>
      </c>
      <c r="R123" s="212">
        <f>Q123*H123</f>
        <v>0.00294</v>
      </c>
      <c r="S123" s="212">
        <v>0</v>
      </c>
      <c r="T123" s="213">
        <f>S123*H123</f>
        <v>0</v>
      </c>
      <c r="U123" s="35"/>
      <c r="V123" s="35"/>
      <c r="W123" s="35"/>
      <c r="X123" s="35"/>
      <c r="Y123" s="35"/>
      <c r="Z123" s="35"/>
      <c r="AA123" s="35"/>
      <c r="AB123" s="35"/>
      <c r="AC123" s="35"/>
      <c r="AD123" s="35"/>
      <c r="AE123" s="35"/>
      <c r="AR123" s="214" t="s">
        <v>202</v>
      </c>
      <c r="AT123" s="214" t="s">
        <v>174</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202</v>
      </c>
      <c r="BM123" s="214" t="s">
        <v>289</v>
      </c>
    </row>
    <row r="124" spans="1:65" s="2" customFormat="1" ht="49.05" customHeight="1">
      <c r="A124" s="35"/>
      <c r="B124" s="36"/>
      <c r="C124" s="202" t="s">
        <v>223</v>
      </c>
      <c r="D124" s="202" t="s">
        <v>174</v>
      </c>
      <c r="E124" s="203" t="s">
        <v>738</v>
      </c>
      <c r="F124" s="204" t="s">
        <v>739</v>
      </c>
      <c r="G124" s="205" t="s">
        <v>356</v>
      </c>
      <c r="H124" s="206">
        <v>89.1</v>
      </c>
      <c r="I124" s="207"/>
      <c r="J124" s="208">
        <f>ROUND(I124*H124,2)</f>
        <v>0</v>
      </c>
      <c r="K124" s="209"/>
      <c r="L124" s="41"/>
      <c r="M124" s="210" t="s">
        <v>19</v>
      </c>
      <c r="N124" s="211" t="s">
        <v>40</v>
      </c>
      <c r="O124" s="81"/>
      <c r="P124" s="212">
        <f>O124*H124</f>
        <v>0</v>
      </c>
      <c r="Q124" s="212">
        <v>0.0001941</v>
      </c>
      <c r="R124" s="212">
        <f>Q124*H124</f>
        <v>0.01729431</v>
      </c>
      <c r="S124" s="212">
        <v>0</v>
      </c>
      <c r="T124" s="213">
        <f>S124*H124</f>
        <v>0</v>
      </c>
      <c r="U124" s="35"/>
      <c r="V124" s="35"/>
      <c r="W124" s="35"/>
      <c r="X124" s="35"/>
      <c r="Y124" s="35"/>
      <c r="Z124" s="35"/>
      <c r="AA124" s="35"/>
      <c r="AB124" s="35"/>
      <c r="AC124" s="35"/>
      <c r="AD124" s="35"/>
      <c r="AE124" s="35"/>
      <c r="AR124" s="214" t="s">
        <v>202</v>
      </c>
      <c r="AT124" s="214" t="s">
        <v>174</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202</v>
      </c>
      <c r="BM124" s="214" t="s">
        <v>292</v>
      </c>
    </row>
    <row r="125" spans="1:65" s="2" customFormat="1" ht="49.05" customHeight="1">
      <c r="A125" s="35"/>
      <c r="B125" s="36"/>
      <c r="C125" s="202" t="s">
        <v>307</v>
      </c>
      <c r="D125" s="202" t="s">
        <v>174</v>
      </c>
      <c r="E125" s="203" t="s">
        <v>740</v>
      </c>
      <c r="F125" s="204" t="s">
        <v>741</v>
      </c>
      <c r="G125" s="205" t="s">
        <v>356</v>
      </c>
      <c r="H125" s="206">
        <v>14.3</v>
      </c>
      <c r="I125" s="207"/>
      <c r="J125" s="208">
        <f>ROUND(I125*H125,2)</f>
        <v>0</v>
      </c>
      <c r="K125" s="209"/>
      <c r="L125" s="41"/>
      <c r="M125" s="210" t="s">
        <v>19</v>
      </c>
      <c r="N125" s="211" t="s">
        <v>40</v>
      </c>
      <c r="O125" s="81"/>
      <c r="P125" s="212">
        <f>O125*H125</f>
        <v>0</v>
      </c>
      <c r="Q125" s="212">
        <v>0.00027328</v>
      </c>
      <c r="R125" s="212">
        <f>Q125*H125</f>
        <v>0.003907904</v>
      </c>
      <c r="S125" s="212">
        <v>0</v>
      </c>
      <c r="T125" s="213">
        <f>S125*H125</f>
        <v>0</v>
      </c>
      <c r="U125" s="35"/>
      <c r="V125" s="35"/>
      <c r="W125" s="35"/>
      <c r="X125" s="35"/>
      <c r="Y125" s="35"/>
      <c r="Z125" s="35"/>
      <c r="AA125" s="35"/>
      <c r="AB125" s="35"/>
      <c r="AC125" s="35"/>
      <c r="AD125" s="35"/>
      <c r="AE125" s="35"/>
      <c r="AR125" s="214" t="s">
        <v>202</v>
      </c>
      <c r="AT125" s="214" t="s">
        <v>174</v>
      </c>
      <c r="AU125" s="214" t="s">
        <v>77</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202</v>
      </c>
      <c r="BM125" s="214" t="s">
        <v>298</v>
      </c>
    </row>
    <row r="126" spans="1:65" s="2" customFormat="1" ht="24.15" customHeight="1">
      <c r="A126" s="35"/>
      <c r="B126" s="36"/>
      <c r="C126" s="202" t="s">
        <v>227</v>
      </c>
      <c r="D126" s="202" t="s">
        <v>174</v>
      </c>
      <c r="E126" s="203" t="s">
        <v>742</v>
      </c>
      <c r="F126" s="204" t="s">
        <v>743</v>
      </c>
      <c r="G126" s="205" t="s">
        <v>352</v>
      </c>
      <c r="H126" s="206">
        <v>6</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202</v>
      </c>
      <c r="AT126" s="214" t="s">
        <v>174</v>
      </c>
      <c r="AU126" s="214" t="s">
        <v>77</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202</v>
      </c>
      <c r="BM126" s="214" t="s">
        <v>306</v>
      </c>
    </row>
    <row r="127" spans="1:65" s="2" customFormat="1" ht="14.4" customHeight="1">
      <c r="A127" s="35"/>
      <c r="B127" s="36"/>
      <c r="C127" s="202" t="s">
        <v>319</v>
      </c>
      <c r="D127" s="202" t="s">
        <v>174</v>
      </c>
      <c r="E127" s="203" t="s">
        <v>744</v>
      </c>
      <c r="F127" s="204" t="s">
        <v>745</v>
      </c>
      <c r="G127" s="205" t="s">
        <v>640</v>
      </c>
      <c r="H127" s="206">
        <v>2</v>
      </c>
      <c r="I127" s="207"/>
      <c r="J127" s="208">
        <f>ROUND(I127*H127,2)</f>
        <v>0</v>
      </c>
      <c r="K127" s="209"/>
      <c r="L127" s="41"/>
      <c r="M127" s="210" t="s">
        <v>19</v>
      </c>
      <c r="N127" s="211" t="s">
        <v>40</v>
      </c>
      <c r="O127" s="81"/>
      <c r="P127" s="212">
        <f>O127*H127</f>
        <v>0</v>
      </c>
      <c r="Q127" s="212">
        <v>0.000108</v>
      </c>
      <c r="R127" s="212">
        <f>Q127*H127</f>
        <v>0.000216</v>
      </c>
      <c r="S127" s="212">
        <v>0</v>
      </c>
      <c r="T127" s="213">
        <f>S127*H127</f>
        <v>0</v>
      </c>
      <c r="U127" s="35"/>
      <c r="V127" s="35"/>
      <c r="W127" s="35"/>
      <c r="X127" s="35"/>
      <c r="Y127" s="35"/>
      <c r="Z127" s="35"/>
      <c r="AA127" s="35"/>
      <c r="AB127" s="35"/>
      <c r="AC127" s="35"/>
      <c r="AD127" s="35"/>
      <c r="AE127" s="35"/>
      <c r="AR127" s="214" t="s">
        <v>202</v>
      </c>
      <c r="AT127" s="214" t="s">
        <v>174</v>
      </c>
      <c r="AU127" s="214" t="s">
        <v>77</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202</v>
      </c>
      <c r="BM127" s="214" t="s">
        <v>305</v>
      </c>
    </row>
    <row r="128" spans="1:65" s="2" customFormat="1" ht="24.15" customHeight="1">
      <c r="A128" s="35"/>
      <c r="B128" s="36"/>
      <c r="C128" s="202" t="s">
        <v>230</v>
      </c>
      <c r="D128" s="202" t="s">
        <v>174</v>
      </c>
      <c r="E128" s="203" t="s">
        <v>746</v>
      </c>
      <c r="F128" s="204" t="s">
        <v>747</v>
      </c>
      <c r="G128" s="205" t="s">
        <v>352</v>
      </c>
      <c r="H128" s="206">
        <v>6</v>
      </c>
      <c r="I128" s="207"/>
      <c r="J128" s="208">
        <f>ROUND(I128*H128,2)</f>
        <v>0</v>
      </c>
      <c r="K128" s="209"/>
      <c r="L128" s="41"/>
      <c r="M128" s="210" t="s">
        <v>19</v>
      </c>
      <c r="N128" s="211" t="s">
        <v>40</v>
      </c>
      <c r="O128" s="81"/>
      <c r="P128" s="212">
        <f>O128*H128</f>
        <v>0</v>
      </c>
      <c r="Q128" s="212">
        <v>0.00012557</v>
      </c>
      <c r="R128" s="212">
        <f>Q128*H128</f>
        <v>0.0007534200000000001</v>
      </c>
      <c r="S128" s="212">
        <v>0</v>
      </c>
      <c r="T128" s="213">
        <f>S128*H128</f>
        <v>0</v>
      </c>
      <c r="U128" s="35"/>
      <c r="V128" s="35"/>
      <c r="W128" s="35"/>
      <c r="X128" s="35"/>
      <c r="Y128" s="35"/>
      <c r="Z128" s="35"/>
      <c r="AA128" s="35"/>
      <c r="AB128" s="35"/>
      <c r="AC128" s="35"/>
      <c r="AD128" s="35"/>
      <c r="AE128" s="35"/>
      <c r="AR128" s="214" t="s">
        <v>202</v>
      </c>
      <c r="AT128" s="214" t="s">
        <v>174</v>
      </c>
      <c r="AU128" s="214" t="s">
        <v>77</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202</v>
      </c>
      <c r="BM128" s="214" t="s">
        <v>314</v>
      </c>
    </row>
    <row r="129" spans="1:65" s="2" customFormat="1" ht="37.8" customHeight="1">
      <c r="A129" s="35"/>
      <c r="B129" s="36"/>
      <c r="C129" s="202" t="s">
        <v>425</v>
      </c>
      <c r="D129" s="202" t="s">
        <v>174</v>
      </c>
      <c r="E129" s="203" t="s">
        <v>748</v>
      </c>
      <c r="F129" s="204" t="s">
        <v>749</v>
      </c>
      <c r="G129" s="205" t="s">
        <v>356</v>
      </c>
      <c r="H129" s="206">
        <v>103.4</v>
      </c>
      <c r="I129" s="207"/>
      <c r="J129" s="208">
        <f>ROUND(I129*H129,2)</f>
        <v>0</v>
      </c>
      <c r="K129" s="209"/>
      <c r="L129" s="41"/>
      <c r="M129" s="210" t="s">
        <v>19</v>
      </c>
      <c r="N129" s="211" t="s">
        <v>40</v>
      </c>
      <c r="O129" s="81"/>
      <c r="P129" s="212">
        <f>O129*H129</f>
        <v>0</v>
      </c>
      <c r="Q129" s="212">
        <v>0.00039597</v>
      </c>
      <c r="R129" s="212">
        <f>Q129*H129</f>
        <v>0.040943298</v>
      </c>
      <c r="S129" s="212">
        <v>0</v>
      </c>
      <c r="T129" s="213">
        <f>S129*H129</f>
        <v>0</v>
      </c>
      <c r="U129" s="35"/>
      <c r="V129" s="35"/>
      <c r="W129" s="35"/>
      <c r="X129" s="35"/>
      <c r="Y129" s="35"/>
      <c r="Z129" s="35"/>
      <c r="AA129" s="35"/>
      <c r="AB129" s="35"/>
      <c r="AC129" s="35"/>
      <c r="AD129" s="35"/>
      <c r="AE129" s="35"/>
      <c r="AR129" s="214" t="s">
        <v>202</v>
      </c>
      <c r="AT129" s="214" t="s">
        <v>174</v>
      </c>
      <c r="AU129" s="214" t="s">
        <v>77</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202</v>
      </c>
      <c r="BM129" s="214" t="s">
        <v>465</v>
      </c>
    </row>
    <row r="130" spans="1:65" s="2" customFormat="1" ht="24.15" customHeight="1">
      <c r="A130" s="35"/>
      <c r="B130" s="36"/>
      <c r="C130" s="202" t="s">
        <v>238</v>
      </c>
      <c r="D130" s="202" t="s">
        <v>174</v>
      </c>
      <c r="E130" s="203" t="s">
        <v>750</v>
      </c>
      <c r="F130" s="204" t="s">
        <v>751</v>
      </c>
      <c r="G130" s="205" t="s">
        <v>356</v>
      </c>
      <c r="H130" s="206">
        <v>103.4</v>
      </c>
      <c r="I130" s="207"/>
      <c r="J130" s="208">
        <f>ROUND(I130*H130,2)</f>
        <v>0</v>
      </c>
      <c r="K130" s="209"/>
      <c r="L130" s="41"/>
      <c r="M130" s="210" t="s">
        <v>19</v>
      </c>
      <c r="N130" s="211" t="s">
        <v>40</v>
      </c>
      <c r="O130" s="81"/>
      <c r="P130" s="212">
        <f>O130*H130</f>
        <v>0</v>
      </c>
      <c r="Q130" s="212">
        <v>1E-05</v>
      </c>
      <c r="R130" s="212">
        <f>Q130*H130</f>
        <v>0.0010340000000000002</v>
      </c>
      <c r="S130" s="212">
        <v>0</v>
      </c>
      <c r="T130" s="213">
        <f>S130*H130</f>
        <v>0</v>
      </c>
      <c r="U130" s="35"/>
      <c r="V130" s="35"/>
      <c r="W130" s="35"/>
      <c r="X130" s="35"/>
      <c r="Y130" s="35"/>
      <c r="Z130" s="35"/>
      <c r="AA130" s="35"/>
      <c r="AB130" s="35"/>
      <c r="AC130" s="35"/>
      <c r="AD130" s="35"/>
      <c r="AE130" s="35"/>
      <c r="AR130" s="214" t="s">
        <v>202</v>
      </c>
      <c r="AT130" s="214" t="s">
        <v>174</v>
      </c>
      <c r="AU130" s="214" t="s">
        <v>77</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202</v>
      </c>
      <c r="BM130" s="214" t="s">
        <v>469</v>
      </c>
    </row>
    <row r="131" spans="1:65" s="2" customFormat="1" ht="37.8" customHeight="1">
      <c r="A131" s="35"/>
      <c r="B131" s="36"/>
      <c r="C131" s="202" t="s">
        <v>430</v>
      </c>
      <c r="D131" s="202" t="s">
        <v>174</v>
      </c>
      <c r="E131" s="203" t="s">
        <v>752</v>
      </c>
      <c r="F131" s="204" t="s">
        <v>753</v>
      </c>
      <c r="G131" s="205" t="s">
        <v>321</v>
      </c>
      <c r="H131" s="216"/>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202</v>
      </c>
      <c r="AT131" s="214" t="s">
        <v>174</v>
      </c>
      <c r="AU131" s="214" t="s">
        <v>77</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202</v>
      </c>
      <c r="BM131" s="214" t="s">
        <v>473</v>
      </c>
    </row>
    <row r="132" spans="1:63" s="12" customFormat="1" ht="25.9" customHeight="1">
      <c r="A132" s="12"/>
      <c r="B132" s="186"/>
      <c r="C132" s="187"/>
      <c r="D132" s="188" t="s">
        <v>68</v>
      </c>
      <c r="E132" s="189" t="s">
        <v>261</v>
      </c>
      <c r="F132" s="189" t="s">
        <v>262</v>
      </c>
      <c r="G132" s="187"/>
      <c r="H132" s="187"/>
      <c r="I132" s="190"/>
      <c r="J132" s="191">
        <f>BK132</f>
        <v>0</v>
      </c>
      <c r="K132" s="187"/>
      <c r="L132" s="192"/>
      <c r="M132" s="193"/>
      <c r="N132" s="194"/>
      <c r="O132" s="194"/>
      <c r="P132" s="195">
        <f>SUM(P133:P141)</f>
        <v>0</v>
      </c>
      <c r="Q132" s="194"/>
      <c r="R132" s="195">
        <f>SUM(R133:R141)</f>
        <v>0.09486232950000001</v>
      </c>
      <c r="S132" s="194"/>
      <c r="T132" s="196">
        <f>SUM(T133:T141)</f>
        <v>0</v>
      </c>
      <c r="U132" s="12"/>
      <c r="V132" s="12"/>
      <c r="W132" s="12"/>
      <c r="X132" s="12"/>
      <c r="Y132" s="12"/>
      <c r="Z132" s="12"/>
      <c r="AA132" s="12"/>
      <c r="AB132" s="12"/>
      <c r="AC132" s="12"/>
      <c r="AD132" s="12"/>
      <c r="AE132" s="12"/>
      <c r="AR132" s="197" t="s">
        <v>79</v>
      </c>
      <c r="AT132" s="198" t="s">
        <v>68</v>
      </c>
      <c r="AU132" s="198" t="s">
        <v>69</v>
      </c>
      <c r="AY132" s="197" t="s">
        <v>171</v>
      </c>
      <c r="BK132" s="199">
        <f>SUM(BK133:BK141)</f>
        <v>0</v>
      </c>
    </row>
    <row r="133" spans="1:65" s="2" customFormat="1" ht="37.8" customHeight="1">
      <c r="A133" s="35"/>
      <c r="B133" s="36"/>
      <c r="C133" s="202" t="s">
        <v>241</v>
      </c>
      <c r="D133" s="202" t="s">
        <v>174</v>
      </c>
      <c r="E133" s="203" t="s">
        <v>754</v>
      </c>
      <c r="F133" s="204" t="s">
        <v>755</v>
      </c>
      <c r="G133" s="205" t="s">
        <v>640</v>
      </c>
      <c r="H133" s="206">
        <v>3</v>
      </c>
      <c r="I133" s="207"/>
      <c r="J133" s="208">
        <f>ROUND(I133*H133,2)</f>
        <v>0</v>
      </c>
      <c r="K133" s="209"/>
      <c r="L133" s="41"/>
      <c r="M133" s="210" t="s">
        <v>19</v>
      </c>
      <c r="N133" s="211" t="s">
        <v>40</v>
      </c>
      <c r="O133" s="81"/>
      <c r="P133" s="212">
        <f>O133*H133</f>
        <v>0</v>
      </c>
      <c r="Q133" s="212">
        <v>0.0261292765</v>
      </c>
      <c r="R133" s="212">
        <f>Q133*H133</f>
        <v>0.0783878295</v>
      </c>
      <c r="S133" s="212">
        <v>0</v>
      </c>
      <c r="T133" s="213">
        <f>S133*H133</f>
        <v>0</v>
      </c>
      <c r="U133" s="35"/>
      <c r="V133" s="35"/>
      <c r="W133" s="35"/>
      <c r="X133" s="35"/>
      <c r="Y133" s="35"/>
      <c r="Z133" s="35"/>
      <c r="AA133" s="35"/>
      <c r="AB133" s="35"/>
      <c r="AC133" s="35"/>
      <c r="AD133" s="35"/>
      <c r="AE133" s="35"/>
      <c r="AR133" s="214" t="s">
        <v>202</v>
      </c>
      <c r="AT133" s="214" t="s">
        <v>174</v>
      </c>
      <c r="AU133" s="214" t="s">
        <v>77</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202</v>
      </c>
      <c r="BM133" s="214" t="s">
        <v>349</v>
      </c>
    </row>
    <row r="134" spans="1:65" s="2" customFormat="1" ht="24.15" customHeight="1">
      <c r="A134" s="35"/>
      <c r="B134" s="36"/>
      <c r="C134" s="202" t="s">
        <v>435</v>
      </c>
      <c r="D134" s="202" t="s">
        <v>174</v>
      </c>
      <c r="E134" s="203" t="s">
        <v>756</v>
      </c>
      <c r="F134" s="204" t="s">
        <v>757</v>
      </c>
      <c r="G134" s="205" t="s">
        <v>640</v>
      </c>
      <c r="H134" s="206">
        <v>5</v>
      </c>
      <c r="I134" s="207"/>
      <c r="J134" s="208">
        <f>ROUND(I134*H134,2)</f>
        <v>0</v>
      </c>
      <c r="K134" s="209"/>
      <c r="L134" s="41"/>
      <c r="M134" s="210" t="s">
        <v>19</v>
      </c>
      <c r="N134" s="211" t="s">
        <v>40</v>
      </c>
      <c r="O134" s="81"/>
      <c r="P134" s="212">
        <f>O134*H134</f>
        <v>0</v>
      </c>
      <c r="Q134" s="212">
        <v>0.0005182</v>
      </c>
      <c r="R134" s="212">
        <f>Q134*H134</f>
        <v>0.002591</v>
      </c>
      <c r="S134" s="212">
        <v>0</v>
      </c>
      <c r="T134" s="213">
        <f>S134*H134</f>
        <v>0</v>
      </c>
      <c r="U134" s="35"/>
      <c r="V134" s="35"/>
      <c r="W134" s="35"/>
      <c r="X134" s="35"/>
      <c r="Y134" s="35"/>
      <c r="Z134" s="35"/>
      <c r="AA134" s="35"/>
      <c r="AB134" s="35"/>
      <c r="AC134" s="35"/>
      <c r="AD134" s="35"/>
      <c r="AE134" s="35"/>
      <c r="AR134" s="214" t="s">
        <v>202</v>
      </c>
      <c r="AT134" s="214" t="s">
        <v>174</v>
      </c>
      <c r="AU134" s="214" t="s">
        <v>77</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202</v>
      </c>
      <c r="BM134" s="214" t="s">
        <v>477</v>
      </c>
    </row>
    <row r="135" spans="1:65" s="2" customFormat="1" ht="24.15" customHeight="1">
      <c r="A135" s="35"/>
      <c r="B135" s="36"/>
      <c r="C135" s="202" t="s">
        <v>247</v>
      </c>
      <c r="D135" s="202" t="s">
        <v>174</v>
      </c>
      <c r="E135" s="203" t="s">
        <v>758</v>
      </c>
      <c r="F135" s="204" t="s">
        <v>759</v>
      </c>
      <c r="G135" s="205" t="s">
        <v>640</v>
      </c>
      <c r="H135" s="206">
        <v>5</v>
      </c>
      <c r="I135" s="207"/>
      <c r="J135" s="208">
        <f>ROUND(I135*H135,2)</f>
        <v>0</v>
      </c>
      <c r="K135" s="209"/>
      <c r="L135" s="41"/>
      <c r="M135" s="210" t="s">
        <v>19</v>
      </c>
      <c r="N135" s="211" t="s">
        <v>40</v>
      </c>
      <c r="O135" s="81"/>
      <c r="P135" s="212">
        <f>O135*H135</f>
        <v>0</v>
      </c>
      <c r="Q135" s="212">
        <v>0.00052</v>
      </c>
      <c r="R135" s="212">
        <f>Q135*H135</f>
        <v>0.0026</v>
      </c>
      <c r="S135" s="212">
        <v>0</v>
      </c>
      <c r="T135" s="213">
        <f>S135*H135</f>
        <v>0</v>
      </c>
      <c r="U135" s="35"/>
      <c r="V135" s="35"/>
      <c r="W135" s="35"/>
      <c r="X135" s="35"/>
      <c r="Y135" s="35"/>
      <c r="Z135" s="35"/>
      <c r="AA135" s="35"/>
      <c r="AB135" s="35"/>
      <c r="AC135" s="35"/>
      <c r="AD135" s="35"/>
      <c r="AE135" s="35"/>
      <c r="AR135" s="214" t="s">
        <v>202</v>
      </c>
      <c r="AT135" s="214" t="s">
        <v>174</v>
      </c>
      <c r="AU135" s="214" t="s">
        <v>77</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202</v>
      </c>
      <c r="BM135" s="214" t="s">
        <v>353</v>
      </c>
    </row>
    <row r="136" spans="1:65" s="2" customFormat="1" ht="24.15" customHeight="1">
      <c r="A136" s="35"/>
      <c r="B136" s="36"/>
      <c r="C136" s="202" t="s">
        <v>441</v>
      </c>
      <c r="D136" s="202" t="s">
        <v>174</v>
      </c>
      <c r="E136" s="203" t="s">
        <v>760</v>
      </c>
      <c r="F136" s="204" t="s">
        <v>761</v>
      </c>
      <c r="G136" s="205" t="s">
        <v>640</v>
      </c>
      <c r="H136" s="206">
        <v>5</v>
      </c>
      <c r="I136" s="207"/>
      <c r="J136" s="208">
        <f>ROUND(I136*H136,2)</f>
        <v>0</v>
      </c>
      <c r="K136" s="209"/>
      <c r="L136" s="41"/>
      <c r="M136" s="210" t="s">
        <v>19</v>
      </c>
      <c r="N136" s="211" t="s">
        <v>40</v>
      </c>
      <c r="O136" s="81"/>
      <c r="P136" s="212">
        <f>O136*H136</f>
        <v>0</v>
      </c>
      <c r="Q136" s="212">
        <v>0.0005182</v>
      </c>
      <c r="R136" s="212">
        <f>Q136*H136</f>
        <v>0.002591</v>
      </c>
      <c r="S136" s="212">
        <v>0</v>
      </c>
      <c r="T136" s="213">
        <f>S136*H136</f>
        <v>0</v>
      </c>
      <c r="U136" s="35"/>
      <c r="V136" s="35"/>
      <c r="W136" s="35"/>
      <c r="X136" s="35"/>
      <c r="Y136" s="35"/>
      <c r="Z136" s="35"/>
      <c r="AA136" s="35"/>
      <c r="AB136" s="35"/>
      <c r="AC136" s="35"/>
      <c r="AD136" s="35"/>
      <c r="AE136" s="35"/>
      <c r="AR136" s="214" t="s">
        <v>202</v>
      </c>
      <c r="AT136" s="214" t="s">
        <v>174</v>
      </c>
      <c r="AU136" s="214" t="s">
        <v>77</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202</v>
      </c>
      <c r="BM136" s="214" t="s">
        <v>481</v>
      </c>
    </row>
    <row r="137" spans="1:65" s="2" customFormat="1" ht="14.4" customHeight="1">
      <c r="A137" s="35"/>
      <c r="B137" s="36"/>
      <c r="C137" s="202" t="s">
        <v>252</v>
      </c>
      <c r="D137" s="202" t="s">
        <v>174</v>
      </c>
      <c r="E137" s="203" t="s">
        <v>762</v>
      </c>
      <c r="F137" s="204" t="s">
        <v>763</v>
      </c>
      <c r="G137" s="205" t="s">
        <v>640</v>
      </c>
      <c r="H137" s="206">
        <v>4</v>
      </c>
      <c r="I137" s="207"/>
      <c r="J137" s="208">
        <f>ROUND(I137*H137,2)</f>
        <v>0</v>
      </c>
      <c r="K137" s="209"/>
      <c r="L137" s="41"/>
      <c r="M137" s="210" t="s">
        <v>19</v>
      </c>
      <c r="N137" s="211" t="s">
        <v>40</v>
      </c>
      <c r="O137" s="81"/>
      <c r="P137" s="212">
        <f>O137*H137</f>
        <v>0</v>
      </c>
      <c r="Q137" s="212">
        <v>0.0018</v>
      </c>
      <c r="R137" s="212">
        <f>Q137*H137</f>
        <v>0.0072</v>
      </c>
      <c r="S137" s="212">
        <v>0</v>
      </c>
      <c r="T137" s="213">
        <f>S137*H137</f>
        <v>0</v>
      </c>
      <c r="U137" s="35"/>
      <c r="V137" s="35"/>
      <c r="W137" s="35"/>
      <c r="X137" s="35"/>
      <c r="Y137" s="35"/>
      <c r="Z137" s="35"/>
      <c r="AA137" s="35"/>
      <c r="AB137" s="35"/>
      <c r="AC137" s="35"/>
      <c r="AD137" s="35"/>
      <c r="AE137" s="35"/>
      <c r="AR137" s="214" t="s">
        <v>202</v>
      </c>
      <c r="AT137" s="214" t="s">
        <v>174</v>
      </c>
      <c r="AU137" s="214" t="s">
        <v>77</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202</v>
      </c>
      <c r="BM137" s="214" t="s">
        <v>484</v>
      </c>
    </row>
    <row r="138" spans="1:65" s="2" customFormat="1" ht="14.4" customHeight="1">
      <c r="A138" s="35"/>
      <c r="B138" s="36"/>
      <c r="C138" s="202" t="s">
        <v>446</v>
      </c>
      <c r="D138" s="202" t="s">
        <v>174</v>
      </c>
      <c r="E138" s="203" t="s">
        <v>764</v>
      </c>
      <c r="F138" s="204" t="s">
        <v>765</v>
      </c>
      <c r="G138" s="205" t="s">
        <v>640</v>
      </c>
      <c r="H138" s="206">
        <v>2</v>
      </c>
      <c r="I138" s="207"/>
      <c r="J138" s="208">
        <f>ROUND(I138*H138,2)</f>
        <v>0</v>
      </c>
      <c r="K138" s="209"/>
      <c r="L138" s="41"/>
      <c r="M138" s="210" t="s">
        <v>19</v>
      </c>
      <c r="N138" s="211" t="s">
        <v>40</v>
      </c>
      <c r="O138" s="81"/>
      <c r="P138" s="212">
        <f>O138*H138</f>
        <v>0</v>
      </c>
      <c r="Q138" s="212">
        <v>0.00012</v>
      </c>
      <c r="R138" s="212">
        <f>Q138*H138</f>
        <v>0.00024</v>
      </c>
      <c r="S138" s="212">
        <v>0</v>
      </c>
      <c r="T138" s="213">
        <f>S138*H138</f>
        <v>0</v>
      </c>
      <c r="U138" s="35"/>
      <c r="V138" s="35"/>
      <c r="W138" s="35"/>
      <c r="X138" s="35"/>
      <c r="Y138" s="35"/>
      <c r="Z138" s="35"/>
      <c r="AA138" s="35"/>
      <c r="AB138" s="35"/>
      <c r="AC138" s="35"/>
      <c r="AD138" s="35"/>
      <c r="AE138" s="35"/>
      <c r="AR138" s="214" t="s">
        <v>202</v>
      </c>
      <c r="AT138" s="214" t="s">
        <v>174</v>
      </c>
      <c r="AU138" s="214" t="s">
        <v>77</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202</v>
      </c>
      <c r="BM138" s="214" t="s">
        <v>488</v>
      </c>
    </row>
    <row r="139" spans="1:65" s="2" customFormat="1" ht="24.15" customHeight="1">
      <c r="A139" s="35"/>
      <c r="B139" s="36"/>
      <c r="C139" s="202" t="s">
        <v>255</v>
      </c>
      <c r="D139" s="202" t="s">
        <v>174</v>
      </c>
      <c r="E139" s="203" t="s">
        <v>766</v>
      </c>
      <c r="F139" s="204" t="s">
        <v>767</v>
      </c>
      <c r="G139" s="205" t="s">
        <v>352</v>
      </c>
      <c r="H139" s="206">
        <v>3</v>
      </c>
      <c r="I139" s="207"/>
      <c r="J139" s="208">
        <f>ROUND(I139*H139,2)</f>
        <v>0</v>
      </c>
      <c r="K139" s="209"/>
      <c r="L139" s="41"/>
      <c r="M139" s="210" t="s">
        <v>19</v>
      </c>
      <c r="N139" s="211" t="s">
        <v>40</v>
      </c>
      <c r="O139" s="81"/>
      <c r="P139" s="212">
        <f>O139*H139</f>
        <v>0</v>
      </c>
      <c r="Q139" s="212">
        <v>0.0002375</v>
      </c>
      <c r="R139" s="212">
        <f>Q139*H139</f>
        <v>0.0007125</v>
      </c>
      <c r="S139" s="212">
        <v>0</v>
      </c>
      <c r="T139" s="213">
        <f>S139*H139</f>
        <v>0</v>
      </c>
      <c r="U139" s="35"/>
      <c r="V139" s="35"/>
      <c r="W139" s="35"/>
      <c r="X139" s="35"/>
      <c r="Y139" s="35"/>
      <c r="Z139" s="35"/>
      <c r="AA139" s="35"/>
      <c r="AB139" s="35"/>
      <c r="AC139" s="35"/>
      <c r="AD139" s="35"/>
      <c r="AE139" s="35"/>
      <c r="AR139" s="214" t="s">
        <v>202</v>
      </c>
      <c r="AT139" s="214" t="s">
        <v>174</v>
      </c>
      <c r="AU139" s="214" t="s">
        <v>77</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202</v>
      </c>
      <c r="BM139" s="214" t="s">
        <v>357</v>
      </c>
    </row>
    <row r="140" spans="1:65" s="2" customFormat="1" ht="24.15" customHeight="1">
      <c r="A140" s="35"/>
      <c r="B140" s="36"/>
      <c r="C140" s="202" t="s">
        <v>451</v>
      </c>
      <c r="D140" s="202" t="s">
        <v>174</v>
      </c>
      <c r="E140" s="203" t="s">
        <v>768</v>
      </c>
      <c r="F140" s="204" t="s">
        <v>769</v>
      </c>
      <c r="G140" s="205" t="s">
        <v>352</v>
      </c>
      <c r="H140" s="206">
        <v>1</v>
      </c>
      <c r="I140" s="207"/>
      <c r="J140" s="208">
        <f>ROUND(I140*H140,2)</f>
        <v>0</v>
      </c>
      <c r="K140" s="209"/>
      <c r="L140" s="41"/>
      <c r="M140" s="210" t="s">
        <v>19</v>
      </c>
      <c r="N140" s="211" t="s">
        <v>40</v>
      </c>
      <c r="O140" s="81"/>
      <c r="P140" s="212">
        <f>O140*H140</f>
        <v>0</v>
      </c>
      <c r="Q140" s="212">
        <v>0.00054</v>
      </c>
      <c r="R140" s="212">
        <f>Q140*H140</f>
        <v>0.00054</v>
      </c>
      <c r="S140" s="212">
        <v>0</v>
      </c>
      <c r="T140" s="213">
        <f>S140*H140</f>
        <v>0</v>
      </c>
      <c r="U140" s="35"/>
      <c r="V140" s="35"/>
      <c r="W140" s="35"/>
      <c r="X140" s="35"/>
      <c r="Y140" s="35"/>
      <c r="Z140" s="35"/>
      <c r="AA140" s="35"/>
      <c r="AB140" s="35"/>
      <c r="AC140" s="35"/>
      <c r="AD140" s="35"/>
      <c r="AE140" s="35"/>
      <c r="AR140" s="214" t="s">
        <v>202</v>
      </c>
      <c r="AT140" s="214" t="s">
        <v>174</v>
      </c>
      <c r="AU140" s="214" t="s">
        <v>77</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202</v>
      </c>
      <c r="BM140" s="214" t="s">
        <v>360</v>
      </c>
    </row>
    <row r="141" spans="1:65" s="2" customFormat="1" ht="37.8" customHeight="1">
      <c r="A141" s="35"/>
      <c r="B141" s="36"/>
      <c r="C141" s="202" t="s">
        <v>260</v>
      </c>
      <c r="D141" s="202" t="s">
        <v>174</v>
      </c>
      <c r="E141" s="203" t="s">
        <v>770</v>
      </c>
      <c r="F141" s="204" t="s">
        <v>771</v>
      </c>
      <c r="G141" s="205" t="s">
        <v>321</v>
      </c>
      <c r="H141" s="216"/>
      <c r="I141" s="207"/>
      <c r="J141" s="208">
        <f>ROUND(I141*H141,2)</f>
        <v>0</v>
      </c>
      <c r="K141" s="209"/>
      <c r="L141" s="41"/>
      <c r="M141" s="210" t="s">
        <v>19</v>
      </c>
      <c r="N141" s="211" t="s">
        <v>40</v>
      </c>
      <c r="O141" s="81"/>
      <c r="P141" s="212">
        <f>O141*H141</f>
        <v>0</v>
      </c>
      <c r="Q141" s="212">
        <v>0</v>
      </c>
      <c r="R141" s="212">
        <f>Q141*H141</f>
        <v>0</v>
      </c>
      <c r="S141" s="212">
        <v>0</v>
      </c>
      <c r="T141" s="213">
        <f>S141*H141</f>
        <v>0</v>
      </c>
      <c r="U141" s="35"/>
      <c r="V141" s="35"/>
      <c r="W141" s="35"/>
      <c r="X141" s="35"/>
      <c r="Y141" s="35"/>
      <c r="Z141" s="35"/>
      <c r="AA141" s="35"/>
      <c r="AB141" s="35"/>
      <c r="AC141" s="35"/>
      <c r="AD141" s="35"/>
      <c r="AE141" s="35"/>
      <c r="AR141" s="214" t="s">
        <v>202</v>
      </c>
      <c r="AT141" s="214" t="s">
        <v>174</v>
      </c>
      <c r="AU141" s="214" t="s">
        <v>77</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202</v>
      </c>
      <c r="BM141" s="214" t="s">
        <v>772</v>
      </c>
    </row>
    <row r="142" spans="1:63" s="12" customFormat="1" ht="25.9" customHeight="1">
      <c r="A142" s="12"/>
      <c r="B142" s="186"/>
      <c r="C142" s="187"/>
      <c r="D142" s="188" t="s">
        <v>68</v>
      </c>
      <c r="E142" s="189" t="s">
        <v>773</v>
      </c>
      <c r="F142" s="189" t="s">
        <v>774</v>
      </c>
      <c r="G142" s="187"/>
      <c r="H142" s="187"/>
      <c r="I142" s="190"/>
      <c r="J142" s="191">
        <f>BK142</f>
        <v>0</v>
      </c>
      <c r="K142" s="187"/>
      <c r="L142" s="192"/>
      <c r="M142" s="193"/>
      <c r="N142" s="194"/>
      <c r="O142" s="194"/>
      <c r="P142" s="195">
        <f>SUM(P143:P147)</f>
        <v>0</v>
      </c>
      <c r="Q142" s="194"/>
      <c r="R142" s="195">
        <f>SUM(R143:R147)</f>
        <v>0.0012880894</v>
      </c>
      <c r="S142" s="194"/>
      <c r="T142" s="196">
        <f>SUM(T143:T147)</f>
        <v>0</v>
      </c>
      <c r="U142" s="12"/>
      <c r="V142" s="12"/>
      <c r="W142" s="12"/>
      <c r="X142" s="12"/>
      <c r="Y142" s="12"/>
      <c r="Z142" s="12"/>
      <c r="AA142" s="12"/>
      <c r="AB142" s="12"/>
      <c r="AC142" s="12"/>
      <c r="AD142" s="12"/>
      <c r="AE142" s="12"/>
      <c r="AR142" s="197" t="s">
        <v>79</v>
      </c>
      <c r="AT142" s="198" t="s">
        <v>68</v>
      </c>
      <c r="AU142" s="198" t="s">
        <v>69</v>
      </c>
      <c r="AY142" s="197" t="s">
        <v>171</v>
      </c>
      <c r="BK142" s="199">
        <f>SUM(BK143:BK147)</f>
        <v>0</v>
      </c>
    </row>
    <row r="143" spans="1:65" s="2" customFormat="1" ht="14.4" customHeight="1">
      <c r="A143" s="35"/>
      <c r="B143" s="36"/>
      <c r="C143" s="202" t="s">
        <v>457</v>
      </c>
      <c r="D143" s="202" t="s">
        <v>174</v>
      </c>
      <c r="E143" s="203" t="s">
        <v>775</v>
      </c>
      <c r="F143" s="204" t="s">
        <v>776</v>
      </c>
      <c r="G143" s="205" t="s">
        <v>352</v>
      </c>
      <c r="H143" s="206">
        <v>1</v>
      </c>
      <c r="I143" s="207"/>
      <c r="J143" s="208">
        <f>ROUND(I143*H143,2)</f>
        <v>0</v>
      </c>
      <c r="K143" s="209"/>
      <c r="L143" s="41"/>
      <c r="M143" s="210" t="s">
        <v>19</v>
      </c>
      <c r="N143" s="211" t="s">
        <v>40</v>
      </c>
      <c r="O143" s="81"/>
      <c r="P143" s="212">
        <f>O143*H143</f>
        <v>0</v>
      </c>
      <c r="Q143" s="212">
        <v>7.8537E-05</v>
      </c>
      <c r="R143" s="212">
        <f>Q143*H143</f>
        <v>7.8537E-05</v>
      </c>
      <c r="S143" s="212">
        <v>0</v>
      </c>
      <c r="T143" s="213">
        <f>S143*H143</f>
        <v>0</v>
      </c>
      <c r="U143" s="35"/>
      <c r="V143" s="35"/>
      <c r="W143" s="35"/>
      <c r="X143" s="35"/>
      <c r="Y143" s="35"/>
      <c r="Z143" s="35"/>
      <c r="AA143" s="35"/>
      <c r="AB143" s="35"/>
      <c r="AC143" s="35"/>
      <c r="AD143" s="35"/>
      <c r="AE143" s="35"/>
      <c r="AR143" s="214" t="s">
        <v>202</v>
      </c>
      <c r="AT143" s="214" t="s">
        <v>174</v>
      </c>
      <c r="AU143" s="214" t="s">
        <v>77</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202</v>
      </c>
      <c r="BM143" s="214" t="s">
        <v>361</v>
      </c>
    </row>
    <row r="144" spans="1:65" s="2" customFormat="1" ht="14.4" customHeight="1">
      <c r="A144" s="35"/>
      <c r="B144" s="36"/>
      <c r="C144" s="202" t="s">
        <v>266</v>
      </c>
      <c r="D144" s="202" t="s">
        <v>174</v>
      </c>
      <c r="E144" s="203" t="s">
        <v>777</v>
      </c>
      <c r="F144" s="204" t="s">
        <v>778</v>
      </c>
      <c r="G144" s="205" t="s">
        <v>352</v>
      </c>
      <c r="H144" s="206">
        <v>3</v>
      </c>
      <c r="I144" s="207"/>
      <c r="J144" s="208">
        <f>ROUND(I144*H144,2)</f>
        <v>0</v>
      </c>
      <c r="K144" s="209"/>
      <c r="L144" s="41"/>
      <c r="M144" s="210" t="s">
        <v>19</v>
      </c>
      <c r="N144" s="211" t="s">
        <v>40</v>
      </c>
      <c r="O144" s="81"/>
      <c r="P144" s="212">
        <f>O144*H144</f>
        <v>0</v>
      </c>
      <c r="Q144" s="212">
        <v>9.98508E-05</v>
      </c>
      <c r="R144" s="212">
        <f>Q144*H144</f>
        <v>0.0002995524</v>
      </c>
      <c r="S144" s="212">
        <v>0</v>
      </c>
      <c r="T144" s="213">
        <f>S144*H144</f>
        <v>0</v>
      </c>
      <c r="U144" s="35"/>
      <c r="V144" s="35"/>
      <c r="W144" s="35"/>
      <c r="X144" s="35"/>
      <c r="Y144" s="35"/>
      <c r="Z144" s="35"/>
      <c r="AA144" s="35"/>
      <c r="AB144" s="35"/>
      <c r="AC144" s="35"/>
      <c r="AD144" s="35"/>
      <c r="AE144" s="35"/>
      <c r="AR144" s="214" t="s">
        <v>202</v>
      </c>
      <c r="AT144" s="214" t="s">
        <v>174</v>
      </c>
      <c r="AU144" s="214" t="s">
        <v>77</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202</v>
      </c>
      <c r="BM144" s="214" t="s">
        <v>362</v>
      </c>
    </row>
    <row r="145" spans="1:65" s="2" customFormat="1" ht="24.15" customHeight="1">
      <c r="A145" s="35"/>
      <c r="B145" s="36"/>
      <c r="C145" s="202" t="s">
        <v>462</v>
      </c>
      <c r="D145" s="202" t="s">
        <v>174</v>
      </c>
      <c r="E145" s="203" t="s">
        <v>779</v>
      </c>
      <c r="F145" s="204" t="s">
        <v>780</v>
      </c>
      <c r="G145" s="205" t="s">
        <v>352</v>
      </c>
      <c r="H145" s="206">
        <v>3</v>
      </c>
      <c r="I145" s="207"/>
      <c r="J145" s="208">
        <f>ROUND(I145*H145,2)</f>
        <v>0</v>
      </c>
      <c r="K145" s="209"/>
      <c r="L145" s="41"/>
      <c r="M145" s="210" t="s">
        <v>19</v>
      </c>
      <c r="N145" s="211" t="s">
        <v>40</v>
      </c>
      <c r="O145" s="81"/>
      <c r="P145" s="212">
        <f>O145*H145</f>
        <v>0</v>
      </c>
      <c r="Q145" s="212">
        <v>0.00022</v>
      </c>
      <c r="R145" s="212">
        <f>Q145*H145</f>
        <v>0.00066</v>
      </c>
      <c r="S145" s="212">
        <v>0</v>
      </c>
      <c r="T145" s="213">
        <f>S145*H145</f>
        <v>0</v>
      </c>
      <c r="U145" s="35"/>
      <c r="V145" s="35"/>
      <c r="W145" s="35"/>
      <c r="X145" s="35"/>
      <c r="Y145" s="35"/>
      <c r="Z145" s="35"/>
      <c r="AA145" s="35"/>
      <c r="AB145" s="35"/>
      <c r="AC145" s="35"/>
      <c r="AD145" s="35"/>
      <c r="AE145" s="35"/>
      <c r="AR145" s="214" t="s">
        <v>202</v>
      </c>
      <c r="AT145" s="214" t="s">
        <v>174</v>
      </c>
      <c r="AU145" s="214" t="s">
        <v>77</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202</v>
      </c>
      <c r="BM145" s="214" t="s">
        <v>781</v>
      </c>
    </row>
    <row r="146" spans="1:65" s="2" customFormat="1" ht="24.15" customHeight="1">
      <c r="A146" s="35"/>
      <c r="B146" s="36"/>
      <c r="C146" s="202" t="s">
        <v>272</v>
      </c>
      <c r="D146" s="202" t="s">
        <v>174</v>
      </c>
      <c r="E146" s="203" t="s">
        <v>782</v>
      </c>
      <c r="F146" s="204" t="s">
        <v>783</v>
      </c>
      <c r="G146" s="205" t="s">
        <v>352</v>
      </c>
      <c r="H146" s="206">
        <v>1</v>
      </c>
      <c r="I146" s="207"/>
      <c r="J146" s="208">
        <f>ROUND(I146*H146,2)</f>
        <v>0</v>
      </c>
      <c r="K146" s="209"/>
      <c r="L146" s="41"/>
      <c r="M146" s="210" t="s">
        <v>19</v>
      </c>
      <c r="N146" s="211" t="s">
        <v>40</v>
      </c>
      <c r="O146" s="81"/>
      <c r="P146" s="212">
        <f>O146*H146</f>
        <v>0</v>
      </c>
      <c r="Q146" s="212">
        <v>0.00025</v>
      </c>
      <c r="R146" s="212">
        <f>Q146*H146</f>
        <v>0.00025</v>
      </c>
      <c r="S146" s="212">
        <v>0</v>
      </c>
      <c r="T146" s="213">
        <f>S146*H146</f>
        <v>0</v>
      </c>
      <c r="U146" s="35"/>
      <c r="V146" s="35"/>
      <c r="W146" s="35"/>
      <c r="X146" s="35"/>
      <c r="Y146" s="35"/>
      <c r="Z146" s="35"/>
      <c r="AA146" s="35"/>
      <c r="AB146" s="35"/>
      <c r="AC146" s="35"/>
      <c r="AD146" s="35"/>
      <c r="AE146" s="35"/>
      <c r="AR146" s="214" t="s">
        <v>202</v>
      </c>
      <c r="AT146" s="214" t="s">
        <v>174</v>
      </c>
      <c r="AU146" s="214" t="s">
        <v>77</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202</v>
      </c>
      <c r="BM146" s="214" t="s">
        <v>365</v>
      </c>
    </row>
    <row r="147" spans="1:65" s="2" customFormat="1" ht="37.8" customHeight="1">
      <c r="A147" s="35"/>
      <c r="B147" s="36"/>
      <c r="C147" s="202" t="s">
        <v>470</v>
      </c>
      <c r="D147" s="202" t="s">
        <v>174</v>
      </c>
      <c r="E147" s="203" t="s">
        <v>784</v>
      </c>
      <c r="F147" s="204" t="s">
        <v>785</v>
      </c>
      <c r="G147" s="205" t="s">
        <v>321</v>
      </c>
      <c r="H147" s="216"/>
      <c r="I147" s="207"/>
      <c r="J147" s="208">
        <f>ROUND(I147*H147,2)</f>
        <v>0</v>
      </c>
      <c r="K147" s="209"/>
      <c r="L147" s="41"/>
      <c r="M147" s="210" t="s">
        <v>19</v>
      </c>
      <c r="N147" s="211" t="s">
        <v>40</v>
      </c>
      <c r="O147" s="81"/>
      <c r="P147" s="212">
        <f>O147*H147</f>
        <v>0</v>
      </c>
      <c r="Q147" s="212">
        <v>0</v>
      </c>
      <c r="R147" s="212">
        <f>Q147*H147</f>
        <v>0</v>
      </c>
      <c r="S147" s="212">
        <v>0</v>
      </c>
      <c r="T147" s="213">
        <f>S147*H147</f>
        <v>0</v>
      </c>
      <c r="U147" s="35"/>
      <c r="V147" s="35"/>
      <c r="W147" s="35"/>
      <c r="X147" s="35"/>
      <c r="Y147" s="35"/>
      <c r="Z147" s="35"/>
      <c r="AA147" s="35"/>
      <c r="AB147" s="35"/>
      <c r="AC147" s="35"/>
      <c r="AD147" s="35"/>
      <c r="AE147" s="35"/>
      <c r="AR147" s="214" t="s">
        <v>202</v>
      </c>
      <c r="AT147" s="214" t="s">
        <v>174</v>
      </c>
      <c r="AU147" s="214" t="s">
        <v>77</v>
      </c>
      <c r="AY147" s="14" t="s">
        <v>171</v>
      </c>
      <c r="BE147" s="215">
        <f>IF(N147="základní",J147,0)</f>
        <v>0</v>
      </c>
      <c r="BF147" s="215">
        <f>IF(N147="snížená",J147,0)</f>
        <v>0</v>
      </c>
      <c r="BG147" s="215">
        <f>IF(N147="zákl. přenesená",J147,0)</f>
        <v>0</v>
      </c>
      <c r="BH147" s="215">
        <f>IF(N147="sníž. přenesená",J147,0)</f>
        <v>0</v>
      </c>
      <c r="BI147" s="215">
        <f>IF(N147="nulová",J147,0)</f>
        <v>0</v>
      </c>
      <c r="BJ147" s="14" t="s">
        <v>77</v>
      </c>
      <c r="BK147" s="215">
        <f>ROUND(I147*H147,2)</f>
        <v>0</v>
      </c>
      <c r="BL147" s="14" t="s">
        <v>202</v>
      </c>
      <c r="BM147" s="214" t="s">
        <v>786</v>
      </c>
    </row>
    <row r="148" spans="1:63" s="12" customFormat="1" ht="25.9" customHeight="1">
      <c r="A148" s="12"/>
      <c r="B148" s="186"/>
      <c r="C148" s="187"/>
      <c r="D148" s="188" t="s">
        <v>68</v>
      </c>
      <c r="E148" s="189" t="s">
        <v>787</v>
      </c>
      <c r="F148" s="189" t="s">
        <v>788</v>
      </c>
      <c r="G148" s="187"/>
      <c r="H148" s="187"/>
      <c r="I148" s="190"/>
      <c r="J148" s="191">
        <f>BK148</f>
        <v>0</v>
      </c>
      <c r="K148" s="187"/>
      <c r="L148" s="192"/>
      <c r="M148" s="193"/>
      <c r="N148" s="194"/>
      <c r="O148" s="194"/>
      <c r="P148" s="195">
        <f>SUM(P149:P151)</f>
        <v>0</v>
      </c>
      <c r="Q148" s="194"/>
      <c r="R148" s="195">
        <f>SUM(R149:R151)</f>
        <v>0.0022700000000000003</v>
      </c>
      <c r="S148" s="194"/>
      <c r="T148" s="196">
        <f>SUM(T149:T151)</f>
        <v>0</v>
      </c>
      <c r="U148" s="12"/>
      <c r="V148" s="12"/>
      <c r="W148" s="12"/>
      <c r="X148" s="12"/>
      <c r="Y148" s="12"/>
      <c r="Z148" s="12"/>
      <c r="AA148" s="12"/>
      <c r="AB148" s="12"/>
      <c r="AC148" s="12"/>
      <c r="AD148" s="12"/>
      <c r="AE148" s="12"/>
      <c r="AR148" s="197" t="s">
        <v>79</v>
      </c>
      <c r="AT148" s="198" t="s">
        <v>68</v>
      </c>
      <c r="AU148" s="198" t="s">
        <v>69</v>
      </c>
      <c r="AY148" s="197" t="s">
        <v>171</v>
      </c>
      <c r="BK148" s="199">
        <f>SUM(BK149:BK151)</f>
        <v>0</v>
      </c>
    </row>
    <row r="149" spans="1:65" s="2" customFormat="1" ht="24.15" customHeight="1">
      <c r="A149" s="35"/>
      <c r="B149" s="36"/>
      <c r="C149" s="202" t="s">
        <v>278</v>
      </c>
      <c r="D149" s="202" t="s">
        <v>174</v>
      </c>
      <c r="E149" s="203" t="s">
        <v>789</v>
      </c>
      <c r="F149" s="204" t="s">
        <v>790</v>
      </c>
      <c r="G149" s="205" t="s">
        <v>352</v>
      </c>
      <c r="H149" s="206">
        <v>1</v>
      </c>
      <c r="I149" s="207"/>
      <c r="J149" s="208">
        <f>ROUND(I149*H149,2)</f>
        <v>0</v>
      </c>
      <c r="K149" s="209"/>
      <c r="L149" s="41"/>
      <c r="M149" s="210" t="s">
        <v>19</v>
      </c>
      <c r="N149" s="211" t="s">
        <v>40</v>
      </c>
      <c r="O149" s="81"/>
      <c r="P149" s="212">
        <f>O149*H149</f>
        <v>0</v>
      </c>
      <c r="Q149" s="212">
        <v>7E-05</v>
      </c>
      <c r="R149" s="212">
        <f>Q149*H149</f>
        <v>7E-05</v>
      </c>
      <c r="S149" s="212">
        <v>0</v>
      </c>
      <c r="T149" s="213">
        <f>S149*H149</f>
        <v>0</v>
      </c>
      <c r="U149" s="35"/>
      <c r="V149" s="35"/>
      <c r="W149" s="35"/>
      <c r="X149" s="35"/>
      <c r="Y149" s="35"/>
      <c r="Z149" s="35"/>
      <c r="AA149" s="35"/>
      <c r="AB149" s="35"/>
      <c r="AC149" s="35"/>
      <c r="AD149" s="35"/>
      <c r="AE149" s="35"/>
      <c r="AR149" s="214" t="s">
        <v>202</v>
      </c>
      <c r="AT149" s="214" t="s">
        <v>174</v>
      </c>
      <c r="AU149" s="214" t="s">
        <v>77</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202</v>
      </c>
      <c r="BM149" s="214" t="s">
        <v>366</v>
      </c>
    </row>
    <row r="150" spans="1:65" s="2" customFormat="1" ht="14.4" customHeight="1">
      <c r="A150" s="35"/>
      <c r="B150" s="36"/>
      <c r="C150" s="222" t="s">
        <v>478</v>
      </c>
      <c r="D150" s="222" t="s">
        <v>299</v>
      </c>
      <c r="E150" s="223" t="s">
        <v>791</v>
      </c>
      <c r="F150" s="224" t="s">
        <v>792</v>
      </c>
      <c r="G150" s="225" t="s">
        <v>352</v>
      </c>
      <c r="H150" s="226">
        <v>1</v>
      </c>
      <c r="I150" s="227"/>
      <c r="J150" s="228">
        <f>ROUND(I150*H150,2)</f>
        <v>0</v>
      </c>
      <c r="K150" s="229"/>
      <c r="L150" s="230"/>
      <c r="M150" s="231" t="s">
        <v>19</v>
      </c>
      <c r="N150" s="232" t="s">
        <v>40</v>
      </c>
      <c r="O150" s="81"/>
      <c r="P150" s="212">
        <f>O150*H150</f>
        <v>0</v>
      </c>
      <c r="Q150" s="212">
        <v>0.0022</v>
      </c>
      <c r="R150" s="212">
        <f>Q150*H150</f>
        <v>0.0022</v>
      </c>
      <c r="S150" s="212">
        <v>0</v>
      </c>
      <c r="T150" s="213">
        <f>S150*H150</f>
        <v>0</v>
      </c>
      <c r="U150" s="35"/>
      <c r="V150" s="35"/>
      <c r="W150" s="35"/>
      <c r="X150" s="35"/>
      <c r="Y150" s="35"/>
      <c r="Z150" s="35"/>
      <c r="AA150" s="35"/>
      <c r="AB150" s="35"/>
      <c r="AC150" s="35"/>
      <c r="AD150" s="35"/>
      <c r="AE150" s="35"/>
      <c r="AR150" s="214" t="s">
        <v>227</v>
      </c>
      <c r="AT150" s="214" t="s">
        <v>299</v>
      </c>
      <c r="AU150" s="214" t="s">
        <v>77</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202</v>
      </c>
      <c r="BM150" s="214" t="s">
        <v>793</v>
      </c>
    </row>
    <row r="151" spans="1:65" s="2" customFormat="1" ht="37.8" customHeight="1">
      <c r="A151" s="35"/>
      <c r="B151" s="36"/>
      <c r="C151" s="202" t="s">
        <v>283</v>
      </c>
      <c r="D151" s="202" t="s">
        <v>174</v>
      </c>
      <c r="E151" s="203" t="s">
        <v>794</v>
      </c>
      <c r="F151" s="204" t="s">
        <v>795</v>
      </c>
      <c r="G151" s="205" t="s">
        <v>321</v>
      </c>
      <c r="H151" s="216"/>
      <c r="I151" s="207"/>
      <c r="J151" s="208">
        <f>ROUND(I151*H151,2)</f>
        <v>0</v>
      </c>
      <c r="K151" s="209"/>
      <c r="L151" s="41"/>
      <c r="M151" s="210" t="s">
        <v>19</v>
      </c>
      <c r="N151" s="211"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202</v>
      </c>
      <c r="AT151" s="214" t="s">
        <v>174</v>
      </c>
      <c r="AU151" s="214" t="s">
        <v>77</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202</v>
      </c>
      <c r="BM151" s="214" t="s">
        <v>796</v>
      </c>
    </row>
    <row r="152" spans="1:63" s="12" customFormat="1" ht="25.9" customHeight="1">
      <c r="A152" s="12"/>
      <c r="B152" s="186"/>
      <c r="C152" s="187"/>
      <c r="D152" s="188" t="s">
        <v>68</v>
      </c>
      <c r="E152" s="189" t="s">
        <v>542</v>
      </c>
      <c r="F152" s="189" t="s">
        <v>541</v>
      </c>
      <c r="G152" s="187"/>
      <c r="H152" s="187"/>
      <c r="I152" s="190"/>
      <c r="J152" s="191">
        <f>BK152</f>
        <v>0</v>
      </c>
      <c r="K152" s="187"/>
      <c r="L152" s="192"/>
      <c r="M152" s="193"/>
      <c r="N152" s="194"/>
      <c r="O152" s="194"/>
      <c r="P152" s="195">
        <f>SUM(P153:P154)</f>
        <v>0</v>
      </c>
      <c r="Q152" s="194"/>
      <c r="R152" s="195">
        <f>SUM(R153:R154)</f>
        <v>0</v>
      </c>
      <c r="S152" s="194"/>
      <c r="T152" s="196">
        <f>SUM(T153:T154)</f>
        <v>0</v>
      </c>
      <c r="U152" s="12"/>
      <c r="V152" s="12"/>
      <c r="W152" s="12"/>
      <c r="X152" s="12"/>
      <c r="Y152" s="12"/>
      <c r="Z152" s="12"/>
      <c r="AA152" s="12"/>
      <c r="AB152" s="12"/>
      <c r="AC152" s="12"/>
      <c r="AD152" s="12"/>
      <c r="AE152" s="12"/>
      <c r="AR152" s="197" t="s">
        <v>77</v>
      </c>
      <c r="AT152" s="198" t="s">
        <v>68</v>
      </c>
      <c r="AU152" s="198" t="s">
        <v>69</v>
      </c>
      <c r="AY152" s="197" t="s">
        <v>171</v>
      </c>
      <c r="BK152" s="199">
        <f>SUM(BK153:BK154)</f>
        <v>0</v>
      </c>
    </row>
    <row r="153" spans="1:65" s="2" customFormat="1" ht="14.4" customHeight="1">
      <c r="A153" s="35"/>
      <c r="B153" s="36"/>
      <c r="C153" s="202" t="s">
        <v>485</v>
      </c>
      <c r="D153" s="202" t="s">
        <v>174</v>
      </c>
      <c r="E153" s="203" t="s">
        <v>797</v>
      </c>
      <c r="F153" s="204" t="s">
        <v>798</v>
      </c>
      <c r="G153" s="205" t="s">
        <v>799</v>
      </c>
      <c r="H153" s="206">
        <v>1635.911</v>
      </c>
      <c r="I153" s="207"/>
      <c r="J153" s="208">
        <f>ROUND(I153*H153,2)</f>
        <v>0</v>
      </c>
      <c r="K153" s="209"/>
      <c r="L153" s="41"/>
      <c r="M153" s="210" t="s">
        <v>19</v>
      </c>
      <c r="N153" s="211" t="s">
        <v>40</v>
      </c>
      <c r="O153" s="81"/>
      <c r="P153" s="212">
        <f>O153*H153</f>
        <v>0</v>
      </c>
      <c r="Q153" s="212">
        <v>0</v>
      </c>
      <c r="R153" s="212">
        <f>Q153*H153</f>
        <v>0</v>
      </c>
      <c r="S153" s="212">
        <v>0</v>
      </c>
      <c r="T153" s="213">
        <f>S153*H153</f>
        <v>0</v>
      </c>
      <c r="U153" s="35"/>
      <c r="V153" s="35"/>
      <c r="W153" s="35"/>
      <c r="X153" s="35"/>
      <c r="Y153" s="35"/>
      <c r="Z153" s="35"/>
      <c r="AA153" s="35"/>
      <c r="AB153" s="35"/>
      <c r="AC153" s="35"/>
      <c r="AD153" s="35"/>
      <c r="AE153" s="35"/>
      <c r="AR153" s="214" t="s">
        <v>178</v>
      </c>
      <c r="AT153" s="214" t="s">
        <v>174</v>
      </c>
      <c r="AU153" s="214" t="s">
        <v>77</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372</v>
      </c>
    </row>
    <row r="154" spans="1:65" s="2" customFormat="1" ht="24.15" customHeight="1">
      <c r="A154" s="35"/>
      <c r="B154" s="36"/>
      <c r="C154" s="202" t="s">
        <v>289</v>
      </c>
      <c r="D154" s="202" t="s">
        <v>174</v>
      </c>
      <c r="E154" s="203" t="s">
        <v>800</v>
      </c>
      <c r="F154" s="204" t="s">
        <v>801</v>
      </c>
      <c r="G154" s="205" t="s">
        <v>342</v>
      </c>
      <c r="H154" s="206">
        <v>24</v>
      </c>
      <c r="I154" s="207"/>
      <c r="J154" s="208">
        <f>ROUND(I154*H154,2)</f>
        <v>0</v>
      </c>
      <c r="K154" s="209"/>
      <c r="L154" s="41"/>
      <c r="M154" s="210" t="s">
        <v>19</v>
      </c>
      <c r="N154" s="211" t="s">
        <v>40</v>
      </c>
      <c r="O154" s="81"/>
      <c r="P154" s="212">
        <f>O154*H154</f>
        <v>0</v>
      </c>
      <c r="Q154" s="212">
        <v>0</v>
      </c>
      <c r="R154" s="212">
        <f>Q154*H154</f>
        <v>0</v>
      </c>
      <c r="S154" s="212">
        <v>0</v>
      </c>
      <c r="T154" s="213">
        <f>S154*H154</f>
        <v>0</v>
      </c>
      <c r="U154" s="35"/>
      <c r="V154" s="35"/>
      <c r="W154" s="35"/>
      <c r="X154" s="35"/>
      <c r="Y154" s="35"/>
      <c r="Z154" s="35"/>
      <c r="AA154" s="35"/>
      <c r="AB154" s="35"/>
      <c r="AC154" s="35"/>
      <c r="AD154" s="35"/>
      <c r="AE154" s="35"/>
      <c r="AR154" s="214" t="s">
        <v>178</v>
      </c>
      <c r="AT154" s="214" t="s">
        <v>174</v>
      </c>
      <c r="AU154" s="214" t="s">
        <v>77</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375</v>
      </c>
    </row>
    <row r="155" spans="1:63" s="12" customFormat="1" ht="25.9" customHeight="1">
      <c r="A155" s="12"/>
      <c r="B155" s="186"/>
      <c r="C155" s="187"/>
      <c r="D155" s="188" t="s">
        <v>68</v>
      </c>
      <c r="E155" s="189" t="s">
        <v>315</v>
      </c>
      <c r="F155" s="189" t="s">
        <v>316</v>
      </c>
      <c r="G155" s="187"/>
      <c r="H155" s="187"/>
      <c r="I155" s="190"/>
      <c r="J155" s="191">
        <f>BK155</f>
        <v>0</v>
      </c>
      <c r="K155" s="187"/>
      <c r="L155" s="192"/>
      <c r="M155" s="193"/>
      <c r="N155" s="194"/>
      <c r="O155" s="194"/>
      <c r="P155" s="195">
        <f>P156+P158</f>
        <v>0</v>
      </c>
      <c r="Q155" s="194"/>
      <c r="R155" s="195">
        <f>R156+R158</f>
        <v>0</v>
      </c>
      <c r="S155" s="194"/>
      <c r="T155" s="196">
        <f>T156+T158</f>
        <v>0</v>
      </c>
      <c r="U155" s="12"/>
      <c r="V155" s="12"/>
      <c r="W155" s="12"/>
      <c r="X155" s="12"/>
      <c r="Y155" s="12"/>
      <c r="Z155" s="12"/>
      <c r="AA155" s="12"/>
      <c r="AB155" s="12"/>
      <c r="AC155" s="12"/>
      <c r="AD155" s="12"/>
      <c r="AE155" s="12"/>
      <c r="AR155" s="197" t="s">
        <v>189</v>
      </c>
      <c r="AT155" s="198" t="s">
        <v>68</v>
      </c>
      <c r="AU155" s="198" t="s">
        <v>69</v>
      </c>
      <c r="AY155" s="197" t="s">
        <v>171</v>
      </c>
      <c r="BK155" s="199">
        <f>BK156+BK158</f>
        <v>0</v>
      </c>
    </row>
    <row r="156" spans="1:63" s="12" customFormat="1" ht="22.8" customHeight="1">
      <c r="A156" s="12"/>
      <c r="B156" s="186"/>
      <c r="C156" s="187"/>
      <c r="D156" s="188" t="s">
        <v>68</v>
      </c>
      <c r="E156" s="200" t="s">
        <v>317</v>
      </c>
      <c r="F156" s="200" t="s">
        <v>318</v>
      </c>
      <c r="G156" s="187"/>
      <c r="H156" s="187"/>
      <c r="I156" s="190"/>
      <c r="J156" s="201">
        <f>BK156</f>
        <v>0</v>
      </c>
      <c r="K156" s="187"/>
      <c r="L156" s="192"/>
      <c r="M156" s="193"/>
      <c r="N156" s="194"/>
      <c r="O156" s="194"/>
      <c r="P156" s="195">
        <f>P157</f>
        <v>0</v>
      </c>
      <c r="Q156" s="194"/>
      <c r="R156" s="195">
        <f>R157</f>
        <v>0</v>
      </c>
      <c r="S156" s="194"/>
      <c r="T156" s="196">
        <f>T157</f>
        <v>0</v>
      </c>
      <c r="U156" s="12"/>
      <c r="V156" s="12"/>
      <c r="W156" s="12"/>
      <c r="X156" s="12"/>
      <c r="Y156" s="12"/>
      <c r="Z156" s="12"/>
      <c r="AA156" s="12"/>
      <c r="AB156" s="12"/>
      <c r="AC156" s="12"/>
      <c r="AD156" s="12"/>
      <c r="AE156" s="12"/>
      <c r="AR156" s="197" t="s">
        <v>189</v>
      </c>
      <c r="AT156" s="198" t="s">
        <v>68</v>
      </c>
      <c r="AU156" s="198" t="s">
        <v>77</v>
      </c>
      <c r="AY156" s="197" t="s">
        <v>171</v>
      </c>
      <c r="BK156" s="199">
        <f>BK157</f>
        <v>0</v>
      </c>
    </row>
    <row r="157" spans="1:65" s="2" customFormat="1" ht="14.4" customHeight="1">
      <c r="A157" s="35"/>
      <c r="B157" s="36"/>
      <c r="C157" s="202" t="s">
        <v>492</v>
      </c>
      <c r="D157" s="202" t="s">
        <v>174</v>
      </c>
      <c r="E157" s="203" t="s">
        <v>320</v>
      </c>
      <c r="F157" s="204" t="s">
        <v>318</v>
      </c>
      <c r="G157" s="205" t="s">
        <v>321</v>
      </c>
      <c r="H157" s="216"/>
      <c r="I157" s="207"/>
      <c r="J157" s="208">
        <f>ROUND(I157*H157,2)</f>
        <v>0</v>
      </c>
      <c r="K157" s="209"/>
      <c r="L157" s="41"/>
      <c r="M157" s="210" t="s">
        <v>19</v>
      </c>
      <c r="N157" s="211" t="s">
        <v>40</v>
      </c>
      <c r="O157" s="81"/>
      <c r="P157" s="212">
        <f>O157*H157</f>
        <v>0</v>
      </c>
      <c r="Q157" s="212">
        <v>0</v>
      </c>
      <c r="R157" s="212">
        <f>Q157*H157</f>
        <v>0</v>
      </c>
      <c r="S157" s="212">
        <v>0</v>
      </c>
      <c r="T157" s="213">
        <f>S157*H157</f>
        <v>0</v>
      </c>
      <c r="U157" s="35"/>
      <c r="V157" s="35"/>
      <c r="W157" s="35"/>
      <c r="X157" s="35"/>
      <c r="Y157" s="35"/>
      <c r="Z157" s="35"/>
      <c r="AA157" s="35"/>
      <c r="AB157" s="35"/>
      <c r="AC157" s="35"/>
      <c r="AD157" s="35"/>
      <c r="AE157" s="35"/>
      <c r="AR157" s="214" t="s">
        <v>322</v>
      </c>
      <c r="AT157" s="214" t="s">
        <v>174</v>
      </c>
      <c r="AU157" s="214" t="s">
        <v>79</v>
      </c>
      <c r="AY157" s="14" t="s">
        <v>171</v>
      </c>
      <c r="BE157" s="215">
        <f>IF(N157="základní",J157,0)</f>
        <v>0</v>
      </c>
      <c r="BF157" s="215">
        <f>IF(N157="snížená",J157,0)</f>
        <v>0</v>
      </c>
      <c r="BG157" s="215">
        <f>IF(N157="zákl. přenesená",J157,0)</f>
        <v>0</v>
      </c>
      <c r="BH157" s="215">
        <f>IF(N157="sníž. přenesená",J157,0)</f>
        <v>0</v>
      </c>
      <c r="BI157" s="215">
        <f>IF(N157="nulová",J157,0)</f>
        <v>0</v>
      </c>
      <c r="BJ157" s="14" t="s">
        <v>77</v>
      </c>
      <c r="BK157" s="215">
        <f>ROUND(I157*H157,2)</f>
        <v>0</v>
      </c>
      <c r="BL157" s="14" t="s">
        <v>322</v>
      </c>
      <c r="BM157" s="214" t="s">
        <v>802</v>
      </c>
    </row>
    <row r="158" spans="1:63" s="12" customFormat="1" ht="22.8" customHeight="1">
      <c r="A158" s="12"/>
      <c r="B158" s="186"/>
      <c r="C158" s="187"/>
      <c r="D158" s="188" t="s">
        <v>68</v>
      </c>
      <c r="E158" s="200" t="s">
        <v>324</v>
      </c>
      <c r="F158" s="200" t="s">
        <v>325</v>
      </c>
      <c r="G158" s="187"/>
      <c r="H158" s="187"/>
      <c r="I158" s="190"/>
      <c r="J158" s="201">
        <f>BK158</f>
        <v>0</v>
      </c>
      <c r="K158" s="187"/>
      <c r="L158" s="192"/>
      <c r="M158" s="193"/>
      <c r="N158" s="194"/>
      <c r="O158" s="194"/>
      <c r="P158" s="195">
        <f>P159</f>
        <v>0</v>
      </c>
      <c r="Q158" s="194"/>
      <c r="R158" s="195">
        <f>R159</f>
        <v>0</v>
      </c>
      <c r="S158" s="194"/>
      <c r="T158" s="196">
        <f>T159</f>
        <v>0</v>
      </c>
      <c r="U158" s="12"/>
      <c r="V158" s="12"/>
      <c r="W158" s="12"/>
      <c r="X158" s="12"/>
      <c r="Y158" s="12"/>
      <c r="Z158" s="12"/>
      <c r="AA158" s="12"/>
      <c r="AB158" s="12"/>
      <c r="AC158" s="12"/>
      <c r="AD158" s="12"/>
      <c r="AE158" s="12"/>
      <c r="AR158" s="197" t="s">
        <v>189</v>
      </c>
      <c r="AT158" s="198" t="s">
        <v>68</v>
      </c>
      <c r="AU158" s="198" t="s">
        <v>77</v>
      </c>
      <c r="AY158" s="197" t="s">
        <v>171</v>
      </c>
      <c r="BK158" s="199">
        <f>BK159</f>
        <v>0</v>
      </c>
    </row>
    <row r="159" spans="1:65" s="2" customFormat="1" ht="14.4" customHeight="1">
      <c r="A159" s="35"/>
      <c r="B159" s="36"/>
      <c r="C159" s="202" t="s">
        <v>292</v>
      </c>
      <c r="D159" s="202" t="s">
        <v>174</v>
      </c>
      <c r="E159" s="203" t="s">
        <v>326</v>
      </c>
      <c r="F159" s="204" t="s">
        <v>325</v>
      </c>
      <c r="G159" s="205" t="s">
        <v>321</v>
      </c>
      <c r="H159" s="216"/>
      <c r="I159" s="207"/>
      <c r="J159" s="208">
        <f>ROUND(I159*H159,2)</f>
        <v>0</v>
      </c>
      <c r="K159" s="209"/>
      <c r="L159" s="41"/>
      <c r="M159" s="217" t="s">
        <v>19</v>
      </c>
      <c r="N159" s="218" t="s">
        <v>40</v>
      </c>
      <c r="O159" s="219"/>
      <c r="P159" s="220">
        <f>O159*H159</f>
        <v>0</v>
      </c>
      <c r="Q159" s="220">
        <v>0</v>
      </c>
      <c r="R159" s="220">
        <f>Q159*H159</f>
        <v>0</v>
      </c>
      <c r="S159" s="220">
        <v>0</v>
      </c>
      <c r="T159" s="221">
        <f>S159*H159</f>
        <v>0</v>
      </c>
      <c r="U159" s="35"/>
      <c r="V159" s="35"/>
      <c r="W159" s="35"/>
      <c r="X159" s="35"/>
      <c r="Y159" s="35"/>
      <c r="Z159" s="35"/>
      <c r="AA159" s="35"/>
      <c r="AB159" s="35"/>
      <c r="AC159" s="35"/>
      <c r="AD159" s="35"/>
      <c r="AE159" s="35"/>
      <c r="AR159" s="214" t="s">
        <v>322</v>
      </c>
      <c r="AT159" s="214" t="s">
        <v>174</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322</v>
      </c>
      <c r="BM159" s="214" t="s">
        <v>803</v>
      </c>
    </row>
    <row r="160" spans="1:31" s="2" customFormat="1" ht="6.95" customHeight="1">
      <c r="A160" s="35"/>
      <c r="B160" s="56"/>
      <c r="C160" s="57"/>
      <c r="D160" s="57"/>
      <c r="E160" s="57"/>
      <c r="F160" s="57"/>
      <c r="G160" s="57"/>
      <c r="H160" s="57"/>
      <c r="I160" s="57"/>
      <c r="J160" s="57"/>
      <c r="K160" s="57"/>
      <c r="L160" s="41"/>
      <c r="M160" s="35"/>
      <c r="O160" s="35"/>
      <c r="P160" s="35"/>
      <c r="Q160" s="35"/>
      <c r="R160" s="35"/>
      <c r="S160" s="35"/>
      <c r="T160" s="35"/>
      <c r="U160" s="35"/>
      <c r="V160" s="35"/>
      <c r="W160" s="35"/>
      <c r="X160" s="35"/>
      <c r="Y160" s="35"/>
      <c r="Z160" s="35"/>
      <c r="AA160" s="35"/>
      <c r="AB160" s="35"/>
      <c r="AC160" s="35"/>
      <c r="AD160" s="35"/>
      <c r="AE160" s="35"/>
    </row>
  </sheetData>
  <sheetProtection password="CC35" sheet="1" objects="1" scenarios="1" formatColumns="0" formatRows="0" autoFilter="0"/>
  <autoFilter ref="C89:K15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91</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804</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ROUND(J88,2)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ROUND((SUM(BE88:BE117)),2)</f>
        <v>0</v>
      </c>
      <c r="G33" s="35"/>
      <c r="H33" s="35"/>
      <c r="I33" s="145">
        <v>0.21</v>
      </c>
      <c r="J33" s="144">
        <f>ROUND(((SUM(BE88:BE117))*I33),2)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ROUND((SUM(BF88:BF117)),2)</f>
        <v>0</v>
      </c>
      <c r="G34" s="35"/>
      <c r="H34" s="35"/>
      <c r="I34" s="145">
        <v>0.15</v>
      </c>
      <c r="J34" s="144">
        <f>ROUND(((SUM(BF88:BF117))*I34),2)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ROUND((SUM(BG88:BG117)),2)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ROUND((SUM(BH88:BH117)),2)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ROUND((SUM(BI88:BI117)),2)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SO.02.04 - VZDUCHOTECHNIKA</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J88</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139</v>
      </c>
      <c r="E60" s="165"/>
      <c r="F60" s="165"/>
      <c r="G60" s="165"/>
      <c r="H60" s="165"/>
      <c r="I60" s="165"/>
      <c r="J60" s="166">
        <f>J89</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805</v>
      </c>
      <c r="E61" s="165"/>
      <c r="F61" s="165"/>
      <c r="G61" s="165"/>
      <c r="H61" s="165"/>
      <c r="I61" s="165"/>
      <c r="J61" s="166">
        <f>J90</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150</v>
      </c>
      <c r="E62" s="165"/>
      <c r="F62" s="165"/>
      <c r="G62" s="165"/>
      <c r="H62" s="165"/>
      <c r="I62" s="165"/>
      <c r="J62" s="166">
        <f>J92</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806</v>
      </c>
      <c r="E63" s="165"/>
      <c r="F63" s="165"/>
      <c r="G63" s="165"/>
      <c r="H63" s="165"/>
      <c r="I63" s="165"/>
      <c r="J63" s="166">
        <f>J93</f>
        <v>0</v>
      </c>
      <c r="K63" s="163"/>
      <c r="L63" s="167"/>
      <c r="S63" s="9"/>
      <c r="T63" s="9"/>
      <c r="U63" s="9"/>
      <c r="V63" s="9"/>
      <c r="W63" s="9"/>
      <c r="X63" s="9"/>
      <c r="Y63" s="9"/>
      <c r="Z63" s="9"/>
      <c r="AA63" s="9"/>
      <c r="AB63" s="9"/>
      <c r="AC63" s="9"/>
      <c r="AD63" s="9"/>
      <c r="AE63" s="9"/>
    </row>
    <row r="64" spans="1:31" s="9" customFormat="1" ht="24.95" customHeight="1" hidden="1">
      <c r="A64" s="9"/>
      <c r="B64" s="162"/>
      <c r="C64" s="163"/>
      <c r="D64" s="164" t="s">
        <v>807</v>
      </c>
      <c r="E64" s="165"/>
      <c r="F64" s="165"/>
      <c r="G64" s="165"/>
      <c r="H64" s="165"/>
      <c r="I64" s="165"/>
      <c r="J64" s="166">
        <f>J95</f>
        <v>0</v>
      </c>
      <c r="K64" s="163"/>
      <c r="L64" s="167"/>
      <c r="S64" s="9"/>
      <c r="T64" s="9"/>
      <c r="U64" s="9"/>
      <c r="V64" s="9"/>
      <c r="W64" s="9"/>
      <c r="X64" s="9"/>
      <c r="Y64" s="9"/>
      <c r="Z64" s="9"/>
      <c r="AA64" s="9"/>
      <c r="AB64" s="9"/>
      <c r="AC64" s="9"/>
      <c r="AD64" s="9"/>
      <c r="AE64" s="9"/>
    </row>
    <row r="65" spans="1:31" s="9" customFormat="1" ht="24.95" customHeight="1" hidden="1">
      <c r="A65" s="9"/>
      <c r="B65" s="162"/>
      <c r="C65" s="163"/>
      <c r="D65" s="164" t="s">
        <v>680</v>
      </c>
      <c r="E65" s="165"/>
      <c r="F65" s="165"/>
      <c r="G65" s="165"/>
      <c r="H65" s="165"/>
      <c r="I65" s="165"/>
      <c r="J65" s="166">
        <f>J107</f>
        <v>0</v>
      </c>
      <c r="K65" s="163"/>
      <c r="L65" s="167"/>
      <c r="S65" s="9"/>
      <c r="T65" s="9"/>
      <c r="U65" s="9"/>
      <c r="V65" s="9"/>
      <c r="W65" s="9"/>
      <c r="X65" s="9"/>
      <c r="Y65" s="9"/>
      <c r="Z65" s="9"/>
      <c r="AA65" s="9"/>
      <c r="AB65" s="9"/>
      <c r="AC65" s="9"/>
      <c r="AD65" s="9"/>
      <c r="AE65" s="9"/>
    </row>
    <row r="66" spans="1:31" s="9" customFormat="1" ht="24.95" customHeight="1" hidden="1">
      <c r="A66" s="9"/>
      <c r="B66" s="162"/>
      <c r="C66" s="163"/>
      <c r="D66" s="164" t="s">
        <v>153</v>
      </c>
      <c r="E66" s="165"/>
      <c r="F66" s="165"/>
      <c r="G66" s="165"/>
      <c r="H66" s="165"/>
      <c r="I66" s="165"/>
      <c r="J66" s="166">
        <f>J113</f>
        <v>0</v>
      </c>
      <c r="K66" s="163"/>
      <c r="L66" s="167"/>
      <c r="S66" s="9"/>
      <c r="T66" s="9"/>
      <c r="U66" s="9"/>
      <c r="V66" s="9"/>
      <c r="W66" s="9"/>
      <c r="X66" s="9"/>
      <c r="Y66" s="9"/>
      <c r="Z66" s="9"/>
      <c r="AA66" s="9"/>
      <c r="AB66" s="9"/>
      <c r="AC66" s="9"/>
      <c r="AD66" s="9"/>
      <c r="AE66" s="9"/>
    </row>
    <row r="67" spans="1:31" s="10" customFormat="1" ht="19.9" customHeight="1" hidden="1">
      <c r="A67" s="10"/>
      <c r="B67" s="168"/>
      <c r="C67" s="169"/>
      <c r="D67" s="170" t="s">
        <v>154</v>
      </c>
      <c r="E67" s="171"/>
      <c r="F67" s="171"/>
      <c r="G67" s="171"/>
      <c r="H67" s="171"/>
      <c r="I67" s="171"/>
      <c r="J67" s="172">
        <f>J114</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155</v>
      </c>
      <c r="E68" s="171"/>
      <c r="F68" s="171"/>
      <c r="G68" s="171"/>
      <c r="H68" s="171"/>
      <c r="I68" s="171"/>
      <c r="J68" s="172">
        <f>J116</f>
        <v>0</v>
      </c>
      <c r="K68" s="169"/>
      <c r="L68" s="173"/>
      <c r="S68" s="10"/>
      <c r="T68" s="10"/>
      <c r="U68" s="10"/>
      <c r="V68" s="10"/>
      <c r="W68" s="10"/>
      <c r="X68" s="10"/>
      <c r="Y68" s="10"/>
      <c r="Z68" s="10"/>
      <c r="AA68" s="10"/>
      <c r="AB68" s="10"/>
      <c r="AC68" s="10"/>
      <c r="AD68" s="10"/>
      <c r="AE68" s="10"/>
    </row>
    <row r="69" spans="1:31" s="2" customFormat="1" ht="21.8" customHeight="1" hidden="1">
      <c r="A69" s="35"/>
      <c r="B69" s="36"/>
      <c r="C69" s="37"/>
      <c r="D69" s="37"/>
      <c r="E69" s="37"/>
      <c r="F69" s="37"/>
      <c r="G69" s="37"/>
      <c r="H69" s="37"/>
      <c r="I69" s="37"/>
      <c r="J69" s="37"/>
      <c r="K69" s="37"/>
      <c r="L69" s="131"/>
      <c r="S69" s="35"/>
      <c r="T69" s="35"/>
      <c r="U69" s="35"/>
      <c r="V69" s="35"/>
      <c r="W69" s="35"/>
      <c r="X69" s="35"/>
      <c r="Y69" s="35"/>
      <c r="Z69" s="35"/>
      <c r="AA69" s="35"/>
      <c r="AB69" s="35"/>
      <c r="AC69" s="35"/>
      <c r="AD69" s="35"/>
      <c r="AE69" s="35"/>
    </row>
    <row r="70" spans="1:31" s="2" customFormat="1" ht="6.95" customHeight="1" hidden="1">
      <c r="A70" s="35"/>
      <c r="B70" s="56"/>
      <c r="C70" s="57"/>
      <c r="D70" s="57"/>
      <c r="E70" s="57"/>
      <c r="F70" s="57"/>
      <c r="G70" s="57"/>
      <c r="H70" s="57"/>
      <c r="I70" s="57"/>
      <c r="J70" s="57"/>
      <c r="K70" s="57"/>
      <c r="L70" s="131"/>
      <c r="S70" s="35"/>
      <c r="T70" s="35"/>
      <c r="U70" s="35"/>
      <c r="V70" s="35"/>
      <c r="W70" s="35"/>
      <c r="X70" s="35"/>
      <c r="Y70" s="35"/>
      <c r="Z70" s="35"/>
      <c r="AA70" s="35"/>
      <c r="AB70" s="35"/>
      <c r="AC70" s="35"/>
      <c r="AD70" s="35"/>
      <c r="AE70" s="35"/>
    </row>
    <row r="71" ht="12" hidden="1"/>
    <row r="72" ht="12" hidden="1"/>
    <row r="73" ht="12" hidden="1"/>
    <row r="74" spans="1:31" s="2" customFormat="1" ht="6.95" customHeight="1">
      <c r="A74" s="35"/>
      <c r="B74" s="58"/>
      <c r="C74" s="59"/>
      <c r="D74" s="59"/>
      <c r="E74" s="59"/>
      <c r="F74" s="59"/>
      <c r="G74" s="59"/>
      <c r="H74" s="59"/>
      <c r="I74" s="59"/>
      <c r="J74" s="59"/>
      <c r="K74" s="59"/>
      <c r="L74" s="131"/>
      <c r="S74" s="35"/>
      <c r="T74" s="35"/>
      <c r="U74" s="35"/>
      <c r="V74" s="35"/>
      <c r="W74" s="35"/>
      <c r="X74" s="35"/>
      <c r="Y74" s="35"/>
      <c r="Z74" s="35"/>
      <c r="AA74" s="35"/>
      <c r="AB74" s="35"/>
      <c r="AC74" s="35"/>
      <c r="AD74" s="35"/>
      <c r="AE74" s="35"/>
    </row>
    <row r="75" spans="1:31" s="2" customFormat="1" ht="24.95" customHeight="1">
      <c r="A75" s="35"/>
      <c r="B75" s="36"/>
      <c r="C75" s="20" t="s">
        <v>156</v>
      </c>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12" customHeight="1">
      <c r="A77" s="35"/>
      <c r="B77" s="36"/>
      <c r="C77" s="29" t="s">
        <v>16</v>
      </c>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6.5" customHeight="1">
      <c r="A78" s="35"/>
      <c r="B78" s="36"/>
      <c r="C78" s="37"/>
      <c r="D78" s="37"/>
      <c r="E78" s="157" t="str">
        <f>E7</f>
        <v>ON Jíčín - Náhradní zdroj elektrické energie - nemocnice Jičín</v>
      </c>
      <c r="F78" s="29"/>
      <c r="G78" s="29"/>
      <c r="H78" s="29"/>
      <c r="I78" s="37"/>
      <c r="J78" s="37"/>
      <c r="K78" s="37"/>
      <c r="L78" s="131"/>
      <c r="S78" s="35"/>
      <c r="T78" s="35"/>
      <c r="U78" s="35"/>
      <c r="V78" s="35"/>
      <c r="W78" s="35"/>
      <c r="X78" s="35"/>
      <c r="Y78" s="35"/>
      <c r="Z78" s="35"/>
      <c r="AA78" s="35"/>
      <c r="AB78" s="35"/>
      <c r="AC78" s="35"/>
      <c r="AD78" s="35"/>
      <c r="AE78" s="35"/>
    </row>
    <row r="79" spans="1:31" s="2" customFormat="1" ht="12" customHeight="1">
      <c r="A79" s="35"/>
      <c r="B79" s="36"/>
      <c r="C79" s="29" t="s">
        <v>130</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6.5" customHeight="1">
      <c r="A80" s="35"/>
      <c r="B80" s="36"/>
      <c r="C80" s="37"/>
      <c r="D80" s="37"/>
      <c r="E80" s="66" t="str">
        <f>E9</f>
        <v>SO.02.04 - VZDUCHOTECHNIKA</v>
      </c>
      <c r="F80" s="37"/>
      <c r="G80" s="37"/>
      <c r="H80" s="37"/>
      <c r="I80" s="37"/>
      <c r="J80" s="37"/>
      <c r="K80" s="37"/>
      <c r="L80" s="131"/>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2" customHeight="1">
      <c r="A82" s="35"/>
      <c r="B82" s="36"/>
      <c r="C82" s="29" t="s">
        <v>21</v>
      </c>
      <c r="D82" s="37"/>
      <c r="E82" s="37"/>
      <c r="F82" s="24" t="str">
        <f>F12</f>
        <v xml:space="preserve"> </v>
      </c>
      <c r="G82" s="37"/>
      <c r="H82" s="37"/>
      <c r="I82" s="29" t="s">
        <v>23</v>
      </c>
      <c r="J82" s="69" t="str">
        <f>IF(J12="","",J12)</f>
        <v>3. 9. 2021</v>
      </c>
      <c r="K82" s="37"/>
      <c r="L82" s="131"/>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5.15" customHeight="1">
      <c r="A84" s="35"/>
      <c r="B84" s="36"/>
      <c r="C84" s="29" t="s">
        <v>25</v>
      </c>
      <c r="D84" s="37"/>
      <c r="E84" s="37"/>
      <c r="F84" s="24" t="str">
        <f>E15</f>
        <v xml:space="preserve"> </v>
      </c>
      <c r="G84" s="37"/>
      <c r="H84" s="37"/>
      <c r="I84" s="29" t="s">
        <v>30</v>
      </c>
      <c r="J84" s="33" t="str">
        <f>E21</f>
        <v xml:space="preserve"> </v>
      </c>
      <c r="K84" s="37"/>
      <c r="L84" s="131"/>
      <c r="S84" s="35"/>
      <c r="T84" s="35"/>
      <c r="U84" s="35"/>
      <c r="V84" s="35"/>
      <c r="W84" s="35"/>
      <c r="X84" s="35"/>
      <c r="Y84" s="35"/>
      <c r="Z84" s="35"/>
      <c r="AA84" s="35"/>
      <c r="AB84" s="35"/>
      <c r="AC84" s="35"/>
      <c r="AD84" s="35"/>
      <c r="AE84" s="35"/>
    </row>
    <row r="85" spans="1:31" s="2" customFormat="1" ht="15.15" customHeight="1">
      <c r="A85" s="35"/>
      <c r="B85" s="36"/>
      <c r="C85" s="29" t="s">
        <v>28</v>
      </c>
      <c r="D85" s="37"/>
      <c r="E85" s="37"/>
      <c r="F85" s="24" t="str">
        <f>IF(E18="","",E18)</f>
        <v>Vyplň údaj</v>
      </c>
      <c r="G85" s="37"/>
      <c r="H85" s="37"/>
      <c r="I85" s="29" t="s">
        <v>32</v>
      </c>
      <c r="J85" s="33" t="str">
        <f>E24</f>
        <v xml:space="preserve"> </v>
      </c>
      <c r="K85" s="37"/>
      <c r="L85" s="131"/>
      <c r="S85" s="35"/>
      <c r="T85" s="35"/>
      <c r="U85" s="35"/>
      <c r="V85" s="35"/>
      <c r="W85" s="35"/>
      <c r="X85" s="35"/>
      <c r="Y85" s="35"/>
      <c r="Z85" s="35"/>
      <c r="AA85" s="35"/>
      <c r="AB85" s="35"/>
      <c r="AC85" s="35"/>
      <c r="AD85" s="35"/>
      <c r="AE85" s="35"/>
    </row>
    <row r="86" spans="1:31" s="2" customFormat="1" ht="10.3"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11" customFormat="1" ht="29.25" customHeight="1">
      <c r="A87" s="174"/>
      <c r="B87" s="175"/>
      <c r="C87" s="176" t="s">
        <v>157</v>
      </c>
      <c r="D87" s="177" t="s">
        <v>54</v>
      </c>
      <c r="E87" s="177" t="s">
        <v>50</v>
      </c>
      <c r="F87" s="177" t="s">
        <v>51</v>
      </c>
      <c r="G87" s="177" t="s">
        <v>158</v>
      </c>
      <c r="H87" s="177" t="s">
        <v>159</v>
      </c>
      <c r="I87" s="177" t="s">
        <v>160</v>
      </c>
      <c r="J87" s="178" t="s">
        <v>135</v>
      </c>
      <c r="K87" s="179" t="s">
        <v>161</v>
      </c>
      <c r="L87" s="180"/>
      <c r="M87" s="89" t="s">
        <v>19</v>
      </c>
      <c r="N87" s="90" t="s">
        <v>39</v>
      </c>
      <c r="O87" s="90" t="s">
        <v>162</v>
      </c>
      <c r="P87" s="90" t="s">
        <v>163</v>
      </c>
      <c r="Q87" s="90" t="s">
        <v>164</v>
      </c>
      <c r="R87" s="90" t="s">
        <v>165</v>
      </c>
      <c r="S87" s="90" t="s">
        <v>166</v>
      </c>
      <c r="T87" s="91" t="s">
        <v>167</v>
      </c>
      <c r="U87" s="174"/>
      <c r="V87" s="174"/>
      <c r="W87" s="174"/>
      <c r="X87" s="174"/>
      <c r="Y87" s="174"/>
      <c r="Z87" s="174"/>
      <c r="AA87" s="174"/>
      <c r="AB87" s="174"/>
      <c r="AC87" s="174"/>
      <c r="AD87" s="174"/>
      <c r="AE87" s="174"/>
    </row>
    <row r="88" spans="1:63" s="2" customFormat="1" ht="22.8" customHeight="1">
      <c r="A88" s="35"/>
      <c r="B88" s="36"/>
      <c r="C88" s="96" t="s">
        <v>168</v>
      </c>
      <c r="D88" s="37"/>
      <c r="E88" s="37"/>
      <c r="F88" s="37"/>
      <c r="G88" s="37"/>
      <c r="H88" s="37"/>
      <c r="I88" s="37"/>
      <c r="J88" s="181">
        <f>BK88</f>
        <v>0</v>
      </c>
      <c r="K88" s="37"/>
      <c r="L88" s="41"/>
      <c r="M88" s="92"/>
      <c r="N88" s="182"/>
      <c r="O88" s="93"/>
      <c r="P88" s="183">
        <f>P89+P90+P92+P93+P95+P107+P113</f>
        <v>0</v>
      </c>
      <c r="Q88" s="93"/>
      <c r="R88" s="183">
        <f>R89+R90+R92+R93+R95+R107+R113</f>
        <v>0</v>
      </c>
      <c r="S88" s="93"/>
      <c r="T88" s="184">
        <f>T89+T90+T92+T93+T95+T107+T113</f>
        <v>0</v>
      </c>
      <c r="U88" s="35"/>
      <c r="V88" s="35"/>
      <c r="W88" s="35"/>
      <c r="X88" s="35"/>
      <c r="Y88" s="35"/>
      <c r="Z88" s="35"/>
      <c r="AA88" s="35"/>
      <c r="AB88" s="35"/>
      <c r="AC88" s="35"/>
      <c r="AD88" s="35"/>
      <c r="AE88" s="35"/>
      <c r="AT88" s="14" t="s">
        <v>68</v>
      </c>
      <c r="AU88" s="14" t="s">
        <v>136</v>
      </c>
      <c r="BK88" s="185">
        <f>BK89+BK90+BK92+BK93+BK95+BK107+BK113</f>
        <v>0</v>
      </c>
    </row>
    <row r="89" spans="1:63" s="12" customFormat="1" ht="25.9" customHeight="1">
      <c r="A89" s="12"/>
      <c r="B89" s="186"/>
      <c r="C89" s="187"/>
      <c r="D89" s="188" t="s">
        <v>68</v>
      </c>
      <c r="E89" s="189" t="s">
        <v>231</v>
      </c>
      <c r="F89" s="189" t="s">
        <v>232</v>
      </c>
      <c r="G89" s="187"/>
      <c r="H89" s="187"/>
      <c r="I89" s="190"/>
      <c r="J89" s="191">
        <f>BK89</f>
        <v>0</v>
      </c>
      <c r="K89" s="187"/>
      <c r="L89" s="192"/>
      <c r="M89" s="193"/>
      <c r="N89" s="194"/>
      <c r="O89" s="194"/>
      <c r="P89" s="195">
        <v>0</v>
      </c>
      <c r="Q89" s="194"/>
      <c r="R89" s="195">
        <v>0</v>
      </c>
      <c r="S89" s="194"/>
      <c r="T89" s="196">
        <v>0</v>
      </c>
      <c r="U89" s="12"/>
      <c r="V89" s="12"/>
      <c r="W89" s="12"/>
      <c r="X89" s="12"/>
      <c r="Y89" s="12"/>
      <c r="Z89" s="12"/>
      <c r="AA89" s="12"/>
      <c r="AB89" s="12"/>
      <c r="AC89" s="12"/>
      <c r="AD89" s="12"/>
      <c r="AE89" s="12"/>
      <c r="AR89" s="197" t="s">
        <v>79</v>
      </c>
      <c r="AT89" s="198" t="s">
        <v>68</v>
      </c>
      <c r="AU89" s="198" t="s">
        <v>69</v>
      </c>
      <c r="AY89" s="197" t="s">
        <v>171</v>
      </c>
      <c r="BK89" s="199">
        <v>0</v>
      </c>
    </row>
    <row r="90" spans="1:63" s="12" customFormat="1" ht="25.9" customHeight="1">
      <c r="A90" s="12"/>
      <c r="B90" s="186"/>
      <c r="C90" s="187"/>
      <c r="D90" s="188" t="s">
        <v>68</v>
      </c>
      <c r="E90" s="189" t="s">
        <v>293</v>
      </c>
      <c r="F90" s="189" t="s">
        <v>294</v>
      </c>
      <c r="G90" s="187"/>
      <c r="H90" s="187"/>
      <c r="I90" s="190"/>
      <c r="J90" s="191">
        <f>BK90</f>
        <v>0</v>
      </c>
      <c r="K90" s="187"/>
      <c r="L90" s="192"/>
      <c r="M90" s="193"/>
      <c r="N90" s="194"/>
      <c r="O90" s="194"/>
      <c r="P90" s="195">
        <f>P91</f>
        <v>0</v>
      </c>
      <c r="Q90" s="194"/>
      <c r="R90" s="195">
        <f>R91</f>
        <v>0</v>
      </c>
      <c r="S90" s="194"/>
      <c r="T90" s="196">
        <f>T91</f>
        <v>0</v>
      </c>
      <c r="U90" s="12"/>
      <c r="V90" s="12"/>
      <c r="W90" s="12"/>
      <c r="X90" s="12"/>
      <c r="Y90" s="12"/>
      <c r="Z90" s="12"/>
      <c r="AA90" s="12"/>
      <c r="AB90" s="12"/>
      <c r="AC90" s="12"/>
      <c r="AD90" s="12"/>
      <c r="AE90" s="12"/>
      <c r="AR90" s="197" t="s">
        <v>79</v>
      </c>
      <c r="AT90" s="198" t="s">
        <v>68</v>
      </c>
      <c r="AU90" s="198" t="s">
        <v>69</v>
      </c>
      <c r="AY90" s="197" t="s">
        <v>171</v>
      </c>
      <c r="BK90" s="199">
        <f>BK91</f>
        <v>0</v>
      </c>
    </row>
    <row r="91" spans="1:65" s="2" customFormat="1" ht="24.15" customHeight="1">
      <c r="A91" s="35"/>
      <c r="B91" s="36"/>
      <c r="C91" s="202" t="s">
        <v>77</v>
      </c>
      <c r="D91" s="202" t="s">
        <v>174</v>
      </c>
      <c r="E91" s="203" t="s">
        <v>808</v>
      </c>
      <c r="F91" s="204" t="s">
        <v>809</v>
      </c>
      <c r="G91" s="205" t="s">
        <v>352</v>
      </c>
      <c r="H91" s="206">
        <v>1</v>
      </c>
      <c r="I91" s="207"/>
      <c r="J91" s="208">
        <f>ROUND(I91*H91,2)</f>
        <v>0</v>
      </c>
      <c r="K91" s="209"/>
      <c r="L91" s="41"/>
      <c r="M91" s="210" t="s">
        <v>19</v>
      </c>
      <c r="N91" s="211"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202</v>
      </c>
      <c r="AT91" s="214" t="s">
        <v>174</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202</v>
      </c>
      <c r="BM91" s="214" t="s">
        <v>79</v>
      </c>
    </row>
    <row r="92" spans="1:63" s="12" customFormat="1" ht="25.9" customHeight="1">
      <c r="A92" s="12"/>
      <c r="B92" s="186"/>
      <c r="C92" s="187"/>
      <c r="D92" s="188" t="s">
        <v>68</v>
      </c>
      <c r="E92" s="189" t="s">
        <v>299</v>
      </c>
      <c r="F92" s="189" t="s">
        <v>300</v>
      </c>
      <c r="G92" s="187"/>
      <c r="H92" s="187"/>
      <c r="I92" s="190"/>
      <c r="J92" s="191">
        <f>BK92</f>
        <v>0</v>
      </c>
      <c r="K92" s="187"/>
      <c r="L92" s="192"/>
      <c r="M92" s="193"/>
      <c r="N92" s="194"/>
      <c r="O92" s="194"/>
      <c r="P92" s="195">
        <v>0</v>
      </c>
      <c r="Q92" s="194"/>
      <c r="R92" s="195">
        <v>0</v>
      </c>
      <c r="S92" s="194"/>
      <c r="T92" s="196">
        <v>0</v>
      </c>
      <c r="U92" s="12"/>
      <c r="V92" s="12"/>
      <c r="W92" s="12"/>
      <c r="X92" s="12"/>
      <c r="Y92" s="12"/>
      <c r="Z92" s="12"/>
      <c r="AA92" s="12"/>
      <c r="AB92" s="12"/>
      <c r="AC92" s="12"/>
      <c r="AD92" s="12"/>
      <c r="AE92" s="12"/>
      <c r="AR92" s="197" t="s">
        <v>181</v>
      </c>
      <c r="AT92" s="198" t="s">
        <v>68</v>
      </c>
      <c r="AU92" s="198" t="s">
        <v>69</v>
      </c>
      <c r="AY92" s="197" t="s">
        <v>171</v>
      </c>
      <c r="BK92" s="199">
        <v>0</v>
      </c>
    </row>
    <row r="93" spans="1:63" s="12" customFormat="1" ht="25.9" customHeight="1">
      <c r="A93" s="12"/>
      <c r="B93" s="186"/>
      <c r="C93" s="187"/>
      <c r="D93" s="188" t="s">
        <v>68</v>
      </c>
      <c r="E93" s="189" t="s">
        <v>810</v>
      </c>
      <c r="F93" s="189" t="s">
        <v>811</v>
      </c>
      <c r="G93" s="187"/>
      <c r="H93" s="187"/>
      <c r="I93" s="190"/>
      <c r="J93" s="191">
        <f>BK93</f>
        <v>0</v>
      </c>
      <c r="K93" s="187"/>
      <c r="L93" s="192"/>
      <c r="M93" s="193"/>
      <c r="N93" s="194"/>
      <c r="O93" s="194"/>
      <c r="P93" s="195">
        <f>P94</f>
        <v>0</v>
      </c>
      <c r="Q93" s="194"/>
      <c r="R93" s="195">
        <f>R94</f>
        <v>0</v>
      </c>
      <c r="S93" s="194"/>
      <c r="T93" s="196">
        <f>T94</f>
        <v>0</v>
      </c>
      <c r="U93" s="12"/>
      <c r="V93" s="12"/>
      <c r="W93" s="12"/>
      <c r="X93" s="12"/>
      <c r="Y93" s="12"/>
      <c r="Z93" s="12"/>
      <c r="AA93" s="12"/>
      <c r="AB93" s="12"/>
      <c r="AC93" s="12"/>
      <c r="AD93" s="12"/>
      <c r="AE93" s="12"/>
      <c r="AR93" s="197" t="s">
        <v>181</v>
      </c>
      <c r="AT93" s="198" t="s">
        <v>68</v>
      </c>
      <c r="AU93" s="198" t="s">
        <v>69</v>
      </c>
      <c r="AY93" s="197" t="s">
        <v>171</v>
      </c>
      <c r="BK93" s="199">
        <f>BK94</f>
        <v>0</v>
      </c>
    </row>
    <row r="94" spans="1:65" s="2" customFormat="1" ht="14.4" customHeight="1">
      <c r="A94" s="35"/>
      <c r="B94" s="36"/>
      <c r="C94" s="202" t="s">
        <v>79</v>
      </c>
      <c r="D94" s="202" t="s">
        <v>174</v>
      </c>
      <c r="E94" s="203" t="s">
        <v>812</v>
      </c>
      <c r="F94" s="204" t="s">
        <v>813</v>
      </c>
      <c r="G94" s="205" t="s">
        <v>352</v>
      </c>
      <c r="H94" s="206">
        <v>3</v>
      </c>
      <c r="I94" s="207"/>
      <c r="J94" s="208">
        <f>ROUND(I94*H94,2)</f>
        <v>0</v>
      </c>
      <c r="K94" s="209"/>
      <c r="L94" s="41"/>
      <c r="M94" s="210" t="s">
        <v>19</v>
      </c>
      <c r="N94" s="211"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305</v>
      </c>
      <c r="AT94" s="214" t="s">
        <v>174</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305</v>
      </c>
      <c r="BM94" s="214" t="s">
        <v>178</v>
      </c>
    </row>
    <row r="95" spans="1:63" s="12" customFormat="1" ht="25.9" customHeight="1">
      <c r="A95" s="12"/>
      <c r="B95" s="186"/>
      <c r="C95" s="187"/>
      <c r="D95" s="188" t="s">
        <v>68</v>
      </c>
      <c r="E95" s="189" t="s">
        <v>310</v>
      </c>
      <c r="F95" s="189" t="s">
        <v>311</v>
      </c>
      <c r="G95" s="187"/>
      <c r="H95" s="187"/>
      <c r="I95" s="190"/>
      <c r="J95" s="191">
        <f>BK95</f>
        <v>0</v>
      </c>
      <c r="K95" s="187"/>
      <c r="L95" s="192"/>
      <c r="M95" s="193"/>
      <c r="N95" s="194"/>
      <c r="O95" s="194"/>
      <c r="P95" s="195">
        <f>SUM(P96:P106)</f>
        <v>0</v>
      </c>
      <c r="Q95" s="194"/>
      <c r="R95" s="195">
        <f>SUM(R96:R106)</f>
        <v>0</v>
      </c>
      <c r="S95" s="194"/>
      <c r="T95" s="196">
        <f>SUM(T96:T106)</f>
        <v>0</v>
      </c>
      <c r="U95" s="12"/>
      <c r="V95" s="12"/>
      <c r="W95" s="12"/>
      <c r="X95" s="12"/>
      <c r="Y95" s="12"/>
      <c r="Z95" s="12"/>
      <c r="AA95" s="12"/>
      <c r="AB95" s="12"/>
      <c r="AC95" s="12"/>
      <c r="AD95" s="12"/>
      <c r="AE95" s="12"/>
      <c r="AR95" s="197" t="s">
        <v>181</v>
      </c>
      <c r="AT95" s="198" t="s">
        <v>68</v>
      </c>
      <c r="AU95" s="198" t="s">
        <v>69</v>
      </c>
      <c r="AY95" s="197" t="s">
        <v>171</v>
      </c>
      <c r="BK95" s="199">
        <f>SUM(BK96:BK106)</f>
        <v>0</v>
      </c>
    </row>
    <row r="96" spans="1:65" s="2" customFormat="1" ht="24.15" customHeight="1">
      <c r="A96" s="35"/>
      <c r="B96" s="36"/>
      <c r="C96" s="202" t="s">
        <v>181</v>
      </c>
      <c r="D96" s="202" t="s">
        <v>174</v>
      </c>
      <c r="E96" s="203" t="s">
        <v>814</v>
      </c>
      <c r="F96" s="204" t="s">
        <v>815</v>
      </c>
      <c r="G96" s="205" t="s">
        <v>423</v>
      </c>
      <c r="H96" s="206">
        <v>55</v>
      </c>
      <c r="I96" s="207"/>
      <c r="J96" s="208">
        <f>ROUND(I96*H96,2)</f>
        <v>0</v>
      </c>
      <c r="K96" s="209"/>
      <c r="L96" s="41"/>
      <c r="M96" s="210" t="s">
        <v>19</v>
      </c>
      <c r="N96" s="211"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305</v>
      </c>
      <c r="AT96" s="214" t="s">
        <v>174</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305</v>
      </c>
      <c r="BM96" s="214" t="s">
        <v>185</v>
      </c>
    </row>
    <row r="97" spans="1:65" s="2" customFormat="1" ht="14.4" customHeight="1">
      <c r="A97" s="35"/>
      <c r="B97" s="36"/>
      <c r="C97" s="202" t="s">
        <v>178</v>
      </c>
      <c r="D97" s="202" t="s">
        <v>174</v>
      </c>
      <c r="E97" s="203" t="s">
        <v>816</v>
      </c>
      <c r="F97" s="204" t="s">
        <v>817</v>
      </c>
      <c r="G97" s="205" t="s">
        <v>356</v>
      </c>
      <c r="H97" s="206">
        <v>5.61</v>
      </c>
      <c r="I97" s="207"/>
      <c r="J97" s="208">
        <f>ROUND(I97*H97,2)</f>
        <v>0</v>
      </c>
      <c r="K97" s="209"/>
      <c r="L97" s="41"/>
      <c r="M97" s="210" t="s">
        <v>19</v>
      </c>
      <c r="N97" s="211"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305</v>
      </c>
      <c r="AT97" s="214" t="s">
        <v>174</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305</v>
      </c>
      <c r="BM97" s="214" t="s">
        <v>188</v>
      </c>
    </row>
    <row r="98" spans="1:65" s="2" customFormat="1" ht="14.4" customHeight="1">
      <c r="A98" s="35"/>
      <c r="B98" s="36"/>
      <c r="C98" s="202" t="s">
        <v>189</v>
      </c>
      <c r="D98" s="202" t="s">
        <v>174</v>
      </c>
      <c r="E98" s="203" t="s">
        <v>818</v>
      </c>
      <c r="F98" s="204" t="s">
        <v>819</v>
      </c>
      <c r="G98" s="205" t="s">
        <v>356</v>
      </c>
      <c r="H98" s="206">
        <v>13.86</v>
      </c>
      <c r="I98" s="207"/>
      <c r="J98" s="208">
        <f>ROUND(I98*H98,2)</f>
        <v>0</v>
      </c>
      <c r="K98" s="209"/>
      <c r="L98" s="41"/>
      <c r="M98" s="210" t="s">
        <v>19</v>
      </c>
      <c r="N98" s="211"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305</v>
      </c>
      <c r="AT98" s="214" t="s">
        <v>174</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305</v>
      </c>
      <c r="BM98" s="214" t="s">
        <v>192</v>
      </c>
    </row>
    <row r="99" spans="1:65" s="2" customFormat="1" ht="24.15" customHeight="1">
      <c r="A99" s="35"/>
      <c r="B99" s="36"/>
      <c r="C99" s="202" t="s">
        <v>185</v>
      </c>
      <c r="D99" s="202" t="s">
        <v>174</v>
      </c>
      <c r="E99" s="203" t="s">
        <v>820</v>
      </c>
      <c r="F99" s="204" t="s">
        <v>821</v>
      </c>
      <c r="G99" s="205" t="s">
        <v>799</v>
      </c>
      <c r="H99" s="206">
        <v>1</v>
      </c>
      <c r="I99" s="207"/>
      <c r="J99" s="208">
        <f>ROUND(I99*H99,2)</f>
        <v>0</v>
      </c>
      <c r="K99" s="209"/>
      <c r="L99" s="41"/>
      <c r="M99" s="210" t="s">
        <v>19</v>
      </c>
      <c r="N99" s="211"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305</v>
      </c>
      <c r="AT99" s="214" t="s">
        <v>174</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305</v>
      </c>
      <c r="BM99" s="214" t="s">
        <v>195</v>
      </c>
    </row>
    <row r="100" spans="1:65" s="2" customFormat="1" ht="24.15" customHeight="1">
      <c r="A100" s="35"/>
      <c r="B100" s="36"/>
      <c r="C100" s="202" t="s">
        <v>196</v>
      </c>
      <c r="D100" s="202" t="s">
        <v>174</v>
      </c>
      <c r="E100" s="203" t="s">
        <v>822</v>
      </c>
      <c r="F100" s="204" t="s">
        <v>823</v>
      </c>
      <c r="G100" s="205" t="s">
        <v>352</v>
      </c>
      <c r="H100" s="206">
        <v>3</v>
      </c>
      <c r="I100" s="207"/>
      <c r="J100" s="208">
        <f>ROUND(I100*H100,2)</f>
        <v>0</v>
      </c>
      <c r="K100" s="209"/>
      <c r="L100" s="41"/>
      <c r="M100" s="210" t="s">
        <v>19</v>
      </c>
      <c r="N100" s="211"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305</v>
      </c>
      <c r="AT100" s="214" t="s">
        <v>174</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305</v>
      </c>
      <c r="BM100" s="214" t="s">
        <v>199</v>
      </c>
    </row>
    <row r="101" spans="1:65" s="2" customFormat="1" ht="14.4" customHeight="1">
      <c r="A101" s="35"/>
      <c r="B101" s="36"/>
      <c r="C101" s="202" t="s">
        <v>188</v>
      </c>
      <c r="D101" s="202" t="s">
        <v>174</v>
      </c>
      <c r="E101" s="203" t="s">
        <v>824</v>
      </c>
      <c r="F101" s="204" t="s">
        <v>825</v>
      </c>
      <c r="G101" s="205" t="s">
        <v>352</v>
      </c>
      <c r="H101" s="206">
        <v>1</v>
      </c>
      <c r="I101" s="207"/>
      <c r="J101" s="208">
        <f>ROUND(I101*H101,2)</f>
        <v>0</v>
      </c>
      <c r="K101" s="209"/>
      <c r="L101" s="41"/>
      <c r="M101" s="210" t="s">
        <v>19</v>
      </c>
      <c r="N101" s="211"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305</v>
      </c>
      <c r="AT101" s="214" t="s">
        <v>174</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305</v>
      </c>
      <c r="BM101" s="214" t="s">
        <v>202</v>
      </c>
    </row>
    <row r="102" spans="1:65" s="2" customFormat="1" ht="14.4" customHeight="1">
      <c r="A102" s="35"/>
      <c r="B102" s="36"/>
      <c r="C102" s="202" t="s">
        <v>172</v>
      </c>
      <c r="D102" s="202" t="s">
        <v>174</v>
      </c>
      <c r="E102" s="203" t="s">
        <v>826</v>
      </c>
      <c r="F102" s="204" t="s">
        <v>827</v>
      </c>
      <c r="G102" s="205" t="s">
        <v>352</v>
      </c>
      <c r="H102" s="206">
        <v>1</v>
      </c>
      <c r="I102" s="207"/>
      <c r="J102" s="208">
        <f>ROUND(I102*H102,2)</f>
        <v>0</v>
      </c>
      <c r="K102" s="209"/>
      <c r="L102" s="41"/>
      <c r="M102" s="210" t="s">
        <v>19</v>
      </c>
      <c r="N102" s="211"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305</v>
      </c>
      <c r="AT102" s="214" t="s">
        <v>174</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305</v>
      </c>
      <c r="BM102" s="214" t="s">
        <v>206</v>
      </c>
    </row>
    <row r="103" spans="1:65" s="2" customFormat="1" ht="24.15" customHeight="1">
      <c r="A103" s="35"/>
      <c r="B103" s="36"/>
      <c r="C103" s="202" t="s">
        <v>192</v>
      </c>
      <c r="D103" s="202" t="s">
        <v>174</v>
      </c>
      <c r="E103" s="203" t="s">
        <v>828</v>
      </c>
      <c r="F103" s="204" t="s">
        <v>829</v>
      </c>
      <c r="G103" s="205" t="s">
        <v>352</v>
      </c>
      <c r="H103" s="206">
        <v>1</v>
      </c>
      <c r="I103" s="207"/>
      <c r="J103" s="208">
        <f>ROUND(I103*H103,2)</f>
        <v>0</v>
      </c>
      <c r="K103" s="209"/>
      <c r="L103" s="41"/>
      <c r="M103" s="210" t="s">
        <v>19</v>
      </c>
      <c r="N103" s="211"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305</v>
      </c>
      <c r="AT103" s="214" t="s">
        <v>174</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305</v>
      </c>
      <c r="BM103" s="214" t="s">
        <v>209</v>
      </c>
    </row>
    <row r="104" spans="1:65" s="2" customFormat="1" ht="37.8" customHeight="1">
      <c r="A104" s="35"/>
      <c r="B104" s="36"/>
      <c r="C104" s="202" t="s">
        <v>210</v>
      </c>
      <c r="D104" s="202" t="s">
        <v>174</v>
      </c>
      <c r="E104" s="203" t="s">
        <v>830</v>
      </c>
      <c r="F104" s="204" t="s">
        <v>831</v>
      </c>
      <c r="G104" s="205" t="s">
        <v>352</v>
      </c>
      <c r="H104" s="206">
        <v>5</v>
      </c>
      <c r="I104" s="207"/>
      <c r="J104" s="208">
        <f>ROUND(I104*H104,2)</f>
        <v>0</v>
      </c>
      <c r="K104" s="209"/>
      <c r="L104" s="41"/>
      <c r="M104" s="210" t="s">
        <v>19</v>
      </c>
      <c r="N104" s="211"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305</v>
      </c>
      <c r="AT104" s="214" t="s">
        <v>174</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305</v>
      </c>
      <c r="BM104" s="214" t="s">
        <v>213</v>
      </c>
    </row>
    <row r="105" spans="1:65" s="2" customFormat="1" ht="37.8" customHeight="1">
      <c r="A105" s="35"/>
      <c r="B105" s="36"/>
      <c r="C105" s="202" t="s">
        <v>195</v>
      </c>
      <c r="D105" s="202" t="s">
        <v>174</v>
      </c>
      <c r="E105" s="203" t="s">
        <v>832</v>
      </c>
      <c r="F105" s="204" t="s">
        <v>833</v>
      </c>
      <c r="G105" s="205" t="s">
        <v>352</v>
      </c>
      <c r="H105" s="206">
        <v>5</v>
      </c>
      <c r="I105" s="207"/>
      <c r="J105" s="208">
        <f>ROUND(I105*H105,2)</f>
        <v>0</v>
      </c>
      <c r="K105" s="209"/>
      <c r="L105" s="41"/>
      <c r="M105" s="210" t="s">
        <v>19</v>
      </c>
      <c r="N105" s="211"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305</v>
      </c>
      <c r="AT105" s="214" t="s">
        <v>174</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305</v>
      </c>
      <c r="BM105" s="214" t="s">
        <v>269</v>
      </c>
    </row>
    <row r="106" spans="1:65" s="2" customFormat="1" ht="24.15" customHeight="1">
      <c r="A106" s="35"/>
      <c r="B106" s="36"/>
      <c r="C106" s="202" t="s">
        <v>217</v>
      </c>
      <c r="D106" s="202" t="s">
        <v>174</v>
      </c>
      <c r="E106" s="203" t="s">
        <v>834</v>
      </c>
      <c r="F106" s="204" t="s">
        <v>835</v>
      </c>
      <c r="G106" s="205" t="s">
        <v>799</v>
      </c>
      <c r="H106" s="206">
        <v>1</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305</v>
      </c>
      <c r="AT106" s="214" t="s">
        <v>174</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305</v>
      </c>
      <c r="BM106" s="214" t="s">
        <v>216</v>
      </c>
    </row>
    <row r="107" spans="1:63" s="12" customFormat="1" ht="25.9" customHeight="1">
      <c r="A107" s="12"/>
      <c r="B107" s="186"/>
      <c r="C107" s="187"/>
      <c r="D107" s="188" t="s">
        <v>68</v>
      </c>
      <c r="E107" s="189" t="s">
        <v>542</v>
      </c>
      <c r="F107" s="189" t="s">
        <v>541</v>
      </c>
      <c r="G107" s="187"/>
      <c r="H107" s="187"/>
      <c r="I107" s="190"/>
      <c r="J107" s="191">
        <f>BK107</f>
        <v>0</v>
      </c>
      <c r="K107" s="187"/>
      <c r="L107" s="192"/>
      <c r="M107" s="193"/>
      <c r="N107" s="194"/>
      <c r="O107" s="194"/>
      <c r="P107" s="195">
        <f>SUM(P108:P112)</f>
        <v>0</v>
      </c>
      <c r="Q107" s="194"/>
      <c r="R107" s="195">
        <f>SUM(R108:R112)</f>
        <v>0</v>
      </c>
      <c r="S107" s="194"/>
      <c r="T107" s="196">
        <f>SUM(T108:T112)</f>
        <v>0</v>
      </c>
      <c r="U107" s="12"/>
      <c r="V107" s="12"/>
      <c r="W107" s="12"/>
      <c r="X107" s="12"/>
      <c r="Y107" s="12"/>
      <c r="Z107" s="12"/>
      <c r="AA107" s="12"/>
      <c r="AB107" s="12"/>
      <c r="AC107" s="12"/>
      <c r="AD107" s="12"/>
      <c r="AE107" s="12"/>
      <c r="AR107" s="197" t="s">
        <v>77</v>
      </c>
      <c r="AT107" s="198" t="s">
        <v>68</v>
      </c>
      <c r="AU107" s="198" t="s">
        <v>69</v>
      </c>
      <c r="AY107" s="197" t="s">
        <v>171</v>
      </c>
      <c r="BK107" s="199">
        <f>SUM(BK108:BK112)</f>
        <v>0</v>
      </c>
    </row>
    <row r="108" spans="1:65" s="2" customFormat="1" ht="14.4" customHeight="1">
      <c r="A108" s="35"/>
      <c r="B108" s="36"/>
      <c r="C108" s="202" t="s">
        <v>199</v>
      </c>
      <c r="D108" s="202" t="s">
        <v>174</v>
      </c>
      <c r="E108" s="203" t="s">
        <v>797</v>
      </c>
      <c r="F108" s="204" t="s">
        <v>798</v>
      </c>
      <c r="G108" s="205" t="s">
        <v>799</v>
      </c>
      <c r="H108" s="206">
        <v>1361.325</v>
      </c>
      <c r="I108" s="207"/>
      <c r="J108" s="208">
        <f>ROUND(I108*H108,2)</f>
        <v>0</v>
      </c>
      <c r="K108" s="209"/>
      <c r="L108" s="41"/>
      <c r="M108" s="210" t="s">
        <v>19</v>
      </c>
      <c r="N108" s="211"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178</v>
      </c>
      <c r="AT108" s="214" t="s">
        <v>174</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220</v>
      </c>
    </row>
    <row r="109" spans="1:65" s="2" customFormat="1" ht="24.15" customHeight="1">
      <c r="A109" s="35"/>
      <c r="B109" s="36"/>
      <c r="C109" s="202" t="s">
        <v>8</v>
      </c>
      <c r="D109" s="202" t="s">
        <v>174</v>
      </c>
      <c r="E109" s="203" t="s">
        <v>836</v>
      </c>
      <c r="F109" s="204" t="s">
        <v>837</v>
      </c>
      <c r="G109" s="205" t="s">
        <v>342</v>
      </c>
      <c r="H109" s="206">
        <v>24</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223</v>
      </c>
    </row>
    <row r="110" spans="1:65" s="2" customFormat="1" ht="24.15" customHeight="1">
      <c r="A110" s="35"/>
      <c r="B110" s="36"/>
      <c r="C110" s="202" t="s">
        <v>202</v>
      </c>
      <c r="D110" s="202" t="s">
        <v>174</v>
      </c>
      <c r="E110" s="203" t="s">
        <v>838</v>
      </c>
      <c r="F110" s="204" t="s">
        <v>839</v>
      </c>
      <c r="G110" s="205" t="s">
        <v>342</v>
      </c>
      <c r="H110" s="206">
        <v>12</v>
      </c>
      <c r="I110" s="207"/>
      <c r="J110" s="208">
        <f>ROUND(I110*H110,2)</f>
        <v>0</v>
      </c>
      <c r="K110" s="209"/>
      <c r="L110" s="41"/>
      <c r="M110" s="210" t="s">
        <v>19</v>
      </c>
      <c r="N110" s="211"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178</v>
      </c>
      <c r="AT110" s="214" t="s">
        <v>174</v>
      </c>
      <c r="AU110" s="214" t="s">
        <v>77</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227</v>
      </c>
    </row>
    <row r="111" spans="1:65" s="2" customFormat="1" ht="24.15" customHeight="1">
      <c r="A111" s="35"/>
      <c r="B111" s="36"/>
      <c r="C111" s="202" t="s">
        <v>235</v>
      </c>
      <c r="D111" s="202" t="s">
        <v>174</v>
      </c>
      <c r="E111" s="203" t="s">
        <v>840</v>
      </c>
      <c r="F111" s="204" t="s">
        <v>841</v>
      </c>
      <c r="G111" s="205" t="s">
        <v>342</v>
      </c>
      <c r="H111" s="206">
        <v>8</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230</v>
      </c>
    </row>
    <row r="112" spans="1:65" s="2" customFormat="1" ht="24.15" customHeight="1">
      <c r="A112" s="35"/>
      <c r="B112" s="36"/>
      <c r="C112" s="202" t="s">
        <v>206</v>
      </c>
      <c r="D112" s="202" t="s">
        <v>174</v>
      </c>
      <c r="E112" s="203" t="s">
        <v>842</v>
      </c>
      <c r="F112" s="204" t="s">
        <v>843</v>
      </c>
      <c r="G112" s="205" t="s">
        <v>342</v>
      </c>
      <c r="H112" s="206">
        <v>12</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238</v>
      </c>
    </row>
    <row r="113" spans="1:63" s="12" customFormat="1" ht="25.9" customHeight="1">
      <c r="A113" s="12"/>
      <c r="B113" s="186"/>
      <c r="C113" s="187"/>
      <c r="D113" s="188" t="s">
        <v>68</v>
      </c>
      <c r="E113" s="189" t="s">
        <v>315</v>
      </c>
      <c r="F113" s="189" t="s">
        <v>316</v>
      </c>
      <c r="G113" s="187"/>
      <c r="H113" s="187"/>
      <c r="I113" s="190"/>
      <c r="J113" s="191">
        <f>BK113</f>
        <v>0</v>
      </c>
      <c r="K113" s="187"/>
      <c r="L113" s="192"/>
      <c r="M113" s="193"/>
      <c r="N113" s="194"/>
      <c r="O113" s="194"/>
      <c r="P113" s="195">
        <f>P114+P116</f>
        <v>0</v>
      </c>
      <c r="Q113" s="194"/>
      <c r="R113" s="195">
        <f>R114+R116</f>
        <v>0</v>
      </c>
      <c r="S113" s="194"/>
      <c r="T113" s="196">
        <f>T114+T116</f>
        <v>0</v>
      </c>
      <c r="U113" s="12"/>
      <c r="V113" s="12"/>
      <c r="W113" s="12"/>
      <c r="X113" s="12"/>
      <c r="Y113" s="12"/>
      <c r="Z113" s="12"/>
      <c r="AA113" s="12"/>
      <c r="AB113" s="12"/>
      <c r="AC113" s="12"/>
      <c r="AD113" s="12"/>
      <c r="AE113" s="12"/>
      <c r="AR113" s="197" t="s">
        <v>189</v>
      </c>
      <c r="AT113" s="198" t="s">
        <v>68</v>
      </c>
      <c r="AU113" s="198" t="s">
        <v>69</v>
      </c>
      <c r="AY113" s="197" t="s">
        <v>171</v>
      </c>
      <c r="BK113" s="199">
        <f>BK114+BK116</f>
        <v>0</v>
      </c>
    </row>
    <row r="114" spans="1:63" s="12" customFormat="1" ht="22.8" customHeight="1">
      <c r="A114" s="12"/>
      <c r="B114" s="186"/>
      <c r="C114" s="187"/>
      <c r="D114" s="188" t="s">
        <v>68</v>
      </c>
      <c r="E114" s="200" t="s">
        <v>317</v>
      </c>
      <c r="F114" s="200" t="s">
        <v>318</v>
      </c>
      <c r="G114" s="187"/>
      <c r="H114" s="187"/>
      <c r="I114" s="190"/>
      <c r="J114" s="201">
        <f>BK114</f>
        <v>0</v>
      </c>
      <c r="K114" s="187"/>
      <c r="L114" s="192"/>
      <c r="M114" s="193"/>
      <c r="N114" s="194"/>
      <c r="O114" s="194"/>
      <c r="P114" s="195">
        <f>P115</f>
        <v>0</v>
      </c>
      <c r="Q114" s="194"/>
      <c r="R114" s="195">
        <f>R115</f>
        <v>0</v>
      </c>
      <c r="S114" s="194"/>
      <c r="T114" s="196">
        <f>T115</f>
        <v>0</v>
      </c>
      <c r="U114" s="12"/>
      <c r="V114" s="12"/>
      <c r="W114" s="12"/>
      <c r="X114" s="12"/>
      <c r="Y114" s="12"/>
      <c r="Z114" s="12"/>
      <c r="AA114" s="12"/>
      <c r="AB114" s="12"/>
      <c r="AC114" s="12"/>
      <c r="AD114" s="12"/>
      <c r="AE114" s="12"/>
      <c r="AR114" s="197" t="s">
        <v>189</v>
      </c>
      <c r="AT114" s="198" t="s">
        <v>68</v>
      </c>
      <c r="AU114" s="198" t="s">
        <v>77</v>
      </c>
      <c r="AY114" s="197" t="s">
        <v>171</v>
      </c>
      <c r="BK114" s="199">
        <f>BK115</f>
        <v>0</v>
      </c>
    </row>
    <row r="115" spans="1:65" s="2" customFormat="1" ht="14.4" customHeight="1">
      <c r="A115" s="35"/>
      <c r="B115" s="36"/>
      <c r="C115" s="202" t="s">
        <v>244</v>
      </c>
      <c r="D115" s="202" t="s">
        <v>174</v>
      </c>
      <c r="E115" s="203" t="s">
        <v>320</v>
      </c>
      <c r="F115" s="204" t="s">
        <v>318</v>
      </c>
      <c r="G115" s="205" t="s">
        <v>321</v>
      </c>
      <c r="H115" s="216"/>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322</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322</v>
      </c>
      <c r="BM115" s="214" t="s">
        <v>844</v>
      </c>
    </row>
    <row r="116" spans="1:63" s="12" customFormat="1" ht="22.8" customHeight="1">
      <c r="A116" s="12"/>
      <c r="B116" s="186"/>
      <c r="C116" s="187"/>
      <c r="D116" s="188" t="s">
        <v>68</v>
      </c>
      <c r="E116" s="200" t="s">
        <v>324</v>
      </c>
      <c r="F116" s="200" t="s">
        <v>325</v>
      </c>
      <c r="G116" s="187"/>
      <c r="H116" s="187"/>
      <c r="I116" s="190"/>
      <c r="J116" s="201">
        <f>BK116</f>
        <v>0</v>
      </c>
      <c r="K116" s="187"/>
      <c r="L116" s="192"/>
      <c r="M116" s="193"/>
      <c r="N116" s="194"/>
      <c r="O116" s="194"/>
      <c r="P116" s="195">
        <f>P117</f>
        <v>0</v>
      </c>
      <c r="Q116" s="194"/>
      <c r="R116" s="195">
        <f>R117</f>
        <v>0</v>
      </c>
      <c r="S116" s="194"/>
      <c r="T116" s="196">
        <f>T117</f>
        <v>0</v>
      </c>
      <c r="U116" s="12"/>
      <c r="V116" s="12"/>
      <c r="W116" s="12"/>
      <c r="X116" s="12"/>
      <c r="Y116" s="12"/>
      <c r="Z116" s="12"/>
      <c r="AA116" s="12"/>
      <c r="AB116" s="12"/>
      <c r="AC116" s="12"/>
      <c r="AD116" s="12"/>
      <c r="AE116" s="12"/>
      <c r="AR116" s="197" t="s">
        <v>189</v>
      </c>
      <c r="AT116" s="198" t="s">
        <v>68</v>
      </c>
      <c r="AU116" s="198" t="s">
        <v>77</v>
      </c>
      <c r="AY116" s="197" t="s">
        <v>171</v>
      </c>
      <c r="BK116" s="199">
        <f>BK117</f>
        <v>0</v>
      </c>
    </row>
    <row r="117" spans="1:65" s="2" customFormat="1" ht="14.4" customHeight="1">
      <c r="A117" s="35"/>
      <c r="B117" s="36"/>
      <c r="C117" s="202" t="s">
        <v>209</v>
      </c>
      <c r="D117" s="202" t="s">
        <v>174</v>
      </c>
      <c r="E117" s="203" t="s">
        <v>326</v>
      </c>
      <c r="F117" s="204" t="s">
        <v>325</v>
      </c>
      <c r="G117" s="205" t="s">
        <v>321</v>
      </c>
      <c r="H117" s="216"/>
      <c r="I117" s="207"/>
      <c r="J117" s="208">
        <f>ROUND(I117*H117,2)</f>
        <v>0</v>
      </c>
      <c r="K117" s="209"/>
      <c r="L117" s="41"/>
      <c r="M117" s="217" t="s">
        <v>19</v>
      </c>
      <c r="N117" s="218" t="s">
        <v>40</v>
      </c>
      <c r="O117" s="219"/>
      <c r="P117" s="220">
        <f>O117*H117</f>
        <v>0</v>
      </c>
      <c r="Q117" s="220">
        <v>0</v>
      </c>
      <c r="R117" s="220">
        <f>Q117*H117</f>
        <v>0</v>
      </c>
      <c r="S117" s="220">
        <v>0</v>
      </c>
      <c r="T117" s="221">
        <f>S117*H117</f>
        <v>0</v>
      </c>
      <c r="U117" s="35"/>
      <c r="V117" s="35"/>
      <c r="W117" s="35"/>
      <c r="X117" s="35"/>
      <c r="Y117" s="35"/>
      <c r="Z117" s="35"/>
      <c r="AA117" s="35"/>
      <c r="AB117" s="35"/>
      <c r="AC117" s="35"/>
      <c r="AD117" s="35"/>
      <c r="AE117" s="35"/>
      <c r="AR117" s="214" t="s">
        <v>322</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322</v>
      </c>
      <c r="BM117" s="214" t="s">
        <v>845</v>
      </c>
    </row>
    <row r="118" spans="1:31" s="2" customFormat="1" ht="6.95" customHeight="1">
      <c r="A118" s="35"/>
      <c r="B118" s="56"/>
      <c r="C118" s="57"/>
      <c r="D118" s="57"/>
      <c r="E118" s="57"/>
      <c r="F118" s="57"/>
      <c r="G118" s="57"/>
      <c r="H118" s="57"/>
      <c r="I118" s="57"/>
      <c r="J118" s="57"/>
      <c r="K118" s="57"/>
      <c r="L118" s="41"/>
      <c r="M118" s="35"/>
      <c r="O118" s="35"/>
      <c r="P118" s="35"/>
      <c r="Q118" s="35"/>
      <c r="R118" s="35"/>
      <c r="S118" s="35"/>
      <c r="T118" s="35"/>
      <c r="U118" s="35"/>
      <c r="V118" s="35"/>
      <c r="W118" s="35"/>
      <c r="X118" s="35"/>
      <c r="Y118" s="35"/>
      <c r="Z118" s="35"/>
      <c r="AA118" s="35"/>
      <c r="AB118" s="35"/>
      <c r="AC118" s="35"/>
      <c r="AD118" s="35"/>
      <c r="AE118" s="35"/>
    </row>
  </sheetData>
  <sheetProtection password="CC35" sheet="1" objects="1" scenarios="1" formatColumns="0" formatRows="0" autoFilter="0"/>
  <autoFilter ref="C87:K117"/>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94</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846</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ROUND(J105,2)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ROUND((SUM(BE105:BE357)),2)</f>
        <v>0</v>
      </c>
      <c r="G33" s="35"/>
      <c r="H33" s="35"/>
      <c r="I33" s="145">
        <v>0.21</v>
      </c>
      <c r="J33" s="144">
        <f>ROUND(((SUM(BE105:BE357))*I33),2)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ROUND((SUM(BF105:BF357)),2)</f>
        <v>0</v>
      </c>
      <c r="G34" s="35"/>
      <c r="H34" s="35"/>
      <c r="I34" s="145">
        <v>0.15</v>
      </c>
      <c r="J34" s="144">
        <f>ROUND(((SUM(BF105:BF357))*I34),2)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ROUND((SUM(BG105:BG357)),2)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ROUND((SUM(BH105:BH357)),2)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ROUND((SUM(BI105:BI357)),2)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SO.03.01 - STAVEBNÍ ČÁST</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J105</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137</v>
      </c>
      <c r="E60" s="165"/>
      <c r="F60" s="165"/>
      <c r="G60" s="165"/>
      <c r="H60" s="165"/>
      <c r="I60" s="165"/>
      <c r="J60" s="166">
        <f>J106</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329</v>
      </c>
      <c r="E61" s="171"/>
      <c r="F61" s="171"/>
      <c r="G61" s="171"/>
      <c r="H61" s="171"/>
      <c r="I61" s="171"/>
      <c r="J61" s="172">
        <f>J107</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330</v>
      </c>
      <c r="E62" s="171"/>
      <c r="F62" s="171"/>
      <c r="G62" s="171"/>
      <c r="H62" s="171"/>
      <c r="I62" s="171"/>
      <c r="J62" s="172">
        <f>J123</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331</v>
      </c>
      <c r="E63" s="171"/>
      <c r="F63" s="171"/>
      <c r="G63" s="171"/>
      <c r="H63" s="171"/>
      <c r="I63" s="171"/>
      <c r="J63" s="172">
        <f>J139</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332</v>
      </c>
      <c r="E64" s="171"/>
      <c r="F64" s="171"/>
      <c r="G64" s="171"/>
      <c r="H64" s="171"/>
      <c r="I64" s="171"/>
      <c r="J64" s="172">
        <f>J158</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333</v>
      </c>
      <c r="E65" s="171"/>
      <c r="F65" s="171"/>
      <c r="G65" s="171"/>
      <c r="H65" s="171"/>
      <c r="I65" s="171"/>
      <c r="J65" s="172">
        <f>J170</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334</v>
      </c>
      <c r="E66" s="171"/>
      <c r="F66" s="171"/>
      <c r="G66" s="171"/>
      <c r="H66" s="171"/>
      <c r="I66" s="171"/>
      <c r="J66" s="172">
        <f>J175</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138</v>
      </c>
      <c r="E67" s="171"/>
      <c r="F67" s="171"/>
      <c r="G67" s="171"/>
      <c r="H67" s="171"/>
      <c r="I67" s="171"/>
      <c r="J67" s="172">
        <f>J200</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335</v>
      </c>
      <c r="E68" s="171"/>
      <c r="F68" s="171"/>
      <c r="G68" s="171"/>
      <c r="H68" s="171"/>
      <c r="I68" s="171"/>
      <c r="J68" s="172">
        <f>J219</f>
        <v>0</v>
      </c>
      <c r="K68" s="169"/>
      <c r="L68" s="173"/>
      <c r="S68" s="10"/>
      <c r="T68" s="10"/>
      <c r="U68" s="10"/>
      <c r="V68" s="10"/>
      <c r="W68" s="10"/>
      <c r="X68" s="10"/>
      <c r="Y68" s="10"/>
      <c r="Z68" s="10"/>
      <c r="AA68" s="10"/>
      <c r="AB68" s="10"/>
      <c r="AC68" s="10"/>
      <c r="AD68" s="10"/>
      <c r="AE68" s="10"/>
    </row>
    <row r="69" spans="1:31" s="9" customFormat="1" ht="24.95" customHeight="1" hidden="1">
      <c r="A69" s="9"/>
      <c r="B69" s="162"/>
      <c r="C69" s="163"/>
      <c r="D69" s="164" t="s">
        <v>139</v>
      </c>
      <c r="E69" s="165"/>
      <c r="F69" s="165"/>
      <c r="G69" s="165"/>
      <c r="H69" s="165"/>
      <c r="I69" s="165"/>
      <c r="J69" s="166">
        <f>J221</f>
        <v>0</v>
      </c>
      <c r="K69" s="163"/>
      <c r="L69" s="167"/>
      <c r="S69" s="9"/>
      <c r="T69" s="9"/>
      <c r="U69" s="9"/>
      <c r="V69" s="9"/>
      <c r="W69" s="9"/>
      <c r="X69" s="9"/>
      <c r="Y69" s="9"/>
      <c r="Z69" s="9"/>
      <c r="AA69" s="9"/>
      <c r="AB69" s="9"/>
      <c r="AC69" s="9"/>
      <c r="AD69" s="9"/>
      <c r="AE69" s="9"/>
    </row>
    <row r="70" spans="1:31" s="10" customFormat="1" ht="19.9" customHeight="1" hidden="1">
      <c r="A70" s="10"/>
      <c r="B70" s="168"/>
      <c r="C70" s="169"/>
      <c r="D70" s="170" t="s">
        <v>336</v>
      </c>
      <c r="E70" s="171"/>
      <c r="F70" s="171"/>
      <c r="G70" s="171"/>
      <c r="H70" s="171"/>
      <c r="I70" s="171"/>
      <c r="J70" s="172">
        <f>J222</f>
        <v>0</v>
      </c>
      <c r="K70" s="169"/>
      <c r="L70" s="173"/>
      <c r="S70" s="10"/>
      <c r="T70" s="10"/>
      <c r="U70" s="10"/>
      <c r="V70" s="10"/>
      <c r="W70" s="10"/>
      <c r="X70" s="10"/>
      <c r="Y70" s="10"/>
      <c r="Z70" s="10"/>
      <c r="AA70" s="10"/>
      <c r="AB70" s="10"/>
      <c r="AC70" s="10"/>
      <c r="AD70" s="10"/>
      <c r="AE70" s="10"/>
    </row>
    <row r="71" spans="1:31" s="10" customFormat="1" ht="19.9" customHeight="1" hidden="1">
      <c r="A71" s="10"/>
      <c r="B71" s="168"/>
      <c r="C71" s="169"/>
      <c r="D71" s="170" t="s">
        <v>140</v>
      </c>
      <c r="E71" s="171"/>
      <c r="F71" s="171"/>
      <c r="G71" s="171"/>
      <c r="H71" s="171"/>
      <c r="I71" s="171"/>
      <c r="J71" s="172">
        <f>J234</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847</v>
      </c>
      <c r="E72" s="171"/>
      <c r="F72" s="171"/>
      <c r="G72" s="171"/>
      <c r="H72" s="171"/>
      <c r="I72" s="171"/>
      <c r="J72" s="172">
        <f>J245</f>
        <v>0</v>
      </c>
      <c r="K72" s="169"/>
      <c r="L72" s="173"/>
      <c r="S72" s="10"/>
      <c r="T72" s="10"/>
      <c r="U72" s="10"/>
      <c r="V72" s="10"/>
      <c r="W72" s="10"/>
      <c r="X72" s="10"/>
      <c r="Y72" s="10"/>
      <c r="Z72" s="10"/>
      <c r="AA72" s="10"/>
      <c r="AB72" s="10"/>
      <c r="AC72" s="10"/>
      <c r="AD72" s="10"/>
      <c r="AE72" s="10"/>
    </row>
    <row r="73" spans="1:31" s="10" customFormat="1" ht="19.9" customHeight="1" hidden="1">
      <c r="A73" s="10"/>
      <c r="B73" s="168"/>
      <c r="C73" s="169"/>
      <c r="D73" s="170" t="s">
        <v>848</v>
      </c>
      <c r="E73" s="171"/>
      <c r="F73" s="171"/>
      <c r="G73" s="171"/>
      <c r="H73" s="171"/>
      <c r="I73" s="171"/>
      <c r="J73" s="172">
        <f>J255</f>
        <v>0</v>
      </c>
      <c r="K73" s="169"/>
      <c r="L73" s="173"/>
      <c r="S73" s="10"/>
      <c r="T73" s="10"/>
      <c r="U73" s="10"/>
      <c r="V73" s="10"/>
      <c r="W73" s="10"/>
      <c r="X73" s="10"/>
      <c r="Y73" s="10"/>
      <c r="Z73" s="10"/>
      <c r="AA73" s="10"/>
      <c r="AB73" s="10"/>
      <c r="AC73" s="10"/>
      <c r="AD73" s="10"/>
      <c r="AE73" s="10"/>
    </row>
    <row r="74" spans="1:31" s="10" customFormat="1" ht="19.9" customHeight="1" hidden="1">
      <c r="A74" s="10"/>
      <c r="B74" s="168"/>
      <c r="C74" s="169"/>
      <c r="D74" s="170" t="s">
        <v>849</v>
      </c>
      <c r="E74" s="171"/>
      <c r="F74" s="171"/>
      <c r="G74" s="171"/>
      <c r="H74" s="171"/>
      <c r="I74" s="171"/>
      <c r="J74" s="172">
        <f>J265</f>
        <v>0</v>
      </c>
      <c r="K74" s="169"/>
      <c r="L74" s="173"/>
      <c r="S74" s="10"/>
      <c r="T74" s="10"/>
      <c r="U74" s="10"/>
      <c r="V74" s="10"/>
      <c r="W74" s="10"/>
      <c r="X74" s="10"/>
      <c r="Y74" s="10"/>
      <c r="Z74" s="10"/>
      <c r="AA74" s="10"/>
      <c r="AB74" s="10"/>
      <c r="AC74" s="10"/>
      <c r="AD74" s="10"/>
      <c r="AE74" s="10"/>
    </row>
    <row r="75" spans="1:31" s="10" customFormat="1" ht="19.9" customHeight="1" hidden="1">
      <c r="A75" s="10"/>
      <c r="B75" s="168"/>
      <c r="C75" s="169"/>
      <c r="D75" s="170" t="s">
        <v>146</v>
      </c>
      <c r="E75" s="171"/>
      <c r="F75" s="171"/>
      <c r="G75" s="171"/>
      <c r="H75" s="171"/>
      <c r="I75" s="171"/>
      <c r="J75" s="172">
        <f>J280</f>
        <v>0</v>
      </c>
      <c r="K75" s="169"/>
      <c r="L75" s="173"/>
      <c r="S75" s="10"/>
      <c r="T75" s="10"/>
      <c r="U75" s="10"/>
      <c r="V75" s="10"/>
      <c r="W75" s="10"/>
      <c r="X75" s="10"/>
      <c r="Y75" s="10"/>
      <c r="Z75" s="10"/>
      <c r="AA75" s="10"/>
      <c r="AB75" s="10"/>
      <c r="AC75" s="10"/>
      <c r="AD75" s="10"/>
      <c r="AE75" s="10"/>
    </row>
    <row r="76" spans="1:31" s="10" customFormat="1" ht="19.9" customHeight="1" hidden="1">
      <c r="A76" s="10"/>
      <c r="B76" s="168"/>
      <c r="C76" s="169"/>
      <c r="D76" s="170" t="s">
        <v>147</v>
      </c>
      <c r="E76" s="171"/>
      <c r="F76" s="171"/>
      <c r="G76" s="171"/>
      <c r="H76" s="171"/>
      <c r="I76" s="171"/>
      <c r="J76" s="172">
        <f>J296</f>
        <v>0</v>
      </c>
      <c r="K76" s="169"/>
      <c r="L76" s="173"/>
      <c r="S76" s="10"/>
      <c r="T76" s="10"/>
      <c r="U76" s="10"/>
      <c r="V76" s="10"/>
      <c r="W76" s="10"/>
      <c r="X76" s="10"/>
      <c r="Y76" s="10"/>
      <c r="Z76" s="10"/>
      <c r="AA76" s="10"/>
      <c r="AB76" s="10"/>
      <c r="AC76" s="10"/>
      <c r="AD76" s="10"/>
      <c r="AE76" s="10"/>
    </row>
    <row r="77" spans="1:31" s="10" customFormat="1" ht="19.9" customHeight="1" hidden="1">
      <c r="A77" s="10"/>
      <c r="B77" s="168"/>
      <c r="C77" s="169"/>
      <c r="D77" s="170" t="s">
        <v>148</v>
      </c>
      <c r="E77" s="171"/>
      <c r="F77" s="171"/>
      <c r="G77" s="171"/>
      <c r="H77" s="171"/>
      <c r="I77" s="171"/>
      <c r="J77" s="172">
        <f>J300</f>
        <v>0</v>
      </c>
      <c r="K77" s="169"/>
      <c r="L77" s="173"/>
      <c r="S77" s="10"/>
      <c r="T77" s="10"/>
      <c r="U77" s="10"/>
      <c r="V77" s="10"/>
      <c r="W77" s="10"/>
      <c r="X77" s="10"/>
      <c r="Y77" s="10"/>
      <c r="Z77" s="10"/>
      <c r="AA77" s="10"/>
      <c r="AB77" s="10"/>
      <c r="AC77" s="10"/>
      <c r="AD77" s="10"/>
      <c r="AE77" s="10"/>
    </row>
    <row r="78" spans="1:31" s="10" customFormat="1" ht="19.9" customHeight="1" hidden="1">
      <c r="A78" s="10"/>
      <c r="B78" s="168"/>
      <c r="C78" s="169"/>
      <c r="D78" s="170" t="s">
        <v>149</v>
      </c>
      <c r="E78" s="171"/>
      <c r="F78" s="171"/>
      <c r="G78" s="171"/>
      <c r="H78" s="171"/>
      <c r="I78" s="171"/>
      <c r="J78" s="172">
        <f>J313</f>
        <v>0</v>
      </c>
      <c r="K78" s="169"/>
      <c r="L78" s="173"/>
      <c r="S78" s="10"/>
      <c r="T78" s="10"/>
      <c r="U78" s="10"/>
      <c r="V78" s="10"/>
      <c r="W78" s="10"/>
      <c r="X78" s="10"/>
      <c r="Y78" s="10"/>
      <c r="Z78" s="10"/>
      <c r="AA78" s="10"/>
      <c r="AB78" s="10"/>
      <c r="AC78" s="10"/>
      <c r="AD78" s="10"/>
      <c r="AE78" s="10"/>
    </row>
    <row r="79" spans="1:31" s="10" customFormat="1" ht="19.9" customHeight="1" hidden="1">
      <c r="A79" s="10"/>
      <c r="B79" s="168"/>
      <c r="C79" s="169"/>
      <c r="D79" s="170" t="s">
        <v>850</v>
      </c>
      <c r="E79" s="171"/>
      <c r="F79" s="171"/>
      <c r="G79" s="171"/>
      <c r="H79" s="171"/>
      <c r="I79" s="171"/>
      <c r="J79" s="172">
        <f>J330</f>
        <v>0</v>
      </c>
      <c r="K79" s="169"/>
      <c r="L79" s="173"/>
      <c r="S79" s="10"/>
      <c r="T79" s="10"/>
      <c r="U79" s="10"/>
      <c r="V79" s="10"/>
      <c r="W79" s="10"/>
      <c r="X79" s="10"/>
      <c r="Y79" s="10"/>
      <c r="Z79" s="10"/>
      <c r="AA79" s="10"/>
      <c r="AB79" s="10"/>
      <c r="AC79" s="10"/>
      <c r="AD79" s="10"/>
      <c r="AE79" s="10"/>
    </row>
    <row r="80" spans="1:31" s="10" customFormat="1" ht="19.9" customHeight="1" hidden="1">
      <c r="A80" s="10"/>
      <c r="B80" s="168"/>
      <c r="C80" s="169"/>
      <c r="D80" s="170" t="s">
        <v>851</v>
      </c>
      <c r="E80" s="171"/>
      <c r="F80" s="171"/>
      <c r="G80" s="171"/>
      <c r="H80" s="171"/>
      <c r="I80" s="171"/>
      <c r="J80" s="172">
        <f>J333</f>
        <v>0</v>
      </c>
      <c r="K80" s="169"/>
      <c r="L80" s="173"/>
      <c r="S80" s="10"/>
      <c r="T80" s="10"/>
      <c r="U80" s="10"/>
      <c r="V80" s="10"/>
      <c r="W80" s="10"/>
      <c r="X80" s="10"/>
      <c r="Y80" s="10"/>
      <c r="Z80" s="10"/>
      <c r="AA80" s="10"/>
      <c r="AB80" s="10"/>
      <c r="AC80" s="10"/>
      <c r="AD80" s="10"/>
      <c r="AE80" s="10"/>
    </row>
    <row r="81" spans="1:31" s="10" customFormat="1" ht="19.9" customHeight="1" hidden="1">
      <c r="A81" s="10"/>
      <c r="B81" s="168"/>
      <c r="C81" s="169"/>
      <c r="D81" s="170" t="s">
        <v>852</v>
      </c>
      <c r="E81" s="171"/>
      <c r="F81" s="171"/>
      <c r="G81" s="171"/>
      <c r="H81" s="171"/>
      <c r="I81" s="171"/>
      <c r="J81" s="172">
        <f>J343</f>
        <v>0</v>
      </c>
      <c r="K81" s="169"/>
      <c r="L81" s="173"/>
      <c r="S81" s="10"/>
      <c r="T81" s="10"/>
      <c r="U81" s="10"/>
      <c r="V81" s="10"/>
      <c r="W81" s="10"/>
      <c r="X81" s="10"/>
      <c r="Y81" s="10"/>
      <c r="Z81" s="10"/>
      <c r="AA81" s="10"/>
      <c r="AB81" s="10"/>
      <c r="AC81" s="10"/>
      <c r="AD81" s="10"/>
      <c r="AE81" s="10"/>
    </row>
    <row r="82" spans="1:31" s="10" customFormat="1" ht="19.9" customHeight="1" hidden="1">
      <c r="A82" s="10"/>
      <c r="B82" s="168"/>
      <c r="C82" s="169"/>
      <c r="D82" s="170" t="s">
        <v>853</v>
      </c>
      <c r="E82" s="171"/>
      <c r="F82" s="171"/>
      <c r="G82" s="171"/>
      <c r="H82" s="171"/>
      <c r="I82" s="171"/>
      <c r="J82" s="172">
        <f>J349</f>
        <v>0</v>
      </c>
      <c r="K82" s="169"/>
      <c r="L82" s="173"/>
      <c r="S82" s="10"/>
      <c r="T82" s="10"/>
      <c r="U82" s="10"/>
      <c r="V82" s="10"/>
      <c r="W82" s="10"/>
      <c r="X82" s="10"/>
      <c r="Y82" s="10"/>
      <c r="Z82" s="10"/>
      <c r="AA82" s="10"/>
      <c r="AB82" s="10"/>
      <c r="AC82" s="10"/>
      <c r="AD82" s="10"/>
      <c r="AE82" s="10"/>
    </row>
    <row r="83" spans="1:31" s="9" customFormat="1" ht="24.95" customHeight="1" hidden="1">
      <c r="A83" s="9"/>
      <c r="B83" s="162"/>
      <c r="C83" s="163"/>
      <c r="D83" s="164" t="s">
        <v>153</v>
      </c>
      <c r="E83" s="165"/>
      <c r="F83" s="165"/>
      <c r="G83" s="165"/>
      <c r="H83" s="165"/>
      <c r="I83" s="165"/>
      <c r="J83" s="166">
        <f>J353</f>
        <v>0</v>
      </c>
      <c r="K83" s="163"/>
      <c r="L83" s="167"/>
      <c r="S83" s="9"/>
      <c r="T83" s="9"/>
      <c r="U83" s="9"/>
      <c r="V83" s="9"/>
      <c r="W83" s="9"/>
      <c r="X83" s="9"/>
      <c r="Y83" s="9"/>
      <c r="Z83" s="9"/>
      <c r="AA83" s="9"/>
      <c r="AB83" s="9"/>
      <c r="AC83" s="9"/>
      <c r="AD83" s="9"/>
      <c r="AE83" s="9"/>
    </row>
    <row r="84" spans="1:31" s="10" customFormat="1" ht="19.9" customHeight="1" hidden="1">
      <c r="A84" s="10"/>
      <c r="B84" s="168"/>
      <c r="C84" s="169"/>
      <c r="D84" s="170" t="s">
        <v>154</v>
      </c>
      <c r="E84" s="171"/>
      <c r="F84" s="171"/>
      <c r="G84" s="171"/>
      <c r="H84" s="171"/>
      <c r="I84" s="171"/>
      <c r="J84" s="172">
        <f>J354</f>
        <v>0</v>
      </c>
      <c r="K84" s="169"/>
      <c r="L84" s="173"/>
      <c r="S84" s="10"/>
      <c r="T84" s="10"/>
      <c r="U84" s="10"/>
      <c r="V84" s="10"/>
      <c r="W84" s="10"/>
      <c r="X84" s="10"/>
      <c r="Y84" s="10"/>
      <c r="Z84" s="10"/>
      <c r="AA84" s="10"/>
      <c r="AB84" s="10"/>
      <c r="AC84" s="10"/>
      <c r="AD84" s="10"/>
      <c r="AE84" s="10"/>
    </row>
    <row r="85" spans="1:31" s="10" customFormat="1" ht="19.9" customHeight="1" hidden="1">
      <c r="A85" s="10"/>
      <c r="B85" s="168"/>
      <c r="C85" s="169"/>
      <c r="D85" s="170" t="s">
        <v>155</v>
      </c>
      <c r="E85" s="171"/>
      <c r="F85" s="171"/>
      <c r="G85" s="171"/>
      <c r="H85" s="171"/>
      <c r="I85" s="171"/>
      <c r="J85" s="172">
        <f>J356</f>
        <v>0</v>
      </c>
      <c r="K85" s="169"/>
      <c r="L85" s="173"/>
      <c r="S85" s="10"/>
      <c r="T85" s="10"/>
      <c r="U85" s="10"/>
      <c r="V85" s="10"/>
      <c r="W85" s="10"/>
      <c r="X85" s="10"/>
      <c r="Y85" s="10"/>
      <c r="Z85" s="10"/>
      <c r="AA85" s="10"/>
      <c r="AB85" s="10"/>
      <c r="AC85" s="10"/>
      <c r="AD85" s="10"/>
      <c r="AE85" s="10"/>
    </row>
    <row r="86" spans="1:31" s="2" customFormat="1" ht="21.8" customHeight="1" hidden="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6.95" customHeight="1" hidden="1">
      <c r="A87" s="35"/>
      <c r="B87" s="56"/>
      <c r="C87" s="57"/>
      <c r="D87" s="57"/>
      <c r="E87" s="57"/>
      <c r="F87" s="57"/>
      <c r="G87" s="57"/>
      <c r="H87" s="57"/>
      <c r="I87" s="57"/>
      <c r="J87" s="57"/>
      <c r="K87" s="57"/>
      <c r="L87" s="131"/>
      <c r="S87" s="35"/>
      <c r="T87" s="35"/>
      <c r="U87" s="35"/>
      <c r="V87" s="35"/>
      <c r="W87" s="35"/>
      <c r="X87" s="35"/>
      <c r="Y87" s="35"/>
      <c r="Z87" s="35"/>
      <c r="AA87" s="35"/>
      <c r="AB87" s="35"/>
      <c r="AC87" s="35"/>
      <c r="AD87" s="35"/>
      <c r="AE87" s="35"/>
    </row>
    <row r="88" ht="12" hidden="1"/>
    <row r="89" ht="12" hidden="1"/>
    <row r="90" ht="12" hidden="1"/>
    <row r="91" spans="1:31" s="2" customFormat="1" ht="6.95" customHeight="1">
      <c r="A91" s="35"/>
      <c r="B91" s="58"/>
      <c r="C91" s="59"/>
      <c r="D91" s="59"/>
      <c r="E91" s="59"/>
      <c r="F91" s="59"/>
      <c r="G91" s="59"/>
      <c r="H91" s="59"/>
      <c r="I91" s="59"/>
      <c r="J91" s="59"/>
      <c r="K91" s="59"/>
      <c r="L91" s="131"/>
      <c r="S91" s="35"/>
      <c r="T91" s="35"/>
      <c r="U91" s="35"/>
      <c r="V91" s="35"/>
      <c r="W91" s="35"/>
      <c r="X91" s="35"/>
      <c r="Y91" s="35"/>
      <c r="Z91" s="35"/>
      <c r="AA91" s="35"/>
      <c r="AB91" s="35"/>
      <c r="AC91" s="35"/>
      <c r="AD91" s="35"/>
      <c r="AE91" s="35"/>
    </row>
    <row r="92" spans="1:31" s="2" customFormat="1" ht="24.95" customHeight="1">
      <c r="A92" s="35"/>
      <c r="B92" s="36"/>
      <c r="C92" s="20" t="s">
        <v>156</v>
      </c>
      <c r="D92" s="37"/>
      <c r="E92" s="37"/>
      <c r="F92" s="37"/>
      <c r="G92" s="37"/>
      <c r="H92" s="37"/>
      <c r="I92" s="37"/>
      <c r="J92" s="37"/>
      <c r="K92" s="37"/>
      <c r="L92" s="131"/>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31"/>
      <c r="S93" s="35"/>
      <c r="T93" s="35"/>
      <c r="U93" s="35"/>
      <c r="V93" s="35"/>
      <c r="W93" s="35"/>
      <c r="X93" s="35"/>
      <c r="Y93" s="35"/>
      <c r="Z93" s="35"/>
      <c r="AA93" s="35"/>
      <c r="AB93" s="35"/>
      <c r="AC93" s="35"/>
      <c r="AD93" s="35"/>
      <c r="AE93" s="35"/>
    </row>
    <row r="94" spans="1:31" s="2" customFormat="1" ht="12" customHeight="1">
      <c r="A94" s="35"/>
      <c r="B94" s="36"/>
      <c r="C94" s="29" t="s">
        <v>16</v>
      </c>
      <c r="D94" s="37"/>
      <c r="E94" s="37"/>
      <c r="F94" s="37"/>
      <c r="G94" s="37"/>
      <c r="H94" s="37"/>
      <c r="I94" s="37"/>
      <c r="J94" s="37"/>
      <c r="K94" s="37"/>
      <c r="L94" s="131"/>
      <c r="S94" s="35"/>
      <c r="T94" s="35"/>
      <c r="U94" s="35"/>
      <c r="V94" s="35"/>
      <c r="W94" s="35"/>
      <c r="X94" s="35"/>
      <c r="Y94" s="35"/>
      <c r="Z94" s="35"/>
      <c r="AA94" s="35"/>
      <c r="AB94" s="35"/>
      <c r="AC94" s="35"/>
      <c r="AD94" s="35"/>
      <c r="AE94" s="35"/>
    </row>
    <row r="95" spans="1:31" s="2" customFormat="1" ht="16.5" customHeight="1">
      <c r="A95" s="35"/>
      <c r="B95" s="36"/>
      <c r="C95" s="37"/>
      <c r="D95" s="37"/>
      <c r="E95" s="157" t="str">
        <f>E7</f>
        <v>ON Jíčín - Náhradní zdroj elektrické energie - nemocnice Jičín</v>
      </c>
      <c r="F95" s="29"/>
      <c r="G95" s="29"/>
      <c r="H95" s="29"/>
      <c r="I95" s="37"/>
      <c r="J95" s="37"/>
      <c r="K95" s="37"/>
      <c r="L95" s="131"/>
      <c r="S95" s="35"/>
      <c r="T95" s="35"/>
      <c r="U95" s="35"/>
      <c r="V95" s="35"/>
      <c r="W95" s="35"/>
      <c r="X95" s="35"/>
      <c r="Y95" s="35"/>
      <c r="Z95" s="35"/>
      <c r="AA95" s="35"/>
      <c r="AB95" s="35"/>
      <c r="AC95" s="35"/>
      <c r="AD95" s="35"/>
      <c r="AE95" s="35"/>
    </row>
    <row r="96" spans="1:31" s="2" customFormat="1" ht="12" customHeight="1">
      <c r="A96" s="35"/>
      <c r="B96" s="36"/>
      <c r="C96" s="29" t="s">
        <v>130</v>
      </c>
      <c r="D96" s="37"/>
      <c r="E96" s="37"/>
      <c r="F96" s="37"/>
      <c r="G96" s="37"/>
      <c r="H96" s="37"/>
      <c r="I96" s="37"/>
      <c r="J96" s="37"/>
      <c r="K96" s="37"/>
      <c r="L96" s="131"/>
      <c r="S96" s="35"/>
      <c r="T96" s="35"/>
      <c r="U96" s="35"/>
      <c r="V96" s="35"/>
      <c r="W96" s="35"/>
      <c r="X96" s="35"/>
      <c r="Y96" s="35"/>
      <c r="Z96" s="35"/>
      <c r="AA96" s="35"/>
      <c r="AB96" s="35"/>
      <c r="AC96" s="35"/>
      <c r="AD96" s="35"/>
      <c r="AE96" s="35"/>
    </row>
    <row r="97" spans="1:31" s="2" customFormat="1" ht="16.5" customHeight="1">
      <c r="A97" s="35"/>
      <c r="B97" s="36"/>
      <c r="C97" s="37"/>
      <c r="D97" s="37"/>
      <c r="E97" s="66" t="str">
        <f>E9</f>
        <v>SO.03.01 - STAVEBNÍ ČÁST</v>
      </c>
      <c r="F97" s="37"/>
      <c r="G97" s="37"/>
      <c r="H97" s="37"/>
      <c r="I97" s="37"/>
      <c r="J97" s="37"/>
      <c r="K97" s="37"/>
      <c r="L97" s="131"/>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37"/>
      <c r="J98" s="37"/>
      <c r="K98" s="37"/>
      <c r="L98" s="131"/>
      <c r="S98" s="35"/>
      <c r="T98" s="35"/>
      <c r="U98" s="35"/>
      <c r="V98" s="35"/>
      <c r="W98" s="35"/>
      <c r="X98" s="35"/>
      <c r="Y98" s="35"/>
      <c r="Z98" s="35"/>
      <c r="AA98" s="35"/>
      <c r="AB98" s="35"/>
      <c r="AC98" s="35"/>
      <c r="AD98" s="35"/>
      <c r="AE98" s="35"/>
    </row>
    <row r="99" spans="1:31" s="2" customFormat="1" ht="12" customHeight="1">
      <c r="A99" s="35"/>
      <c r="B99" s="36"/>
      <c r="C99" s="29" t="s">
        <v>21</v>
      </c>
      <c r="D99" s="37"/>
      <c r="E99" s="37"/>
      <c r="F99" s="24" t="str">
        <f>F12</f>
        <v xml:space="preserve"> </v>
      </c>
      <c r="G99" s="37"/>
      <c r="H99" s="37"/>
      <c r="I99" s="29" t="s">
        <v>23</v>
      </c>
      <c r="J99" s="69" t="str">
        <f>IF(J12="","",J12)</f>
        <v>3. 9. 2021</v>
      </c>
      <c r="K99" s="37"/>
      <c r="L99" s="131"/>
      <c r="S99" s="35"/>
      <c r="T99" s="35"/>
      <c r="U99" s="35"/>
      <c r="V99" s="35"/>
      <c r="W99" s="35"/>
      <c r="X99" s="35"/>
      <c r="Y99" s="35"/>
      <c r="Z99" s="35"/>
      <c r="AA99" s="35"/>
      <c r="AB99" s="35"/>
      <c r="AC99" s="35"/>
      <c r="AD99" s="35"/>
      <c r="AE99" s="35"/>
    </row>
    <row r="100" spans="1:31" s="2" customFormat="1" ht="6.95" customHeight="1">
      <c r="A100" s="35"/>
      <c r="B100" s="36"/>
      <c r="C100" s="37"/>
      <c r="D100" s="37"/>
      <c r="E100" s="37"/>
      <c r="F100" s="37"/>
      <c r="G100" s="37"/>
      <c r="H100" s="37"/>
      <c r="I100" s="37"/>
      <c r="J100" s="37"/>
      <c r="K100" s="37"/>
      <c r="L100" s="131"/>
      <c r="S100" s="35"/>
      <c r="T100" s="35"/>
      <c r="U100" s="35"/>
      <c r="V100" s="35"/>
      <c r="W100" s="35"/>
      <c r="X100" s="35"/>
      <c r="Y100" s="35"/>
      <c r="Z100" s="35"/>
      <c r="AA100" s="35"/>
      <c r="AB100" s="35"/>
      <c r="AC100" s="35"/>
      <c r="AD100" s="35"/>
      <c r="AE100" s="35"/>
    </row>
    <row r="101" spans="1:31" s="2" customFormat="1" ht="15.15" customHeight="1">
      <c r="A101" s="35"/>
      <c r="B101" s="36"/>
      <c r="C101" s="29" t="s">
        <v>25</v>
      </c>
      <c r="D101" s="37"/>
      <c r="E101" s="37"/>
      <c r="F101" s="24" t="str">
        <f>E15</f>
        <v xml:space="preserve"> </v>
      </c>
      <c r="G101" s="37"/>
      <c r="H101" s="37"/>
      <c r="I101" s="29" t="s">
        <v>30</v>
      </c>
      <c r="J101" s="33" t="str">
        <f>E21</f>
        <v xml:space="preserve"> </v>
      </c>
      <c r="K101" s="37"/>
      <c r="L101" s="131"/>
      <c r="S101" s="35"/>
      <c r="T101" s="35"/>
      <c r="U101" s="35"/>
      <c r="V101" s="35"/>
      <c r="W101" s="35"/>
      <c r="X101" s="35"/>
      <c r="Y101" s="35"/>
      <c r="Z101" s="35"/>
      <c r="AA101" s="35"/>
      <c r="AB101" s="35"/>
      <c r="AC101" s="35"/>
      <c r="AD101" s="35"/>
      <c r="AE101" s="35"/>
    </row>
    <row r="102" spans="1:31" s="2" customFormat="1" ht="15.15" customHeight="1">
      <c r="A102" s="35"/>
      <c r="B102" s="36"/>
      <c r="C102" s="29" t="s">
        <v>28</v>
      </c>
      <c r="D102" s="37"/>
      <c r="E102" s="37"/>
      <c r="F102" s="24" t="str">
        <f>IF(E18="","",E18)</f>
        <v>Vyplň údaj</v>
      </c>
      <c r="G102" s="37"/>
      <c r="H102" s="37"/>
      <c r="I102" s="29" t="s">
        <v>32</v>
      </c>
      <c r="J102" s="33" t="str">
        <f>E24</f>
        <v xml:space="preserve"> </v>
      </c>
      <c r="K102" s="37"/>
      <c r="L102" s="131"/>
      <c r="S102" s="35"/>
      <c r="T102" s="35"/>
      <c r="U102" s="35"/>
      <c r="V102" s="35"/>
      <c r="W102" s="35"/>
      <c r="X102" s="35"/>
      <c r="Y102" s="35"/>
      <c r="Z102" s="35"/>
      <c r="AA102" s="35"/>
      <c r="AB102" s="35"/>
      <c r="AC102" s="35"/>
      <c r="AD102" s="35"/>
      <c r="AE102" s="35"/>
    </row>
    <row r="103" spans="1:31" s="2" customFormat="1" ht="10.3" customHeight="1">
      <c r="A103" s="35"/>
      <c r="B103" s="36"/>
      <c r="C103" s="37"/>
      <c r="D103" s="37"/>
      <c r="E103" s="37"/>
      <c r="F103" s="37"/>
      <c r="G103" s="37"/>
      <c r="H103" s="37"/>
      <c r="I103" s="37"/>
      <c r="J103" s="37"/>
      <c r="K103" s="37"/>
      <c r="L103" s="131"/>
      <c r="S103" s="35"/>
      <c r="T103" s="35"/>
      <c r="U103" s="35"/>
      <c r="V103" s="35"/>
      <c r="W103" s="35"/>
      <c r="X103" s="35"/>
      <c r="Y103" s="35"/>
      <c r="Z103" s="35"/>
      <c r="AA103" s="35"/>
      <c r="AB103" s="35"/>
      <c r="AC103" s="35"/>
      <c r="AD103" s="35"/>
      <c r="AE103" s="35"/>
    </row>
    <row r="104" spans="1:31" s="11" customFormat="1" ht="29.25" customHeight="1">
      <c r="A104" s="174"/>
      <c r="B104" s="175"/>
      <c r="C104" s="176" t="s">
        <v>157</v>
      </c>
      <c r="D104" s="177" t="s">
        <v>54</v>
      </c>
      <c r="E104" s="177" t="s">
        <v>50</v>
      </c>
      <c r="F104" s="177" t="s">
        <v>51</v>
      </c>
      <c r="G104" s="177" t="s">
        <v>158</v>
      </c>
      <c r="H104" s="177" t="s">
        <v>159</v>
      </c>
      <c r="I104" s="177" t="s">
        <v>160</v>
      </c>
      <c r="J104" s="178" t="s">
        <v>135</v>
      </c>
      <c r="K104" s="179" t="s">
        <v>161</v>
      </c>
      <c r="L104" s="180"/>
      <c r="M104" s="89" t="s">
        <v>19</v>
      </c>
      <c r="N104" s="90" t="s">
        <v>39</v>
      </c>
      <c r="O104" s="90" t="s">
        <v>162</v>
      </c>
      <c r="P104" s="90" t="s">
        <v>163</v>
      </c>
      <c r="Q104" s="90" t="s">
        <v>164</v>
      </c>
      <c r="R104" s="90" t="s">
        <v>165</v>
      </c>
      <c r="S104" s="90" t="s">
        <v>166</v>
      </c>
      <c r="T104" s="91" t="s">
        <v>167</v>
      </c>
      <c r="U104" s="174"/>
      <c r="V104" s="174"/>
      <c r="W104" s="174"/>
      <c r="X104" s="174"/>
      <c r="Y104" s="174"/>
      <c r="Z104" s="174"/>
      <c r="AA104" s="174"/>
      <c r="AB104" s="174"/>
      <c r="AC104" s="174"/>
      <c r="AD104" s="174"/>
      <c r="AE104" s="174"/>
    </row>
    <row r="105" spans="1:63" s="2" customFormat="1" ht="22.8" customHeight="1">
      <c r="A105" s="35"/>
      <c r="B105" s="36"/>
      <c r="C105" s="96" t="s">
        <v>168</v>
      </c>
      <c r="D105" s="37"/>
      <c r="E105" s="37"/>
      <c r="F105" s="37"/>
      <c r="G105" s="37"/>
      <c r="H105" s="37"/>
      <c r="I105" s="37"/>
      <c r="J105" s="181">
        <f>BK105</f>
        <v>0</v>
      </c>
      <c r="K105" s="37"/>
      <c r="L105" s="41"/>
      <c r="M105" s="92"/>
      <c r="N105" s="182"/>
      <c r="O105" s="93"/>
      <c r="P105" s="183">
        <f>P106+P221+P353</f>
        <v>0</v>
      </c>
      <c r="Q105" s="93"/>
      <c r="R105" s="183">
        <f>R106+R221+R353</f>
        <v>1150.7211363559022</v>
      </c>
      <c r="S105" s="93"/>
      <c r="T105" s="184">
        <f>T106+T221+T353</f>
        <v>5.79468675</v>
      </c>
      <c r="U105" s="35"/>
      <c r="V105" s="35"/>
      <c r="W105" s="35"/>
      <c r="X105" s="35"/>
      <c r="Y105" s="35"/>
      <c r="Z105" s="35"/>
      <c r="AA105" s="35"/>
      <c r="AB105" s="35"/>
      <c r="AC105" s="35"/>
      <c r="AD105" s="35"/>
      <c r="AE105" s="35"/>
      <c r="AT105" s="14" t="s">
        <v>68</v>
      </c>
      <c r="AU105" s="14" t="s">
        <v>136</v>
      </c>
      <c r="BK105" s="185">
        <f>BK106+BK221+BK353</f>
        <v>0</v>
      </c>
    </row>
    <row r="106" spans="1:63" s="12" customFormat="1" ht="25.9" customHeight="1">
      <c r="A106" s="12"/>
      <c r="B106" s="186"/>
      <c r="C106" s="187"/>
      <c r="D106" s="188" t="s">
        <v>68</v>
      </c>
      <c r="E106" s="189" t="s">
        <v>169</v>
      </c>
      <c r="F106" s="189" t="s">
        <v>170</v>
      </c>
      <c r="G106" s="187"/>
      <c r="H106" s="187"/>
      <c r="I106" s="190"/>
      <c r="J106" s="191">
        <f>BK106</f>
        <v>0</v>
      </c>
      <c r="K106" s="187"/>
      <c r="L106" s="192"/>
      <c r="M106" s="193"/>
      <c r="N106" s="194"/>
      <c r="O106" s="194"/>
      <c r="P106" s="195">
        <f>P107+P123+P139+P158+P170+P175+P200+P219</f>
        <v>0</v>
      </c>
      <c r="Q106" s="194"/>
      <c r="R106" s="195">
        <f>R107+R123+R139+R158+R170+R175+R200+R219</f>
        <v>1126.3201560406933</v>
      </c>
      <c r="S106" s="194"/>
      <c r="T106" s="196">
        <f>T107+T123+T139+T158+T170+T175+T200+T219</f>
        <v>3.0366</v>
      </c>
      <c r="U106" s="12"/>
      <c r="V106" s="12"/>
      <c r="W106" s="12"/>
      <c r="X106" s="12"/>
      <c r="Y106" s="12"/>
      <c r="Z106" s="12"/>
      <c r="AA106" s="12"/>
      <c r="AB106" s="12"/>
      <c r="AC106" s="12"/>
      <c r="AD106" s="12"/>
      <c r="AE106" s="12"/>
      <c r="AR106" s="197" t="s">
        <v>77</v>
      </c>
      <c r="AT106" s="198" t="s">
        <v>68</v>
      </c>
      <c r="AU106" s="198" t="s">
        <v>69</v>
      </c>
      <c r="AY106" s="197" t="s">
        <v>171</v>
      </c>
      <c r="BK106" s="199">
        <f>BK107+BK123+BK139+BK158+BK170+BK175+BK200+BK219</f>
        <v>0</v>
      </c>
    </row>
    <row r="107" spans="1:63" s="12" customFormat="1" ht="22.8" customHeight="1">
      <c r="A107" s="12"/>
      <c r="B107" s="186"/>
      <c r="C107" s="187"/>
      <c r="D107" s="188" t="s">
        <v>68</v>
      </c>
      <c r="E107" s="200" t="s">
        <v>77</v>
      </c>
      <c r="F107" s="200" t="s">
        <v>339</v>
      </c>
      <c r="G107" s="187"/>
      <c r="H107" s="187"/>
      <c r="I107" s="190"/>
      <c r="J107" s="201">
        <f>BK107</f>
        <v>0</v>
      </c>
      <c r="K107" s="187"/>
      <c r="L107" s="192"/>
      <c r="M107" s="193"/>
      <c r="N107" s="194"/>
      <c r="O107" s="194"/>
      <c r="P107" s="195">
        <f>SUM(P108:P122)</f>
        <v>0</v>
      </c>
      <c r="Q107" s="194"/>
      <c r="R107" s="195">
        <f>SUM(R108:R122)</f>
        <v>146.99932633999998</v>
      </c>
      <c r="S107" s="194"/>
      <c r="T107" s="196">
        <f>SUM(T108:T122)</f>
        <v>0</v>
      </c>
      <c r="U107" s="12"/>
      <c r="V107" s="12"/>
      <c r="W107" s="12"/>
      <c r="X107" s="12"/>
      <c r="Y107" s="12"/>
      <c r="Z107" s="12"/>
      <c r="AA107" s="12"/>
      <c r="AB107" s="12"/>
      <c r="AC107" s="12"/>
      <c r="AD107" s="12"/>
      <c r="AE107" s="12"/>
      <c r="AR107" s="197" t="s">
        <v>77</v>
      </c>
      <c r="AT107" s="198" t="s">
        <v>68</v>
      </c>
      <c r="AU107" s="198" t="s">
        <v>77</v>
      </c>
      <c r="AY107" s="197" t="s">
        <v>171</v>
      </c>
      <c r="BK107" s="199">
        <f>SUM(BK108:BK122)</f>
        <v>0</v>
      </c>
    </row>
    <row r="108" spans="1:65" s="2" customFormat="1" ht="24.15" customHeight="1">
      <c r="A108" s="35"/>
      <c r="B108" s="36"/>
      <c r="C108" s="202" t="s">
        <v>77</v>
      </c>
      <c r="D108" s="202" t="s">
        <v>174</v>
      </c>
      <c r="E108" s="203" t="s">
        <v>340</v>
      </c>
      <c r="F108" s="204" t="s">
        <v>341</v>
      </c>
      <c r="G108" s="205" t="s">
        <v>342</v>
      </c>
      <c r="H108" s="206">
        <v>10</v>
      </c>
      <c r="I108" s="207"/>
      <c r="J108" s="208">
        <f>ROUND(I108*H108,2)</f>
        <v>0</v>
      </c>
      <c r="K108" s="209"/>
      <c r="L108" s="41"/>
      <c r="M108" s="210" t="s">
        <v>19</v>
      </c>
      <c r="N108" s="211" t="s">
        <v>40</v>
      </c>
      <c r="O108" s="81"/>
      <c r="P108" s="212">
        <f>O108*H108</f>
        <v>0</v>
      </c>
      <c r="Q108" s="212">
        <v>3.2634E-05</v>
      </c>
      <c r="R108" s="212">
        <f>Q108*H108</f>
        <v>0.00032634</v>
      </c>
      <c r="S108" s="212">
        <v>0</v>
      </c>
      <c r="T108" s="213">
        <f>S108*H108</f>
        <v>0</v>
      </c>
      <c r="U108" s="35"/>
      <c r="V108" s="35"/>
      <c r="W108" s="35"/>
      <c r="X108" s="35"/>
      <c r="Y108" s="35"/>
      <c r="Z108" s="35"/>
      <c r="AA108" s="35"/>
      <c r="AB108" s="35"/>
      <c r="AC108" s="35"/>
      <c r="AD108" s="35"/>
      <c r="AE108" s="35"/>
      <c r="AR108" s="214" t="s">
        <v>178</v>
      </c>
      <c r="AT108" s="214" t="s">
        <v>174</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79</v>
      </c>
    </row>
    <row r="109" spans="1:65" s="2" customFormat="1" ht="49.05" customHeight="1">
      <c r="A109" s="35"/>
      <c r="B109" s="36"/>
      <c r="C109" s="202" t="s">
        <v>79</v>
      </c>
      <c r="D109" s="202" t="s">
        <v>174</v>
      </c>
      <c r="E109" s="203" t="s">
        <v>854</v>
      </c>
      <c r="F109" s="204" t="s">
        <v>855</v>
      </c>
      <c r="G109" s="205" t="s">
        <v>177</v>
      </c>
      <c r="H109" s="206">
        <v>134.4</v>
      </c>
      <c r="I109" s="207"/>
      <c r="J109" s="208">
        <f>ROUND(I109*H109,2)</f>
        <v>0</v>
      </c>
      <c r="K109" s="209"/>
      <c r="L109" s="41"/>
      <c r="M109" s="210" t="s">
        <v>19</v>
      </c>
      <c r="N109" s="211"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178</v>
      </c>
      <c r="AT109" s="214" t="s">
        <v>174</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178</v>
      </c>
    </row>
    <row r="110" spans="1:65" s="2" customFormat="1" ht="14.4" customHeight="1">
      <c r="A110" s="35"/>
      <c r="B110" s="36"/>
      <c r="C110" s="222" t="s">
        <v>181</v>
      </c>
      <c r="D110" s="222" t="s">
        <v>299</v>
      </c>
      <c r="E110" s="223" t="s">
        <v>856</v>
      </c>
      <c r="F110" s="224" t="s">
        <v>857</v>
      </c>
      <c r="G110" s="225" t="s">
        <v>205</v>
      </c>
      <c r="H110" s="226">
        <v>7.035</v>
      </c>
      <c r="I110" s="227"/>
      <c r="J110" s="228">
        <f>ROUND(I110*H110,2)</f>
        <v>0</v>
      </c>
      <c r="K110" s="229"/>
      <c r="L110" s="230"/>
      <c r="M110" s="231" t="s">
        <v>19</v>
      </c>
      <c r="N110" s="232" t="s">
        <v>40</v>
      </c>
      <c r="O110" s="81"/>
      <c r="P110" s="212">
        <f>O110*H110</f>
        <v>0</v>
      </c>
      <c r="Q110" s="212">
        <v>1</v>
      </c>
      <c r="R110" s="212">
        <f>Q110*H110</f>
        <v>7.035</v>
      </c>
      <c r="S110" s="212">
        <v>0</v>
      </c>
      <c r="T110" s="213">
        <f>S110*H110</f>
        <v>0</v>
      </c>
      <c r="U110" s="35"/>
      <c r="V110" s="35"/>
      <c r="W110" s="35"/>
      <c r="X110" s="35"/>
      <c r="Y110" s="35"/>
      <c r="Z110" s="35"/>
      <c r="AA110" s="35"/>
      <c r="AB110" s="35"/>
      <c r="AC110" s="35"/>
      <c r="AD110" s="35"/>
      <c r="AE110" s="35"/>
      <c r="AR110" s="214" t="s">
        <v>188</v>
      </c>
      <c r="AT110" s="214" t="s">
        <v>299</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185</v>
      </c>
    </row>
    <row r="111" spans="1:65" s="2" customFormat="1" ht="24.15" customHeight="1">
      <c r="A111" s="35"/>
      <c r="B111" s="36"/>
      <c r="C111" s="202" t="s">
        <v>178</v>
      </c>
      <c r="D111" s="202" t="s">
        <v>174</v>
      </c>
      <c r="E111" s="203" t="s">
        <v>858</v>
      </c>
      <c r="F111" s="204" t="s">
        <v>859</v>
      </c>
      <c r="G111" s="205" t="s">
        <v>177</v>
      </c>
      <c r="H111" s="206">
        <v>44.91</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188</v>
      </c>
    </row>
    <row r="112" spans="1:65" s="2" customFormat="1" ht="37.8" customHeight="1">
      <c r="A112" s="35"/>
      <c r="B112" s="36"/>
      <c r="C112" s="202" t="s">
        <v>189</v>
      </c>
      <c r="D112" s="202" t="s">
        <v>174</v>
      </c>
      <c r="E112" s="203" t="s">
        <v>860</v>
      </c>
      <c r="F112" s="204" t="s">
        <v>861</v>
      </c>
      <c r="G112" s="205" t="s">
        <v>177</v>
      </c>
      <c r="H112" s="206">
        <v>99.458</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192</v>
      </c>
    </row>
    <row r="113" spans="1:65" s="2" customFormat="1" ht="37.8" customHeight="1">
      <c r="A113" s="35"/>
      <c r="B113" s="36"/>
      <c r="C113" s="202" t="s">
        <v>185</v>
      </c>
      <c r="D113" s="202" t="s">
        <v>174</v>
      </c>
      <c r="E113" s="203" t="s">
        <v>862</v>
      </c>
      <c r="F113" s="204" t="s">
        <v>863</v>
      </c>
      <c r="G113" s="205" t="s">
        <v>177</v>
      </c>
      <c r="H113" s="206">
        <v>121.874</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199</v>
      </c>
    </row>
    <row r="114" spans="1:65" s="2" customFormat="1" ht="62.7" customHeight="1">
      <c r="A114" s="35"/>
      <c r="B114" s="36"/>
      <c r="C114" s="202" t="s">
        <v>196</v>
      </c>
      <c r="D114" s="202" t="s">
        <v>174</v>
      </c>
      <c r="E114" s="203" t="s">
        <v>405</v>
      </c>
      <c r="F114" s="204" t="s">
        <v>406</v>
      </c>
      <c r="G114" s="205" t="s">
        <v>177</v>
      </c>
      <c r="H114" s="206">
        <v>226.475</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206</v>
      </c>
    </row>
    <row r="115" spans="1:65" s="2" customFormat="1" ht="62.7" customHeight="1">
      <c r="A115" s="35"/>
      <c r="B115" s="36"/>
      <c r="C115" s="202" t="s">
        <v>188</v>
      </c>
      <c r="D115" s="202" t="s">
        <v>174</v>
      </c>
      <c r="E115" s="203" t="s">
        <v>407</v>
      </c>
      <c r="F115" s="204" t="s">
        <v>408</v>
      </c>
      <c r="G115" s="205" t="s">
        <v>177</v>
      </c>
      <c r="H115" s="206">
        <v>1358.85</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178</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209</v>
      </c>
    </row>
    <row r="116" spans="1:65" s="2" customFormat="1" ht="37.8" customHeight="1">
      <c r="A116" s="35"/>
      <c r="B116" s="36"/>
      <c r="C116" s="202" t="s">
        <v>172</v>
      </c>
      <c r="D116" s="202" t="s">
        <v>174</v>
      </c>
      <c r="E116" s="203" t="s">
        <v>409</v>
      </c>
      <c r="F116" s="204" t="s">
        <v>410</v>
      </c>
      <c r="G116" s="205" t="s">
        <v>177</v>
      </c>
      <c r="H116" s="206">
        <v>226.475</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213</v>
      </c>
    </row>
    <row r="117" spans="1:65" s="2" customFormat="1" ht="37.8" customHeight="1">
      <c r="A117" s="35"/>
      <c r="B117" s="36"/>
      <c r="C117" s="202" t="s">
        <v>192</v>
      </c>
      <c r="D117" s="202" t="s">
        <v>174</v>
      </c>
      <c r="E117" s="203" t="s">
        <v>864</v>
      </c>
      <c r="F117" s="204" t="s">
        <v>412</v>
      </c>
      <c r="G117" s="205" t="s">
        <v>177</v>
      </c>
      <c r="H117" s="206">
        <v>226.475</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178</v>
      </c>
      <c r="AT117" s="214" t="s">
        <v>174</v>
      </c>
      <c r="AU117" s="214" t="s">
        <v>79</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269</v>
      </c>
    </row>
    <row r="118" spans="1:65" s="2" customFormat="1" ht="37.8" customHeight="1">
      <c r="A118" s="35"/>
      <c r="B118" s="36"/>
      <c r="C118" s="202" t="s">
        <v>210</v>
      </c>
      <c r="D118" s="202" t="s">
        <v>174</v>
      </c>
      <c r="E118" s="203" t="s">
        <v>413</v>
      </c>
      <c r="F118" s="204" t="s">
        <v>414</v>
      </c>
      <c r="G118" s="205" t="s">
        <v>205</v>
      </c>
      <c r="H118" s="206">
        <v>407.655</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216</v>
      </c>
    </row>
    <row r="119" spans="1:65" s="2" customFormat="1" ht="37.8" customHeight="1">
      <c r="A119" s="35"/>
      <c r="B119" s="36"/>
      <c r="C119" s="202" t="s">
        <v>195</v>
      </c>
      <c r="D119" s="202" t="s">
        <v>174</v>
      </c>
      <c r="E119" s="203" t="s">
        <v>415</v>
      </c>
      <c r="F119" s="204" t="s">
        <v>416</v>
      </c>
      <c r="G119" s="205" t="s">
        <v>177</v>
      </c>
      <c r="H119" s="206">
        <v>77.758</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220</v>
      </c>
    </row>
    <row r="120" spans="1:65" s="2" customFormat="1" ht="14.4" customHeight="1">
      <c r="A120" s="35"/>
      <c r="B120" s="36"/>
      <c r="C120" s="222" t="s">
        <v>217</v>
      </c>
      <c r="D120" s="222" t="s">
        <v>299</v>
      </c>
      <c r="E120" s="223" t="s">
        <v>865</v>
      </c>
      <c r="F120" s="224" t="s">
        <v>866</v>
      </c>
      <c r="G120" s="225" t="s">
        <v>205</v>
      </c>
      <c r="H120" s="226">
        <v>139.964</v>
      </c>
      <c r="I120" s="227"/>
      <c r="J120" s="228">
        <f>ROUND(I120*H120,2)</f>
        <v>0</v>
      </c>
      <c r="K120" s="229"/>
      <c r="L120" s="230"/>
      <c r="M120" s="231" t="s">
        <v>19</v>
      </c>
      <c r="N120" s="232" t="s">
        <v>40</v>
      </c>
      <c r="O120" s="81"/>
      <c r="P120" s="212">
        <f>O120*H120</f>
        <v>0</v>
      </c>
      <c r="Q120" s="212">
        <v>1</v>
      </c>
      <c r="R120" s="212">
        <f>Q120*H120</f>
        <v>139.964</v>
      </c>
      <c r="S120" s="212">
        <v>0</v>
      </c>
      <c r="T120" s="213">
        <f>S120*H120</f>
        <v>0</v>
      </c>
      <c r="U120" s="35"/>
      <c r="V120" s="35"/>
      <c r="W120" s="35"/>
      <c r="X120" s="35"/>
      <c r="Y120" s="35"/>
      <c r="Z120" s="35"/>
      <c r="AA120" s="35"/>
      <c r="AB120" s="35"/>
      <c r="AC120" s="35"/>
      <c r="AD120" s="35"/>
      <c r="AE120" s="35"/>
      <c r="AR120" s="214" t="s">
        <v>188</v>
      </c>
      <c r="AT120" s="214" t="s">
        <v>299</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223</v>
      </c>
    </row>
    <row r="121" spans="1:65" s="2" customFormat="1" ht="37.8" customHeight="1">
      <c r="A121" s="35"/>
      <c r="B121" s="36"/>
      <c r="C121" s="202" t="s">
        <v>199</v>
      </c>
      <c r="D121" s="202" t="s">
        <v>174</v>
      </c>
      <c r="E121" s="203" t="s">
        <v>867</v>
      </c>
      <c r="F121" s="204" t="s">
        <v>416</v>
      </c>
      <c r="G121" s="205" t="s">
        <v>177</v>
      </c>
      <c r="H121" s="206">
        <v>39.767</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227</v>
      </c>
    </row>
    <row r="122" spans="1:65" s="2" customFormat="1" ht="24.15" customHeight="1">
      <c r="A122" s="35"/>
      <c r="B122" s="36"/>
      <c r="C122" s="202" t="s">
        <v>8</v>
      </c>
      <c r="D122" s="202" t="s">
        <v>174</v>
      </c>
      <c r="E122" s="203" t="s">
        <v>868</v>
      </c>
      <c r="F122" s="204" t="s">
        <v>869</v>
      </c>
      <c r="G122" s="205" t="s">
        <v>184</v>
      </c>
      <c r="H122" s="206">
        <v>448</v>
      </c>
      <c r="I122" s="207"/>
      <c r="J122" s="208">
        <f>ROUND(I122*H122,2)</f>
        <v>0</v>
      </c>
      <c r="K122" s="209"/>
      <c r="L122" s="41"/>
      <c r="M122" s="210" t="s">
        <v>19</v>
      </c>
      <c r="N122" s="211"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178</v>
      </c>
      <c r="AT122" s="214" t="s">
        <v>174</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230</v>
      </c>
    </row>
    <row r="123" spans="1:63" s="12" customFormat="1" ht="22.8" customHeight="1">
      <c r="A123" s="12"/>
      <c r="B123" s="186"/>
      <c r="C123" s="187"/>
      <c r="D123" s="188" t="s">
        <v>68</v>
      </c>
      <c r="E123" s="200" t="s">
        <v>79</v>
      </c>
      <c r="F123" s="200" t="s">
        <v>424</v>
      </c>
      <c r="G123" s="187"/>
      <c r="H123" s="187"/>
      <c r="I123" s="190"/>
      <c r="J123" s="201">
        <f>BK123</f>
        <v>0</v>
      </c>
      <c r="K123" s="187"/>
      <c r="L123" s="192"/>
      <c r="M123" s="193"/>
      <c r="N123" s="194"/>
      <c r="O123" s="194"/>
      <c r="P123" s="195">
        <f>SUM(P124:P138)</f>
        <v>0</v>
      </c>
      <c r="Q123" s="194"/>
      <c r="R123" s="195">
        <f>SUM(R124:R138)</f>
        <v>509.67669751281846</v>
      </c>
      <c r="S123" s="194"/>
      <c r="T123" s="196">
        <f>SUM(T124:T138)</f>
        <v>0</v>
      </c>
      <c r="U123" s="12"/>
      <c r="V123" s="12"/>
      <c r="W123" s="12"/>
      <c r="X123" s="12"/>
      <c r="Y123" s="12"/>
      <c r="Z123" s="12"/>
      <c r="AA123" s="12"/>
      <c r="AB123" s="12"/>
      <c r="AC123" s="12"/>
      <c r="AD123" s="12"/>
      <c r="AE123" s="12"/>
      <c r="AR123" s="197" t="s">
        <v>77</v>
      </c>
      <c r="AT123" s="198" t="s">
        <v>68</v>
      </c>
      <c r="AU123" s="198" t="s">
        <v>77</v>
      </c>
      <c r="AY123" s="197" t="s">
        <v>171</v>
      </c>
      <c r="BK123" s="199">
        <f>SUM(BK124:BK138)</f>
        <v>0</v>
      </c>
    </row>
    <row r="124" spans="1:65" s="2" customFormat="1" ht="37.8" customHeight="1">
      <c r="A124" s="35"/>
      <c r="B124" s="36"/>
      <c r="C124" s="202" t="s">
        <v>202</v>
      </c>
      <c r="D124" s="202" t="s">
        <v>174</v>
      </c>
      <c r="E124" s="203" t="s">
        <v>870</v>
      </c>
      <c r="F124" s="204" t="s">
        <v>871</v>
      </c>
      <c r="G124" s="205" t="s">
        <v>184</v>
      </c>
      <c r="H124" s="206">
        <v>797.238</v>
      </c>
      <c r="I124" s="207"/>
      <c r="J124" s="208">
        <f>ROUND(I124*H124,2)</f>
        <v>0</v>
      </c>
      <c r="K124" s="209"/>
      <c r="L124" s="41"/>
      <c r="M124" s="210" t="s">
        <v>19</v>
      </c>
      <c r="N124" s="211" t="s">
        <v>40</v>
      </c>
      <c r="O124" s="81"/>
      <c r="P124" s="212">
        <f>O124*H124</f>
        <v>0</v>
      </c>
      <c r="Q124" s="212">
        <v>9.9E-05</v>
      </c>
      <c r="R124" s="212">
        <f>Q124*H124</f>
        <v>0.078926562</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238</v>
      </c>
    </row>
    <row r="125" spans="1:65" s="2" customFormat="1" ht="24.15" customHeight="1">
      <c r="A125" s="35"/>
      <c r="B125" s="36"/>
      <c r="C125" s="222" t="s">
        <v>235</v>
      </c>
      <c r="D125" s="222" t="s">
        <v>299</v>
      </c>
      <c r="E125" s="223" t="s">
        <v>872</v>
      </c>
      <c r="F125" s="224" t="s">
        <v>873</v>
      </c>
      <c r="G125" s="225" t="s">
        <v>184</v>
      </c>
      <c r="H125" s="226">
        <v>916.824</v>
      </c>
      <c r="I125" s="227"/>
      <c r="J125" s="228">
        <f>ROUND(I125*H125,2)</f>
        <v>0</v>
      </c>
      <c r="K125" s="229"/>
      <c r="L125" s="230"/>
      <c r="M125" s="231" t="s">
        <v>19</v>
      </c>
      <c r="N125" s="232" t="s">
        <v>40</v>
      </c>
      <c r="O125" s="81"/>
      <c r="P125" s="212">
        <f>O125*H125</f>
        <v>0</v>
      </c>
      <c r="Q125" s="212">
        <v>0.0003</v>
      </c>
      <c r="R125" s="212">
        <f>Q125*H125</f>
        <v>0.27504719999999994</v>
      </c>
      <c r="S125" s="212">
        <v>0</v>
      </c>
      <c r="T125" s="213">
        <f>S125*H125</f>
        <v>0</v>
      </c>
      <c r="U125" s="35"/>
      <c r="V125" s="35"/>
      <c r="W125" s="35"/>
      <c r="X125" s="35"/>
      <c r="Y125" s="35"/>
      <c r="Z125" s="35"/>
      <c r="AA125" s="35"/>
      <c r="AB125" s="35"/>
      <c r="AC125" s="35"/>
      <c r="AD125" s="35"/>
      <c r="AE125" s="35"/>
      <c r="AR125" s="214" t="s">
        <v>188</v>
      </c>
      <c r="AT125" s="214" t="s">
        <v>299</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241</v>
      </c>
    </row>
    <row r="126" spans="1:65" s="2" customFormat="1" ht="24.15" customHeight="1">
      <c r="A126" s="35"/>
      <c r="B126" s="36"/>
      <c r="C126" s="202" t="s">
        <v>206</v>
      </c>
      <c r="D126" s="202" t="s">
        <v>174</v>
      </c>
      <c r="E126" s="203" t="s">
        <v>426</v>
      </c>
      <c r="F126" s="204" t="s">
        <v>427</v>
      </c>
      <c r="G126" s="205" t="s">
        <v>177</v>
      </c>
      <c r="H126" s="206">
        <v>39.955</v>
      </c>
      <c r="I126" s="207"/>
      <c r="J126" s="208">
        <f>ROUND(I126*H126,2)</f>
        <v>0</v>
      </c>
      <c r="K126" s="209"/>
      <c r="L126" s="41"/>
      <c r="M126" s="210" t="s">
        <v>19</v>
      </c>
      <c r="N126" s="211" t="s">
        <v>40</v>
      </c>
      <c r="O126" s="81"/>
      <c r="P126" s="212">
        <f>O126*H126</f>
        <v>0</v>
      </c>
      <c r="Q126" s="212">
        <v>2.16</v>
      </c>
      <c r="R126" s="212">
        <f>Q126*H126</f>
        <v>86.3028</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247</v>
      </c>
    </row>
    <row r="127" spans="1:65" s="2" customFormat="1" ht="37.8" customHeight="1">
      <c r="A127" s="35"/>
      <c r="B127" s="36"/>
      <c r="C127" s="202" t="s">
        <v>244</v>
      </c>
      <c r="D127" s="202" t="s">
        <v>174</v>
      </c>
      <c r="E127" s="203" t="s">
        <v>874</v>
      </c>
      <c r="F127" s="204" t="s">
        <v>875</v>
      </c>
      <c r="G127" s="205" t="s">
        <v>184</v>
      </c>
      <c r="H127" s="206">
        <v>30.56</v>
      </c>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178</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178</v>
      </c>
      <c r="BM127" s="214" t="s">
        <v>252</v>
      </c>
    </row>
    <row r="128" spans="1:65" s="2" customFormat="1" ht="24.15" customHeight="1">
      <c r="A128" s="35"/>
      <c r="B128" s="36"/>
      <c r="C128" s="202" t="s">
        <v>209</v>
      </c>
      <c r="D128" s="202" t="s">
        <v>174</v>
      </c>
      <c r="E128" s="203" t="s">
        <v>876</v>
      </c>
      <c r="F128" s="204" t="s">
        <v>877</v>
      </c>
      <c r="G128" s="205" t="s">
        <v>177</v>
      </c>
      <c r="H128" s="206">
        <v>1.172</v>
      </c>
      <c r="I128" s="207"/>
      <c r="J128" s="208">
        <f>ROUND(I128*H128,2)</f>
        <v>0</v>
      </c>
      <c r="K128" s="209"/>
      <c r="L128" s="41"/>
      <c r="M128" s="210" t="s">
        <v>19</v>
      </c>
      <c r="N128" s="211" t="s">
        <v>40</v>
      </c>
      <c r="O128" s="81"/>
      <c r="P128" s="212">
        <f>O128*H128</f>
        <v>0</v>
      </c>
      <c r="Q128" s="212">
        <v>2.25634</v>
      </c>
      <c r="R128" s="212">
        <f>Q128*H128</f>
        <v>2.6444304799999996</v>
      </c>
      <c r="S128" s="212">
        <v>0</v>
      </c>
      <c r="T128" s="213">
        <f>S128*H128</f>
        <v>0</v>
      </c>
      <c r="U128" s="35"/>
      <c r="V128" s="35"/>
      <c r="W128" s="35"/>
      <c r="X128" s="35"/>
      <c r="Y128" s="35"/>
      <c r="Z128" s="35"/>
      <c r="AA128" s="35"/>
      <c r="AB128" s="35"/>
      <c r="AC128" s="35"/>
      <c r="AD128" s="35"/>
      <c r="AE128" s="35"/>
      <c r="AR128" s="214" t="s">
        <v>178</v>
      </c>
      <c r="AT128" s="214" t="s">
        <v>174</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255</v>
      </c>
    </row>
    <row r="129" spans="1:65" s="2" customFormat="1" ht="24.15" customHeight="1">
      <c r="A129" s="35"/>
      <c r="B129" s="36"/>
      <c r="C129" s="202" t="s">
        <v>7</v>
      </c>
      <c r="D129" s="202" t="s">
        <v>174</v>
      </c>
      <c r="E129" s="203" t="s">
        <v>878</v>
      </c>
      <c r="F129" s="204" t="s">
        <v>879</v>
      </c>
      <c r="G129" s="205" t="s">
        <v>177</v>
      </c>
      <c r="H129" s="206">
        <v>75.323</v>
      </c>
      <c r="I129" s="207"/>
      <c r="J129" s="208">
        <f>ROUND(I129*H129,2)</f>
        <v>0</v>
      </c>
      <c r="K129" s="209"/>
      <c r="L129" s="41"/>
      <c r="M129" s="210" t="s">
        <v>19</v>
      </c>
      <c r="N129" s="211" t="s">
        <v>40</v>
      </c>
      <c r="O129" s="81"/>
      <c r="P129" s="212">
        <f>O129*H129</f>
        <v>0</v>
      </c>
      <c r="Q129" s="212">
        <v>2.453292204</v>
      </c>
      <c r="R129" s="212">
        <f>Q129*H129</f>
        <v>184.78932868189196</v>
      </c>
      <c r="S129" s="212">
        <v>0</v>
      </c>
      <c r="T129" s="213">
        <f>S129*H129</f>
        <v>0</v>
      </c>
      <c r="U129" s="35"/>
      <c r="V129" s="35"/>
      <c r="W129" s="35"/>
      <c r="X129" s="35"/>
      <c r="Y129" s="35"/>
      <c r="Z129" s="35"/>
      <c r="AA129" s="35"/>
      <c r="AB129" s="35"/>
      <c r="AC129" s="35"/>
      <c r="AD129" s="35"/>
      <c r="AE129" s="35"/>
      <c r="AR129" s="214" t="s">
        <v>178</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260</v>
      </c>
    </row>
    <row r="130" spans="1:65" s="2" customFormat="1" ht="14.4" customHeight="1">
      <c r="A130" s="35"/>
      <c r="B130" s="36"/>
      <c r="C130" s="202" t="s">
        <v>213</v>
      </c>
      <c r="D130" s="202" t="s">
        <v>174</v>
      </c>
      <c r="E130" s="203" t="s">
        <v>431</v>
      </c>
      <c r="F130" s="204" t="s">
        <v>432</v>
      </c>
      <c r="G130" s="205" t="s">
        <v>184</v>
      </c>
      <c r="H130" s="206">
        <v>24.639</v>
      </c>
      <c r="I130" s="207"/>
      <c r="J130" s="208">
        <f>ROUND(I130*H130,2)</f>
        <v>0</v>
      </c>
      <c r="K130" s="209"/>
      <c r="L130" s="41"/>
      <c r="M130" s="210" t="s">
        <v>19</v>
      </c>
      <c r="N130" s="211" t="s">
        <v>40</v>
      </c>
      <c r="O130" s="81"/>
      <c r="P130" s="212">
        <f>O130*H130</f>
        <v>0</v>
      </c>
      <c r="Q130" s="212">
        <v>0.00247</v>
      </c>
      <c r="R130" s="212">
        <f>Q130*H130</f>
        <v>0.060858329999999995</v>
      </c>
      <c r="S130" s="212">
        <v>0</v>
      </c>
      <c r="T130" s="213">
        <f>S130*H130</f>
        <v>0</v>
      </c>
      <c r="U130" s="35"/>
      <c r="V130" s="35"/>
      <c r="W130" s="35"/>
      <c r="X130" s="35"/>
      <c r="Y130" s="35"/>
      <c r="Z130" s="35"/>
      <c r="AA130" s="35"/>
      <c r="AB130" s="35"/>
      <c r="AC130" s="35"/>
      <c r="AD130" s="35"/>
      <c r="AE130" s="35"/>
      <c r="AR130" s="214" t="s">
        <v>178</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266</v>
      </c>
    </row>
    <row r="131" spans="1:65" s="2" customFormat="1" ht="14.4" customHeight="1">
      <c r="A131" s="35"/>
      <c r="B131" s="36"/>
      <c r="C131" s="202" t="s">
        <v>263</v>
      </c>
      <c r="D131" s="202" t="s">
        <v>174</v>
      </c>
      <c r="E131" s="203" t="s">
        <v>433</v>
      </c>
      <c r="F131" s="204" t="s">
        <v>434</v>
      </c>
      <c r="G131" s="205" t="s">
        <v>184</v>
      </c>
      <c r="H131" s="206">
        <v>24.639</v>
      </c>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178</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272</v>
      </c>
    </row>
    <row r="132" spans="1:65" s="2" customFormat="1" ht="24.15" customHeight="1">
      <c r="A132" s="35"/>
      <c r="B132" s="36"/>
      <c r="C132" s="202" t="s">
        <v>269</v>
      </c>
      <c r="D132" s="202" t="s">
        <v>174</v>
      </c>
      <c r="E132" s="203" t="s">
        <v>880</v>
      </c>
      <c r="F132" s="204" t="s">
        <v>881</v>
      </c>
      <c r="G132" s="205" t="s">
        <v>205</v>
      </c>
      <c r="H132" s="206">
        <v>8.925</v>
      </c>
      <c r="I132" s="207"/>
      <c r="J132" s="208">
        <f>ROUND(I132*H132,2)</f>
        <v>0</v>
      </c>
      <c r="K132" s="209"/>
      <c r="L132" s="41"/>
      <c r="M132" s="210" t="s">
        <v>19</v>
      </c>
      <c r="N132" s="211" t="s">
        <v>40</v>
      </c>
      <c r="O132" s="81"/>
      <c r="P132" s="212">
        <f>O132*H132</f>
        <v>0</v>
      </c>
      <c r="Q132" s="212">
        <v>1.0627727797</v>
      </c>
      <c r="R132" s="212">
        <f>Q132*H132</f>
        <v>9.4852470588225</v>
      </c>
      <c r="S132" s="212">
        <v>0</v>
      </c>
      <c r="T132" s="213">
        <f>S132*H132</f>
        <v>0</v>
      </c>
      <c r="U132" s="35"/>
      <c r="V132" s="35"/>
      <c r="W132" s="35"/>
      <c r="X132" s="35"/>
      <c r="Y132" s="35"/>
      <c r="Z132" s="35"/>
      <c r="AA132" s="35"/>
      <c r="AB132" s="35"/>
      <c r="AC132" s="35"/>
      <c r="AD132" s="35"/>
      <c r="AE132" s="35"/>
      <c r="AR132" s="214" t="s">
        <v>178</v>
      </c>
      <c r="AT132" s="214" t="s">
        <v>174</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278</v>
      </c>
    </row>
    <row r="133" spans="1:65" s="2" customFormat="1" ht="24.15" customHeight="1">
      <c r="A133" s="35"/>
      <c r="B133" s="36"/>
      <c r="C133" s="202" t="s">
        <v>275</v>
      </c>
      <c r="D133" s="202" t="s">
        <v>174</v>
      </c>
      <c r="E133" s="203" t="s">
        <v>882</v>
      </c>
      <c r="F133" s="204" t="s">
        <v>883</v>
      </c>
      <c r="G133" s="205" t="s">
        <v>177</v>
      </c>
      <c r="H133" s="206">
        <v>27.351</v>
      </c>
      <c r="I133" s="207"/>
      <c r="J133" s="208">
        <f>ROUND(I133*H133,2)</f>
        <v>0</v>
      </c>
      <c r="K133" s="209"/>
      <c r="L133" s="41"/>
      <c r="M133" s="210" t="s">
        <v>19</v>
      </c>
      <c r="N133" s="211" t="s">
        <v>40</v>
      </c>
      <c r="O133" s="81"/>
      <c r="P133" s="212">
        <f>O133*H133</f>
        <v>0</v>
      </c>
      <c r="Q133" s="212">
        <v>2.256342204</v>
      </c>
      <c r="R133" s="212">
        <f>Q133*H133</f>
        <v>61.713215621604</v>
      </c>
      <c r="S133" s="212">
        <v>0</v>
      </c>
      <c r="T133" s="213">
        <f>S133*H133</f>
        <v>0</v>
      </c>
      <c r="U133" s="35"/>
      <c r="V133" s="35"/>
      <c r="W133" s="35"/>
      <c r="X133" s="35"/>
      <c r="Y133" s="35"/>
      <c r="Z133" s="35"/>
      <c r="AA133" s="35"/>
      <c r="AB133" s="35"/>
      <c r="AC133" s="35"/>
      <c r="AD133" s="35"/>
      <c r="AE133" s="35"/>
      <c r="AR133" s="214" t="s">
        <v>178</v>
      </c>
      <c r="AT133" s="214" t="s">
        <v>174</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283</v>
      </c>
    </row>
    <row r="134" spans="1:65" s="2" customFormat="1" ht="24.15" customHeight="1">
      <c r="A134" s="35"/>
      <c r="B134" s="36"/>
      <c r="C134" s="202" t="s">
        <v>216</v>
      </c>
      <c r="D134" s="202" t="s">
        <v>174</v>
      </c>
      <c r="E134" s="203" t="s">
        <v>884</v>
      </c>
      <c r="F134" s="204" t="s">
        <v>885</v>
      </c>
      <c r="G134" s="205" t="s">
        <v>205</v>
      </c>
      <c r="H134" s="206">
        <v>5.621</v>
      </c>
      <c r="I134" s="207"/>
      <c r="J134" s="208">
        <f>ROUND(I134*H134,2)</f>
        <v>0</v>
      </c>
      <c r="K134" s="209"/>
      <c r="L134" s="41"/>
      <c r="M134" s="210" t="s">
        <v>19</v>
      </c>
      <c r="N134" s="211" t="s">
        <v>40</v>
      </c>
      <c r="O134" s="81"/>
      <c r="P134" s="212">
        <f>O134*H134</f>
        <v>0</v>
      </c>
      <c r="Q134" s="212">
        <v>1.0606208</v>
      </c>
      <c r="R134" s="212">
        <f>Q134*H134</f>
        <v>5.9617495168</v>
      </c>
      <c r="S134" s="212">
        <v>0</v>
      </c>
      <c r="T134" s="213">
        <f>S134*H134</f>
        <v>0</v>
      </c>
      <c r="U134" s="35"/>
      <c r="V134" s="35"/>
      <c r="W134" s="35"/>
      <c r="X134" s="35"/>
      <c r="Y134" s="35"/>
      <c r="Z134" s="35"/>
      <c r="AA134" s="35"/>
      <c r="AB134" s="35"/>
      <c r="AC134" s="35"/>
      <c r="AD134" s="35"/>
      <c r="AE134" s="35"/>
      <c r="AR134" s="214" t="s">
        <v>178</v>
      </c>
      <c r="AT134" s="214" t="s">
        <v>174</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289</v>
      </c>
    </row>
    <row r="135" spans="1:65" s="2" customFormat="1" ht="37.8" customHeight="1">
      <c r="A135" s="35"/>
      <c r="B135" s="36"/>
      <c r="C135" s="202" t="s">
        <v>286</v>
      </c>
      <c r="D135" s="202" t="s">
        <v>174</v>
      </c>
      <c r="E135" s="203" t="s">
        <v>886</v>
      </c>
      <c r="F135" s="204" t="s">
        <v>887</v>
      </c>
      <c r="G135" s="205" t="s">
        <v>184</v>
      </c>
      <c r="H135" s="206">
        <v>5.213</v>
      </c>
      <c r="I135" s="207"/>
      <c r="J135" s="208">
        <f>ROUND(I135*H135,2)</f>
        <v>0</v>
      </c>
      <c r="K135" s="209"/>
      <c r="L135" s="41"/>
      <c r="M135" s="210" t="s">
        <v>19</v>
      </c>
      <c r="N135" s="211" t="s">
        <v>40</v>
      </c>
      <c r="O135" s="81"/>
      <c r="P135" s="212">
        <f>O135*H135</f>
        <v>0</v>
      </c>
      <c r="Q135" s="212">
        <v>0.34662</v>
      </c>
      <c r="R135" s="212">
        <f>Q135*H135</f>
        <v>1.80693006</v>
      </c>
      <c r="S135" s="212">
        <v>0</v>
      </c>
      <c r="T135" s="213">
        <f>S135*H135</f>
        <v>0</v>
      </c>
      <c r="U135" s="35"/>
      <c r="V135" s="35"/>
      <c r="W135" s="35"/>
      <c r="X135" s="35"/>
      <c r="Y135" s="35"/>
      <c r="Z135" s="35"/>
      <c r="AA135" s="35"/>
      <c r="AB135" s="35"/>
      <c r="AC135" s="35"/>
      <c r="AD135" s="35"/>
      <c r="AE135" s="35"/>
      <c r="AR135" s="214" t="s">
        <v>178</v>
      </c>
      <c r="AT135" s="214" t="s">
        <v>174</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292</v>
      </c>
    </row>
    <row r="136" spans="1:65" s="2" customFormat="1" ht="37.8" customHeight="1">
      <c r="A136" s="35"/>
      <c r="B136" s="36"/>
      <c r="C136" s="202" t="s">
        <v>220</v>
      </c>
      <c r="D136" s="202" t="s">
        <v>174</v>
      </c>
      <c r="E136" s="203" t="s">
        <v>886</v>
      </c>
      <c r="F136" s="204" t="s">
        <v>887</v>
      </c>
      <c r="G136" s="205" t="s">
        <v>184</v>
      </c>
      <c r="H136" s="206">
        <v>27.99</v>
      </c>
      <c r="I136" s="207"/>
      <c r="J136" s="208">
        <f>ROUND(I136*H136,2)</f>
        <v>0</v>
      </c>
      <c r="K136" s="209"/>
      <c r="L136" s="41"/>
      <c r="M136" s="210" t="s">
        <v>19</v>
      </c>
      <c r="N136" s="211" t="s">
        <v>40</v>
      </c>
      <c r="O136" s="81"/>
      <c r="P136" s="212">
        <f>O136*H136</f>
        <v>0</v>
      </c>
      <c r="Q136" s="212">
        <v>0.34661988</v>
      </c>
      <c r="R136" s="212">
        <f>Q136*H136</f>
        <v>9.7018904412</v>
      </c>
      <c r="S136" s="212">
        <v>0</v>
      </c>
      <c r="T136" s="213">
        <f>S136*H136</f>
        <v>0</v>
      </c>
      <c r="U136" s="35"/>
      <c r="V136" s="35"/>
      <c r="W136" s="35"/>
      <c r="X136" s="35"/>
      <c r="Y136" s="35"/>
      <c r="Z136" s="35"/>
      <c r="AA136" s="35"/>
      <c r="AB136" s="35"/>
      <c r="AC136" s="35"/>
      <c r="AD136" s="35"/>
      <c r="AE136" s="35"/>
      <c r="AR136" s="214" t="s">
        <v>178</v>
      </c>
      <c r="AT136" s="214" t="s">
        <v>174</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298</v>
      </c>
    </row>
    <row r="137" spans="1:65" s="2" customFormat="1" ht="37.8" customHeight="1">
      <c r="A137" s="35"/>
      <c r="B137" s="36"/>
      <c r="C137" s="202" t="s">
        <v>295</v>
      </c>
      <c r="D137" s="202" t="s">
        <v>174</v>
      </c>
      <c r="E137" s="203" t="s">
        <v>888</v>
      </c>
      <c r="F137" s="204" t="s">
        <v>889</v>
      </c>
      <c r="G137" s="205" t="s">
        <v>184</v>
      </c>
      <c r="H137" s="206">
        <v>153.535</v>
      </c>
      <c r="I137" s="207"/>
      <c r="J137" s="208">
        <f>ROUND(I137*H137,2)</f>
        <v>0</v>
      </c>
      <c r="K137" s="209"/>
      <c r="L137" s="41"/>
      <c r="M137" s="210" t="s">
        <v>19</v>
      </c>
      <c r="N137" s="211" t="s">
        <v>40</v>
      </c>
      <c r="O137" s="81"/>
      <c r="P137" s="212">
        <f>O137*H137</f>
        <v>0</v>
      </c>
      <c r="Q137" s="212">
        <v>0.9565003</v>
      </c>
      <c r="R137" s="212">
        <f>Q137*H137</f>
        <v>146.8562735605</v>
      </c>
      <c r="S137" s="212">
        <v>0</v>
      </c>
      <c r="T137" s="213">
        <f>S137*H137</f>
        <v>0</v>
      </c>
      <c r="U137" s="35"/>
      <c r="V137" s="35"/>
      <c r="W137" s="35"/>
      <c r="X137" s="35"/>
      <c r="Y137" s="35"/>
      <c r="Z137" s="35"/>
      <c r="AA137" s="35"/>
      <c r="AB137" s="35"/>
      <c r="AC137" s="35"/>
      <c r="AD137" s="35"/>
      <c r="AE137" s="35"/>
      <c r="AR137" s="214" t="s">
        <v>178</v>
      </c>
      <c r="AT137" s="214" t="s">
        <v>174</v>
      </c>
      <c r="AU137" s="214" t="s">
        <v>79</v>
      </c>
      <c r="AY137" s="14" t="s">
        <v>171</v>
      </c>
      <c r="BE137" s="215">
        <f>IF(N137="základní",J137,0)</f>
        <v>0</v>
      </c>
      <c r="BF137" s="215">
        <f>IF(N137="snížená",J137,0)</f>
        <v>0</v>
      </c>
      <c r="BG137" s="215">
        <f>IF(N137="zákl. přenesená",J137,0)</f>
        <v>0</v>
      </c>
      <c r="BH137" s="215">
        <f>IF(N137="sníž. přenesená",J137,0)</f>
        <v>0</v>
      </c>
      <c r="BI137" s="215">
        <f>IF(N137="nulová",J137,0)</f>
        <v>0</v>
      </c>
      <c r="BJ137" s="14" t="s">
        <v>77</v>
      </c>
      <c r="BK137" s="215">
        <f>ROUND(I137*H137,2)</f>
        <v>0</v>
      </c>
      <c r="BL137" s="14" t="s">
        <v>178</v>
      </c>
      <c r="BM137" s="214" t="s">
        <v>306</v>
      </c>
    </row>
    <row r="138" spans="1:65" s="2" customFormat="1" ht="24.15" customHeight="1">
      <c r="A138" s="35"/>
      <c r="B138" s="36"/>
      <c r="C138" s="202" t="s">
        <v>223</v>
      </c>
      <c r="D138" s="202" t="s">
        <v>174</v>
      </c>
      <c r="E138" s="203" t="s">
        <v>890</v>
      </c>
      <c r="F138" s="204" t="s">
        <v>891</v>
      </c>
      <c r="G138" s="205" t="s">
        <v>226</v>
      </c>
      <c r="H138" s="206">
        <v>1</v>
      </c>
      <c r="I138" s="207"/>
      <c r="J138" s="208">
        <f>ROUND(I138*H138,2)</f>
        <v>0</v>
      </c>
      <c r="K138" s="209"/>
      <c r="L138" s="41"/>
      <c r="M138" s="210" t="s">
        <v>19</v>
      </c>
      <c r="N138" s="211"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178</v>
      </c>
      <c r="AT138" s="214" t="s">
        <v>174</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305</v>
      </c>
    </row>
    <row r="139" spans="1:63" s="12" customFormat="1" ht="22.8" customHeight="1">
      <c r="A139" s="12"/>
      <c r="B139" s="186"/>
      <c r="C139" s="187"/>
      <c r="D139" s="188" t="s">
        <v>68</v>
      </c>
      <c r="E139" s="200" t="s">
        <v>181</v>
      </c>
      <c r="F139" s="200" t="s">
        <v>438</v>
      </c>
      <c r="G139" s="187"/>
      <c r="H139" s="187"/>
      <c r="I139" s="190"/>
      <c r="J139" s="201">
        <f>BK139</f>
        <v>0</v>
      </c>
      <c r="K139" s="187"/>
      <c r="L139" s="192"/>
      <c r="M139" s="193"/>
      <c r="N139" s="194"/>
      <c r="O139" s="194"/>
      <c r="P139" s="195">
        <f>SUM(P140:P157)</f>
        <v>0</v>
      </c>
      <c r="Q139" s="194"/>
      <c r="R139" s="195">
        <f>SUM(R140:R157)</f>
        <v>190.43487314499998</v>
      </c>
      <c r="S139" s="194"/>
      <c r="T139" s="196">
        <f>SUM(T140:T157)</f>
        <v>0</v>
      </c>
      <c r="U139" s="12"/>
      <c r="V139" s="12"/>
      <c r="W139" s="12"/>
      <c r="X139" s="12"/>
      <c r="Y139" s="12"/>
      <c r="Z139" s="12"/>
      <c r="AA139" s="12"/>
      <c r="AB139" s="12"/>
      <c r="AC139" s="12"/>
      <c r="AD139" s="12"/>
      <c r="AE139" s="12"/>
      <c r="AR139" s="197" t="s">
        <v>77</v>
      </c>
      <c r="AT139" s="198" t="s">
        <v>68</v>
      </c>
      <c r="AU139" s="198" t="s">
        <v>77</v>
      </c>
      <c r="AY139" s="197" t="s">
        <v>171</v>
      </c>
      <c r="BK139" s="199">
        <f>SUM(BK140:BK157)</f>
        <v>0</v>
      </c>
    </row>
    <row r="140" spans="1:65" s="2" customFormat="1" ht="49.05" customHeight="1">
      <c r="A140" s="35"/>
      <c r="B140" s="36"/>
      <c r="C140" s="202" t="s">
        <v>307</v>
      </c>
      <c r="D140" s="202" t="s">
        <v>174</v>
      </c>
      <c r="E140" s="203" t="s">
        <v>892</v>
      </c>
      <c r="F140" s="204" t="s">
        <v>893</v>
      </c>
      <c r="G140" s="205" t="s">
        <v>184</v>
      </c>
      <c r="H140" s="206">
        <v>245.253</v>
      </c>
      <c r="I140" s="207"/>
      <c r="J140" s="208">
        <f>ROUND(I140*H140,2)</f>
        <v>0</v>
      </c>
      <c r="K140" s="209"/>
      <c r="L140" s="41"/>
      <c r="M140" s="210" t="s">
        <v>19</v>
      </c>
      <c r="N140" s="211" t="s">
        <v>40</v>
      </c>
      <c r="O140" s="81"/>
      <c r="P140" s="212">
        <f>O140*H140</f>
        <v>0</v>
      </c>
      <c r="Q140" s="212">
        <v>0.20223</v>
      </c>
      <c r="R140" s="212">
        <f>Q140*H140</f>
        <v>49.59751419</v>
      </c>
      <c r="S140" s="212">
        <v>0</v>
      </c>
      <c r="T140" s="213">
        <f>S140*H140</f>
        <v>0</v>
      </c>
      <c r="U140" s="35"/>
      <c r="V140" s="35"/>
      <c r="W140" s="35"/>
      <c r="X140" s="35"/>
      <c r="Y140" s="35"/>
      <c r="Z140" s="35"/>
      <c r="AA140" s="35"/>
      <c r="AB140" s="35"/>
      <c r="AC140" s="35"/>
      <c r="AD140" s="35"/>
      <c r="AE140" s="35"/>
      <c r="AR140" s="214" t="s">
        <v>178</v>
      </c>
      <c r="AT140" s="214" t="s">
        <v>174</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314</v>
      </c>
    </row>
    <row r="141" spans="1:65" s="2" customFormat="1" ht="37.8" customHeight="1">
      <c r="A141" s="35"/>
      <c r="B141" s="36"/>
      <c r="C141" s="202" t="s">
        <v>227</v>
      </c>
      <c r="D141" s="202" t="s">
        <v>174</v>
      </c>
      <c r="E141" s="203" t="s">
        <v>894</v>
      </c>
      <c r="F141" s="204" t="s">
        <v>895</v>
      </c>
      <c r="G141" s="205" t="s">
        <v>184</v>
      </c>
      <c r="H141" s="206">
        <v>254.283</v>
      </c>
      <c r="I141" s="207"/>
      <c r="J141" s="208">
        <f>ROUND(I141*H141,2)</f>
        <v>0</v>
      </c>
      <c r="K141" s="209"/>
      <c r="L141" s="41"/>
      <c r="M141" s="210" t="s">
        <v>19</v>
      </c>
      <c r="N141" s="211" t="s">
        <v>40</v>
      </c>
      <c r="O141" s="81"/>
      <c r="P141" s="212">
        <f>O141*H141</f>
        <v>0</v>
      </c>
      <c r="Q141" s="212">
        <v>0.30727</v>
      </c>
      <c r="R141" s="212">
        <f>Q141*H141</f>
        <v>78.13353740999999</v>
      </c>
      <c r="S141" s="212">
        <v>0</v>
      </c>
      <c r="T141" s="213">
        <f>S141*H141</f>
        <v>0</v>
      </c>
      <c r="U141" s="35"/>
      <c r="V141" s="35"/>
      <c r="W141" s="35"/>
      <c r="X141" s="35"/>
      <c r="Y141" s="35"/>
      <c r="Z141" s="35"/>
      <c r="AA141" s="35"/>
      <c r="AB141" s="35"/>
      <c r="AC141" s="35"/>
      <c r="AD141" s="35"/>
      <c r="AE141" s="35"/>
      <c r="AR141" s="214" t="s">
        <v>178</v>
      </c>
      <c r="AT141" s="214" t="s">
        <v>174</v>
      </c>
      <c r="AU141" s="214" t="s">
        <v>79</v>
      </c>
      <c r="AY141" s="14" t="s">
        <v>171</v>
      </c>
      <c r="BE141" s="215">
        <f>IF(N141="základní",J141,0)</f>
        <v>0</v>
      </c>
      <c r="BF141" s="215">
        <f>IF(N141="snížená",J141,0)</f>
        <v>0</v>
      </c>
      <c r="BG141" s="215">
        <f>IF(N141="zákl. přenesená",J141,0)</f>
        <v>0</v>
      </c>
      <c r="BH141" s="215">
        <f>IF(N141="sníž. přenesená",J141,0)</f>
        <v>0</v>
      </c>
      <c r="BI141" s="215">
        <f>IF(N141="nulová",J141,0)</f>
        <v>0</v>
      </c>
      <c r="BJ141" s="14" t="s">
        <v>77</v>
      </c>
      <c r="BK141" s="215">
        <f>ROUND(I141*H141,2)</f>
        <v>0</v>
      </c>
      <c r="BL141" s="14" t="s">
        <v>178</v>
      </c>
      <c r="BM141" s="214" t="s">
        <v>465</v>
      </c>
    </row>
    <row r="142" spans="1:65" s="2" customFormat="1" ht="37.8" customHeight="1">
      <c r="A142" s="35"/>
      <c r="B142" s="36"/>
      <c r="C142" s="202" t="s">
        <v>319</v>
      </c>
      <c r="D142" s="202" t="s">
        <v>174</v>
      </c>
      <c r="E142" s="203" t="s">
        <v>896</v>
      </c>
      <c r="F142" s="204" t="s">
        <v>897</v>
      </c>
      <c r="G142" s="205" t="s">
        <v>184</v>
      </c>
      <c r="H142" s="206">
        <v>13.5</v>
      </c>
      <c r="I142" s="207"/>
      <c r="J142" s="208">
        <f>ROUND(I142*H142,2)</f>
        <v>0</v>
      </c>
      <c r="K142" s="209"/>
      <c r="L142" s="41"/>
      <c r="M142" s="210" t="s">
        <v>19</v>
      </c>
      <c r="N142" s="211" t="s">
        <v>40</v>
      </c>
      <c r="O142" s="81"/>
      <c r="P142" s="212">
        <f>O142*H142</f>
        <v>0</v>
      </c>
      <c r="Q142" s="212">
        <v>0.25099</v>
      </c>
      <c r="R142" s="212">
        <f>Q142*H142</f>
        <v>3.388365</v>
      </c>
      <c r="S142" s="212">
        <v>0</v>
      </c>
      <c r="T142" s="213">
        <f>S142*H142</f>
        <v>0</v>
      </c>
      <c r="U142" s="35"/>
      <c r="V142" s="35"/>
      <c r="W142" s="35"/>
      <c r="X142" s="35"/>
      <c r="Y142" s="35"/>
      <c r="Z142" s="35"/>
      <c r="AA142" s="35"/>
      <c r="AB142" s="35"/>
      <c r="AC142" s="35"/>
      <c r="AD142" s="35"/>
      <c r="AE142" s="35"/>
      <c r="AR142" s="214" t="s">
        <v>178</v>
      </c>
      <c r="AT142" s="214" t="s">
        <v>174</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178</v>
      </c>
      <c r="BM142" s="214" t="s">
        <v>469</v>
      </c>
    </row>
    <row r="143" spans="1:65" s="2" customFormat="1" ht="24.15" customHeight="1">
      <c r="A143" s="35"/>
      <c r="B143" s="36"/>
      <c r="C143" s="202" t="s">
        <v>230</v>
      </c>
      <c r="D143" s="202" t="s">
        <v>174</v>
      </c>
      <c r="E143" s="203" t="s">
        <v>898</v>
      </c>
      <c r="F143" s="204" t="s">
        <v>899</v>
      </c>
      <c r="G143" s="205" t="s">
        <v>184</v>
      </c>
      <c r="H143" s="206">
        <v>82.825</v>
      </c>
      <c r="I143" s="207"/>
      <c r="J143" s="208">
        <f>ROUND(I143*H143,2)</f>
        <v>0</v>
      </c>
      <c r="K143" s="209"/>
      <c r="L143" s="41"/>
      <c r="M143" s="210" t="s">
        <v>19</v>
      </c>
      <c r="N143" s="211" t="s">
        <v>40</v>
      </c>
      <c r="O143" s="81"/>
      <c r="P143" s="212">
        <f>O143*H143</f>
        <v>0</v>
      </c>
      <c r="Q143" s="212">
        <v>0.25933</v>
      </c>
      <c r="R143" s="212">
        <f>Q143*H143</f>
        <v>21.479007250000002</v>
      </c>
      <c r="S143" s="212">
        <v>0</v>
      </c>
      <c r="T143" s="213">
        <f>S143*H143</f>
        <v>0</v>
      </c>
      <c r="U143" s="35"/>
      <c r="V143" s="35"/>
      <c r="W143" s="35"/>
      <c r="X143" s="35"/>
      <c r="Y143" s="35"/>
      <c r="Z143" s="35"/>
      <c r="AA143" s="35"/>
      <c r="AB143" s="35"/>
      <c r="AC143" s="35"/>
      <c r="AD143" s="35"/>
      <c r="AE143" s="35"/>
      <c r="AR143" s="214" t="s">
        <v>178</v>
      </c>
      <c r="AT143" s="214" t="s">
        <v>174</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473</v>
      </c>
    </row>
    <row r="144" spans="1:65" s="2" customFormat="1" ht="37.8" customHeight="1">
      <c r="A144" s="35"/>
      <c r="B144" s="36"/>
      <c r="C144" s="202" t="s">
        <v>425</v>
      </c>
      <c r="D144" s="202" t="s">
        <v>174</v>
      </c>
      <c r="E144" s="203" t="s">
        <v>900</v>
      </c>
      <c r="F144" s="204" t="s">
        <v>901</v>
      </c>
      <c r="G144" s="205" t="s">
        <v>352</v>
      </c>
      <c r="H144" s="206">
        <v>3</v>
      </c>
      <c r="I144" s="207"/>
      <c r="J144" s="208">
        <f>ROUND(I144*H144,2)</f>
        <v>0</v>
      </c>
      <c r="K144" s="209"/>
      <c r="L144" s="41"/>
      <c r="M144" s="210" t="s">
        <v>19</v>
      </c>
      <c r="N144" s="211" t="s">
        <v>40</v>
      </c>
      <c r="O144" s="81"/>
      <c r="P144" s="212">
        <f>O144*H144</f>
        <v>0</v>
      </c>
      <c r="Q144" s="212">
        <v>0.07722</v>
      </c>
      <c r="R144" s="212">
        <f>Q144*H144</f>
        <v>0.23165999999999998</v>
      </c>
      <c r="S144" s="212">
        <v>0</v>
      </c>
      <c r="T144" s="213">
        <f>S144*H144</f>
        <v>0</v>
      </c>
      <c r="U144" s="35"/>
      <c r="V144" s="35"/>
      <c r="W144" s="35"/>
      <c r="X144" s="35"/>
      <c r="Y144" s="35"/>
      <c r="Z144" s="35"/>
      <c r="AA144" s="35"/>
      <c r="AB144" s="35"/>
      <c r="AC144" s="35"/>
      <c r="AD144" s="35"/>
      <c r="AE144" s="35"/>
      <c r="AR144" s="214" t="s">
        <v>178</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349</v>
      </c>
    </row>
    <row r="145" spans="1:65" s="2" customFormat="1" ht="62.7" customHeight="1">
      <c r="A145" s="35"/>
      <c r="B145" s="36"/>
      <c r="C145" s="202" t="s">
        <v>238</v>
      </c>
      <c r="D145" s="202" t="s">
        <v>174</v>
      </c>
      <c r="E145" s="203" t="s">
        <v>902</v>
      </c>
      <c r="F145" s="204" t="s">
        <v>903</v>
      </c>
      <c r="G145" s="205" t="s">
        <v>352</v>
      </c>
      <c r="H145" s="206">
        <v>2</v>
      </c>
      <c r="I145" s="207"/>
      <c r="J145" s="208">
        <f>ROUND(I145*H145,2)</f>
        <v>0</v>
      </c>
      <c r="K145" s="209"/>
      <c r="L145" s="41"/>
      <c r="M145" s="210" t="s">
        <v>19</v>
      </c>
      <c r="N145" s="211" t="s">
        <v>40</v>
      </c>
      <c r="O145" s="81"/>
      <c r="P145" s="212">
        <f>O145*H145</f>
        <v>0</v>
      </c>
      <c r="Q145" s="212">
        <v>0.02375</v>
      </c>
      <c r="R145" s="212">
        <f>Q145*H145</f>
        <v>0.0475</v>
      </c>
      <c r="S145" s="212">
        <v>0</v>
      </c>
      <c r="T145" s="213">
        <f>S145*H145</f>
        <v>0</v>
      </c>
      <c r="U145" s="35"/>
      <c r="V145" s="35"/>
      <c r="W145" s="35"/>
      <c r="X145" s="35"/>
      <c r="Y145" s="35"/>
      <c r="Z145" s="35"/>
      <c r="AA145" s="35"/>
      <c r="AB145" s="35"/>
      <c r="AC145" s="35"/>
      <c r="AD145" s="35"/>
      <c r="AE145" s="35"/>
      <c r="AR145" s="214" t="s">
        <v>178</v>
      </c>
      <c r="AT145" s="214" t="s">
        <v>174</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477</v>
      </c>
    </row>
    <row r="146" spans="1:65" s="2" customFormat="1" ht="37.8" customHeight="1">
      <c r="A146" s="35"/>
      <c r="B146" s="36"/>
      <c r="C146" s="202" t="s">
        <v>430</v>
      </c>
      <c r="D146" s="202" t="s">
        <v>174</v>
      </c>
      <c r="E146" s="203" t="s">
        <v>904</v>
      </c>
      <c r="F146" s="204" t="s">
        <v>905</v>
      </c>
      <c r="G146" s="205" t="s">
        <v>352</v>
      </c>
      <c r="H146" s="206">
        <v>3</v>
      </c>
      <c r="I146" s="207"/>
      <c r="J146" s="208">
        <f>ROUND(I146*H146,2)</f>
        <v>0</v>
      </c>
      <c r="K146" s="209"/>
      <c r="L146" s="41"/>
      <c r="M146" s="210" t="s">
        <v>19</v>
      </c>
      <c r="N146" s="211" t="s">
        <v>40</v>
      </c>
      <c r="O146" s="81"/>
      <c r="P146" s="212">
        <f>O146*H146</f>
        <v>0</v>
      </c>
      <c r="Q146" s="212">
        <v>0.05455</v>
      </c>
      <c r="R146" s="212">
        <f>Q146*H146</f>
        <v>0.16365000000000002</v>
      </c>
      <c r="S146" s="212">
        <v>0</v>
      </c>
      <c r="T146" s="213">
        <f>S146*H146</f>
        <v>0</v>
      </c>
      <c r="U146" s="35"/>
      <c r="V146" s="35"/>
      <c r="W146" s="35"/>
      <c r="X146" s="35"/>
      <c r="Y146" s="35"/>
      <c r="Z146" s="35"/>
      <c r="AA146" s="35"/>
      <c r="AB146" s="35"/>
      <c r="AC146" s="35"/>
      <c r="AD146" s="35"/>
      <c r="AE146" s="35"/>
      <c r="AR146" s="214" t="s">
        <v>178</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178</v>
      </c>
      <c r="BM146" s="214" t="s">
        <v>353</v>
      </c>
    </row>
    <row r="147" spans="1:65" s="2" customFormat="1" ht="37.8" customHeight="1">
      <c r="A147" s="35"/>
      <c r="B147" s="36"/>
      <c r="C147" s="202" t="s">
        <v>241</v>
      </c>
      <c r="D147" s="202" t="s">
        <v>174</v>
      </c>
      <c r="E147" s="203" t="s">
        <v>906</v>
      </c>
      <c r="F147" s="204" t="s">
        <v>907</v>
      </c>
      <c r="G147" s="205" t="s">
        <v>352</v>
      </c>
      <c r="H147" s="206">
        <v>4</v>
      </c>
      <c r="I147" s="207"/>
      <c r="J147" s="208">
        <f>ROUND(I147*H147,2)</f>
        <v>0</v>
      </c>
      <c r="K147" s="209"/>
      <c r="L147" s="41"/>
      <c r="M147" s="210" t="s">
        <v>19</v>
      </c>
      <c r="N147" s="211" t="s">
        <v>40</v>
      </c>
      <c r="O147" s="81"/>
      <c r="P147" s="212">
        <f>O147*H147</f>
        <v>0</v>
      </c>
      <c r="Q147" s="212">
        <v>0.06355</v>
      </c>
      <c r="R147" s="212">
        <f>Q147*H147</f>
        <v>0.2542</v>
      </c>
      <c r="S147" s="212">
        <v>0</v>
      </c>
      <c r="T147" s="213">
        <f>S147*H147</f>
        <v>0</v>
      </c>
      <c r="U147" s="35"/>
      <c r="V147" s="35"/>
      <c r="W147" s="35"/>
      <c r="X147" s="35"/>
      <c r="Y147" s="35"/>
      <c r="Z147" s="35"/>
      <c r="AA147" s="35"/>
      <c r="AB147" s="35"/>
      <c r="AC147" s="35"/>
      <c r="AD147" s="35"/>
      <c r="AE147" s="35"/>
      <c r="AR147" s="214" t="s">
        <v>178</v>
      </c>
      <c r="AT147" s="214" t="s">
        <v>174</v>
      </c>
      <c r="AU147" s="214" t="s">
        <v>79</v>
      </c>
      <c r="AY147" s="14" t="s">
        <v>171</v>
      </c>
      <c r="BE147" s="215">
        <f>IF(N147="základní",J147,0)</f>
        <v>0</v>
      </c>
      <c r="BF147" s="215">
        <f>IF(N147="snížená",J147,0)</f>
        <v>0</v>
      </c>
      <c r="BG147" s="215">
        <f>IF(N147="zákl. přenesená",J147,0)</f>
        <v>0</v>
      </c>
      <c r="BH147" s="215">
        <f>IF(N147="sníž. přenesená",J147,0)</f>
        <v>0</v>
      </c>
      <c r="BI147" s="215">
        <f>IF(N147="nulová",J147,0)</f>
        <v>0</v>
      </c>
      <c r="BJ147" s="14" t="s">
        <v>77</v>
      </c>
      <c r="BK147" s="215">
        <f>ROUND(I147*H147,2)</f>
        <v>0</v>
      </c>
      <c r="BL147" s="14" t="s">
        <v>178</v>
      </c>
      <c r="BM147" s="214" t="s">
        <v>481</v>
      </c>
    </row>
    <row r="148" spans="1:65" s="2" customFormat="1" ht="37.8" customHeight="1">
      <c r="A148" s="35"/>
      <c r="B148" s="36"/>
      <c r="C148" s="202" t="s">
        <v>435</v>
      </c>
      <c r="D148" s="202" t="s">
        <v>174</v>
      </c>
      <c r="E148" s="203" t="s">
        <v>908</v>
      </c>
      <c r="F148" s="204" t="s">
        <v>909</v>
      </c>
      <c r="G148" s="205" t="s">
        <v>352</v>
      </c>
      <c r="H148" s="206">
        <v>4</v>
      </c>
      <c r="I148" s="207"/>
      <c r="J148" s="208">
        <f>ROUND(I148*H148,2)</f>
        <v>0</v>
      </c>
      <c r="K148" s="209"/>
      <c r="L148" s="41"/>
      <c r="M148" s="210" t="s">
        <v>19</v>
      </c>
      <c r="N148" s="211" t="s">
        <v>40</v>
      </c>
      <c r="O148" s="81"/>
      <c r="P148" s="212">
        <f>O148*H148</f>
        <v>0</v>
      </c>
      <c r="Q148" s="212">
        <v>0.07285</v>
      </c>
      <c r="R148" s="212">
        <f>Q148*H148</f>
        <v>0.2914</v>
      </c>
      <c r="S148" s="212">
        <v>0</v>
      </c>
      <c r="T148" s="213">
        <f>S148*H148</f>
        <v>0</v>
      </c>
      <c r="U148" s="35"/>
      <c r="V148" s="35"/>
      <c r="W148" s="35"/>
      <c r="X148" s="35"/>
      <c r="Y148" s="35"/>
      <c r="Z148" s="35"/>
      <c r="AA148" s="35"/>
      <c r="AB148" s="35"/>
      <c r="AC148" s="35"/>
      <c r="AD148" s="35"/>
      <c r="AE148" s="35"/>
      <c r="AR148" s="214" t="s">
        <v>178</v>
      </c>
      <c r="AT148" s="214" t="s">
        <v>174</v>
      </c>
      <c r="AU148" s="214" t="s">
        <v>79</v>
      </c>
      <c r="AY148" s="14" t="s">
        <v>171</v>
      </c>
      <c r="BE148" s="215">
        <f>IF(N148="základní",J148,0)</f>
        <v>0</v>
      </c>
      <c r="BF148" s="215">
        <f>IF(N148="snížená",J148,0)</f>
        <v>0</v>
      </c>
      <c r="BG148" s="215">
        <f>IF(N148="zákl. přenesená",J148,0)</f>
        <v>0</v>
      </c>
      <c r="BH148" s="215">
        <f>IF(N148="sníž. přenesená",J148,0)</f>
        <v>0</v>
      </c>
      <c r="BI148" s="215">
        <f>IF(N148="nulová",J148,0)</f>
        <v>0</v>
      </c>
      <c r="BJ148" s="14" t="s">
        <v>77</v>
      </c>
      <c r="BK148" s="215">
        <f>ROUND(I148*H148,2)</f>
        <v>0</v>
      </c>
      <c r="BL148" s="14" t="s">
        <v>178</v>
      </c>
      <c r="BM148" s="214" t="s">
        <v>484</v>
      </c>
    </row>
    <row r="149" spans="1:65" s="2" customFormat="1" ht="37.8" customHeight="1">
      <c r="A149" s="35"/>
      <c r="B149" s="36"/>
      <c r="C149" s="202" t="s">
        <v>247</v>
      </c>
      <c r="D149" s="202" t="s">
        <v>174</v>
      </c>
      <c r="E149" s="203" t="s">
        <v>910</v>
      </c>
      <c r="F149" s="204" t="s">
        <v>911</v>
      </c>
      <c r="G149" s="205" t="s">
        <v>352</v>
      </c>
      <c r="H149" s="206">
        <v>28</v>
      </c>
      <c r="I149" s="207"/>
      <c r="J149" s="208">
        <f>ROUND(I149*H149,2)</f>
        <v>0</v>
      </c>
      <c r="K149" s="209"/>
      <c r="L149" s="41"/>
      <c r="M149" s="210" t="s">
        <v>19</v>
      </c>
      <c r="N149" s="211" t="s">
        <v>40</v>
      </c>
      <c r="O149" s="81"/>
      <c r="P149" s="212">
        <f>O149*H149</f>
        <v>0</v>
      </c>
      <c r="Q149" s="212">
        <v>0.08185</v>
      </c>
      <c r="R149" s="212">
        <f>Q149*H149</f>
        <v>2.2918000000000003</v>
      </c>
      <c r="S149" s="212">
        <v>0</v>
      </c>
      <c r="T149" s="213">
        <f>S149*H149</f>
        <v>0</v>
      </c>
      <c r="U149" s="35"/>
      <c r="V149" s="35"/>
      <c r="W149" s="35"/>
      <c r="X149" s="35"/>
      <c r="Y149" s="35"/>
      <c r="Z149" s="35"/>
      <c r="AA149" s="35"/>
      <c r="AB149" s="35"/>
      <c r="AC149" s="35"/>
      <c r="AD149" s="35"/>
      <c r="AE149" s="35"/>
      <c r="AR149" s="214" t="s">
        <v>178</v>
      </c>
      <c r="AT149" s="214" t="s">
        <v>174</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488</v>
      </c>
    </row>
    <row r="150" spans="1:65" s="2" customFormat="1" ht="37.8" customHeight="1">
      <c r="A150" s="35"/>
      <c r="B150" s="36"/>
      <c r="C150" s="202" t="s">
        <v>441</v>
      </c>
      <c r="D150" s="202" t="s">
        <v>174</v>
      </c>
      <c r="E150" s="203" t="s">
        <v>912</v>
      </c>
      <c r="F150" s="204" t="s">
        <v>913</v>
      </c>
      <c r="G150" s="205" t="s">
        <v>352</v>
      </c>
      <c r="H150" s="206">
        <v>13</v>
      </c>
      <c r="I150" s="207"/>
      <c r="J150" s="208">
        <f>ROUND(I150*H150,2)</f>
        <v>0</v>
      </c>
      <c r="K150" s="209"/>
      <c r="L150" s="41"/>
      <c r="M150" s="210" t="s">
        <v>19</v>
      </c>
      <c r="N150" s="211" t="s">
        <v>40</v>
      </c>
      <c r="O150" s="81"/>
      <c r="P150" s="212">
        <f>O150*H150</f>
        <v>0</v>
      </c>
      <c r="Q150" s="212">
        <v>0.10905</v>
      </c>
      <c r="R150" s="212">
        <f>Q150*H150</f>
        <v>1.4176499999999999</v>
      </c>
      <c r="S150" s="212">
        <v>0</v>
      </c>
      <c r="T150" s="213">
        <f>S150*H150</f>
        <v>0</v>
      </c>
      <c r="U150" s="35"/>
      <c r="V150" s="35"/>
      <c r="W150" s="35"/>
      <c r="X150" s="35"/>
      <c r="Y150" s="35"/>
      <c r="Z150" s="35"/>
      <c r="AA150" s="35"/>
      <c r="AB150" s="35"/>
      <c r="AC150" s="35"/>
      <c r="AD150" s="35"/>
      <c r="AE150" s="35"/>
      <c r="AR150" s="214" t="s">
        <v>178</v>
      </c>
      <c r="AT150" s="214" t="s">
        <v>174</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178</v>
      </c>
      <c r="BM150" s="214" t="s">
        <v>357</v>
      </c>
    </row>
    <row r="151" spans="1:65" s="2" customFormat="1" ht="37.8" customHeight="1">
      <c r="A151" s="35"/>
      <c r="B151" s="36"/>
      <c r="C151" s="202" t="s">
        <v>252</v>
      </c>
      <c r="D151" s="202" t="s">
        <v>174</v>
      </c>
      <c r="E151" s="203" t="s">
        <v>914</v>
      </c>
      <c r="F151" s="204" t="s">
        <v>915</v>
      </c>
      <c r="G151" s="205" t="s">
        <v>205</v>
      </c>
      <c r="H151" s="206">
        <v>1.183</v>
      </c>
      <c r="I151" s="207"/>
      <c r="J151" s="208">
        <f>ROUND(I151*H151,2)</f>
        <v>0</v>
      </c>
      <c r="K151" s="209"/>
      <c r="L151" s="41"/>
      <c r="M151" s="210" t="s">
        <v>19</v>
      </c>
      <c r="N151" s="211" t="s">
        <v>40</v>
      </c>
      <c r="O151" s="81"/>
      <c r="P151" s="212">
        <f>O151*H151</f>
        <v>0</v>
      </c>
      <c r="Q151" s="212">
        <v>0.01221</v>
      </c>
      <c r="R151" s="212">
        <f>Q151*H151</f>
        <v>0.014444430000000001</v>
      </c>
      <c r="S151" s="212">
        <v>0</v>
      </c>
      <c r="T151" s="213">
        <f>S151*H151</f>
        <v>0</v>
      </c>
      <c r="U151" s="35"/>
      <c r="V151" s="35"/>
      <c r="W151" s="35"/>
      <c r="X151" s="35"/>
      <c r="Y151" s="35"/>
      <c r="Z151" s="35"/>
      <c r="AA151" s="35"/>
      <c r="AB151" s="35"/>
      <c r="AC151" s="35"/>
      <c r="AD151" s="35"/>
      <c r="AE151" s="35"/>
      <c r="AR151" s="214" t="s">
        <v>178</v>
      </c>
      <c r="AT151" s="214" t="s">
        <v>174</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360</v>
      </c>
    </row>
    <row r="152" spans="1:65" s="2" customFormat="1" ht="14.4" customHeight="1">
      <c r="A152" s="35"/>
      <c r="B152" s="36"/>
      <c r="C152" s="222" t="s">
        <v>446</v>
      </c>
      <c r="D152" s="222" t="s">
        <v>299</v>
      </c>
      <c r="E152" s="223" t="s">
        <v>916</v>
      </c>
      <c r="F152" s="224" t="s">
        <v>917</v>
      </c>
      <c r="G152" s="225" t="s">
        <v>205</v>
      </c>
      <c r="H152" s="226">
        <v>1.082</v>
      </c>
      <c r="I152" s="227"/>
      <c r="J152" s="228">
        <f>ROUND(I152*H152,2)</f>
        <v>0</v>
      </c>
      <c r="K152" s="229"/>
      <c r="L152" s="230"/>
      <c r="M152" s="231" t="s">
        <v>19</v>
      </c>
      <c r="N152" s="232" t="s">
        <v>40</v>
      </c>
      <c r="O152" s="81"/>
      <c r="P152" s="212">
        <f>O152*H152</f>
        <v>0</v>
      </c>
      <c r="Q152" s="212">
        <v>1</v>
      </c>
      <c r="R152" s="212">
        <f>Q152*H152</f>
        <v>1.082</v>
      </c>
      <c r="S152" s="212">
        <v>0</v>
      </c>
      <c r="T152" s="213">
        <f>S152*H152</f>
        <v>0</v>
      </c>
      <c r="U152" s="35"/>
      <c r="V152" s="35"/>
      <c r="W152" s="35"/>
      <c r="X152" s="35"/>
      <c r="Y152" s="35"/>
      <c r="Z152" s="35"/>
      <c r="AA152" s="35"/>
      <c r="AB152" s="35"/>
      <c r="AC152" s="35"/>
      <c r="AD152" s="35"/>
      <c r="AE152" s="35"/>
      <c r="AR152" s="214" t="s">
        <v>188</v>
      </c>
      <c r="AT152" s="214" t="s">
        <v>299</v>
      </c>
      <c r="AU152" s="214" t="s">
        <v>79</v>
      </c>
      <c r="AY152" s="14" t="s">
        <v>171</v>
      </c>
      <c r="BE152" s="215">
        <f>IF(N152="základní",J152,0)</f>
        <v>0</v>
      </c>
      <c r="BF152" s="215">
        <f>IF(N152="snížená",J152,0)</f>
        <v>0</v>
      </c>
      <c r="BG152" s="215">
        <f>IF(N152="zákl. přenesená",J152,0)</f>
        <v>0</v>
      </c>
      <c r="BH152" s="215">
        <f>IF(N152="sníž. přenesená",J152,0)</f>
        <v>0</v>
      </c>
      <c r="BI152" s="215">
        <f>IF(N152="nulová",J152,0)</f>
        <v>0</v>
      </c>
      <c r="BJ152" s="14" t="s">
        <v>77</v>
      </c>
      <c r="BK152" s="215">
        <f>ROUND(I152*H152,2)</f>
        <v>0</v>
      </c>
      <c r="BL152" s="14" t="s">
        <v>178</v>
      </c>
      <c r="BM152" s="214" t="s">
        <v>361</v>
      </c>
    </row>
    <row r="153" spans="1:65" s="2" customFormat="1" ht="14.4" customHeight="1">
      <c r="A153" s="35"/>
      <c r="B153" s="36"/>
      <c r="C153" s="222" t="s">
        <v>255</v>
      </c>
      <c r="D153" s="222" t="s">
        <v>299</v>
      </c>
      <c r="E153" s="223" t="s">
        <v>918</v>
      </c>
      <c r="F153" s="224" t="s">
        <v>919</v>
      </c>
      <c r="G153" s="225" t="s">
        <v>205</v>
      </c>
      <c r="H153" s="226">
        <v>0.16</v>
      </c>
      <c r="I153" s="227"/>
      <c r="J153" s="228">
        <f>ROUND(I153*H153,2)</f>
        <v>0</v>
      </c>
      <c r="K153" s="229"/>
      <c r="L153" s="230"/>
      <c r="M153" s="231" t="s">
        <v>19</v>
      </c>
      <c r="N153" s="232" t="s">
        <v>40</v>
      </c>
      <c r="O153" s="81"/>
      <c r="P153" s="212">
        <f>O153*H153</f>
        <v>0</v>
      </c>
      <c r="Q153" s="212">
        <v>1</v>
      </c>
      <c r="R153" s="212">
        <f>Q153*H153</f>
        <v>0.16</v>
      </c>
      <c r="S153" s="212">
        <v>0</v>
      </c>
      <c r="T153" s="213">
        <f>S153*H153</f>
        <v>0</v>
      </c>
      <c r="U153" s="35"/>
      <c r="V153" s="35"/>
      <c r="W153" s="35"/>
      <c r="X153" s="35"/>
      <c r="Y153" s="35"/>
      <c r="Z153" s="35"/>
      <c r="AA153" s="35"/>
      <c r="AB153" s="35"/>
      <c r="AC153" s="35"/>
      <c r="AD153" s="35"/>
      <c r="AE153" s="35"/>
      <c r="AR153" s="214" t="s">
        <v>188</v>
      </c>
      <c r="AT153" s="214" t="s">
        <v>299</v>
      </c>
      <c r="AU153" s="214" t="s">
        <v>79</v>
      </c>
      <c r="AY153" s="14" t="s">
        <v>171</v>
      </c>
      <c r="BE153" s="215">
        <f>IF(N153="základní",J153,0)</f>
        <v>0</v>
      </c>
      <c r="BF153" s="215">
        <f>IF(N153="snížená",J153,0)</f>
        <v>0</v>
      </c>
      <c r="BG153" s="215">
        <f>IF(N153="zákl. přenesená",J153,0)</f>
        <v>0</v>
      </c>
      <c r="BH153" s="215">
        <f>IF(N153="sníž. přenesená",J153,0)</f>
        <v>0</v>
      </c>
      <c r="BI153" s="215">
        <f>IF(N153="nulová",J153,0)</f>
        <v>0</v>
      </c>
      <c r="BJ153" s="14" t="s">
        <v>77</v>
      </c>
      <c r="BK153" s="215">
        <f>ROUND(I153*H153,2)</f>
        <v>0</v>
      </c>
      <c r="BL153" s="14" t="s">
        <v>178</v>
      </c>
      <c r="BM153" s="214" t="s">
        <v>362</v>
      </c>
    </row>
    <row r="154" spans="1:65" s="2" customFormat="1" ht="24.15" customHeight="1">
      <c r="A154" s="35"/>
      <c r="B154" s="36"/>
      <c r="C154" s="202" t="s">
        <v>451</v>
      </c>
      <c r="D154" s="202" t="s">
        <v>174</v>
      </c>
      <c r="E154" s="203" t="s">
        <v>920</v>
      </c>
      <c r="F154" s="204" t="s">
        <v>921</v>
      </c>
      <c r="G154" s="205" t="s">
        <v>356</v>
      </c>
      <c r="H154" s="206">
        <v>30.75</v>
      </c>
      <c r="I154" s="207"/>
      <c r="J154" s="208">
        <f>ROUND(I154*H154,2)</f>
        <v>0</v>
      </c>
      <c r="K154" s="209"/>
      <c r="L154" s="41"/>
      <c r="M154" s="210" t="s">
        <v>19</v>
      </c>
      <c r="N154" s="211" t="s">
        <v>40</v>
      </c>
      <c r="O154" s="81"/>
      <c r="P154" s="212">
        <f>O154*H154</f>
        <v>0</v>
      </c>
      <c r="Q154" s="212">
        <v>0.0003375</v>
      </c>
      <c r="R154" s="212">
        <f>Q154*H154</f>
        <v>0.010378125</v>
      </c>
      <c r="S154" s="212">
        <v>0</v>
      </c>
      <c r="T154" s="213">
        <f>S154*H154</f>
        <v>0</v>
      </c>
      <c r="U154" s="35"/>
      <c r="V154" s="35"/>
      <c r="W154" s="35"/>
      <c r="X154" s="35"/>
      <c r="Y154" s="35"/>
      <c r="Z154" s="35"/>
      <c r="AA154" s="35"/>
      <c r="AB154" s="35"/>
      <c r="AC154" s="35"/>
      <c r="AD154" s="35"/>
      <c r="AE154" s="35"/>
      <c r="AR154" s="214" t="s">
        <v>178</v>
      </c>
      <c r="AT154" s="214" t="s">
        <v>174</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489</v>
      </c>
    </row>
    <row r="155" spans="1:65" s="2" customFormat="1" ht="37.8" customHeight="1">
      <c r="A155" s="35"/>
      <c r="B155" s="36"/>
      <c r="C155" s="202" t="s">
        <v>260</v>
      </c>
      <c r="D155" s="202" t="s">
        <v>174</v>
      </c>
      <c r="E155" s="203" t="s">
        <v>922</v>
      </c>
      <c r="F155" s="204" t="s">
        <v>923</v>
      </c>
      <c r="G155" s="205" t="s">
        <v>184</v>
      </c>
      <c r="H155" s="206">
        <v>277.219</v>
      </c>
      <c r="I155" s="207"/>
      <c r="J155" s="208">
        <f>ROUND(I155*H155,2)</f>
        <v>0</v>
      </c>
      <c r="K155" s="209"/>
      <c r="L155" s="41"/>
      <c r="M155" s="210" t="s">
        <v>19</v>
      </c>
      <c r="N155" s="211" t="s">
        <v>40</v>
      </c>
      <c r="O155" s="81"/>
      <c r="P155" s="212">
        <f>O155*H155</f>
        <v>0</v>
      </c>
      <c r="Q155" s="212">
        <v>0.07571</v>
      </c>
      <c r="R155" s="212">
        <f>Q155*H155</f>
        <v>20.98825049</v>
      </c>
      <c r="S155" s="212">
        <v>0</v>
      </c>
      <c r="T155" s="213">
        <f>S155*H155</f>
        <v>0</v>
      </c>
      <c r="U155" s="35"/>
      <c r="V155" s="35"/>
      <c r="W155" s="35"/>
      <c r="X155" s="35"/>
      <c r="Y155" s="35"/>
      <c r="Z155" s="35"/>
      <c r="AA155" s="35"/>
      <c r="AB155" s="35"/>
      <c r="AC155" s="35"/>
      <c r="AD155" s="35"/>
      <c r="AE155" s="35"/>
      <c r="AR155" s="214" t="s">
        <v>178</v>
      </c>
      <c r="AT155" s="214" t="s">
        <v>174</v>
      </c>
      <c r="AU155" s="214" t="s">
        <v>79</v>
      </c>
      <c r="AY155" s="14" t="s">
        <v>171</v>
      </c>
      <c r="BE155" s="215">
        <f>IF(N155="základní",J155,0)</f>
        <v>0</v>
      </c>
      <c r="BF155" s="215">
        <f>IF(N155="snížená",J155,0)</f>
        <v>0</v>
      </c>
      <c r="BG155" s="215">
        <f>IF(N155="zákl. přenesená",J155,0)</f>
        <v>0</v>
      </c>
      <c r="BH155" s="215">
        <f>IF(N155="sníž. přenesená",J155,0)</f>
        <v>0</v>
      </c>
      <c r="BI155" s="215">
        <f>IF(N155="nulová",J155,0)</f>
        <v>0</v>
      </c>
      <c r="BJ155" s="14" t="s">
        <v>77</v>
      </c>
      <c r="BK155" s="215">
        <f>ROUND(I155*H155,2)</f>
        <v>0</v>
      </c>
      <c r="BL155" s="14" t="s">
        <v>178</v>
      </c>
      <c r="BM155" s="214" t="s">
        <v>365</v>
      </c>
    </row>
    <row r="156" spans="1:65" s="2" customFormat="1" ht="37.8" customHeight="1">
      <c r="A156" s="35"/>
      <c r="B156" s="36"/>
      <c r="C156" s="202" t="s">
        <v>457</v>
      </c>
      <c r="D156" s="202" t="s">
        <v>174</v>
      </c>
      <c r="E156" s="203" t="s">
        <v>924</v>
      </c>
      <c r="F156" s="204" t="s">
        <v>925</v>
      </c>
      <c r="G156" s="205" t="s">
        <v>356</v>
      </c>
      <c r="H156" s="206">
        <v>58.05</v>
      </c>
      <c r="I156" s="207"/>
      <c r="J156" s="208">
        <f>ROUND(I156*H156,2)</f>
        <v>0</v>
      </c>
      <c r="K156" s="209"/>
      <c r="L156" s="41"/>
      <c r="M156" s="210" t="s">
        <v>19</v>
      </c>
      <c r="N156" s="211" t="s">
        <v>40</v>
      </c>
      <c r="O156" s="81"/>
      <c r="P156" s="212">
        <f>O156*H156</f>
        <v>0</v>
      </c>
      <c r="Q156" s="212">
        <v>0.02257</v>
      </c>
      <c r="R156" s="212">
        <f>Q156*H156</f>
        <v>1.3101885</v>
      </c>
      <c r="S156" s="212">
        <v>0</v>
      </c>
      <c r="T156" s="213">
        <f>S156*H156</f>
        <v>0</v>
      </c>
      <c r="U156" s="35"/>
      <c r="V156" s="35"/>
      <c r="W156" s="35"/>
      <c r="X156" s="35"/>
      <c r="Y156" s="35"/>
      <c r="Z156" s="35"/>
      <c r="AA156" s="35"/>
      <c r="AB156" s="35"/>
      <c r="AC156" s="35"/>
      <c r="AD156" s="35"/>
      <c r="AE156" s="35"/>
      <c r="AR156" s="214" t="s">
        <v>178</v>
      </c>
      <c r="AT156" s="214" t="s">
        <v>174</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366</v>
      </c>
    </row>
    <row r="157" spans="1:65" s="2" customFormat="1" ht="37.8" customHeight="1">
      <c r="A157" s="35"/>
      <c r="B157" s="36"/>
      <c r="C157" s="202" t="s">
        <v>266</v>
      </c>
      <c r="D157" s="202" t="s">
        <v>174</v>
      </c>
      <c r="E157" s="203" t="s">
        <v>926</v>
      </c>
      <c r="F157" s="204" t="s">
        <v>927</v>
      </c>
      <c r="G157" s="205" t="s">
        <v>356</v>
      </c>
      <c r="H157" s="206">
        <v>230.405</v>
      </c>
      <c r="I157" s="207"/>
      <c r="J157" s="208">
        <f>ROUND(I157*H157,2)</f>
        <v>0</v>
      </c>
      <c r="K157" s="209"/>
      <c r="L157" s="41"/>
      <c r="M157" s="210" t="s">
        <v>19</v>
      </c>
      <c r="N157" s="211" t="s">
        <v>40</v>
      </c>
      <c r="O157" s="81"/>
      <c r="P157" s="212">
        <f>O157*H157</f>
        <v>0</v>
      </c>
      <c r="Q157" s="212">
        <v>0.04155</v>
      </c>
      <c r="R157" s="212">
        <f>Q157*H157</f>
        <v>9.573327749999999</v>
      </c>
      <c r="S157" s="212">
        <v>0</v>
      </c>
      <c r="T157" s="213">
        <f>S157*H157</f>
        <v>0</v>
      </c>
      <c r="U157" s="35"/>
      <c r="V157" s="35"/>
      <c r="W157" s="35"/>
      <c r="X157" s="35"/>
      <c r="Y157" s="35"/>
      <c r="Z157" s="35"/>
      <c r="AA157" s="35"/>
      <c r="AB157" s="35"/>
      <c r="AC157" s="35"/>
      <c r="AD157" s="35"/>
      <c r="AE157" s="35"/>
      <c r="AR157" s="214" t="s">
        <v>178</v>
      </c>
      <c r="AT157" s="214" t="s">
        <v>174</v>
      </c>
      <c r="AU157" s="214" t="s">
        <v>79</v>
      </c>
      <c r="AY157" s="14" t="s">
        <v>171</v>
      </c>
      <c r="BE157" s="215">
        <f>IF(N157="základní",J157,0)</f>
        <v>0</v>
      </c>
      <c r="BF157" s="215">
        <f>IF(N157="snížená",J157,0)</f>
        <v>0</v>
      </c>
      <c r="BG157" s="215">
        <f>IF(N157="zákl. přenesená",J157,0)</f>
        <v>0</v>
      </c>
      <c r="BH157" s="215">
        <f>IF(N157="sníž. přenesená",J157,0)</f>
        <v>0</v>
      </c>
      <c r="BI157" s="215">
        <f>IF(N157="nulová",J157,0)</f>
        <v>0</v>
      </c>
      <c r="BJ157" s="14" t="s">
        <v>77</v>
      </c>
      <c r="BK157" s="215">
        <f>ROUND(I157*H157,2)</f>
        <v>0</v>
      </c>
      <c r="BL157" s="14" t="s">
        <v>178</v>
      </c>
      <c r="BM157" s="214" t="s">
        <v>369</v>
      </c>
    </row>
    <row r="158" spans="1:63" s="12" customFormat="1" ht="22.8" customHeight="1">
      <c r="A158" s="12"/>
      <c r="B158" s="186"/>
      <c r="C158" s="187"/>
      <c r="D158" s="188" t="s">
        <v>68</v>
      </c>
      <c r="E158" s="200" t="s">
        <v>178</v>
      </c>
      <c r="F158" s="200" t="s">
        <v>456</v>
      </c>
      <c r="G158" s="187"/>
      <c r="H158" s="187"/>
      <c r="I158" s="190"/>
      <c r="J158" s="201">
        <f>BK158</f>
        <v>0</v>
      </c>
      <c r="K158" s="187"/>
      <c r="L158" s="192"/>
      <c r="M158" s="193"/>
      <c r="N158" s="194"/>
      <c r="O158" s="194"/>
      <c r="P158" s="195">
        <f>SUM(P159:P169)</f>
        <v>0</v>
      </c>
      <c r="Q158" s="194"/>
      <c r="R158" s="195">
        <f>SUM(R159:R169)</f>
        <v>50.4002883642774</v>
      </c>
      <c r="S158" s="194"/>
      <c r="T158" s="196">
        <f>SUM(T159:T169)</f>
        <v>0</v>
      </c>
      <c r="U158" s="12"/>
      <c r="V158" s="12"/>
      <c r="W158" s="12"/>
      <c r="X158" s="12"/>
      <c r="Y158" s="12"/>
      <c r="Z158" s="12"/>
      <c r="AA158" s="12"/>
      <c r="AB158" s="12"/>
      <c r="AC158" s="12"/>
      <c r="AD158" s="12"/>
      <c r="AE158" s="12"/>
      <c r="AR158" s="197" t="s">
        <v>77</v>
      </c>
      <c r="AT158" s="198" t="s">
        <v>68</v>
      </c>
      <c r="AU158" s="198" t="s">
        <v>77</v>
      </c>
      <c r="AY158" s="197" t="s">
        <v>171</v>
      </c>
      <c r="BK158" s="199">
        <f>SUM(BK159:BK169)</f>
        <v>0</v>
      </c>
    </row>
    <row r="159" spans="1:65" s="2" customFormat="1" ht="76.35" customHeight="1">
      <c r="A159" s="35"/>
      <c r="B159" s="36"/>
      <c r="C159" s="202" t="s">
        <v>462</v>
      </c>
      <c r="D159" s="202" t="s">
        <v>174</v>
      </c>
      <c r="E159" s="203" t="s">
        <v>928</v>
      </c>
      <c r="F159" s="204" t="s">
        <v>929</v>
      </c>
      <c r="G159" s="205" t="s">
        <v>184</v>
      </c>
      <c r="H159" s="206">
        <v>126.167</v>
      </c>
      <c r="I159" s="207"/>
      <c r="J159" s="208">
        <f>ROUND(I159*H159,2)</f>
        <v>0</v>
      </c>
      <c r="K159" s="209"/>
      <c r="L159" s="41"/>
      <c r="M159" s="210" t="s">
        <v>19</v>
      </c>
      <c r="N159" s="211" t="s">
        <v>40</v>
      </c>
      <c r="O159" s="81"/>
      <c r="P159" s="212">
        <f>O159*H159</f>
        <v>0</v>
      </c>
      <c r="Q159" s="212">
        <v>0.37596</v>
      </c>
      <c r="R159" s="212">
        <f>Q159*H159</f>
        <v>47.43374532</v>
      </c>
      <c r="S159" s="212">
        <v>0</v>
      </c>
      <c r="T159" s="213">
        <f>S159*H159</f>
        <v>0</v>
      </c>
      <c r="U159" s="35"/>
      <c r="V159" s="35"/>
      <c r="W159" s="35"/>
      <c r="X159" s="35"/>
      <c r="Y159" s="35"/>
      <c r="Z159" s="35"/>
      <c r="AA159" s="35"/>
      <c r="AB159" s="35"/>
      <c r="AC159" s="35"/>
      <c r="AD159" s="35"/>
      <c r="AE159" s="35"/>
      <c r="AR159" s="214" t="s">
        <v>178</v>
      </c>
      <c r="AT159" s="214" t="s">
        <v>174</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372</v>
      </c>
    </row>
    <row r="160" spans="1:65" s="2" customFormat="1" ht="37.8" customHeight="1">
      <c r="A160" s="35"/>
      <c r="B160" s="36"/>
      <c r="C160" s="202" t="s">
        <v>272</v>
      </c>
      <c r="D160" s="202" t="s">
        <v>174</v>
      </c>
      <c r="E160" s="203" t="s">
        <v>930</v>
      </c>
      <c r="F160" s="204" t="s">
        <v>931</v>
      </c>
      <c r="G160" s="205" t="s">
        <v>184</v>
      </c>
      <c r="H160" s="206">
        <v>24.162</v>
      </c>
      <c r="I160" s="207"/>
      <c r="J160" s="208">
        <f>ROUND(I160*H160,2)</f>
        <v>0</v>
      </c>
      <c r="K160" s="209"/>
      <c r="L160" s="41"/>
      <c r="M160" s="210" t="s">
        <v>19</v>
      </c>
      <c r="N160" s="211" t="s">
        <v>40</v>
      </c>
      <c r="O160" s="81"/>
      <c r="P160" s="212">
        <f>O160*H160</f>
        <v>0</v>
      </c>
      <c r="Q160" s="212">
        <v>0.00533</v>
      </c>
      <c r="R160" s="212">
        <f>Q160*H160</f>
        <v>0.12878346</v>
      </c>
      <c r="S160" s="212">
        <v>0</v>
      </c>
      <c r="T160" s="213">
        <f>S160*H160</f>
        <v>0</v>
      </c>
      <c r="U160" s="35"/>
      <c r="V160" s="35"/>
      <c r="W160" s="35"/>
      <c r="X160" s="35"/>
      <c r="Y160" s="35"/>
      <c r="Z160" s="35"/>
      <c r="AA160" s="35"/>
      <c r="AB160" s="35"/>
      <c r="AC160" s="35"/>
      <c r="AD160" s="35"/>
      <c r="AE160" s="35"/>
      <c r="AR160" s="214" t="s">
        <v>178</v>
      </c>
      <c r="AT160" s="214" t="s">
        <v>174</v>
      </c>
      <c r="AU160" s="214" t="s">
        <v>79</v>
      </c>
      <c r="AY160" s="14" t="s">
        <v>171</v>
      </c>
      <c r="BE160" s="215">
        <f>IF(N160="základní",J160,0)</f>
        <v>0</v>
      </c>
      <c r="BF160" s="215">
        <f>IF(N160="snížená",J160,0)</f>
        <v>0</v>
      </c>
      <c r="BG160" s="215">
        <f>IF(N160="zákl. přenesená",J160,0)</f>
        <v>0</v>
      </c>
      <c r="BH160" s="215">
        <f>IF(N160="sníž. přenesená",J160,0)</f>
        <v>0</v>
      </c>
      <c r="BI160" s="215">
        <f>IF(N160="nulová",J160,0)</f>
        <v>0</v>
      </c>
      <c r="BJ160" s="14" t="s">
        <v>77</v>
      </c>
      <c r="BK160" s="215">
        <f>ROUND(I160*H160,2)</f>
        <v>0</v>
      </c>
      <c r="BL160" s="14" t="s">
        <v>178</v>
      </c>
      <c r="BM160" s="214" t="s">
        <v>375</v>
      </c>
    </row>
    <row r="161" spans="1:65" s="2" customFormat="1" ht="37.8" customHeight="1">
      <c r="A161" s="35"/>
      <c r="B161" s="36"/>
      <c r="C161" s="202" t="s">
        <v>470</v>
      </c>
      <c r="D161" s="202" t="s">
        <v>174</v>
      </c>
      <c r="E161" s="203" t="s">
        <v>932</v>
      </c>
      <c r="F161" s="204" t="s">
        <v>933</v>
      </c>
      <c r="G161" s="205" t="s">
        <v>184</v>
      </c>
      <c r="H161" s="206">
        <v>24.162</v>
      </c>
      <c r="I161" s="207"/>
      <c r="J161" s="208">
        <f>ROUND(I161*H161,2)</f>
        <v>0</v>
      </c>
      <c r="K161" s="209"/>
      <c r="L161" s="41"/>
      <c r="M161" s="210" t="s">
        <v>19</v>
      </c>
      <c r="N161" s="211"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178</v>
      </c>
      <c r="AT161" s="214" t="s">
        <v>174</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379</v>
      </c>
    </row>
    <row r="162" spans="1:65" s="2" customFormat="1" ht="37.8" customHeight="1">
      <c r="A162" s="35"/>
      <c r="B162" s="36"/>
      <c r="C162" s="202" t="s">
        <v>278</v>
      </c>
      <c r="D162" s="202" t="s">
        <v>174</v>
      </c>
      <c r="E162" s="203" t="s">
        <v>934</v>
      </c>
      <c r="F162" s="204" t="s">
        <v>935</v>
      </c>
      <c r="G162" s="205" t="s">
        <v>184</v>
      </c>
      <c r="H162" s="206">
        <v>24.162</v>
      </c>
      <c r="I162" s="207"/>
      <c r="J162" s="208">
        <f>ROUND(I162*H162,2)</f>
        <v>0</v>
      </c>
      <c r="K162" s="209"/>
      <c r="L162" s="41"/>
      <c r="M162" s="210" t="s">
        <v>19</v>
      </c>
      <c r="N162" s="211" t="s">
        <v>40</v>
      </c>
      <c r="O162" s="81"/>
      <c r="P162" s="212">
        <f>O162*H162</f>
        <v>0</v>
      </c>
      <c r="Q162" s="212">
        <v>0.00081</v>
      </c>
      <c r="R162" s="212">
        <f>Q162*H162</f>
        <v>0.019571219999999997</v>
      </c>
      <c r="S162" s="212">
        <v>0</v>
      </c>
      <c r="T162" s="213">
        <f>S162*H162</f>
        <v>0</v>
      </c>
      <c r="U162" s="35"/>
      <c r="V162" s="35"/>
      <c r="W162" s="35"/>
      <c r="X162" s="35"/>
      <c r="Y162" s="35"/>
      <c r="Z162" s="35"/>
      <c r="AA162" s="35"/>
      <c r="AB162" s="35"/>
      <c r="AC162" s="35"/>
      <c r="AD162" s="35"/>
      <c r="AE162" s="35"/>
      <c r="AR162" s="214" t="s">
        <v>178</v>
      </c>
      <c r="AT162" s="214" t="s">
        <v>174</v>
      </c>
      <c r="AU162" s="214" t="s">
        <v>79</v>
      </c>
      <c r="AY162" s="14" t="s">
        <v>171</v>
      </c>
      <c r="BE162" s="215">
        <f>IF(N162="základní",J162,0)</f>
        <v>0</v>
      </c>
      <c r="BF162" s="215">
        <f>IF(N162="snížená",J162,0)</f>
        <v>0</v>
      </c>
      <c r="BG162" s="215">
        <f>IF(N162="zákl. přenesená",J162,0)</f>
        <v>0</v>
      </c>
      <c r="BH162" s="215">
        <f>IF(N162="sníž. přenesená",J162,0)</f>
        <v>0</v>
      </c>
      <c r="BI162" s="215">
        <f>IF(N162="nulová",J162,0)</f>
        <v>0</v>
      </c>
      <c r="BJ162" s="14" t="s">
        <v>77</v>
      </c>
      <c r="BK162" s="215">
        <f>ROUND(I162*H162,2)</f>
        <v>0</v>
      </c>
      <c r="BL162" s="14" t="s">
        <v>178</v>
      </c>
      <c r="BM162" s="214" t="s">
        <v>495</v>
      </c>
    </row>
    <row r="163" spans="1:65" s="2" customFormat="1" ht="37.8" customHeight="1">
      <c r="A163" s="35"/>
      <c r="B163" s="36"/>
      <c r="C163" s="202" t="s">
        <v>478</v>
      </c>
      <c r="D163" s="202" t="s">
        <v>174</v>
      </c>
      <c r="E163" s="203" t="s">
        <v>936</v>
      </c>
      <c r="F163" s="204" t="s">
        <v>937</v>
      </c>
      <c r="G163" s="205" t="s">
        <v>184</v>
      </c>
      <c r="H163" s="206">
        <v>24.162</v>
      </c>
      <c r="I163" s="207"/>
      <c r="J163" s="208">
        <f>ROUND(I163*H163,2)</f>
        <v>0</v>
      </c>
      <c r="K163" s="209"/>
      <c r="L163" s="41"/>
      <c r="M163" s="210" t="s">
        <v>19</v>
      </c>
      <c r="N163" s="211" t="s">
        <v>40</v>
      </c>
      <c r="O163" s="81"/>
      <c r="P163" s="212">
        <f>O163*H163</f>
        <v>0</v>
      </c>
      <c r="Q163" s="212">
        <v>0</v>
      </c>
      <c r="R163" s="212">
        <f>Q163*H163</f>
        <v>0</v>
      </c>
      <c r="S163" s="212">
        <v>0</v>
      </c>
      <c r="T163" s="213">
        <f>S163*H163</f>
        <v>0</v>
      </c>
      <c r="U163" s="35"/>
      <c r="V163" s="35"/>
      <c r="W163" s="35"/>
      <c r="X163" s="35"/>
      <c r="Y163" s="35"/>
      <c r="Z163" s="35"/>
      <c r="AA163" s="35"/>
      <c r="AB163" s="35"/>
      <c r="AC163" s="35"/>
      <c r="AD163" s="35"/>
      <c r="AE163" s="35"/>
      <c r="AR163" s="214" t="s">
        <v>178</v>
      </c>
      <c r="AT163" s="214" t="s">
        <v>174</v>
      </c>
      <c r="AU163" s="214" t="s">
        <v>79</v>
      </c>
      <c r="AY163" s="14" t="s">
        <v>171</v>
      </c>
      <c r="BE163" s="215">
        <f>IF(N163="základní",J163,0)</f>
        <v>0</v>
      </c>
      <c r="BF163" s="215">
        <f>IF(N163="snížená",J163,0)</f>
        <v>0</v>
      </c>
      <c r="BG163" s="215">
        <f>IF(N163="zákl. přenesená",J163,0)</f>
        <v>0</v>
      </c>
      <c r="BH163" s="215">
        <f>IF(N163="sníž. přenesená",J163,0)</f>
        <v>0</v>
      </c>
      <c r="BI163" s="215">
        <f>IF(N163="nulová",J163,0)</f>
        <v>0</v>
      </c>
      <c r="BJ163" s="14" t="s">
        <v>77</v>
      </c>
      <c r="BK163" s="215">
        <f>ROUND(I163*H163,2)</f>
        <v>0</v>
      </c>
      <c r="BL163" s="14" t="s">
        <v>178</v>
      </c>
      <c r="BM163" s="214" t="s">
        <v>500</v>
      </c>
    </row>
    <row r="164" spans="1:65" s="2" customFormat="1" ht="37.8" customHeight="1">
      <c r="A164" s="35"/>
      <c r="B164" s="36"/>
      <c r="C164" s="202" t="s">
        <v>283</v>
      </c>
      <c r="D164" s="202" t="s">
        <v>174</v>
      </c>
      <c r="E164" s="203" t="s">
        <v>938</v>
      </c>
      <c r="F164" s="204" t="s">
        <v>939</v>
      </c>
      <c r="G164" s="205" t="s">
        <v>184</v>
      </c>
      <c r="H164" s="206">
        <v>126.735</v>
      </c>
      <c r="I164" s="207"/>
      <c r="J164" s="208">
        <f>ROUND(I164*H164,2)</f>
        <v>0</v>
      </c>
      <c r="K164" s="209"/>
      <c r="L164" s="41"/>
      <c r="M164" s="210" t="s">
        <v>19</v>
      </c>
      <c r="N164" s="211" t="s">
        <v>40</v>
      </c>
      <c r="O164" s="81"/>
      <c r="P164" s="212">
        <f>O164*H164</f>
        <v>0</v>
      </c>
      <c r="Q164" s="212">
        <v>0.00088</v>
      </c>
      <c r="R164" s="212">
        <f>Q164*H164</f>
        <v>0.11152680000000001</v>
      </c>
      <c r="S164" s="212">
        <v>0</v>
      </c>
      <c r="T164" s="213">
        <f>S164*H164</f>
        <v>0</v>
      </c>
      <c r="U164" s="35"/>
      <c r="V164" s="35"/>
      <c r="W164" s="35"/>
      <c r="X164" s="35"/>
      <c r="Y164" s="35"/>
      <c r="Z164" s="35"/>
      <c r="AA164" s="35"/>
      <c r="AB164" s="35"/>
      <c r="AC164" s="35"/>
      <c r="AD164" s="35"/>
      <c r="AE164" s="35"/>
      <c r="AR164" s="214" t="s">
        <v>178</v>
      </c>
      <c r="AT164" s="214" t="s">
        <v>174</v>
      </c>
      <c r="AU164" s="214" t="s">
        <v>79</v>
      </c>
      <c r="AY164" s="14" t="s">
        <v>171</v>
      </c>
      <c r="BE164" s="215">
        <f>IF(N164="základní",J164,0)</f>
        <v>0</v>
      </c>
      <c r="BF164" s="215">
        <f>IF(N164="snížená",J164,0)</f>
        <v>0</v>
      </c>
      <c r="BG164" s="215">
        <f>IF(N164="zákl. přenesená",J164,0)</f>
        <v>0</v>
      </c>
      <c r="BH164" s="215">
        <f>IF(N164="sníž. přenesená",J164,0)</f>
        <v>0</v>
      </c>
      <c r="BI164" s="215">
        <f>IF(N164="nulová",J164,0)</f>
        <v>0</v>
      </c>
      <c r="BJ164" s="14" t="s">
        <v>77</v>
      </c>
      <c r="BK164" s="215">
        <f>ROUND(I164*H164,2)</f>
        <v>0</v>
      </c>
      <c r="BL164" s="14" t="s">
        <v>178</v>
      </c>
      <c r="BM164" s="214" t="s">
        <v>504</v>
      </c>
    </row>
    <row r="165" spans="1:65" s="2" customFormat="1" ht="37.8" customHeight="1">
      <c r="A165" s="35"/>
      <c r="B165" s="36"/>
      <c r="C165" s="202" t="s">
        <v>485</v>
      </c>
      <c r="D165" s="202" t="s">
        <v>174</v>
      </c>
      <c r="E165" s="203" t="s">
        <v>940</v>
      </c>
      <c r="F165" s="204" t="s">
        <v>941</v>
      </c>
      <c r="G165" s="205" t="s">
        <v>184</v>
      </c>
      <c r="H165" s="206">
        <v>126.735</v>
      </c>
      <c r="I165" s="207"/>
      <c r="J165" s="208">
        <f>ROUND(I165*H165,2)</f>
        <v>0</v>
      </c>
      <c r="K165" s="209"/>
      <c r="L165" s="41"/>
      <c r="M165" s="210" t="s">
        <v>19</v>
      </c>
      <c r="N165" s="211" t="s">
        <v>40</v>
      </c>
      <c r="O165" s="81"/>
      <c r="P165" s="212">
        <f>O165*H165</f>
        <v>0</v>
      </c>
      <c r="Q165" s="212">
        <v>0</v>
      </c>
      <c r="R165" s="212">
        <f>Q165*H165</f>
        <v>0</v>
      </c>
      <c r="S165" s="212">
        <v>0</v>
      </c>
      <c r="T165" s="213">
        <f>S165*H165</f>
        <v>0</v>
      </c>
      <c r="U165" s="35"/>
      <c r="V165" s="35"/>
      <c r="W165" s="35"/>
      <c r="X165" s="35"/>
      <c r="Y165" s="35"/>
      <c r="Z165" s="35"/>
      <c r="AA165" s="35"/>
      <c r="AB165" s="35"/>
      <c r="AC165" s="35"/>
      <c r="AD165" s="35"/>
      <c r="AE165" s="35"/>
      <c r="AR165" s="214" t="s">
        <v>178</v>
      </c>
      <c r="AT165" s="214" t="s">
        <v>174</v>
      </c>
      <c r="AU165" s="214" t="s">
        <v>79</v>
      </c>
      <c r="AY165" s="14" t="s">
        <v>171</v>
      </c>
      <c r="BE165" s="215">
        <f>IF(N165="základní",J165,0)</f>
        <v>0</v>
      </c>
      <c r="BF165" s="215">
        <f>IF(N165="snížená",J165,0)</f>
        <v>0</v>
      </c>
      <c r="BG165" s="215">
        <f>IF(N165="zákl. přenesená",J165,0)</f>
        <v>0</v>
      </c>
      <c r="BH165" s="215">
        <f>IF(N165="sníž. přenesená",J165,0)</f>
        <v>0</v>
      </c>
      <c r="BI165" s="215">
        <f>IF(N165="nulová",J165,0)</f>
        <v>0</v>
      </c>
      <c r="BJ165" s="14" t="s">
        <v>77</v>
      </c>
      <c r="BK165" s="215">
        <f>ROUND(I165*H165,2)</f>
        <v>0</v>
      </c>
      <c r="BL165" s="14" t="s">
        <v>178</v>
      </c>
      <c r="BM165" s="214" t="s">
        <v>507</v>
      </c>
    </row>
    <row r="166" spans="1:65" s="2" customFormat="1" ht="76.35" customHeight="1">
      <c r="A166" s="35"/>
      <c r="B166" s="36"/>
      <c r="C166" s="202" t="s">
        <v>289</v>
      </c>
      <c r="D166" s="202" t="s">
        <v>174</v>
      </c>
      <c r="E166" s="203" t="s">
        <v>942</v>
      </c>
      <c r="F166" s="204" t="s">
        <v>943</v>
      </c>
      <c r="G166" s="205" t="s">
        <v>205</v>
      </c>
      <c r="H166" s="206">
        <v>0.542</v>
      </c>
      <c r="I166" s="207"/>
      <c r="J166" s="208">
        <f>ROUND(I166*H166,2)</f>
        <v>0</v>
      </c>
      <c r="K166" s="209"/>
      <c r="L166" s="41"/>
      <c r="M166" s="210" t="s">
        <v>19</v>
      </c>
      <c r="N166" s="211" t="s">
        <v>40</v>
      </c>
      <c r="O166" s="81"/>
      <c r="P166" s="212">
        <f>O166*H166</f>
        <v>0</v>
      </c>
      <c r="Q166" s="212">
        <v>1.0627727797</v>
      </c>
      <c r="R166" s="212">
        <f>Q166*H166</f>
        <v>0.5760228465974</v>
      </c>
      <c r="S166" s="212">
        <v>0</v>
      </c>
      <c r="T166" s="213">
        <f>S166*H166</f>
        <v>0</v>
      </c>
      <c r="U166" s="35"/>
      <c r="V166" s="35"/>
      <c r="W166" s="35"/>
      <c r="X166" s="35"/>
      <c r="Y166" s="35"/>
      <c r="Z166" s="35"/>
      <c r="AA166" s="35"/>
      <c r="AB166" s="35"/>
      <c r="AC166" s="35"/>
      <c r="AD166" s="35"/>
      <c r="AE166" s="35"/>
      <c r="AR166" s="214" t="s">
        <v>178</v>
      </c>
      <c r="AT166" s="214" t="s">
        <v>174</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178</v>
      </c>
      <c r="BM166" s="214" t="s">
        <v>511</v>
      </c>
    </row>
    <row r="167" spans="1:65" s="2" customFormat="1" ht="24.15" customHeight="1">
      <c r="A167" s="35"/>
      <c r="B167" s="36"/>
      <c r="C167" s="202" t="s">
        <v>492</v>
      </c>
      <c r="D167" s="202" t="s">
        <v>174</v>
      </c>
      <c r="E167" s="203" t="s">
        <v>944</v>
      </c>
      <c r="F167" s="204" t="s">
        <v>945</v>
      </c>
      <c r="G167" s="205" t="s">
        <v>184</v>
      </c>
      <c r="H167" s="206">
        <v>19.832</v>
      </c>
      <c r="I167" s="207"/>
      <c r="J167" s="208">
        <f>ROUND(I167*H167,2)</f>
        <v>0</v>
      </c>
      <c r="K167" s="209"/>
      <c r="L167" s="41"/>
      <c r="M167" s="210" t="s">
        <v>19</v>
      </c>
      <c r="N167" s="211" t="s">
        <v>40</v>
      </c>
      <c r="O167" s="81"/>
      <c r="P167" s="212">
        <f>O167*H167</f>
        <v>0</v>
      </c>
      <c r="Q167" s="212">
        <v>0.00576464</v>
      </c>
      <c r="R167" s="212">
        <f>Q167*H167</f>
        <v>0.11432434048</v>
      </c>
      <c r="S167" s="212">
        <v>0</v>
      </c>
      <c r="T167" s="213">
        <f>S167*H167</f>
        <v>0</v>
      </c>
      <c r="U167" s="35"/>
      <c r="V167" s="35"/>
      <c r="W167" s="35"/>
      <c r="X167" s="35"/>
      <c r="Y167" s="35"/>
      <c r="Z167" s="35"/>
      <c r="AA167" s="35"/>
      <c r="AB167" s="35"/>
      <c r="AC167" s="35"/>
      <c r="AD167" s="35"/>
      <c r="AE167" s="35"/>
      <c r="AR167" s="214" t="s">
        <v>178</v>
      </c>
      <c r="AT167" s="214" t="s">
        <v>174</v>
      </c>
      <c r="AU167" s="214" t="s">
        <v>79</v>
      </c>
      <c r="AY167" s="14" t="s">
        <v>171</v>
      </c>
      <c r="BE167" s="215">
        <f>IF(N167="základní",J167,0)</f>
        <v>0</v>
      </c>
      <c r="BF167" s="215">
        <f>IF(N167="snížená",J167,0)</f>
        <v>0</v>
      </c>
      <c r="BG167" s="215">
        <f>IF(N167="zákl. přenesená",J167,0)</f>
        <v>0</v>
      </c>
      <c r="BH167" s="215">
        <f>IF(N167="sníž. přenesená",J167,0)</f>
        <v>0</v>
      </c>
      <c r="BI167" s="215">
        <f>IF(N167="nulová",J167,0)</f>
        <v>0</v>
      </c>
      <c r="BJ167" s="14" t="s">
        <v>77</v>
      </c>
      <c r="BK167" s="215">
        <f>ROUND(I167*H167,2)</f>
        <v>0</v>
      </c>
      <c r="BL167" s="14" t="s">
        <v>178</v>
      </c>
      <c r="BM167" s="214" t="s">
        <v>514</v>
      </c>
    </row>
    <row r="168" spans="1:65" s="2" customFormat="1" ht="24.15" customHeight="1">
      <c r="A168" s="35"/>
      <c r="B168" s="36"/>
      <c r="C168" s="202" t="s">
        <v>292</v>
      </c>
      <c r="D168" s="202" t="s">
        <v>174</v>
      </c>
      <c r="E168" s="203" t="s">
        <v>946</v>
      </c>
      <c r="F168" s="204" t="s">
        <v>947</v>
      </c>
      <c r="G168" s="205" t="s">
        <v>184</v>
      </c>
      <c r="H168" s="206">
        <v>19.832</v>
      </c>
      <c r="I168" s="207"/>
      <c r="J168" s="208">
        <f>ROUND(I168*H168,2)</f>
        <v>0</v>
      </c>
      <c r="K168" s="209"/>
      <c r="L168" s="41"/>
      <c r="M168" s="210" t="s">
        <v>19</v>
      </c>
      <c r="N168" s="211" t="s">
        <v>40</v>
      </c>
      <c r="O168" s="81"/>
      <c r="P168" s="212">
        <f>O168*H168</f>
        <v>0</v>
      </c>
      <c r="Q168" s="212">
        <v>0</v>
      </c>
      <c r="R168" s="212">
        <f>Q168*H168</f>
        <v>0</v>
      </c>
      <c r="S168" s="212">
        <v>0</v>
      </c>
      <c r="T168" s="213">
        <f>S168*H168</f>
        <v>0</v>
      </c>
      <c r="U168" s="35"/>
      <c r="V168" s="35"/>
      <c r="W168" s="35"/>
      <c r="X168" s="35"/>
      <c r="Y168" s="35"/>
      <c r="Z168" s="35"/>
      <c r="AA168" s="35"/>
      <c r="AB168" s="35"/>
      <c r="AC168" s="35"/>
      <c r="AD168" s="35"/>
      <c r="AE168" s="35"/>
      <c r="AR168" s="214" t="s">
        <v>178</v>
      </c>
      <c r="AT168" s="214" t="s">
        <v>174</v>
      </c>
      <c r="AU168" s="214" t="s">
        <v>79</v>
      </c>
      <c r="AY168" s="14" t="s">
        <v>171</v>
      </c>
      <c r="BE168" s="215">
        <f>IF(N168="základní",J168,0)</f>
        <v>0</v>
      </c>
      <c r="BF168" s="215">
        <f>IF(N168="snížená",J168,0)</f>
        <v>0</v>
      </c>
      <c r="BG168" s="215">
        <f>IF(N168="zákl. přenesená",J168,0)</f>
        <v>0</v>
      </c>
      <c r="BH168" s="215">
        <f>IF(N168="sníž. přenesená",J168,0)</f>
        <v>0</v>
      </c>
      <c r="BI168" s="215">
        <f>IF(N168="nulová",J168,0)</f>
        <v>0</v>
      </c>
      <c r="BJ168" s="14" t="s">
        <v>77</v>
      </c>
      <c r="BK168" s="215">
        <f>ROUND(I168*H168,2)</f>
        <v>0</v>
      </c>
      <c r="BL168" s="14" t="s">
        <v>178</v>
      </c>
      <c r="BM168" s="214" t="s">
        <v>518</v>
      </c>
    </row>
    <row r="169" spans="1:65" s="2" customFormat="1" ht="24.15" customHeight="1">
      <c r="A169" s="35"/>
      <c r="B169" s="36"/>
      <c r="C169" s="202" t="s">
        <v>501</v>
      </c>
      <c r="D169" s="202" t="s">
        <v>174</v>
      </c>
      <c r="E169" s="203" t="s">
        <v>948</v>
      </c>
      <c r="F169" s="204" t="s">
        <v>949</v>
      </c>
      <c r="G169" s="205" t="s">
        <v>205</v>
      </c>
      <c r="H169" s="206">
        <v>1.915</v>
      </c>
      <c r="I169" s="207"/>
      <c r="J169" s="208">
        <f>ROUND(I169*H169,2)</f>
        <v>0</v>
      </c>
      <c r="K169" s="209"/>
      <c r="L169" s="41"/>
      <c r="M169" s="210" t="s">
        <v>19</v>
      </c>
      <c r="N169" s="211" t="s">
        <v>40</v>
      </c>
      <c r="O169" s="81"/>
      <c r="P169" s="212">
        <f>O169*H169</f>
        <v>0</v>
      </c>
      <c r="Q169" s="212">
        <v>1.05290568</v>
      </c>
      <c r="R169" s="212">
        <f>Q169*H169</f>
        <v>2.0163143772</v>
      </c>
      <c r="S169" s="212">
        <v>0</v>
      </c>
      <c r="T169" s="213">
        <f>S169*H169</f>
        <v>0</v>
      </c>
      <c r="U169" s="35"/>
      <c r="V169" s="35"/>
      <c r="W169" s="35"/>
      <c r="X169" s="35"/>
      <c r="Y169" s="35"/>
      <c r="Z169" s="35"/>
      <c r="AA169" s="35"/>
      <c r="AB169" s="35"/>
      <c r="AC169" s="35"/>
      <c r="AD169" s="35"/>
      <c r="AE169" s="35"/>
      <c r="AR169" s="214" t="s">
        <v>178</v>
      </c>
      <c r="AT169" s="214" t="s">
        <v>174</v>
      </c>
      <c r="AU169" s="214" t="s">
        <v>79</v>
      </c>
      <c r="AY169" s="14" t="s">
        <v>171</v>
      </c>
      <c r="BE169" s="215">
        <f>IF(N169="základní",J169,0)</f>
        <v>0</v>
      </c>
      <c r="BF169" s="215">
        <f>IF(N169="snížená",J169,0)</f>
        <v>0</v>
      </c>
      <c r="BG169" s="215">
        <f>IF(N169="zákl. přenesená",J169,0)</f>
        <v>0</v>
      </c>
      <c r="BH169" s="215">
        <f>IF(N169="sníž. přenesená",J169,0)</f>
        <v>0</v>
      </c>
      <c r="BI169" s="215">
        <f>IF(N169="nulová",J169,0)</f>
        <v>0</v>
      </c>
      <c r="BJ169" s="14" t="s">
        <v>77</v>
      </c>
      <c r="BK169" s="215">
        <f>ROUND(I169*H169,2)</f>
        <v>0</v>
      </c>
      <c r="BL169" s="14" t="s">
        <v>178</v>
      </c>
      <c r="BM169" s="214" t="s">
        <v>521</v>
      </c>
    </row>
    <row r="170" spans="1:63" s="12" customFormat="1" ht="22.8" customHeight="1">
      <c r="A170" s="12"/>
      <c r="B170" s="186"/>
      <c r="C170" s="187"/>
      <c r="D170" s="188" t="s">
        <v>68</v>
      </c>
      <c r="E170" s="200" t="s">
        <v>189</v>
      </c>
      <c r="F170" s="200" t="s">
        <v>466</v>
      </c>
      <c r="G170" s="187"/>
      <c r="H170" s="187"/>
      <c r="I170" s="190"/>
      <c r="J170" s="201">
        <f>BK170</f>
        <v>0</v>
      </c>
      <c r="K170" s="187"/>
      <c r="L170" s="192"/>
      <c r="M170" s="193"/>
      <c r="N170" s="194"/>
      <c r="O170" s="194"/>
      <c r="P170" s="195">
        <f>SUM(P171:P174)</f>
        <v>0</v>
      </c>
      <c r="Q170" s="194"/>
      <c r="R170" s="195">
        <f>SUM(R171:R174)</f>
        <v>68.19031600000001</v>
      </c>
      <c r="S170" s="194"/>
      <c r="T170" s="196">
        <f>SUM(T171:T174)</f>
        <v>0</v>
      </c>
      <c r="U170" s="12"/>
      <c r="V170" s="12"/>
      <c r="W170" s="12"/>
      <c r="X170" s="12"/>
      <c r="Y170" s="12"/>
      <c r="Z170" s="12"/>
      <c r="AA170" s="12"/>
      <c r="AB170" s="12"/>
      <c r="AC170" s="12"/>
      <c r="AD170" s="12"/>
      <c r="AE170" s="12"/>
      <c r="AR170" s="197" t="s">
        <v>77</v>
      </c>
      <c r="AT170" s="198" t="s">
        <v>68</v>
      </c>
      <c r="AU170" s="198" t="s">
        <v>77</v>
      </c>
      <c r="AY170" s="197" t="s">
        <v>171</v>
      </c>
      <c r="BK170" s="199">
        <f>SUM(BK171:BK174)</f>
        <v>0</v>
      </c>
    </row>
    <row r="171" spans="1:65" s="2" customFormat="1" ht="24.15" customHeight="1">
      <c r="A171" s="35"/>
      <c r="B171" s="36"/>
      <c r="C171" s="202" t="s">
        <v>298</v>
      </c>
      <c r="D171" s="202" t="s">
        <v>174</v>
      </c>
      <c r="E171" s="203" t="s">
        <v>950</v>
      </c>
      <c r="F171" s="204" t="s">
        <v>951</v>
      </c>
      <c r="G171" s="205" t="s">
        <v>184</v>
      </c>
      <c r="H171" s="206">
        <v>105.525</v>
      </c>
      <c r="I171" s="207"/>
      <c r="J171" s="208">
        <f>ROUND(I171*H171,2)</f>
        <v>0</v>
      </c>
      <c r="K171" s="209"/>
      <c r="L171" s="41"/>
      <c r="M171" s="210" t="s">
        <v>19</v>
      </c>
      <c r="N171" s="211" t="s">
        <v>40</v>
      </c>
      <c r="O171" s="81"/>
      <c r="P171" s="212">
        <f>O171*H171</f>
        <v>0</v>
      </c>
      <c r="Q171" s="212">
        <v>0.115</v>
      </c>
      <c r="R171" s="212">
        <f>Q171*H171</f>
        <v>12.135375000000002</v>
      </c>
      <c r="S171" s="212">
        <v>0</v>
      </c>
      <c r="T171" s="213">
        <f>S171*H171</f>
        <v>0</v>
      </c>
      <c r="U171" s="35"/>
      <c r="V171" s="35"/>
      <c r="W171" s="35"/>
      <c r="X171" s="35"/>
      <c r="Y171" s="35"/>
      <c r="Z171" s="35"/>
      <c r="AA171" s="35"/>
      <c r="AB171" s="35"/>
      <c r="AC171" s="35"/>
      <c r="AD171" s="35"/>
      <c r="AE171" s="35"/>
      <c r="AR171" s="214" t="s">
        <v>178</v>
      </c>
      <c r="AT171" s="214" t="s">
        <v>174</v>
      </c>
      <c r="AU171" s="214" t="s">
        <v>79</v>
      </c>
      <c r="AY171" s="14" t="s">
        <v>171</v>
      </c>
      <c r="BE171" s="215">
        <f>IF(N171="základní",J171,0)</f>
        <v>0</v>
      </c>
      <c r="BF171" s="215">
        <f>IF(N171="snížená",J171,0)</f>
        <v>0</v>
      </c>
      <c r="BG171" s="215">
        <f>IF(N171="zákl. přenesená",J171,0)</f>
        <v>0</v>
      </c>
      <c r="BH171" s="215">
        <f>IF(N171="sníž. přenesená",J171,0)</f>
        <v>0</v>
      </c>
      <c r="BI171" s="215">
        <f>IF(N171="nulová",J171,0)</f>
        <v>0</v>
      </c>
      <c r="BJ171" s="14" t="s">
        <v>77</v>
      </c>
      <c r="BK171" s="215">
        <f>ROUND(I171*H171,2)</f>
        <v>0</v>
      </c>
      <c r="BL171" s="14" t="s">
        <v>178</v>
      </c>
      <c r="BM171" s="214" t="s">
        <v>525</v>
      </c>
    </row>
    <row r="172" spans="1:65" s="2" customFormat="1" ht="24.15" customHeight="1">
      <c r="A172" s="35"/>
      <c r="B172" s="36"/>
      <c r="C172" s="202" t="s">
        <v>508</v>
      </c>
      <c r="D172" s="202" t="s">
        <v>174</v>
      </c>
      <c r="E172" s="203" t="s">
        <v>952</v>
      </c>
      <c r="F172" s="204" t="s">
        <v>953</v>
      </c>
      <c r="G172" s="205" t="s">
        <v>184</v>
      </c>
      <c r="H172" s="206">
        <v>105.525</v>
      </c>
      <c r="I172" s="207"/>
      <c r="J172" s="208">
        <f>ROUND(I172*H172,2)</f>
        <v>0</v>
      </c>
      <c r="K172" s="209"/>
      <c r="L172" s="41"/>
      <c r="M172" s="210" t="s">
        <v>19</v>
      </c>
      <c r="N172" s="211" t="s">
        <v>40</v>
      </c>
      <c r="O172" s="81"/>
      <c r="P172" s="212">
        <f>O172*H172</f>
        <v>0</v>
      </c>
      <c r="Q172" s="212">
        <v>0.23</v>
      </c>
      <c r="R172" s="212">
        <f>Q172*H172</f>
        <v>24.270750000000003</v>
      </c>
      <c r="S172" s="212">
        <v>0</v>
      </c>
      <c r="T172" s="213">
        <f>S172*H172</f>
        <v>0</v>
      </c>
      <c r="U172" s="35"/>
      <c r="V172" s="35"/>
      <c r="W172" s="35"/>
      <c r="X172" s="35"/>
      <c r="Y172" s="35"/>
      <c r="Z172" s="35"/>
      <c r="AA172" s="35"/>
      <c r="AB172" s="35"/>
      <c r="AC172" s="35"/>
      <c r="AD172" s="35"/>
      <c r="AE172" s="35"/>
      <c r="AR172" s="214" t="s">
        <v>178</v>
      </c>
      <c r="AT172" s="214" t="s">
        <v>174</v>
      </c>
      <c r="AU172" s="214" t="s">
        <v>79</v>
      </c>
      <c r="AY172" s="14" t="s">
        <v>171</v>
      </c>
      <c r="BE172" s="215">
        <f>IF(N172="základní",J172,0)</f>
        <v>0</v>
      </c>
      <c r="BF172" s="215">
        <f>IF(N172="snížená",J172,0)</f>
        <v>0</v>
      </c>
      <c r="BG172" s="215">
        <f>IF(N172="zákl. přenesená",J172,0)</f>
        <v>0</v>
      </c>
      <c r="BH172" s="215">
        <f>IF(N172="sníž. přenesená",J172,0)</f>
        <v>0</v>
      </c>
      <c r="BI172" s="215">
        <f>IF(N172="nulová",J172,0)</f>
        <v>0</v>
      </c>
      <c r="BJ172" s="14" t="s">
        <v>77</v>
      </c>
      <c r="BK172" s="215">
        <f>ROUND(I172*H172,2)</f>
        <v>0</v>
      </c>
      <c r="BL172" s="14" t="s">
        <v>178</v>
      </c>
      <c r="BM172" s="214" t="s">
        <v>528</v>
      </c>
    </row>
    <row r="173" spans="1:65" s="2" customFormat="1" ht="49.05" customHeight="1">
      <c r="A173" s="35"/>
      <c r="B173" s="36"/>
      <c r="C173" s="202" t="s">
        <v>306</v>
      </c>
      <c r="D173" s="202" t="s">
        <v>174</v>
      </c>
      <c r="E173" s="203" t="s">
        <v>471</v>
      </c>
      <c r="F173" s="204" t="s">
        <v>472</v>
      </c>
      <c r="G173" s="205" t="s">
        <v>184</v>
      </c>
      <c r="H173" s="206">
        <v>105.525</v>
      </c>
      <c r="I173" s="207"/>
      <c r="J173" s="208">
        <f>ROUND(I173*H173,2)</f>
        <v>0</v>
      </c>
      <c r="K173" s="209"/>
      <c r="L173" s="41"/>
      <c r="M173" s="210" t="s">
        <v>19</v>
      </c>
      <c r="N173" s="211" t="s">
        <v>40</v>
      </c>
      <c r="O173" s="81"/>
      <c r="P173" s="212">
        <f>O173*H173</f>
        <v>0</v>
      </c>
      <c r="Q173" s="212">
        <v>0.167</v>
      </c>
      <c r="R173" s="212">
        <f>Q173*H173</f>
        <v>17.622675</v>
      </c>
      <c r="S173" s="212">
        <v>0</v>
      </c>
      <c r="T173" s="213">
        <f>S173*H173</f>
        <v>0</v>
      </c>
      <c r="U173" s="35"/>
      <c r="V173" s="35"/>
      <c r="W173" s="35"/>
      <c r="X173" s="35"/>
      <c r="Y173" s="35"/>
      <c r="Z173" s="35"/>
      <c r="AA173" s="35"/>
      <c r="AB173" s="35"/>
      <c r="AC173" s="35"/>
      <c r="AD173" s="35"/>
      <c r="AE173" s="35"/>
      <c r="AR173" s="214" t="s">
        <v>178</v>
      </c>
      <c r="AT173" s="214" t="s">
        <v>174</v>
      </c>
      <c r="AU173" s="214" t="s">
        <v>79</v>
      </c>
      <c r="AY173" s="14" t="s">
        <v>171</v>
      </c>
      <c r="BE173" s="215">
        <f>IF(N173="základní",J173,0)</f>
        <v>0</v>
      </c>
      <c r="BF173" s="215">
        <f>IF(N173="snížená",J173,0)</f>
        <v>0</v>
      </c>
      <c r="BG173" s="215">
        <f>IF(N173="zákl. přenesená",J173,0)</f>
        <v>0</v>
      </c>
      <c r="BH173" s="215">
        <f>IF(N173="sníž. přenesená",J173,0)</f>
        <v>0</v>
      </c>
      <c r="BI173" s="215">
        <f>IF(N173="nulová",J173,0)</f>
        <v>0</v>
      </c>
      <c r="BJ173" s="14" t="s">
        <v>77</v>
      </c>
      <c r="BK173" s="215">
        <f>ROUND(I173*H173,2)</f>
        <v>0</v>
      </c>
      <c r="BL173" s="14" t="s">
        <v>178</v>
      </c>
      <c r="BM173" s="214" t="s">
        <v>532</v>
      </c>
    </row>
    <row r="174" spans="1:65" s="2" customFormat="1" ht="14.4" customHeight="1">
      <c r="A174" s="35"/>
      <c r="B174" s="36"/>
      <c r="C174" s="222" t="s">
        <v>515</v>
      </c>
      <c r="D174" s="222" t="s">
        <v>299</v>
      </c>
      <c r="E174" s="223" t="s">
        <v>954</v>
      </c>
      <c r="F174" s="224" t="s">
        <v>955</v>
      </c>
      <c r="G174" s="225" t="s">
        <v>184</v>
      </c>
      <c r="H174" s="226">
        <v>116.078</v>
      </c>
      <c r="I174" s="227"/>
      <c r="J174" s="228">
        <f>ROUND(I174*H174,2)</f>
        <v>0</v>
      </c>
      <c r="K174" s="229"/>
      <c r="L174" s="230"/>
      <c r="M174" s="231" t="s">
        <v>19</v>
      </c>
      <c r="N174" s="232" t="s">
        <v>40</v>
      </c>
      <c r="O174" s="81"/>
      <c r="P174" s="212">
        <f>O174*H174</f>
        <v>0</v>
      </c>
      <c r="Q174" s="212">
        <v>0.122</v>
      </c>
      <c r="R174" s="212">
        <f>Q174*H174</f>
        <v>14.161516</v>
      </c>
      <c r="S174" s="212">
        <v>0</v>
      </c>
      <c r="T174" s="213">
        <f>S174*H174</f>
        <v>0</v>
      </c>
      <c r="U174" s="35"/>
      <c r="V174" s="35"/>
      <c r="W174" s="35"/>
      <c r="X174" s="35"/>
      <c r="Y174" s="35"/>
      <c r="Z174" s="35"/>
      <c r="AA174" s="35"/>
      <c r="AB174" s="35"/>
      <c r="AC174" s="35"/>
      <c r="AD174" s="35"/>
      <c r="AE174" s="35"/>
      <c r="AR174" s="214" t="s">
        <v>188</v>
      </c>
      <c r="AT174" s="214" t="s">
        <v>299</v>
      </c>
      <c r="AU174" s="214" t="s">
        <v>79</v>
      </c>
      <c r="AY174" s="14" t="s">
        <v>171</v>
      </c>
      <c r="BE174" s="215">
        <f>IF(N174="základní",J174,0)</f>
        <v>0</v>
      </c>
      <c r="BF174" s="215">
        <f>IF(N174="snížená",J174,0)</f>
        <v>0</v>
      </c>
      <c r="BG174" s="215">
        <f>IF(N174="zákl. přenesená",J174,0)</f>
        <v>0</v>
      </c>
      <c r="BH174" s="215">
        <f>IF(N174="sníž. přenesená",J174,0)</f>
        <v>0</v>
      </c>
      <c r="BI174" s="215">
        <f>IF(N174="nulová",J174,0)</f>
        <v>0</v>
      </c>
      <c r="BJ174" s="14" t="s">
        <v>77</v>
      </c>
      <c r="BK174" s="215">
        <f>ROUND(I174*H174,2)</f>
        <v>0</v>
      </c>
      <c r="BL174" s="14" t="s">
        <v>178</v>
      </c>
      <c r="BM174" s="214" t="s">
        <v>535</v>
      </c>
    </row>
    <row r="175" spans="1:63" s="12" customFormat="1" ht="22.8" customHeight="1">
      <c r="A175" s="12"/>
      <c r="B175" s="186"/>
      <c r="C175" s="187"/>
      <c r="D175" s="188" t="s">
        <v>68</v>
      </c>
      <c r="E175" s="200" t="s">
        <v>185</v>
      </c>
      <c r="F175" s="200" t="s">
        <v>474</v>
      </c>
      <c r="G175" s="187"/>
      <c r="H175" s="187"/>
      <c r="I175" s="190"/>
      <c r="J175" s="201">
        <f>BK175</f>
        <v>0</v>
      </c>
      <c r="K175" s="187"/>
      <c r="L175" s="192"/>
      <c r="M175" s="193"/>
      <c r="N175" s="194"/>
      <c r="O175" s="194"/>
      <c r="P175" s="195">
        <f>SUM(P176:P199)</f>
        <v>0</v>
      </c>
      <c r="Q175" s="194"/>
      <c r="R175" s="195">
        <f>SUM(R176:R199)</f>
        <v>141.32303746659738</v>
      </c>
      <c r="S175" s="194"/>
      <c r="T175" s="196">
        <f>SUM(T176:T199)</f>
        <v>0</v>
      </c>
      <c r="U175" s="12"/>
      <c r="V175" s="12"/>
      <c r="W175" s="12"/>
      <c r="X175" s="12"/>
      <c r="Y175" s="12"/>
      <c r="Z175" s="12"/>
      <c r="AA175" s="12"/>
      <c r="AB175" s="12"/>
      <c r="AC175" s="12"/>
      <c r="AD175" s="12"/>
      <c r="AE175" s="12"/>
      <c r="AR175" s="197" t="s">
        <v>77</v>
      </c>
      <c r="AT175" s="198" t="s">
        <v>68</v>
      </c>
      <c r="AU175" s="198" t="s">
        <v>77</v>
      </c>
      <c r="AY175" s="197" t="s">
        <v>171</v>
      </c>
      <c r="BK175" s="199">
        <f>SUM(BK176:BK199)</f>
        <v>0</v>
      </c>
    </row>
    <row r="176" spans="1:65" s="2" customFormat="1" ht="37.8" customHeight="1">
      <c r="A176" s="35"/>
      <c r="B176" s="36"/>
      <c r="C176" s="202" t="s">
        <v>305</v>
      </c>
      <c r="D176" s="202" t="s">
        <v>174</v>
      </c>
      <c r="E176" s="203" t="s">
        <v>956</v>
      </c>
      <c r="F176" s="204" t="s">
        <v>957</v>
      </c>
      <c r="G176" s="205" t="s">
        <v>184</v>
      </c>
      <c r="H176" s="206">
        <v>108.72</v>
      </c>
      <c r="I176" s="207"/>
      <c r="J176" s="208">
        <f>ROUND(I176*H176,2)</f>
        <v>0</v>
      </c>
      <c r="K176" s="209"/>
      <c r="L176" s="41"/>
      <c r="M176" s="210" t="s">
        <v>19</v>
      </c>
      <c r="N176" s="211" t="s">
        <v>40</v>
      </c>
      <c r="O176" s="81"/>
      <c r="P176" s="212">
        <f>O176*H176</f>
        <v>0</v>
      </c>
      <c r="Q176" s="212">
        <v>0</v>
      </c>
      <c r="R176" s="212">
        <f>Q176*H176</f>
        <v>0</v>
      </c>
      <c r="S176" s="212">
        <v>0</v>
      </c>
      <c r="T176" s="213">
        <f>S176*H176</f>
        <v>0</v>
      </c>
      <c r="U176" s="35"/>
      <c r="V176" s="35"/>
      <c r="W176" s="35"/>
      <c r="X176" s="35"/>
      <c r="Y176" s="35"/>
      <c r="Z176" s="35"/>
      <c r="AA176" s="35"/>
      <c r="AB176" s="35"/>
      <c r="AC176" s="35"/>
      <c r="AD176" s="35"/>
      <c r="AE176" s="35"/>
      <c r="AR176" s="214" t="s">
        <v>178</v>
      </c>
      <c r="AT176" s="214" t="s">
        <v>174</v>
      </c>
      <c r="AU176" s="214" t="s">
        <v>79</v>
      </c>
      <c r="AY176" s="14" t="s">
        <v>171</v>
      </c>
      <c r="BE176" s="215">
        <f>IF(N176="základní",J176,0)</f>
        <v>0</v>
      </c>
      <c r="BF176" s="215">
        <f>IF(N176="snížená",J176,0)</f>
        <v>0</v>
      </c>
      <c r="BG176" s="215">
        <f>IF(N176="zákl. přenesená",J176,0)</f>
        <v>0</v>
      </c>
      <c r="BH176" s="215">
        <f>IF(N176="sníž. přenesená",J176,0)</f>
        <v>0</v>
      </c>
      <c r="BI176" s="215">
        <f>IF(N176="nulová",J176,0)</f>
        <v>0</v>
      </c>
      <c r="BJ176" s="14" t="s">
        <v>77</v>
      </c>
      <c r="BK176" s="215">
        <f>ROUND(I176*H176,2)</f>
        <v>0</v>
      </c>
      <c r="BL176" s="14" t="s">
        <v>178</v>
      </c>
      <c r="BM176" s="214" t="s">
        <v>382</v>
      </c>
    </row>
    <row r="177" spans="1:65" s="2" customFormat="1" ht="49.05" customHeight="1">
      <c r="A177" s="35"/>
      <c r="B177" s="36"/>
      <c r="C177" s="202" t="s">
        <v>522</v>
      </c>
      <c r="D177" s="202" t="s">
        <v>174</v>
      </c>
      <c r="E177" s="203" t="s">
        <v>958</v>
      </c>
      <c r="F177" s="204" t="s">
        <v>959</v>
      </c>
      <c r="G177" s="205" t="s">
        <v>184</v>
      </c>
      <c r="H177" s="206">
        <v>126.167</v>
      </c>
      <c r="I177" s="207"/>
      <c r="J177" s="208">
        <f>ROUND(I177*H177,2)</f>
        <v>0</v>
      </c>
      <c r="K177" s="209"/>
      <c r="L177" s="41"/>
      <c r="M177" s="210" t="s">
        <v>19</v>
      </c>
      <c r="N177" s="211" t="s">
        <v>40</v>
      </c>
      <c r="O177" s="81"/>
      <c r="P177" s="212">
        <f>O177*H177</f>
        <v>0</v>
      </c>
      <c r="Q177" s="212">
        <v>0.01838</v>
      </c>
      <c r="R177" s="212">
        <f>Q177*H177</f>
        <v>2.3189494600000002</v>
      </c>
      <c r="S177" s="212">
        <v>0</v>
      </c>
      <c r="T177" s="213">
        <f>S177*H177</f>
        <v>0</v>
      </c>
      <c r="U177" s="35"/>
      <c r="V177" s="35"/>
      <c r="W177" s="35"/>
      <c r="X177" s="35"/>
      <c r="Y177" s="35"/>
      <c r="Z177" s="35"/>
      <c r="AA177" s="35"/>
      <c r="AB177" s="35"/>
      <c r="AC177" s="35"/>
      <c r="AD177" s="35"/>
      <c r="AE177" s="35"/>
      <c r="AR177" s="214" t="s">
        <v>178</v>
      </c>
      <c r="AT177" s="214" t="s">
        <v>174</v>
      </c>
      <c r="AU177" s="214" t="s">
        <v>79</v>
      </c>
      <c r="AY177" s="14" t="s">
        <v>171</v>
      </c>
      <c r="BE177" s="215">
        <f>IF(N177="základní",J177,0)</f>
        <v>0</v>
      </c>
      <c r="BF177" s="215">
        <f>IF(N177="snížená",J177,0)</f>
        <v>0</v>
      </c>
      <c r="BG177" s="215">
        <f>IF(N177="zákl. přenesená",J177,0)</f>
        <v>0</v>
      </c>
      <c r="BH177" s="215">
        <f>IF(N177="sníž. přenesená",J177,0)</f>
        <v>0</v>
      </c>
      <c r="BI177" s="215">
        <f>IF(N177="nulová",J177,0)</f>
        <v>0</v>
      </c>
      <c r="BJ177" s="14" t="s">
        <v>77</v>
      </c>
      <c r="BK177" s="215">
        <f>ROUND(I177*H177,2)</f>
        <v>0</v>
      </c>
      <c r="BL177" s="14" t="s">
        <v>178</v>
      </c>
      <c r="BM177" s="214" t="s">
        <v>385</v>
      </c>
    </row>
    <row r="178" spans="1:65" s="2" customFormat="1" ht="37.8" customHeight="1">
      <c r="A178" s="35"/>
      <c r="B178" s="36"/>
      <c r="C178" s="202" t="s">
        <v>314</v>
      </c>
      <c r="D178" s="202" t="s">
        <v>174</v>
      </c>
      <c r="E178" s="203" t="s">
        <v>960</v>
      </c>
      <c r="F178" s="204" t="s">
        <v>961</v>
      </c>
      <c r="G178" s="205" t="s">
        <v>184</v>
      </c>
      <c r="H178" s="206">
        <v>910.92</v>
      </c>
      <c r="I178" s="207"/>
      <c r="J178" s="208">
        <f>ROUND(I178*H178,2)</f>
        <v>0</v>
      </c>
      <c r="K178" s="209"/>
      <c r="L178" s="41"/>
      <c r="M178" s="210" t="s">
        <v>19</v>
      </c>
      <c r="N178" s="211" t="s">
        <v>40</v>
      </c>
      <c r="O178" s="81"/>
      <c r="P178" s="212">
        <f>O178*H178</f>
        <v>0</v>
      </c>
      <c r="Q178" s="212">
        <v>0.0154</v>
      </c>
      <c r="R178" s="212">
        <f>Q178*H178</f>
        <v>14.028167999999999</v>
      </c>
      <c r="S178" s="212">
        <v>0</v>
      </c>
      <c r="T178" s="213">
        <f>S178*H178</f>
        <v>0</v>
      </c>
      <c r="U178" s="35"/>
      <c r="V178" s="35"/>
      <c r="W178" s="35"/>
      <c r="X178" s="35"/>
      <c r="Y178" s="35"/>
      <c r="Z178" s="35"/>
      <c r="AA178" s="35"/>
      <c r="AB178" s="35"/>
      <c r="AC178" s="35"/>
      <c r="AD178" s="35"/>
      <c r="AE178" s="35"/>
      <c r="AR178" s="214" t="s">
        <v>178</v>
      </c>
      <c r="AT178" s="214" t="s">
        <v>174</v>
      </c>
      <c r="AU178" s="214" t="s">
        <v>79</v>
      </c>
      <c r="AY178" s="14" t="s">
        <v>171</v>
      </c>
      <c r="BE178" s="215">
        <f>IF(N178="základní",J178,0)</f>
        <v>0</v>
      </c>
      <c r="BF178" s="215">
        <f>IF(N178="snížená",J178,0)</f>
        <v>0</v>
      </c>
      <c r="BG178" s="215">
        <f>IF(N178="zákl. přenesená",J178,0)</f>
        <v>0</v>
      </c>
      <c r="BH178" s="215">
        <f>IF(N178="sníž. přenesená",J178,0)</f>
        <v>0</v>
      </c>
      <c r="BI178" s="215">
        <f>IF(N178="nulová",J178,0)</f>
        <v>0</v>
      </c>
      <c r="BJ178" s="14" t="s">
        <v>77</v>
      </c>
      <c r="BK178" s="215">
        <f>ROUND(I178*H178,2)</f>
        <v>0</v>
      </c>
      <c r="BL178" s="14" t="s">
        <v>178</v>
      </c>
      <c r="BM178" s="214" t="s">
        <v>388</v>
      </c>
    </row>
    <row r="179" spans="1:65" s="2" customFormat="1" ht="24.15" customHeight="1">
      <c r="A179" s="35"/>
      <c r="B179" s="36"/>
      <c r="C179" s="202" t="s">
        <v>529</v>
      </c>
      <c r="D179" s="202" t="s">
        <v>174</v>
      </c>
      <c r="E179" s="203" t="s">
        <v>962</v>
      </c>
      <c r="F179" s="204" t="s">
        <v>963</v>
      </c>
      <c r="G179" s="205" t="s">
        <v>184</v>
      </c>
      <c r="H179" s="206">
        <v>1461.078</v>
      </c>
      <c r="I179" s="207"/>
      <c r="J179" s="208">
        <f>ROUND(I179*H179,2)</f>
        <v>0</v>
      </c>
      <c r="K179" s="209"/>
      <c r="L179" s="41"/>
      <c r="M179" s="210" t="s">
        <v>19</v>
      </c>
      <c r="N179" s="211" t="s">
        <v>40</v>
      </c>
      <c r="O179" s="81"/>
      <c r="P179" s="212">
        <f>O179*H179</f>
        <v>0</v>
      </c>
      <c r="Q179" s="212">
        <v>0.003</v>
      </c>
      <c r="R179" s="212">
        <f>Q179*H179</f>
        <v>4.383234</v>
      </c>
      <c r="S179" s="212">
        <v>0</v>
      </c>
      <c r="T179" s="213">
        <f>S179*H179</f>
        <v>0</v>
      </c>
      <c r="U179" s="35"/>
      <c r="V179" s="35"/>
      <c r="W179" s="35"/>
      <c r="X179" s="35"/>
      <c r="Y179" s="35"/>
      <c r="Z179" s="35"/>
      <c r="AA179" s="35"/>
      <c r="AB179" s="35"/>
      <c r="AC179" s="35"/>
      <c r="AD179" s="35"/>
      <c r="AE179" s="35"/>
      <c r="AR179" s="214" t="s">
        <v>178</v>
      </c>
      <c r="AT179" s="214" t="s">
        <v>174</v>
      </c>
      <c r="AU179" s="214" t="s">
        <v>79</v>
      </c>
      <c r="AY179" s="14" t="s">
        <v>171</v>
      </c>
      <c r="BE179" s="215">
        <f>IF(N179="základní",J179,0)</f>
        <v>0</v>
      </c>
      <c r="BF179" s="215">
        <f>IF(N179="snížená",J179,0)</f>
        <v>0</v>
      </c>
      <c r="BG179" s="215">
        <f>IF(N179="zákl. přenesená",J179,0)</f>
        <v>0</v>
      </c>
      <c r="BH179" s="215">
        <f>IF(N179="sníž. přenesená",J179,0)</f>
        <v>0</v>
      </c>
      <c r="BI179" s="215">
        <f>IF(N179="nulová",J179,0)</f>
        <v>0</v>
      </c>
      <c r="BJ179" s="14" t="s">
        <v>77</v>
      </c>
      <c r="BK179" s="215">
        <f>ROUND(I179*H179,2)</f>
        <v>0</v>
      </c>
      <c r="BL179" s="14" t="s">
        <v>178</v>
      </c>
      <c r="BM179" s="214" t="s">
        <v>539</v>
      </c>
    </row>
    <row r="180" spans="1:65" s="2" customFormat="1" ht="37.8" customHeight="1">
      <c r="A180" s="35"/>
      <c r="B180" s="36"/>
      <c r="C180" s="202" t="s">
        <v>465</v>
      </c>
      <c r="D180" s="202" t="s">
        <v>174</v>
      </c>
      <c r="E180" s="203" t="s">
        <v>964</v>
      </c>
      <c r="F180" s="204" t="s">
        <v>965</v>
      </c>
      <c r="G180" s="205" t="s">
        <v>356</v>
      </c>
      <c r="H180" s="206">
        <v>910.92</v>
      </c>
      <c r="I180" s="207"/>
      <c r="J180" s="208">
        <f>ROUND(I180*H180,2)</f>
        <v>0</v>
      </c>
      <c r="K180" s="209"/>
      <c r="L180" s="41"/>
      <c r="M180" s="210" t="s">
        <v>19</v>
      </c>
      <c r="N180" s="211" t="s">
        <v>40</v>
      </c>
      <c r="O180" s="81"/>
      <c r="P180" s="212">
        <f>O180*H180</f>
        <v>0</v>
      </c>
      <c r="Q180" s="212">
        <v>0</v>
      </c>
      <c r="R180" s="212">
        <f>Q180*H180</f>
        <v>0</v>
      </c>
      <c r="S180" s="212">
        <v>0</v>
      </c>
      <c r="T180" s="213">
        <f>S180*H180</f>
        <v>0</v>
      </c>
      <c r="U180" s="35"/>
      <c r="V180" s="35"/>
      <c r="W180" s="35"/>
      <c r="X180" s="35"/>
      <c r="Y180" s="35"/>
      <c r="Z180" s="35"/>
      <c r="AA180" s="35"/>
      <c r="AB180" s="35"/>
      <c r="AC180" s="35"/>
      <c r="AD180" s="35"/>
      <c r="AE180" s="35"/>
      <c r="AR180" s="214" t="s">
        <v>178</v>
      </c>
      <c r="AT180" s="214" t="s">
        <v>174</v>
      </c>
      <c r="AU180" s="214" t="s">
        <v>79</v>
      </c>
      <c r="AY180" s="14" t="s">
        <v>171</v>
      </c>
      <c r="BE180" s="215">
        <f>IF(N180="základní",J180,0)</f>
        <v>0</v>
      </c>
      <c r="BF180" s="215">
        <f>IF(N180="snížená",J180,0)</f>
        <v>0</v>
      </c>
      <c r="BG180" s="215">
        <f>IF(N180="zákl. přenesená",J180,0)</f>
        <v>0</v>
      </c>
      <c r="BH180" s="215">
        <f>IF(N180="sníž. přenesená",J180,0)</f>
        <v>0</v>
      </c>
      <c r="BI180" s="215">
        <f>IF(N180="nulová",J180,0)</f>
        <v>0</v>
      </c>
      <c r="BJ180" s="14" t="s">
        <v>77</v>
      </c>
      <c r="BK180" s="215">
        <f>ROUND(I180*H180,2)</f>
        <v>0</v>
      </c>
      <c r="BL180" s="14" t="s">
        <v>178</v>
      </c>
      <c r="BM180" s="214" t="s">
        <v>391</v>
      </c>
    </row>
    <row r="181" spans="1:65" s="2" customFormat="1" ht="14.4" customHeight="1">
      <c r="A181" s="35"/>
      <c r="B181" s="36"/>
      <c r="C181" s="222" t="s">
        <v>536</v>
      </c>
      <c r="D181" s="222" t="s">
        <v>299</v>
      </c>
      <c r="E181" s="223" t="s">
        <v>966</v>
      </c>
      <c r="F181" s="224" t="s">
        <v>967</v>
      </c>
      <c r="G181" s="225" t="s">
        <v>356</v>
      </c>
      <c r="H181" s="226">
        <v>956.466</v>
      </c>
      <c r="I181" s="227"/>
      <c r="J181" s="228">
        <f>ROUND(I181*H181,2)</f>
        <v>0</v>
      </c>
      <c r="K181" s="229"/>
      <c r="L181" s="230"/>
      <c r="M181" s="231" t="s">
        <v>19</v>
      </c>
      <c r="N181" s="232" t="s">
        <v>40</v>
      </c>
      <c r="O181" s="81"/>
      <c r="P181" s="212">
        <f>O181*H181</f>
        <v>0</v>
      </c>
      <c r="Q181" s="212">
        <v>5E-05</v>
      </c>
      <c r="R181" s="212">
        <f>Q181*H181</f>
        <v>0.047823300000000006</v>
      </c>
      <c r="S181" s="212">
        <v>0</v>
      </c>
      <c r="T181" s="213">
        <f>S181*H181</f>
        <v>0</v>
      </c>
      <c r="U181" s="35"/>
      <c r="V181" s="35"/>
      <c r="W181" s="35"/>
      <c r="X181" s="35"/>
      <c r="Y181" s="35"/>
      <c r="Z181" s="35"/>
      <c r="AA181" s="35"/>
      <c r="AB181" s="35"/>
      <c r="AC181" s="35"/>
      <c r="AD181" s="35"/>
      <c r="AE181" s="35"/>
      <c r="AR181" s="214" t="s">
        <v>188</v>
      </c>
      <c r="AT181" s="214" t="s">
        <v>299</v>
      </c>
      <c r="AU181" s="214" t="s">
        <v>79</v>
      </c>
      <c r="AY181" s="14" t="s">
        <v>171</v>
      </c>
      <c r="BE181" s="215">
        <f>IF(N181="základní",J181,0)</f>
        <v>0</v>
      </c>
      <c r="BF181" s="215">
        <f>IF(N181="snížená",J181,0)</f>
        <v>0</v>
      </c>
      <c r="BG181" s="215">
        <f>IF(N181="zákl. přenesená",J181,0)</f>
        <v>0</v>
      </c>
      <c r="BH181" s="215">
        <f>IF(N181="sníž. přenesená",J181,0)</f>
        <v>0</v>
      </c>
      <c r="BI181" s="215">
        <f>IF(N181="nulová",J181,0)</f>
        <v>0</v>
      </c>
      <c r="BJ181" s="14" t="s">
        <v>77</v>
      </c>
      <c r="BK181" s="215">
        <f>ROUND(I181*H181,2)</f>
        <v>0</v>
      </c>
      <c r="BL181" s="14" t="s">
        <v>178</v>
      </c>
      <c r="BM181" s="214" t="s">
        <v>968</v>
      </c>
    </row>
    <row r="182" spans="1:65" s="2" customFormat="1" ht="37.8" customHeight="1">
      <c r="A182" s="35"/>
      <c r="B182" s="36"/>
      <c r="C182" s="202" t="s">
        <v>469</v>
      </c>
      <c r="D182" s="202" t="s">
        <v>174</v>
      </c>
      <c r="E182" s="203" t="s">
        <v>969</v>
      </c>
      <c r="F182" s="204" t="s">
        <v>970</v>
      </c>
      <c r="G182" s="205" t="s">
        <v>356</v>
      </c>
      <c r="H182" s="206">
        <v>116.6</v>
      </c>
      <c r="I182" s="207"/>
      <c r="J182" s="208">
        <f>ROUND(I182*H182,2)</f>
        <v>0</v>
      </c>
      <c r="K182" s="209"/>
      <c r="L182" s="41"/>
      <c r="M182" s="210" t="s">
        <v>19</v>
      </c>
      <c r="N182" s="211" t="s">
        <v>40</v>
      </c>
      <c r="O182" s="81"/>
      <c r="P182" s="212">
        <f>O182*H182</f>
        <v>0</v>
      </c>
      <c r="Q182" s="212">
        <v>0</v>
      </c>
      <c r="R182" s="212">
        <f>Q182*H182</f>
        <v>0</v>
      </c>
      <c r="S182" s="212">
        <v>0</v>
      </c>
      <c r="T182" s="213">
        <f>S182*H182</f>
        <v>0</v>
      </c>
      <c r="U182" s="35"/>
      <c r="V182" s="35"/>
      <c r="W182" s="35"/>
      <c r="X182" s="35"/>
      <c r="Y182" s="35"/>
      <c r="Z182" s="35"/>
      <c r="AA182" s="35"/>
      <c r="AB182" s="35"/>
      <c r="AC182" s="35"/>
      <c r="AD182" s="35"/>
      <c r="AE182" s="35"/>
      <c r="AR182" s="214" t="s">
        <v>178</v>
      </c>
      <c r="AT182" s="214" t="s">
        <v>174</v>
      </c>
      <c r="AU182" s="214" t="s">
        <v>79</v>
      </c>
      <c r="AY182" s="14" t="s">
        <v>171</v>
      </c>
      <c r="BE182" s="215">
        <f>IF(N182="základní",J182,0)</f>
        <v>0</v>
      </c>
      <c r="BF182" s="215">
        <f>IF(N182="snížená",J182,0)</f>
        <v>0</v>
      </c>
      <c r="BG182" s="215">
        <f>IF(N182="zákl. přenesená",J182,0)</f>
        <v>0</v>
      </c>
      <c r="BH182" s="215">
        <f>IF(N182="sníž. přenesená",J182,0)</f>
        <v>0</v>
      </c>
      <c r="BI182" s="215">
        <f>IF(N182="nulová",J182,0)</f>
        <v>0</v>
      </c>
      <c r="BJ182" s="14" t="s">
        <v>77</v>
      </c>
      <c r="BK182" s="215">
        <f>ROUND(I182*H182,2)</f>
        <v>0</v>
      </c>
      <c r="BL182" s="14" t="s">
        <v>178</v>
      </c>
      <c r="BM182" s="214" t="s">
        <v>394</v>
      </c>
    </row>
    <row r="183" spans="1:65" s="2" customFormat="1" ht="24.15" customHeight="1">
      <c r="A183" s="35"/>
      <c r="B183" s="36"/>
      <c r="C183" s="222" t="s">
        <v>544</v>
      </c>
      <c r="D183" s="222" t="s">
        <v>299</v>
      </c>
      <c r="E183" s="223" t="s">
        <v>971</v>
      </c>
      <c r="F183" s="224" t="s">
        <v>972</v>
      </c>
      <c r="G183" s="225" t="s">
        <v>356</v>
      </c>
      <c r="H183" s="226">
        <v>122.43</v>
      </c>
      <c r="I183" s="227"/>
      <c r="J183" s="228">
        <f>ROUND(I183*H183,2)</f>
        <v>0</v>
      </c>
      <c r="K183" s="229"/>
      <c r="L183" s="230"/>
      <c r="M183" s="231" t="s">
        <v>19</v>
      </c>
      <c r="N183" s="232" t="s">
        <v>40</v>
      </c>
      <c r="O183" s="81"/>
      <c r="P183" s="212">
        <f>O183*H183</f>
        <v>0</v>
      </c>
      <c r="Q183" s="212">
        <v>0.0001</v>
      </c>
      <c r="R183" s="212">
        <f>Q183*H183</f>
        <v>0.012243</v>
      </c>
      <c r="S183" s="212">
        <v>0</v>
      </c>
      <c r="T183" s="213">
        <f>S183*H183</f>
        <v>0</v>
      </c>
      <c r="U183" s="35"/>
      <c r="V183" s="35"/>
      <c r="W183" s="35"/>
      <c r="X183" s="35"/>
      <c r="Y183" s="35"/>
      <c r="Z183" s="35"/>
      <c r="AA183" s="35"/>
      <c r="AB183" s="35"/>
      <c r="AC183" s="35"/>
      <c r="AD183" s="35"/>
      <c r="AE183" s="35"/>
      <c r="AR183" s="214" t="s">
        <v>188</v>
      </c>
      <c r="AT183" s="214" t="s">
        <v>299</v>
      </c>
      <c r="AU183" s="214" t="s">
        <v>79</v>
      </c>
      <c r="AY183" s="14" t="s">
        <v>171</v>
      </c>
      <c r="BE183" s="215">
        <f>IF(N183="základní",J183,0)</f>
        <v>0</v>
      </c>
      <c r="BF183" s="215">
        <f>IF(N183="snížená",J183,0)</f>
        <v>0</v>
      </c>
      <c r="BG183" s="215">
        <f>IF(N183="zákl. přenesená",J183,0)</f>
        <v>0</v>
      </c>
      <c r="BH183" s="215">
        <f>IF(N183="sníž. přenesená",J183,0)</f>
        <v>0</v>
      </c>
      <c r="BI183" s="215">
        <f>IF(N183="nulová",J183,0)</f>
        <v>0</v>
      </c>
      <c r="BJ183" s="14" t="s">
        <v>77</v>
      </c>
      <c r="BK183" s="215">
        <f>ROUND(I183*H183,2)</f>
        <v>0</v>
      </c>
      <c r="BL183" s="14" t="s">
        <v>178</v>
      </c>
      <c r="BM183" s="214" t="s">
        <v>973</v>
      </c>
    </row>
    <row r="184" spans="1:65" s="2" customFormat="1" ht="37.8" customHeight="1">
      <c r="A184" s="35"/>
      <c r="B184" s="36"/>
      <c r="C184" s="202" t="s">
        <v>473</v>
      </c>
      <c r="D184" s="202" t="s">
        <v>174</v>
      </c>
      <c r="E184" s="203" t="s">
        <v>974</v>
      </c>
      <c r="F184" s="204" t="s">
        <v>975</v>
      </c>
      <c r="G184" s="205" t="s">
        <v>184</v>
      </c>
      <c r="H184" s="206">
        <v>550.158</v>
      </c>
      <c r="I184" s="207"/>
      <c r="J184" s="208">
        <f>ROUND(I184*H184,2)</f>
        <v>0</v>
      </c>
      <c r="K184" s="209"/>
      <c r="L184" s="41"/>
      <c r="M184" s="210" t="s">
        <v>19</v>
      </c>
      <c r="N184" s="211" t="s">
        <v>40</v>
      </c>
      <c r="O184" s="81"/>
      <c r="P184" s="212">
        <f>O184*H184</f>
        <v>0</v>
      </c>
      <c r="Q184" s="212">
        <v>0.00438</v>
      </c>
      <c r="R184" s="212">
        <f>Q184*H184</f>
        <v>2.4096920400000004</v>
      </c>
      <c r="S184" s="212">
        <v>0</v>
      </c>
      <c r="T184" s="213">
        <f>S184*H184</f>
        <v>0</v>
      </c>
      <c r="U184" s="35"/>
      <c r="V184" s="35"/>
      <c r="W184" s="35"/>
      <c r="X184" s="35"/>
      <c r="Y184" s="35"/>
      <c r="Z184" s="35"/>
      <c r="AA184" s="35"/>
      <c r="AB184" s="35"/>
      <c r="AC184" s="35"/>
      <c r="AD184" s="35"/>
      <c r="AE184" s="35"/>
      <c r="AR184" s="214" t="s">
        <v>178</v>
      </c>
      <c r="AT184" s="214" t="s">
        <v>174</v>
      </c>
      <c r="AU184" s="214" t="s">
        <v>79</v>
      </c>
      <c r="AY184" s="14" t="s">
        <v>171</v>
      </c>
      <c r="BE184" s="215">
        <f>IF(N184="základní",J184,0)</f>
        <v>0</v>
      </c>
      <c r="BF184" s="215">
        <f>IF(N184="snížená",J184,0)</f>
        <v>0</v>
      </c>
      <c r="BG184" s="215">
        <f>IF(N184="zákl. přenesená",J184,0)</f>
        <v>0</v>
      </c>
      <c r="BH184" s="215">
        <f>IF(N184="sníž. přenesená",J184,0)</f>
        <v>0</v>
      </c>
      <c r="BI184" s="215">
        <f>IF(N184="nulová",J184,0)</f>
        <v>0</v>
      </c>
      <c r="BJ184" s="14" t="s">
        <v>77</v>
      </c>
      <c r="BK184" s="215">
        <f>ROUND(I184*H184,2)</f>
        <v>0</v>
      </c>
      <c r="BL184" s="14" t="s">
        <v>178</v>
      </c>
      <c r="BM184" s="214" t="s">
        <v>976</v>
      </c>
    </row>
    <row r="185" spans="1:65" s="2" customFormat="1" ht="37.8" customHeight="1">
      <c r="A185" s="35"/>
      <c r="B185" s="36"/>
      <c r="C185" s="202" t="s">
        <v>977</v>
      </c>
      <c r="D185" s="202" t="s">
        <v>174</v>
      </c>
      <c r="E185" s="203" t="s">
        <v>978</v>
      </c>
      <c r="F185" s="204" t="s">
        <v>979</v>
      </c>
      <c r="G185" s="205" t="s">
        <v>184</v>
      </c>
      <c r="H185" s="206">
        <v>355.429</v>
      </c>
      <c r="I185" s="207"/>
      <c r="J185" s="208">
        <f>ROUND(I185*H185,2)</f>
        <v>0</v>
      </c>
      <c r="K185" s="209"/>
      <c r="L185" s="41"/>
      <c r="M185" s="210" t="s">
        <v>19</v>
      </c>
      <c r="N185" s="211" t="s">
        <v>40</v>
      </c>
      <c r="O185" s="81"/>
      <c r="P185" s="212">
        <f>O185*H185</f>
        <v>0</v>
      </c>
      <c r="Q185" s="212">
        <v>0.00268</v>
      </c>
      <c r="R185" s="212">
        <f>Q185*H185</f>
        <v>0.9525497199999999</v>
      </c>
      <c r="S185" s="212">
        <v>0</v>
      </c>
      <c r="T185" s="213">
        <f>S185*H185</f>
        <v>0</v>
      </c>
      <c r="U185" s="35"/>
      <c r="V185" s="35"/>
      <c r="W185" s="35"/>
      <c r="X185" s="35"/>
      <c r="Y185" s="35"/>
      <c r="Z185" s="35"/>
      <c r="AA185" s="35"/>
      <c r="AB185" s="35"/>
      <c r="AC185" s="35"/>
      <c r="AD185" s="35"/>
      <c r="AE185" s="35"/>
      <c r="AR185" s="214" t="s">
        <v>178</v>
      </c>
      <c r="AT185" s="214" t="s">
        <v>174</v>
      </c>
      <c r="AU185" s="214" t="s">
        <v>79</v>
      </c>
      <c r="AY185" s="14" t="s">
        <v>171</v>
      </c>
      <c r="BE185" s="215">
        <f>IF(N185="základní",J185,0)</f>
        <v>0</v>
      </c>
      <c r="BF185" s="215">
        <f>IF(N185="snížená",J185,0)</f>
        <v>0</v>
      </c>
      <c r="BG185" s="215">
        <f>IF(N185="zákl. přenesená",J185,0)</f>
        <v>0</v>
      </c>
      <c r="BH185" s="215">
        <f>IF(N185="sníž. přenesená",J185,0)</f>
        <v>0</v>
      </c>
      <c r="BI185" s="215">
        <f>IF(N185="nulová",J185,0)</f>
        <v>0</v>
      </c>
      <c r="BJ185" s="14" t="s">
        <v>77</v>
      </c>
      <c r="BK185" s="215">
        <f>ROUND(I185*H185,2)</f>
        <v>0</v>
      </c>
      <c r="BL185" s="14" t="s">
        <v>178</v>
      </c>
      <c r="BM185" s="214" t="s">
        <v>980</v>
      </c>
    </row>
    <row r="186" spans="1:65" s="2" customFormat="1" ht="24.15" customHeight="1">
      <c r="A186" s="35"/>
      <c r="B186" s="36"/>
      <c r="C186" s="202" t="s">
        <v>349</v>
      </c>
      <c r="D186" s="202" t="s">
        <v>174</v>
      </c>
      <c r="E186" s="203" t="s">
        <v>981</v>
      </c>
      <c r="F186" s="204" t="s">
        <v>982</v>
      </c>
      <c r="G186" s="205" t="s">
        <v>184</v>
      </c>
      <c r="H186" s="206">
        <v>355.429</v>
      </c>
      <c r="I186" s="207"/>
      <c r="J186" s="208">
        <f>ROUND(I186*H186,2)</f>
        <v>0</v>
      </c>
      <c r="K186" s="209"/>
      <c r="L186" s="41"/>
      <c r="M186" s="210" t="s">
        <v>19</v>
      </c>
      <c r="N186" s="211" t="s">
        <v>40</v>
      </c>
      <c r="O186" s="81"/>
      <c r="P186" s="212">
        <f>O186*H186</f>
        <v>0</v>
      </c>
      <c r="Q186" s="212">
        <v>0.01875</v>
      </c>
      <c r="R186" s="212">
        <f>Q186*H186</f>
        <v>6.66429375</v>
      </c>
      <c r="S186" s="212">
        <v>0</v>
      </c>
      <c r="T186" s="213">
        <f>S186*H186</f>
        <v>0</v>
      </c>
      <c r="U186" s="35"/>
      <c r="V186" s="35"/>
      <c r="W186" s="35"/>
      <c r="X186" s="35"/>
      <c r="Y186" s="35"/>
      <c r="Z186" s="35"/>
      <c r="AA186" s="35"/>
      <c r="AB186" s="35"/>
      <c r="AC186" s="35"/>
      <c r="AD186" s="35"/>
      <c r="AE186" s="35"/>
      <c r="AR186" s="214" t="s">
        <v>178</v>
      </c>
      <c r="AT186" s="214" t="s">
        <v>174</v>
      </c>
      <c r="AU186" s="214" t="s">
        <v>79</v>
      </c>
      <c r="AY186" s="14" t="s">
        <v>171</v>
      </c>
      <c r="BE186" s="215">
        <f>IF(N186="základní",J186,0)</f>
        <v>0</v>
      </c>
      <c r="BF186" s="215">
        <f>IF(N186="snížená",J186,0)</f>
        <v>0</v>
      </c>
      <c r="BG186" s="215">
        <f>IF(N186="zákl. přenesená",J186,0)</f>
        <v>0</v>
      </c>
      <c r="BH186" s="215">
        <f>IF(N186="sníž. přenesená",J186,0)</f>
        <v>0</v>
      </c>
      <c r="BI186" s="215">
        <f>IF(N186="nulová",J186,0)</f>
        <v>0</v>
      </c>
      <c r="BJ186" s="14" t="s">
        <v>77</v>
      </c>
      <c r="BK186" s="215">
        <f>ROUND(I186*H186,2)</f>
        <v>0</v>
      </c>
      <c r="BL186" s="14" t="s">
        <v>178</v>
      </c>
      <c r="BM186" s="214" t="s">
        <v>983</v>
      </c>
    </row>
    <row r="187" spans="1:65" s="2" customFormat="1" ht="37.8" customHeight="1">
      <c r="A187" s="35"/>
      <c r="B187" s="36"/>
      <c r="C187" s="202" t="s">
        <v>984</v>
      </c>
      <c r="D187" s="202" t="s">
        <v>174</v>
      </c>
      <c r="E187" s="203" t="s">
        <v>985</v>
      </c>
      <c r="F187" s="204" t="s">
        <v>986</v>
      </c>
      <c r="G187" s="205" t="s">
        <v>184</v>
      </c>
      <c r="H187" s="206">
        <v>355.429</v>
      </c>
      <c r="I187" s="207"/>
      <c r="J187" s="208">
        <f>ROUND(I187*H187,2)</f>
        <v>0</v>
      </c>
      <c r="K187" s="209"/>
      <c r="L187" s="41"/>
      <c r="M187" s="210" t="s">
        <v>19</v>
      </c>
      <c r="N187" s="211" t="s">
        <v>40</v>
      </c>
      <c r="O187" s="81"/>
      <c r="P187" s="212">
        <f>O187*H187</f>
        <v>0</v>
      </c>
      <c r="Q187" s="212">
        <v>0.00438</v>
      </c>
      <c r="R187" s="212">
        <f>Q187*H187</f>
        <v>1.55677902</v>
      </c>
      <c r="S187" s="212">
        <v>0</v>
      </c>
      <c r="T187" s="213">
        <f>S187*H187</f>
        <v>0</v>
      </c>
      <c r="U187" s="35"/>
      <c r="V187" s="35"/>
      <c r="W187" s="35"/>
      <c r="X187" s="35"/>
      <c r="Y187" s="35"/>
      <c r="Z187" s="35"/>
      <c r="AA187" s="35"/>
      <c r="AB187" s="35"/>
      <c r="AC187" s="35"/>
      <c r="AD187" s="35"/>
      <c r="AE187" s="35"/>
      <c r="AR187" s="214" t="s">
        <v>178</v>
      </c>
      <c r="AT187" s="214" t="s">
        <v>174</v>
      </c>
      <c r="AU187" s="214" t="s">
        <v>79</v>
      </c>
      <c r="AY187" s="14" t="s">
        <v>171</v>
      </c>
      <c r="BE187" s="215">
        <f>IF(N187="základní",J187,0)</f>
        <v>0</v>
      </c>
      <c r="BF187" s="215">
        <f>IF(N187="snížená",J187,0)</f>
        <v>0</v>
      </c>
      <c r="BG187" s="215">
        <f>IF(N187="zákl. přenesená",J187,0)</f>
        <v>0</v>
      </c>
      <c r="BH187" s="215">
        <f>IF(N187="sníž. přenesená",J187,0)</f>
        <v>0</v>
      </c>
      <c r="BI187" s="215">
        <f>IF(N187="nulová",J187,0)</f>
        <v>0</v>
      </c>
      <c r="BJ187" s="14" t="s">
        <v>77</v>
      </c>
      <c r="BK187" s="215">
        <f>ROUND(I187*H187,2)</f>
        <v>0</v>
      </c>
      <c r="BL187" s="14" t="s">
        <v>178</v>
      </c>
      <c r="BM187" s="214" t="s">
        <v>987</v>
      </c>
    </row>
    <row r="188" spans="1:65" s="2" customFormat="1" ht="24.15" customHeight="1">
      <c r="A188" s="35"/>
      <c r="B188" s="36"/>
      <c r="C188" s="202" t="s">
        <v>477</v>
      </c>
      <c r="D188" s="202" t="s">
        <v>174</v>
      </c>
      <c r="E188" s="203" t="s">
        <v>988</v>
      </c>
      <c r="F188" s="204" t="s">
        <v>989</v>
      </c>
      <c r="G188" s="205" t="s">
        <v>184</v>
      </c>
      <c r="H188" s="206">
        <v>1432.516</v>
      </c>
      <c r="I188" s="207"/>
      <c r="J188" s="208">
        <f>ROUND(I188*H188,2)</f>
        <v>0</v>
      </c>
      <c r="K188" s="209"/>
      <c r="L188" s="41"/>
      <c r="M188" s="210" t="s">
        <v>19</v>
      </c>
      <c r="N188" s="211" t="s">
        <v>40</v>
      </c>
      <c r="O188" s="81"/>
      <c r="P188" s="212">
        <f>O188*H188</f>
        <v>0</v>
      </c>
      <c r="Q188" s="212">
        <v>0.00735</v>
      </c>
      <c r="R188" s="212">
        <f>Q188*H188</f>
        <v>10.5289926</v>
      </c>
      <c r="S188" s="212">
        <v>0</v>
      </c>
      <c r="T188" s="213">
        <f>S188*H188</f>
        <v>0</v>
      </c>
      <c r="U188" s="35"/>
      <c r="V188" s="35"/>
      <c r="W188" s="35"/>
      <c r="X188" s="35"/>
      <c r="Y188" s="35"/>
      <c r="Z188" s="35"/>
      <c r="AA188" s="35"/>
      <c r="AB188" s="35"/>
      <c r="AC188" s="35"/>
      <c r="AD188" s="35"/>
      <c r="AE188" s="35"/>
      <c r="AR188" s="214" t="s">
        <v>178</v>
      </c>
      <c r="AT188" s="214" t="s">
        <v>174</v>
      </c>
      <c r="AU188" s="214" t="s">
        <v>79</v>
      </c>
      <c r="AY188" s="14" t="s">
        <v>171</v>
      </c>
      <c r="BE188" s="215">
        <f>IF(N188="základní",J188,0)</f>
        <v>0</v>
      </c>
      <c r="BF188" s="215">
        <f>IF(N188="snížená",J188,0)</f>
        <v>0</v>
      </c>
      <c r="BG188" s="215">
        <f>IF(N188="zákl. přenesená",J188,0)</f>
        <v>0</v>
      </c>
      <c r="BH188" s="215">
        <f>IF(N188="sníž. přenesená",J188,0)</f>
        <v>0</v>
      </c>
      <c r="BI188" s="215">
        <f>IF(N188="nulová",J188,0)</f>
        <v>0</v>
      </c>
      <c r="BJ188" s="14" t="s">
        <v>77</v>
      </c>
      <c r="BK188" s="215">
        <f>ROUND(I188*H188,2)</f>
        <v>0</v>
      </c>
      <c r="BL188" s="14" t="s">
        <v>178</v>
      </c>
      <c r="BM188" s="214" t="s">
        <v>990</v>
      </c>
    </row>
    <row r="189" spans="1:65" s="2" customFormat="1" ht="24.15" customHeight="1">
      <c r="A189" s="35"/>
      <c r="B189" s="36"/>
      <c r="C189" s="202" t="s">
        <v>991</v>
      </c>
      <c r="D189" s="202" t="s">
        <v>174</v>
      </c>
      <c r="E189" s="203" t="s">
        <v>992</v>
      </c>
      <c r="F189" s="204" t="s">
        <v>993</v>
      </c>
      <c r="G189" s="205" t="s">
        <v>177</v>
      </c>
      <c r="H189" s="206">
        <v>9.303</v>
      </c>
      <c r="I189" s="207"/>
      <c r="J189" s="208">
        <f>ROUND(I189*H189,2)</f>
        <v>0</v>
      </c>
      <c r="K189" s="209"/>
      <c r="L189" s="41"/>
      <c r="M189" s="210" t="s">
        <v>19</v>
      </c>
      <c r="N189" s="211" t="s">
        <v>40</v>
      </c>
      <c r="O189" s="81"/>
      <c r="P189" s="212">
        <f>O189*H189</f>
        <v>0</v>
      </c>
      <c r="Q189" s="212">
        <v>2.45329</v>
      </c>
      <c r="R189" s="212">
        <f>Q189*H189</f>
        <v>22.822956870000002</v>
      </c>
      <c r="S189" s="212">
        <v>0</v>
      </c>
      <c r="T189" s="213">
        <f>S189*H189</f>
        <v>0</v>
      </c>
      <c r="U189" s="35"/>
      <c r="V189" s="35"/>
      <c r="W189" s="35"/>
      <c r="X189" s="35"/>
      <c r="Y189" s="35"/>
      <c r="Z189" s="35"/>
      <c r="AA189" s="35"/>
      <c r="AB189" s="35"/>
      <c r="AC189" s="35"/>
      <c r="AD189" s="35"/>
      <c r="AE189" s="35"/>
      <c r="AR189" s="214" t="s">
        <v>178</v>
      </c>
      <c r="AT189" s="214" t="s">
        <v>174</v>
      </c>
      <c r="AU189" s="214" t="s">
        <v>79</v>
      </c>
      <c r="AY189" s="14" t="s">
        <v>171</v>
      </c>
      <c r="BE189" s="215">
        <f>IF(N189="základní",J189,0)</f>
        <v>0</v>
      </c>
      <c r="BF189" s="215">
        <f>IF(N189="snížená",J189,0)</f>
        <v>0</v>
      </c>
      <c r="BG189" s="215">
        <f>IF(N189="zákl. přenesená",J189,0)</f>
        <v>0</v>
      </c>
      <c r="BH189" s="215">
        <f>IF(N189="sníž. přenesená",J189,0)</f>
        <v>0</v>
      </c>
      <c r="BI189" s="215">
        <f>IF(N189="nulová",J189,0)</f>
        <v>0</v>
      </c>
      <c r="BJ189" s="14" t="s">
        <v>77</v>
      </c>
      <c r="BK189" s="215">
        <f>ROUND(I189*H189,2)</f>
        <v>0</v>
      </c>
      <c r="BL189" s="14" t="s">
        <v>178</v>
      </c>
      <c r="BM189" s="214" t="s">
        <v>994</v>
      </c>
    </row>
    <row r="190" spans="1:65" s="2" customFormat="1" ht="24.15" customHeight="1">
      <c r="A190" s="35"/>
      <c r="B190" s="36"/>
      <c r="C190" s="202" t="s">
        <v>353</v>
      </c>
      <c r="D190" s="202" t="s">
        <v>174</v>
      </c>
      <c r="E190" s="203" t="s">
        <v>995</v>
      </c>
      <c r="F190" s="204" t="s">
        <v>996</v>
      </c>
      <c r="G190" s="205" t="s">
        <v>177</v>
      </c>
      <c r="H190" s="206">
        <v>30.154</v>
      </c>
      <c r="I190" s="207"/>
      <c r="J190" s="208">
        <f>ROUND(I190*H190,2)</f>
        <v>0</v>
      </c>
      <c r="K190" s="209"/>
      <c r="L190" s="41"/>
      <c r="M190" s="210" t="s">
        <v>19</v>
      </c>
      <c r="N190" s="211" t="s">
        <v>40</v>
      </c>
      <c r="O190" s="81"/>
      <c r="P190" s="212">
        <f>O190*H190</f>
        <v>0</v>
      </c>
      <c r="Q190" s="212">
        <v>2.45329</v>
      </c>
      <c r="R190" s="212">
        <f>Q190*H190</f>
        <v>73.97650666</v>
      </c>
      <c r="S190" s="212">
        <v>0</v>
      </c>
      <c r="T190" s="213">
        <f>S190*H190</f>
        <v>0</v>
      </c>
      <c r="U190" s="35"/>
      <c r="V190" s="35"/>
      <c r="W190" s="35"/>
      <c r="X190" s="35"/>
      <c r="Y190" s="35"/>
      <c r="Z190" s="35"/>
      <c r="AA190" s="35"/>
      <c r="AB190" s="35"/>
      <c r="AC190" s="35"/>
      <c r="AD190" s="35"/>
      <c r="AE190" s="35"/>
      <c r="AR190" s="214" t="s">
        <v>178</v>
      </c>
      <c r="AT190" s="214" t="s">
        <v>174</v>
      </c>
      <c r="AU190" s="214" t="s">
        <v>79</v>
      </c>
      <c r="AY190" s="14" t="s">
        <v>171</v>
      </c>
      <c r="BE190" s="215">
        <f>IF(N190="základní",J190,0)</f>
        <v>0</v>
      </c>
      <c r="BF190" s="215">
        <f>IF(N190="snížená",J190,0)</f>
        <v>0</v>
      </c>
      <c r="BG190" s="215">
        <f>IF(N190="zákl. přenesená",J190,0)</f>
        <v>0</v>
      </c>
      <c r="BH190" s="215">
        <f>IF(N190="sníž. přenesená",J190,0)</f>
        <v>0</v>
      </c>
      <c r="BI190" s="215">
        <f>IF(N190="nulová",J190,0)</f>
        <v>0</v>
      </c>
      <c r="BJ190" s="14" t="s">
        <v>77</v>
      </c>
      <c r="BK190" s="215">
        <f>ROUND(I190*H190,2)</f>
        <v>0</v>
      </c>
      <c r="BL190" s="14" t="s">
        <v>178</v>
      </c>
      <c r="BM190" s="214" t="s">
        <v>997</v>
      </c>
    </row>
    <row r="191" spans="1:65" s="2" customFormat="1" ht="37.8" customHeight="1">
      <c r="A191" s="35"/>
      <c r="B191" s="36"/>
      <c r="C191" s="202" t="s">
        <v>998</v>
      </c>
      <c r="D191" s="202" t="s">
        <v>174</v>
      </c>
      <c r="E191" s="203" t="s">
        <v>999</v>
      </c>
      <c r="F191" s="204" t="s">
        <v>1000</v>
      </c>
      <c r="G191" s="205" t="s">
        <v>177</v>
      </c>
      <c r="H191" s="206">
        <v>30.154</v>
      </c>
      <c r="I191" s="207"/>
      <c r="J191" s="208">
        <f>ROUND(I191*H191,2)</f>
        <v>0</v>
      </c>
      <c r="K191" s="209"/>
      <c r="L191" s="41"/>
      <c r="M191" s="210" t="s">
        <v>19</v>
      </c>
      <c r="N191" s="211" t="s">
        <v>40</v>
      </c>
      <c r="O191" s="81"/>
      <c r="P191" s="212">
        <f>O191*H191</f>
        <v>0</v>
      </c>
      <c r="Q191" s="212">
        <v>0</v>
      </c>
      <c r="R191" s="212">
        <f>Q191*H191</f>
        <v>0</v>
      </c>
      <c r="S191" s="212">
        <v>0</v>
      </c>
      <c r="T191" s="213">
        <f>S191*H191</f>
        <v>0</v>
      </c>
      <c r="U191" s="35"/>
      <c r="V191" s="35"/>
      <c r="W191" s="35"/>
      <c r="X191" s="35"/>
      <c r="Y191" s="35"/>
      <c r="Z191" s="35"/>
      <c r="AA191" s="35"/>
      <c r="AB191" s="35"/>
      <c r="AC191" s="35"/>
      <c r="AD191" s="35"/>
      <c r="AE191" s="35"/>
      <c r="AR191" s="214" t="s">
        <v>178</v>
      </c>
      <c r="AT191" s="214" t="s">
        <v>174</v>
      </c>
      <c r="AU191" s="214" t="s">
        <v>79</v>
      </c>
      <c r="AY191" s="14" t="s">
        <v>171</v>
      </c>
      <c r="BE191" s="215">
        <f>IF(N191="základní",J191,0)</f>
        <v>0</v>
      </c>
      <c r="BF191" s="215">
        <f>IF(N191="snížená",J191,0)</f>
        <v>0</v>
      </c>
      <c r="BG191" s="215">
        <f>IF(N191="zákl. přenesená",J191,0)</f>
        <v>0</v>
      </c>
      <c r="BH191" s="215">
        <f>IF(N191="sníž. přenesená",J191,0)</f>
        <v>0</v>
      </c>
      <c r="BI191" s="215">
        <f>IF(N191="nulová",J191,0)</f>
        <v>0</v>
      </c>
      <c r="BJ191" s="14" t="s">
        <v>77</v>
      </c>
      <c r="BK191" s="215">
        <f>ROUND(I191*H191,2)</f>
        <v>0</v>
      </c>
      <c r="BL191" s="14" t="s">
        <v>178</v>
      </c>
      <c r="BM191" s="214" t="s">
        <v>1001</v>
      </c>
    </row>
    <row r="192" spans="1:65" s="2" customFormat="1" ht="37.8" customHeight="1">
      <c r="A192" s="35"/>
      <c r="B192" s="36"/>
      <c r="C192" s="202" t="s">
        <v>481</v>
      </c>
      <c r="D192" s="202" t="s">
        <v>174</v>
      </c>
      <c r="E192" s="203" t="s">
        <v>1002</v>
      </c>
      <c r="F192" s="204" t="s">
        <v>1003</v>
      </c>
      <c r="G192" s="205" t="s">
        <v>177</v>
      </c>
      <c r="H192" s="206">
        <v>9.303</v>
      </c>
      <c r="I192" s="207"/>
      <c r="J192" s="208">
        <f>ROUND(I192*H192,2)</f>
        <v>0</v>
      </c>
      <c r="K192" s="209"/>
      <c r="L192" s="41"/>
      <c r="M192" s="210" t="s">
        <v>19</v>
      </c>
      <c r="N192" s="211" t="s">
        <v>40</v>
      </c>
      <c r="O192" s="81"/>
      <c r="P192" s="212">
        <f>O192*H192</f>
        <v>0</v>
      </c>
      <c r="Q192" s="212">
        <v>0</v>
      </c>
      <c r="R192" s="212">
        <f>Q192*H192</f>
        <v>0</v>
      </c>
      <c r="S192" s="212">
        <v>0</v>
      </c>
      <c r="T192" s="213">
        <f>S192*H192</f>
        <v>0</v>
      </c>
      <c r="U192" s="35"/>
      <c r="V192" s="35"/>
      <c r="W192" s="35"/>
      <c r="X192" s="35"/>
      <c r="Y192" s="35"/>
      <c r="Z192" s="35"/>
      <c r="AA192" s="35"/>
      <c r="AB192" s="35"/>
      <c r="AC192" s="35"/>
      <c r="AD192" s="35"/>
      <c r="AE192" s="35"/>
      <c r="AR192" s="214" t="s">
        <v>178</v>
      </c>
      <c r="AT192" s="214" t="s">
        <v>174</v>
      </c>
      <c r="AU192" s="214" t="s">
        <v>79</v>
      </c>
      <c r="AY192" s="14" t="s">
        <v>171</v>
      </c>
      <c r="BE192" s="215">
        <f>IF(N192="základní",J192,0)</f>
        <v>0</v>
      </c>
      <c r="BF192" s="215">
        <f>IF(N192="snížená",J192,0)</f>
        <v>0</v>
      </c>
      <c r="BG192" s="215">
        <f>IF(N192="zákl. přenesená",J192,0)</f>
        <v>0</v>
      </c>
      <c r="BH192" s="215">
        <f>IF(N192="sníž. přenesená",J192,0)</f>
        <v>0</v>
      </c>
      <c r="BI192" s="215">
        <f>IF(N192="nulová",J192,0)</f>
        <v>0</v>
      </c>
      <c r="BJ192" s="14" t="s">
        <v>77</v>
      </c>
      <c r="BK192" s="215">
        <f>ROUND(I192*H192,2)</f>
        <v>0</v>
      </c>
      <c r="BL192" s="14" t="s">
        <v>178</v>
      </c>
      <c r="BM192" s="214" t="s">
        <v>1004</v>
      </c>
    </row>
    <row r="193" spans="1:65" s="2" customFormat="1" ht="37.8" customHeight="1">
      <c r="A193" s="35"/>
      <c r="B193" s="36"/>
      <c r="C193" s="202" t="s">
        <v>1005</v>
      </c>
      <c r="D193" s="202" t="s">
        <v>174</v>
      </c>
      <c r="E193" s="203" t="s">
        <v>1006</v>
      </c>
      <c r="F193" s="204" t="s">
        <v>1007</v>
      </c>
      <c r="G193" s="205" t="s">
        <v>177</v>
      </c>
      <c r="H193" s="206">
        <v>30.154</v>
      </c>
      <c r="I193" s="207"/>
      <c r="J193" s="208">
        <f>ROUND(I193*H193,2)</f>
        <v>0</v>
      </c>
      <c r="K193" s="209"/>
      <c r="L193" s="41"/>
      <c r="M193" s="210" t="s">
        <v>19</v>
      </c>
      <c r="N193" s="211" t="s">
        <v>40</v>
      </c>
      <c r="O193" s="81"/>
      <c r="P193" s="212">
        <f>O193*H193</f>
        <v>0</v>
      </c>
      <c r="Q193" s="212">
        <v>0.0303</v>
      </c>
      <c r="R193" s="212">
        <f>Q193*H193</f>
        <v>0.9136662</v>
      </c>
      <c r="S193" s="212">
        <v>0</v>
      </c>
      <c r="T193" s="213">
        <f>S193*H193</f>
        <v>0</v>
      </c>
      <c r="U193" s="35"/>
      <c r="V193" s="35"/>
      <c r="W193" s="35"/>
      <c r="X193" s="35"/>
      <c r="Y193" s="35"/>
      <c r="Z193" s="35"/>
      <c r="AA193" s="35"/>
      <c r="AB193" s="35"/>
      <c r="AC193" s="35"/>
      <c r="AD193" s="35"/>
      <c r="AE193" s="35"/>
      <c r="AR193" s="214" t="s">
        <v>178</v>
      </c>
      <c r="AT193" s="214" t="s">
        <v>174</v>
      </c>
      <c r="AU193" s="214" t="s">
        <v>79</v>
      </c>
      <c r="AY193" s="14" t="s">
        <v>171</v>
      </c>
      <c r="BE193" s="215">
        <f>IF(N193="základní",J193,0)</f>
        <v>0</v>
      </c>
      <c r="BF193" s="215">
        <f>IF(N193="snížená",J193,0)</f>
        <v>0</v>
      </c>
      <c r="BG193" s="215">
        <f>IF(N193="zákl. přenesená",J193,0)</f>
        <v>0</v>
      </c>
      <c r="BH193" s="215">
        <f>IF(N193="sníž. přenesená",J193,0)</f>
        <v>0</v>
      </c>
      <c r="BI193" s="215">
        <f>IF(N193="nulová",J193,0)</f>
        <v>0</v>
      </c>
      <c r="BJ193" s="14" t="s">
        <v>77</v>
      </c>
      <c r="BK193" s="215">
        <f>ROUND(I193*H193,2)</f>
        <v>0</v>
      </c>
      <c r="BL193" s="14" t="s">
        <v>178</v>
      </c>
      <c r="BM193" s="214" t="s">
        <v>1008</v>
      </c>
    </row>
    <row r="194" spans="1:65" s="2" customFormat="1" ht="14.4" customHeight="1">
      <c r="A194" s="35"/>
      <c r="B194" s="36"/>
      <c r="C194" s="202" t="s">
        <v>484</v>
      </c>
      <c r="D194" s="202" t="s">
        <v>174</v>
      </c>
      <c r="E194" s="203" t="s">
        <v>1009</v>
      </c>
      <c r="F194" s="204" t="s">
        <v>1010</v>
      </c>
      <c r="G194" s="205" t="s">
        <v>205</v>
      </c>
      <c r="H194" s="206">
        <v>0.542</v>
      </c>
      <c r="I194" s="207"/>
      <c r="J194" s="208">
        <f>ROUND(I194*H194,2)</f>
        <v>0</v>
      </c>
      <c r="K194" s="209"/>
      <c r="L194" s="41"/>
      <c r="M194" s="210" t="s">
        <v>19</v>
      </c>
      <c r="N194" s="211" t="s">
        <v>40</v>
      </c>
      <c r="O194" s="81"/>
      <c r="P194" s="212">
        <f>O194*H194</f>
        <v>0</v>
      </c>
      <c r="Q194" s="212">
        <v>1.0627727797</v>
      </c>
      <c r="R194" s="212">
        <f>Q194*H194</f>
        <v>0.5760228465974</v>
      </c>
      <c r="S194" s="212">
        <v>0</v>
      </c>
      <c r="T194" s="213">
        <f>S194*H194</f>
        <v>0</v>
      </c>
      <c r="U194" s="35"/>
      <c r="V194" s="35"/>
      <c r="W194" s="35"/>
      <c r="X194" s="35"/>
      <c r="Y194" s="35"/>
      <c r="Z194" s="35"/>
      <c r="AA194" s="35"/>
      <c r="AB194" s="35"/>
      <c r="AC194" s="35"/>
      <c r="AD194" s="35"/>
      <c r="AE194" s="35"/>
      <c r="AR194" s="214" t="s">
        <v>178</v>
      </c>
      <c r="AT194" s="214" t="s">
        <v>174</v>
      </c>
      <c r="AU194" s="214" t="s">
        <v>79</v>
      </c>
      <c r="AY194" s="14" t="s">
        <v>171</v>
      </c>
      <c r="BE194" s="215">
        <f>IF(N194="základní",J194,0)</f>
        <v>0</v>
      </c>
      <c r="BF194" s="215">
        <f>IF(N194="snížená",J194,0)</f>
        <v>0</v>
      </c>
      <c r="BG194" s="215">
        <f>IF(N194="zákl. přenesená",J194,0)</f>
        <v>0</v>
      </c>
      <c r="BH194" s="215">
        <f>IF(N194="sníž. přenesená",J194,0)</f>
        <v>0</v>
      </c>
      <c r="BI194" s="215">
        <f>IF(N194="nulová",J194,0)</f>
        <v>0</v>
      </c>
      <c r="BJ194" s="14" t="s">
        <v>77</v>
      </c>
      <c r="BK194" s="215">
        <f>ROUND(I194*H194,2)</f>
        <v>0</v>
      </c>
      <c r="BL194" s="14" t="s">
        <v>178</v>
      </c>
      <c r="BM194" s="214" t="s">
        <v>1011</v>
      </c>
    </row>
    <row r="195" spans="1:65" s="2" customFormat="1" ht="37.8" customHeight="1">
      <c r="A195" s="35"/>
      <c r="B195" s="36"/>
      <c r="C195" s="202" t="s">
        <v>1012</v>
      </c>
      <c r="D195" s="202" t="s">
        <v>174</v>
      </c>
      <c r="E195" s="203" t="s">
        <v>1013</v>
      </c>
      <c r="F195" s="204" t="s">
        <v>1014</v>
      </c>
      <c r="G195" s="205" t="s">
        <v>352</v>
      </c>
      <c r="H195" s="206">
        <v>2</v>
      </c>
      <c r="I195" s="207"/>
      <c r="J195" s="208">
        <f>ROUND(I195*H195,2)</f>
        <v>0</v>
      </c>
      <c r="K195" s="209"/>
      <c r="L195" s="41"/>
      <c r="M195" s="210" t="s">
        <v>19</v>
      </c>
      <c r="N195" s="211" t="s">
        <v>40</v>
      </c>
      <c r="O195" s="81"/>
      <c r="P195" s="212">
        <f>O195*H195</f>
        <v>0</v>
      </c>
      <c r="Q195" s="212">
        <v>0.01777</v>
      </c>
      <c r="R195" s="212">
        <f>Q195*H195</f>
        <v>0.03554</v>
      </c>
      <c r="S195" s="212">
        <v>0</v>
      </c>
      <c r="T195" s="213">
        <f>S195*H195</f>
        <v>0</v>
      </c>
      <c r="U195" s="35"/>
      <c r="V195" s="35"/>
      <c r="W195" s="35"/>
      <c r="X195" s="35"/>
      <c r="Y195" s="35"/>
      <c r="Z195" s="35"/>
      <c r="AA195" s="35"/>
      <c r="AB195" s="35"/>
      <c r="AC195" s="35"/>
      <c r="AD195" s="35"/>
      <c r="AE195" s="35"/>
      <c r="AR195" s="214" t="s">
        <v>178</v>
      </c>
      <c r="AT195" s="214" t="s">
        <v>174</v>
      </c>
      <c r="AU195" s="214" t="s">
        <v>79</v>
      </c>
      <c r="AY195" s="14" t="s">
        <v>171</v>
      </c>
      <c r="BE195" s="215">
        <f>IF(N195="základní",J195,0)</f>
        <v>0</v>
      </c>
      <c r="BF195" s="215">
        <f>IF(N195="snížená",J195,0)</f>
        <v>0</v>
      </c>
      <c r="BG195" s="215">
        <f>IF(N195="zákl. přenesená",J195,0)</f>
        <v>0</v>
      </c>
      <c r="BH195" s="215">
        <f>IF(N195="sníž. přenesená",J195,0)</f>
        <v>0</v>
      </c>
      <c r="BI195" s="215">
        <f>IF(N195="nulová",J195,0)</f>
        <v>0</v>
      </c>
      <c r="BJ195" s="14" t="s">
        <v>77</v>
      </c>
      <c r="BK195" s="215">
        <f>ROUND(I195*H195,2)</f>
        <v>0</v>
      </c>
      <c r="BL195" s="14" t="s">
        <v>178</v>
      </c>
      <c r="BM195" s="214" t="s">
        <v>1015</v>
      </c>
    </row>
    <row r="196" spans="1:65" s="2" customFormat="1" ht="24.15" customHeight="1">
      <c r="A196" s="35"/>
      <c r="B196" s="36"/>
      <c r="C196" s="222" t="s">
        <v>488</v>
      </c>
      <c r="D196" s="222" t="s">
        <v>299</v>
      </c>
      <c r="E196" s="223" t="s">
        <v>1016</v>
      </c>
      <c r="F196" s="224" t="s">
        <v>1017</v>
      </c>
      <c r="G196" s="225" t="s">
        <v>352</v>
      </c>
      <c r="H196" s="226">
        <v>2</v>
      </c>
      <c r="I196" s="227"/>
      <c r="J196" s="228">
        <f>ROUND(I196*H196,2)</f>
        <v>0</v>
      </c>
      <c r="K196" s="229"/>
      <c r="L196" s="230"/>
      <c r="M196" s="231" t="s">
        <v>19</v>
      </c>
      <c r="N196" s="232" t="s">
        <v>40</v>
      </c>
      <c r="O196" s="81"/>
      <c r="P196" s="212">
        <f>O196*H196</f>
        <v>0</v>
      </c>
      <c r="Q196" s="212">
        <v>0.01249</v>
      </c>
      <c r="R196" s="212">
        <f>Q196*H196</f>
        <v>0.02498</v>
      </c>
      <c r="S196" s="212">
        <v>0</v>
      </c>
      <c r="T196" s="213">
        <f>S196*H196</f>
        <v>0</v>
      </c>
      <c r="U196" s="35"/>
      <c r="V196" s="35"/>
      <c r="W196" s="35"/>
      <c r="X196" s="35"/>
      <c r="Y196" s="35"/>
      <c r="Z196" s="35"/>
      <c r="AA196" s="35"/>
      <c r="AB196" s="35"/>
      <c r="AC196" s="35"/>
      <c r="AD196" s="35"/>
      <c r="AE196" s="35"/>
      <c r="AR196" s="214" t="s">
        <v>188</v>
      </c>
      <c r="AT196" s="214" t="s">
        <v>299</v>
      </c>
      <c r="AU196" s="214" t="s">
        <v>79</v>
      </c>
      <c r="AY196" s="14" t="s">
        <v>171</v>
      </c>
      <c r="BE196" s="215">
        <f>IF(N196="základní",J196,0)</f>
        <v>0</v>
      </c>
      <c r="BF196" s="215">
        <f>IF(N196="snížená",J196,0)</f>
        <v>0</v>
      </c>
      <c r="BG196" s="215">
        <f>IF(N196="zákl. přenesená",J196,0)</f>
        <v>0</v>
      </c>
      <c r="BH196" s="215">
        <f>IF(N196="sníž. přenesená",J196,0)</f>
        <v>0</v>
      </c>
      <c r="BI196" s="215">
        <f>IF(N196="nulová",J196,0)</f>
        <v>0</v>
      </c>
      <c r="BJ196" s="14" t="s">
        <v>77</v>
      </c>
      <c r="BK196" s="215">
        <f>ROUND(I196*H196,2)</f>
        <v>0</v>
      </c>
      <c r="BL196" s="14" t="s">
        <v>178</v>
      </c>
      <c r="BM196" s="214" t="s">
        <v>1018</v>
      </c>
    </row>
    <row r="197" spans="1:65" s="2" customFormat="1" ht="37.8" customHeight="1">
      <c r="A197" s="35"/>
      <c r="B197" s="36"/>
      <c r="C197" s="202" t="s">
        <v>1019</v>
      </c>
      <c r="D197" s="202" t="s">
        <v>174</v>
      </c>
      <c r="E197" s="203" t="s">
        <v>1020</v>
      </c>
      <c r="F197" s="204" t="s">
        <v>1021</v>
      </c>
      <c r="G197" s="205" t="s">
        <v>352</v>
      </c>
      <c r="H197" s="206">
        <v>2</v>
      </c>
      <c r="I197" s="207"/>
      <c r="J197" s="208">
        <f>ROUND(I197*H197,2)</f>
        <v>0</v>
      </c>
      <c r="K197" s="209"/>
      <c r="L197" s="41"/>
      <c r="M197" s="210" t="s">
        <v>19</v>
      </c>
      <c r="N197" s="211" t="s">
        <v>40</v>
      </c>
      <c r="O197" s="81"/>
      <c r="P197" s="212">
        <f>O197*H197</f>
        <v>0</v>
      </c>
      <c r="Q197" s="212">
        <v>0.03532</v>
      </c>
      <c r="R197" s="212">
        <f>Q197*H197</f>
        <v>0.07064</v>
      </c>
      <c r="S197" s="212">
        <v>0</v>
      </c>
      <c r="T197" s="213">
        <f>S197*H197</f>
        <v>0</v>
      </c>
      <c r="U197" s="35"/>
      <c r="V197" s="35"/>
      <c r="W197" s="35"/>
      <c r="X197" s="35"/>
      <c r="Y197" s="35"/>
      <c r="Z197" s="35"/>
      <c r="AA197" s="35"/>
      <c r="AB197" s="35"/>
      <c r="AC197" s="35"/>
      <c r="AD197" s="35"/>
      <c r="AE197" s="35"/>
      <c r="AR197" s="214" t="s">
        <v>178</v>
      </c>
      <c r="AT197" s="214" t="s">
        <v>174</v>
      </c>
      <c r="AU197" s="214" t="s">
        <v>79</v>
      </c>
      <c r="AY197" s="14" t="s">
        <v>171</v>
      </c>
      <c r="BE197" s="215">
        <f>IF(N197="základní",J197,0)</f>
        <v>0</v>
      </c>
      <c r="BF197" s="215">
        <f>IF(N197="snížená",J197,0)</f>
        <v>0</v>
      </c>
      <c r="BG197" s="215">
        <f>IF(N197="zákl. přenesená",J197,0)</f>
        <v>0</v>
      </c>
      <c r="BH197" s="215">
        <f>IF(N197="sníž. přenesená",J197,0)</f>
        <v>0</v>
      </c>
      <c r="BI197" s="215">
        <f>IF(N197="nulová",J197,0)</f>
        <v>0</v>
      </c>
      <c r="BJ197" s="14" t="s">
        <v>77</v>
      </c>
      <c r="BK197" s="215">
        <f>ROUND(I197*H197,2)</f>
        <v>0</v>
      </c>
      <c r="BL197" s="14" t="s">
        <v>178</v>
      </c>
      <c r="BM197" s="214" t="s">
        <v>1022</v>
      </c>
    </row>
    <row r="198" spans="1:65" s="2" customFormat="1" ht="14.4" customHeight="1">
      <c r="A198" s="35"/>
      <c r="B198" s="36"/>
      <c r="C198" s="222" t="s">
        <v>357</v>
      </c>
      <c r="D198" s="222" t="s">
        <v>299</v>
      </c>
      <c r="E198" s="223" t="s">
        <v>1023</v>
      </c>
      <c r="F198" s="224" t="s">
        <v>1024</v>
      </c>
      <c r="G198" s="225" t="s">
        <v>352</v>
      </c>
      <c r="H198" s="226">
        <v>1</v>
      </c>
      <c r="I198" s="227"/>
      <c r="J198" s="228">
        <f>ROUND(I198*H198,2)</f>
        <v>0</v>
      </c>
      <c r="K198" s="229"/>
      <c r="L198" s="230"/>
      <c r="M198" s="231" t="s">
        <v>19</v>
      </c>
      <c r="N198" s="232" t="s">
        <v>40</v>
      </c>
      <c r="O198" s="81"/>
      <c r="P198" s="212">
        <f>O198*H198</f>
        <v>0</v>
      </c>
      <c r="Q198" s="212">
        <v>0</v>
      </c>
      <c r="R198" s="212">
        <f>Q198*H198</f>
        <v>0</v>
      </c>
      <c r="S198" s="212">
        <v>0</v>
      </c>
      <c r="T198" s="213">
        <f>S198*H198</f>
        <v>0</v>
      </c>
      <c r="U198" s="35"/>
      <c r="V198" s="35"/>
      <c r="W198" s="35"/>
      <c r="X198" s="35"/>
      <c r="Y198" s="35"/>
      <c r="Z198" s="35"/>
      <c r="AA198" s="35"/>
      <c r="AB198" s="35"/>
      <c r="AC198" s="35"/>
      <c r="AD198" s="35"/>
      <c r="AE198" s="35"/>
      <c r="AR198" s="214" t="s">
        <v>188</v>
      </c>
      <c r="AT198" s="214" t="s">
        <v>299</v>
      </c>
      <c r="AU198" s="214" t="s">
        <v>79</v>
      </c>
      <c r="AY198" s="14" t="s">
        <v>171</v>
      </c>
      <c r="BE198" s="215">
        <f>IF(N198="základní",J198,0)</f>
        <v>0</v>
      </c>
      <c r="BF198" s="215">
        <f>IF(N198="snížená",J198,0)</f>
        <v>0</v>
      </c>
      <c r="BG198" s="215">
        <f>IF(N198="zákl. přenesená",J198,0)</f>
        <v>0</v>
      </c>
      <c r="BH198" s="215">
        <f>IF(N198="sníž. přenesená",J198,0)</f>
        <v>0</v>
      </c>
      <c r="BI198" s="215">
        <f>IF(N198="nulová",J198,0)</f>
        <v>0</v>
      </c>
      <c r="BJ198" s="14" t="s">
        <v>77</v>
      </c>
      <c r="BK198" s="215">
        <f>ROUND(I198*H198,2)</f>
        <v>0</v>
      </c>
      <c r="BL198" s="14" t="s">
        <v>178</v>
      </c>
      <c r="BM198" s="214" t="s">
        <v>1025</v>
      </c>
    </row>
    <row r="199" spans="1:65" s="2" customFormat="1" ht="14.4" customHeight="1">
      <c r="A199" s="35"/>
      <c r="B199" s="36"/>
      <c r="C199" s="222" t="s">
        <v>1026</v>
      </c>
      <c r="D199" s="222" t="s">
        <v>299</v>
      </c>
      <c r="E199" s="223" t="s">
        <v>1027</v>
      </c>
      <c r="F199" s="224" t="s">
        <v>1028</v>
      </c>
      <c r="G199" s="225" t="s">
        <v>352</v>
      </c>
      <c r="H199" s="226">
        <v>1</v>
      </c>
      <c r="I199" s="227"/>
      <c r="J199" s="228">
        <f>ROUND(I199*H199,2)</f>
        <v>0</v>
      </c>
      <c r="K199" s="229"/>
      <c r="L199" s="230"/>
      <c r="M199" s="231" t="s">
        <v>19</v>
      </c>
      <c r="N199" s="232" t="s">
        <v>40</v>
      </c>
      <c r="O199" s="81"/>
      <c r="P199" s="212">
        <f>O199*H199</f>
        <v>0</v>
      </c>
      <c r="Q199" s="212">
        <v>0</v>
      </c>
      <c r="R199" s="212">
        <f>Q199*H199</f>
        <v>0</v>
      </c>
      <c r="S199" s="212">
        <v>0</v>
      </c>
      <c r="T199" s="213">
        <f>S199*H199</f>
        <v>0</v>
      </c>
      <c r="U199" s="35"/>
      <c r="V199" s="35"/>
      <c r="W199" s="35"/>
      <c r="X199" s="35"/>
      <c r="Y199" s="35"/>
      <c r="Z199" s="35"/>
      <c r="AA199" s="35"/>
      <c r="AB199" s="35"/>
      <c r="AC199" s="35"/>
      <c r="AD199" s="35"/>
      <c r="AE199" s="35"/>
      <c r="AR199" s="214" t="s">
        <v>188</v>
      </c>
      <c r="AT199" s="214" t="s">
        <v>299</v>
      </c>
      <c r="AU199" s="214" t="s">
        <v>79</v>
      </c>
      <c r="AY199" s="14" t="s">
        <v>171</v>
      </c>
      <c r="BE199" s="215">
        <f>IF(N199="základní",J199,0)</f>
        <v>0</v>
      </c>
      <c r="BF199" s="215">
        <f>IF(N199="snížená",J199,0)</f>
        <v>0</v>
      </c>
      <c r="BG199" s="215">
        <f>IF(N199="zákl. přenesená",J199,0)</f>
        <v>0</v>
      </c>
      <c r="BH199" s="215">
        <f>IF(N199="sníž. přenesená",J199,0)</f>
        <v>0</v>
      </c>
      <c r="BI199" s="215">
        <f>IF(N199="nulová",J199,0)</f>
        <v>0</v>
      </c>
      <c r="BJ199" s="14" t="s">
        <v>77</v>
      </c>
      <c r="BK199" s="215">
        <f>ROUND(I199*H199,2)</f>
        <v>0</v>
      </c>
      <c r="BL199" s="14" t="s">
        <v>178</v>
      </c>
      <c r="BM199" s="214" t="s">
        <v>1029</v>
      </c>
    </row>
    <row r="200" spans="1:63" s="12" customFormat="1" ht="22.8" customHeight="1">
      <c r="A200" s="12"/>
      <c r="B200" s="186"/>
      <c r="C200" s="187"/>
      <c r="D200" s="188" t="s">
        <v>68</v>
      </c>
      <c r="E200" s="200" t="s">
        <v>172</v>
      </c>
      <c r="F200" s="200" t="s">
        <v>173</v>
      </c>
      <c r="G200" s="187"/>
      <c r="H200" s="187"/>
      <c r="I200" s="190"/>
      <c r="J200" s="201">
        <f>BK200</f>
        <v>0</v>
      </c>
      <c r="K200" s="187"/>
      <c r="L200" s="192"/>
      <c r="M200" s="193"/>
      <c r="N200" s="194"/>
      <c r="O200" s="194"/>
      <c r="P200" s="195">
        <f>SUM(P201:P218)</f>
        <v>0</v>
      </c>
      <c r="Q200" s="194"/>
      <c r="R200" s="195">
        <f>SUM(R201:R218)</f>
        <v>19.295617212</v>
      </c>
      <c r="S200" s="194"/>
      <c r="T200" s="196">
        <f>SUM(T201:T218)</f>
        <v>3.0366</v>
      </c>
      <c r="U200" s="12"/>
      <c r="V200" s="12"/>
      <c r="W200" s="12"/>
      <c r="X200" s="12"/>
      <c r="Y200" s="12"/>
      <c r="Z200" s="12"/>
      <c r="AA200" s="12"/>
      <c r="AB200" s="12"/>
      <c r="AC200" s="12"/>
      <c r="AD200" s="12"/>
      <c r="AE200" s="12"/>
      <c r="AR200" s="197" t="s">
        <v>77</v>
      </c>
      <c r="AT200" s="198" t="s">
        <v>68</v>
      </c>
      <c r="AU200" s="198" t="s">
        <v>77</v>
      </c>
      <c r="AY200" s="197" t="s">
        <v>171</v>
      </c>
      <c r="BK200" s="199">
        <f>SUM(BK201:BK218)</f>
        <v>0</v>
      </c>
    </row>
    <row r="201" spans="1:65" s="2" customFormat="1" ht="49.05" customHeight="1">
      <c r="A201" s="35"/>
      <c r="B201" s="36"/>
      <c r="C201" s="202" t="s">
        <v>360</v>
      </c>
      <c r="D201" s="202" t="s">
        <v>174</v>
      </c>
      <c r="E201" s="203" t="s">
        <v>486</v>
      </c>
      <c r="F201" s="204" t="s">
        <v>487</v>
      </c>
      <c r="G201" s="205" t="s">
        <v>356</v>
      </c>
      <c r="H201" s="206">
        <v>65.85</v>
      </c>
      <c r="I201" s="207"/>
      <c r="J201" s="208">
        <f>ROUND(I201*H201,2)</f>
        <v>0</v>
      </c>
      <c r="K201" s="209"/>
      <c r="L201" s="41"/>
      <c r="M201" s="210" t="s">
        <v>19</v>
      </c>
      <c r="N201" s="211" t="s">
        <v>40</v>
      </c>
      <c r="O201" s="81"/>
      <c r="P201" s="212">
        <f>O201*H201</f>
        <v>0</v>
      </c>
      <c r="Q201" s="212">
        <v>0.20218872</v>
      </c>
      <c r="R201" s="212">
        <f>Q201*H201</f>
        <v>13.314127211999999</v>
      </c>
      <c r="S201" s="212">
        <v>0</v>
      </c>
      <c r="T201" s="213">
        <f>S201*H201</f>
        <v>0</v>
      </c>
      <c r="U201" s="35"/>
      <c r="V201" s="35"/>
      <c r="W201" s="35"/>
      <c r="X201" s="35"/>
      <c r="Y201" s="35"/>
      <c r="Z201" s="35"/>
      <c r="AA201" s="35"/>
      <c r="AB201" s="35"/>
      <c r="AC201" s="35"/>
      <c r="AD201" s="35"/>
      <c r="AE201" s="35"/>
      <c r="AR201" s="214" t="s">
        <v>178</v>
      </c>
      <c r="AT201" s="214" t="s">
        <v>174</v>
      </c>
      <c r="AU201" s="214" t="s">
        <v>79</v>
      </c>
      <c r="AY201" s="14" t="s">
        <v>171</v>
      </c>
      <c r="BE201" s="215">
        <f>IF(N201="základní",J201,0)</f>
        <v>0</v>
      </c>
      <c r="BF201" s="215">
        <f>IF(N201="snížená",J201,0)</f>
        <v>0</v>
      </c>
      <c r="BG201" s="215">
        <f>IF(N201="zákl. přenesená",J201,0)</f>
        <v>0</v>
      </c>
      <c r="BH201" s="215">
        <f>IF(N201="sníž. přenesená",J201,0)</f>
        <v>0</v>
      </c>
      <c r="BI201" s="215">
        <f>IF(N201="nulová",J201,0)</f>
        <v>0</v>
      </c>
      <c r="BJ201" s="14" t="s">
        <v>77</v>
      </c>
      <c r="BK201" s="215">
        <f>ROUND(I201*H201,2)</f>
        <v>0</v>
      </c>
      <c r="BL201" s="14" t="s">
        <v>178</v>
      </c>
      <c r="BM201" s="214" t="s">
        <v>1030</v>
      </c>
    </row>
    <row r="202" spans="1:65" s="2" customFormat="1" ht="14.4" customHeight="1">
      <c r="A202" s="35"/>
      <c r="B202" s="36"/>
      <c r="C202" s="222" t="s">
        <v>1031</v>
      </c>
      <c r="D202" s="222" t="s">
        <v>299</v>
      </c>
      <c r="E202" s="223" t="s">
        <v>1032</v>
      </c>
      <c r="F202" s="224" t="s">
        <v>1033</v>
      </c>
      <c r="G202" s="225" t="s">
        <v>356</v>
      </c>
      <c r="H202" s="226">
        <v>67.485</v>
      </c>
      <c r="I202" s="227"/>
      <c r="J202" s="228">
        <f>ROUND(I202*H202,2)</f>
        <v>0</v>
      </c>
      <c r="K202" s="229"/>
      <c r="L202" s="230"/>
      <c r="M202" s="231" t="s">
        <v>19</v>
      </c>
      <c r="N202" s="232" t="s">
        <v>40</v>
      </c>
      <c r="O202" s="81"/>
      <c r="P202" s="212">
        <f>O202*H202</f>
        <v>0</v>
      </c>
      <c r="Q202" s="212">
        <v>0.08</v>
      </c>
      <c r="R202" s="212">
        <f>Q202*H202</f>
        <v>5.3988000000000005</v>
      </c>
      <c r="S202" s="212">
        <v>0</v>
      </c>
      <c r="T202" s="213">
        <f>S202*H202</f>
        <v>0</v>
      </c>
      <c r="U202" s="35"/>
      <c r="V202" s="35"/>
      <c r="W202" s="35"/>
      <c r="X202" s="35"/>
      <c r="Y202" s="35"/>
      <c r="Z202" s="35"/>
      <c r="AA202" s="35"/>
      <c r="AB202" s="35"/>
      <c r="AC202" s="35"/>
      <c r="AD202" s="35"/>
      <c r="AE202" s="35"/>
      <c r="AR202" s="214" t="s">
        <v>188</v>
      </c>
      <c r="AT202" s="214" t="s">
        <v>299</v>
      </c>
      <c r="AU202" s="214" t="s">
        <v>79</v>
      </c>
      <c r="AY202" s="14" t="s">
        <v>171</v>
      </c>
      <c r="BE202" s="215">
        <f>IF(N202="základní",J202,0)</f>
        <v>0</v>
      </c>
      <c r="BF202" s="215">
        <f>IF(N202="snížená",J202,0)</f>
        <v>0</v>
      </c>
      <c r="BG202" s="215">
        <f>IF(N202="zákl. přenesená",J202,0)</f>
        <v>0</v>
      </c>
      <c r="BH202" s="215">
        <f>IF(N202="sníž. přenesená",J202,0)</f>
        <v>0</v>
      </c>
      <c r="BI202" s="215">
        <f>IF(N202="nulová",J202,0)</f>
        <v>0</v>
      </c>
      <c r="BJ202" s="14" t="s">
        <v>77</v>
      </c>
      <c r="BK202" s="215">
        <f>ROUND(I202*H202,2)</f>
        <v>0</v>
      </c>
      <c r="BL202" s="14" t="s">
        <v>178</v>
      </c>
      <c r="BM202" s="214" t="s">
        <v>1034</v>
      </c>
    </row>
    <row r="203" spans="1:65" s="2" customFormat="1" ht="14.4" customHeight="1">
      <c r="A203" s="35"/>
      <c r="B203" s="36"/>
      <c r="C203" s="222" t="s">
        <v>361</v>
      </c>
      <c r="D203" s="222" t="s">
        <v>299</v>
      </c>
      <c r="E203" s="223" t="s">
        <v>1035</v>
      </c>
      <c r="F203" s="224" t="s">
        <v>1036</v>
      </c>
      <c r="G203" s="225" t="s">
        <v>356</v>
      </c>
      <c r="H203" s="226">
        <v>7.8</v>
      </c>
      <c r="I203" s="227"/>
      <c r="J203" s="228">
        <f>ROUND(I203*H203,2)</f>
        <v>0</v>
      </c>
      <c r="K203" s="229"/>
      <c r="L203" s="230"/>
      <c r="M203" s="231" t="s">
        <v>19</v>
      </c>
      <c r="N203" s="232" t="s">
        <v>40</v>
      </c>
      <c r="O203" s="81"/>
      <c r="P203" s="212">
        <f>O203*H203</f>
        <v>0</v>
      </c>
      <c r="Q203" s="212">
        <v>0.061</v>
      </c>
      <c r="R203" s="212">
        <f>Q203*H203</f>
        <v>0.4758</v>
      </c>
      <c r="S203" s="212">
        <v>0</v>
      </c>
      <c r="T203" s="213">
        <f>S203*H203</f>
        <v>0</v>
      </c>
      <c r="U203" s="35"/>
      <c r="V203" s="35"/>
      <c r="W203" s="35"/>
      <c r="X203" s="35"/>
      <c r="Y203" s="35"/>
      <c r="Z203" s="35"/>
      <c r="AA203" s="35"/>
      <c r="AB203" s="35"/>
      <c r="AC203" s="35"/>
      <c r="AD203" s="35"/>
      <c r="AE203" s="35"/>
      <c r="AR203" s="214" t="s">
        <v>188</v>
      </c>
      <c r="AT203" s="214" t="s">
        <v>299</v>
      </c>
      <c r="AU203" s="214" t="s">
        <v>79</v>
      </c>
      <c r="AY203" s="14" t="s">
        <v>171</v>
      </c>
      <c r="BE203" s="215">
        <f>IF(N203="základní",J203,0)</f>
        <v>0</v>
      </c>
      <c r="BF203" s="215">
        <f>IF(N203="snížená",J203,0)</f>
        <v>0</v>
      </c>
      <c r="BG203" s="215">
        <f>IF(N203="zákl. přenesená",J203,0)</f>
        <v>0</v>
      </c>
      <c r="BH203" s="215">
        <f>IF(N203="sníž. přenesená",J203,0)</f>
        <v>0</v>
      </c>
      <c r="BI203" s="215">
        <f>IF(N203="nulová",J203,0)</f>
        <v>0</v>
      </c>
      <c r="BJ203" s="14" t="s">
        <v>77</v>
      </c>
      <c r="BK203" s="215">
        <f>ROUND(I203*H203,2)</f>
        <v>0</v>
      </c>
      <c r="BL203" s="14" t="s">
        <v>178</v>
      </c>
      <c r="BM203" s="214" t="s">
        <v>1037</v>
      </c>
    </row>
    <row r="204" spans="1:65" s="2" customFormat="1" ht="49.05" customHeight="1">
      <c r="A204" s="35"/>
      <c r="B204" s="36"/>
      <c r="C204" s="202" t="s">
        <v>1038</v>
      </c>
      <c r="D204" s="202" t="s">
        <v>174</v>
      </c>
      <c r="E204" s="203" t="s">
        <v>1039</v>
      </c>
      <c r="F204" s="204" t="s">
        <v>1040</v>
      </c>
      <c r="G204" s="205" t="s">
        <v>184</v>
      </c>
      <c r="H204" s="206">
        <v>382.229</v>
      </c>
      <c r="I204" s="207"/>
      <c r="J204" s="208">
        <f>ROUND(I204*H204,2)</f>
        <v>0</v>
      </c>
      <c r="K204" s="209"/>
      <c r="L204" s="41"/>
      <c r="M204" s="210" t="s">
        <v>19</v>
      </c>
      <c r="N204" s="211" t="s">
        <v>40</v>
      </c>
      <c r="O204" s="81"/>
      <c r="P204" s="212">
        <f>O204*H204</f>
        <v>0</v>
      </c>
      <c r="Q204" s="212">
        <v>0</v>
      </c>
      <c r="R204" s="212">
        <f>Q204*H204</f>
        <v>0</v>
      </c>
      <c r="S204" s="212">
        <v>0</v>
      </c>
      <c r="T204" s="213">
        <f>S204*H204</f>
        <v>0</v>
      </c>
      <c r="U204" s="35"/>
      <c r="V204" s="35"/>
      <c r="W204" s="35"/>
      <c r="X204" s="35"/>
      <c r="Y204" s="35"/>
      <c r="Z204" s="35"/>
      <c r="AA204" s="35"/>
      <c r="AB204" s="35"/>
      <c r="AC204" s="35"/>
      <c r="AD204" s="35"/>
      <c r="AE204" s="35"/>
      <c r="AR204" s="214" t="s">
        <v>178</v>
      </c>
      <c r="AT204" s="214" t="s">
        <v>174</v>
      </c>
      <c r="AU204" s="214" t="s">
        <v>79</v>
      </c>
      <c r="AY204" s="14" t="s">
        <v>171</v>
      </c>
      <c r="BE204" s="215">
        <f>IF(N204="základní",J204,0)</f>
        <v>0</v>
      </c>
      <c r="BF204" s="215">
        <f>IF(N204="snížená",J204,0)</f>
        <v>0</v>
      </c>
      <c r="BG204" s="215">
        <f>IF(N204="zákl. přenesená",J204,0)</f>
        <v>0</v>
      </c>
      <c r="BH204" s="215">
        <f>IF(N204="sníž. přenesená",J204,0)</f>
        <v>0</v>
      </c>
      <c r="BI204" s="215">
        <f>IF(N204="nulová",J204,0)</f>
        <v>0</v>
      </c>
      <c r="BJ204" s="14" t="s">
        <v>77</v>
      </c>
      <c r="BK204" s="215">
        <f>ROUND(I204*H204,2)</f>
        <v>0</v>
      </c>
      <c r="BL204" s="14" t="s">
        <v>178</v>
      </c>
      <c r="BM204" s="214" t="s">
        <v>1041</v>
      </c>
    </row>
    <row r="205" spans="1:65" s="2" customFormat="1" ht="49.05" customHeight="1">
      <c r="A205" s="35"/>
      <c r="B205" s="36"/>
      <c r="C205" s="202" t="s">
        <v>362</v>
      </c>
      <c r="D205" s="202" t="s">
        <v>174</v>
      </c>
      <c r="E205" s="203" t="s">
        <v>1042</v>
      </c>
      <c r="F205" s="204" t="s">
        <v>1043</v>
      </c>
      <c r="G205" s="205" t="s">
        <v>184</v>
      </c>
      <c r="H205" s="206">
        <v>34400.61</v>
      </c>
      <c r="I205" s="207"/>
      <c r="J205" s="208">
        <f>ROUND(I205*H205,2)</f>
        <v>0</v>
      </c>
      <c r="K205" s="209"/>
      <c r="L205" s="41"/>
      <c r="M205" s="210" t="s">
        <v>19</v>
      </c>
      <c r="N205" s="211" t="s">
        <v>40</v>
      </c>
      <c r="O205" s="81"/>
      <c r="P205" s="212">
        <f>O205*H205</f>
        <v>0</v>
      </c>
      <c r="Q205" s="212">
        <v>0</v>
      </c>
      <c r="R205" s="212">
        <f>Q205*H205</f>
        <v>0</v>
      </c>
      <c r="S205" s="212">
        <v>0</v>
      </c>
      <c r="T205" s="213">
        <f>S205*H205</f>
        <v>0</v>
      </c>
      <c r="U205" s="35"/>
      <c r="V205" s="35"/>
      <c r="W205" s="35"/>
      <c r="X205" s="35"/>
      <c r="Y205" s="35"/>
      <c r="Z205" s="35"/>
      <c r="AA205" s="35"/>
      <c r="AB205" s="35"/>
      <c r="AC205" s="35"/>
      <c r="AD205" s="35"/>
      <c r="AE205" s="35"/>
      <c r="AR205" s="214" t="s">
        <v>178</v>
      </c>
      <c r="AT205" s="214" t="s">
        <v>174</v>
      </c>
      <c r="AU205" s="214" t="s">
        <v>79</v>
      </c>
      <c r="AY205" s="14" t="s">
        <v>171</v>
      </c>
      <c r="BE205" s="215">
        <f>IF(N205="základní",J205,0)</f>
        <v>0</v>
      </c>
      <c r="BF205" s="215">
        <f>IF(N205="snížená",J205,0)</f>
        <v>0</v>
      </c>
      <c r="BG205" s="215">
        <f>IF(N205="zákl. přenesená",J205,0)</f>
        <v>0</v>
      </c>
      <c r="BH205" s="215">
        <f>IF(N205="sníž. přenesená",J205,0)</f>
        <v>0</v>
      </c>
      <c r="BI205" s="215">
        <f>IF(N205="nulová",J205,0)</f>
        <v>0</v>
      </c>
      <c r="BJ205" s="14" t="s">
        <v>77</v>
      </c>
      <c r="BK205" s="215">
        <f>ROUND(I205*H205,2)</f>
        <v>0</v>
      </c>
      <c r="BL205" s="14" t="s">
        <v>178</v>
      </c>
      <c r="BM205" s="214" t="s">
        <v>1044</v>
      </c>
    </row>
    <row r="206" spans="1:65" s="2" customFormat="1" ht="49.05" customHeight="1">
      <c r="A206" s="35"/>
      <c r="B206" s="36"/>
      <c r="C206" s="202" t="s">
        <v>1045</v>
      </c>
      <c r="D206" s="202" t="s">
        <v>174</v>
      </c>
      <c r="E206" s="203" t="s">
        <v>1046</v>
      </c>
      <c r="F206" s="204" t="s">
        <v>1047</v>
      </c>
      <c r="G206" s="205" t="s">
        <v>184</v>
      </c>
      <c r="H206" s="206">
        <v>382.229</v>
      </c>
      <c r="I206" s="207"/>
      <c r="J206" s="208">
        <f>ROUND(I206*H206,2)</f>
        <v>0</v>
      </c>
      <c r="K206" s="209"/>
      <c r="L206" s="41"/>
      <c r="M206" s="210" t="s">
        <v>19</v>
      </c>
      <c r="N206" s="211" t="s">
        <v>40</v>
      </c>
      <c r="O206" s="81"/>
      <c r="P206" s="212">
        <f>O206*H206</f>
        <v>0</v>
      </c>
      <c r="Q206" s="212">
        <v>0</v>
      </c>
      <c r="R206" s="212">
        <f>Q206*H206</f>
        <v>0</v>
      </c>
      <c r="S206" s="212">
        <v>0</v>
      </c>
      <c r="T206" s="213">
        <f>S206*H206</f>
        <v>0</v>
      </c>
      <c r="U206" s="35"/>
      <c r="V206" s="35"/>
      <c r="W206" s="35"/>
      <c r="X206" s="35"/>
      <c r="Y206" s="35"/>
      <c r="Z206" s="35"/>
      <c r="AA206" s="35"/>
      <c r="AB206" s="35"/>
      <c r="AC206" s="35"/>
      <c r="AD206" s="35"/>
      <c r="AE206" s="35"/>
      <c r="AR206" s="214" t="s">
        <v>178</v>
      </c>
      <c r="AT206" s="214" t="s">
        <v>174</v>
      </c>
      <c r="AU206" s="214" t="s">
        <v>79</v>
      </c>
      <c r="AY206" s="14" t="s">
        <v>171</v>
      </c>
      <c r="BE206" s="215">
        <f>IF(N206="základní",J206,0)</f>
        <v>0</v>
      </c>
      <c r="BF206" s="215">
        <f>IF(N206="snížená",J206,0)</f>
        <v>0</v>
      </c>
      <c r="BG206" s="215">
        <f>IF(N206="zákl. přenesená",J206,0)</f>
        <v>0</v>
      </c>
      <c r="BH206" s="215">
        <f>IF(N206="sníž. přenesená",J206,0)</f>
        <v>0</v>
      </c>
      <c r="BI206" s="215">
        <f>IF(N206="nulová",J206,0)</f>
        <v>0</v>
      </c>
      <c r="BJ206" s="14" t="s">
        <v>77</v>
      </c>
      <c r="BK206" s="215">
        <f>ROUND(I206*H206,2)</f>
        <v>0</v>
      </c>
      <c r="BL206" s="14" t="s">
        <v>178</v>
      </c>
      <c r="BM206" s="214" t="s">
        <v>1048</v>
      </c>
    </row>
    <row r="207" spans="1:65" s="2" customFormat="1" ht="24.15" customHeight="1">
      <c r="A207" s="35"/>
      <c r="B207" s="36"/>
      <c r="C207" s="202" t="s">
        <v>489</v>
      </c>
      <c r="D207" s="202" t="s">
        <v>174</v>
      </c>
      <c r="E207" s="203" t="s">
        <v>1049</v>
      </c>
      <c r="F207" s="204" t="s">
        <v>1050</v>
      </c>
      <c r="G207" s="205" t="s">
        <v>184</v>
      </c>
      <c r="H207" s="206">
        <v>420.452</v>
      </c>
      <c r="I207" s="207"/>
      <c r="J207" s="208">
        <f>ROUND(I207*H207,2)</f>
        <v>0</v>
      </c>
      <c r="K207" s="209"/>
      <c r="L207" s="41"/>
      <c r="M207" s="210" t="s">
        <v>19</v>
      </c>
      <c r="N207" s="211" t="s">
        <v>40</v>
      </c>
      <c r="O207" s="81"/>
      <c r="P207" s="212">
        <f>O207*H207</f>
        <v>0</v>
      </c>
      <c r="Q207" s="212">
        <v>0</v>
      </c>
      <c r="R207" s="212">
        <f>Q207*H207</f>
        <v>0</v>
      </c>
      <c r="S207" s="212">
        <v>0</v>
      </c>
      <c r="T207" s="213">
        <f>S207*H207</f>
        <v>0</v>
      </c>
      <c r="U207" s="35"/>
      <c r="V207" s="35"/>
      <c r="W207" s="35"/>
      <c r="X207" s="35"/>
      <c r="Y207" s="35"/>
      <c r="Z207" s="35"/>
      <c r="AA207" s="35"/>
      <c r="AB207" s="35"/>
      <c r="AC207" s="35"/>
      <c r="AD207" s="35"/>
      <c r="AE207" s="35"/>
      <c r="AR207" s="214" t="s">
        <v>178</v>
      </c>
      <c r="AT207" s="214" t="s">
        <v>174</v>
      </c>
      <c r="AU207" s="214" t="s">
        <v>79</v>
      </c>
      <c r="AY207" s="14" t="s">
        <v>171</v>
      </c>
      <c r="BE207" s="215">
        <f>IF(N207="základní",J207,0)</f>
        <v>0</v>
      </c>
      <c r="BF207" s="215">
        <f>IF(N207="snížená",J207,0)</f>
        <v>0</v>
      </c>
      <c r="BG207" s="215">
        <f>IF(N207="zákl. přenesená",J207,0)</f>
        <v>0</v>
      </c>
      <c r="BH207" s="215">
        <f>IF(N207="sníž. přenesená",J207,0)</f>
        <v>0</v>
      </c>
      <c r="BI207" s="215">
        <f>IF(N207="nulová",J207,0)</f>
        <v>0</v>
      </c>
      <c r="BJ207" s="14" t="s">
        <v>77</v>
      </c>
      <c r="BK207" s="215">
        <f>ROUND(I207*H207,2)</f>
        <v>0</v>
      </c>
      <c r="BL207" s="14" t="s">
        <v>178</v>
      </c>
      <c r="BM207" s="214" t="s">
        <v>1051</v>
      </c>
    </row>
    <row r="208" spans="1:65" s="2" customFormat="1" ht="24.15" customHeight="1">
      <c r="A208" s="35"/>
      <c r="B208" s="36"/>
      <c r="C208" s="202" t="s">
        <v>1052</v>
      </c>
      <c r="D208" s="202" t="s">
        <v>174</v>
      </c>
      <c r="E208" s="203" t="s">
        <v>1053</v>
      </c>
      <c r="F208" s="204" t="s">
        <v>1054</v>
      </c>
      <c r="G208" s="205" t="s">
        <v>184</v>
      </c>
      <c r="H208" s="206">
        <v>37840.68</v>
      </c>
      <c r="I208" s="207"/>
      <c r="J208" s="208">
        <f>ROUND(I208*H208,2)</f>
        <v>0</v>
      </c>
      <c r="K208" s="209"/>
      <c r="L208" s="41"/>
      <c r="M208" s="210" t="s">
        <v>19</v>
      </c>
      <c r="N208" s="211" t="s">
        <v>40</v>
      </c>
      <c r="O208" s="81"/>
      <c r="P208" s="212">
        <f>O208*H208</f>
        <v>0</v>
      </c>
      <c r="Q208" s="212">
        <v>0</v>
      </c>
      <c r="R208" s="212">
        <f>Q208*H208</f>
        <v>0</v>
      </c>
      <c r="S208" s="212">
        <v>0</v>
      </c>
      <c r="T208" s="213">
        <f>S208*H208</f>
        <v>0</v>
      </c>
      <c r="U208" s="35"/>
      <c r="V208" s="35"/>
      <c r="W208" s="35"/>
      <c r="X208" s="35"/>
      <c r="Y208" s="35"/>
      <c r="Z208" s="35"/>
      <c r="AA208" s="35"/>
      <c r="AB208" s="35"/>
      <c r="AC208" s="35"/>
      <c r="AD208" s="35"/>
      <c r="AE208" s="35"/>
      <c r="AR208" s="214" t="s">
        <v>178</v>
      </c>
      <c r="AT208" s="214" t="s">
        <v>174</v>
      </c>
      <c r="AU208" s="214" t="s">
        <v>79</v>
      </c>
      <c r="AY208" s="14" t="s">
        <v>171</v>
      </c>
      <c r="BE208" s="215">
        <f>IF(N208="základní",J208,0)</f>
        <v>0</v>
      </c>
      <c r="BF208" s="215">
        <f>IF(N208="snížená",J208,0)</f>
        <v>0</v>
      </c>
      <c r="BG208" s="215">
        <f>IF(N208="zákl. přenesená",J208,0)</f>
        <v>0</v>
      </c>
      <c r="BH208" s="215">
        <f>IF(N208="sníž. přenesená",J208,0)</f>
        <v>0</v>
      </c>
      <c r="BI208" s="215">
        <f>IF(N208="nulová",J208,0)</f>
        <v>0</v>
      </c>
      <c r="BJ208" s="14" t="s">
        <v>77</v>
      </c>
      <c r="BK208" s="215">
        <f>ROUND(I208*H208,2)</f>
        <v>0</v>
      </c>
      <c r="BL208" s="14" t="s">
        <v>178</v>
      </c>
      <c r="BM208" s="214" t="s">
        <v>1055</v>
      </c>
    </row>
    <row r="209" spans="1:65" s="2" customFormat="1" ht="24.15" customHeight="1">
      <c r="A209" s="35"/>
      <c r="B209" s="36"/>
      <c r="C209" s="202" t="s">
        <v>365</v>
      </c>
      <c r="D209" s="202" t="s">
        <v>174</v>
      </c>
      <c r="E209" s="203" t="s">
        <v>1056</v>
      </c>
      <c r="F209" s="204" t="s">
        <v>1057</v>
      </c>
      <c r="G209" s="205" t="s">
        <v>184</v>
      </c>
      <c r="H209" s="206">
        <v>420.452</v>
      </c>
      <c r="I209" s="207"/>
      <c r="J209" s="208">
        <f>ROUND(I209*H209,2)</f>
        <v>0</v>
      </c>
      <c r="K209" s="209"/>
      <c r="L209" s="41"/>
      <c r="M209" s="210" t="s">
        <v>19</v>
      </c>
      <c r="N209" s="211" t="s">
        <v>40</v>
      </c>
      <c r="O209" s="81"/>
      <c r="P209" s="212">
        <f>O209*H209</f>
        <v>0</v>
      </c>
      <c r="Q209" s="212">
        <v>0</v>
      </c>
      <c r="R209" s="212">
        <f>Q209*H209</f>
        <v>0</v>
      </c>
      <c r="S209" s="212">
        <v>0</v>
      </c>
      <c r="T209" s="213">
        <f>S209*H209</f>
        <v>0</v>
      </c>
      <c r="U209" s="35"/>
      <c r="V209" s="35"/>
      <c r="W209" s="35"/>
      <c r="X209" s="35"/>
      <c r="Y209" s="35"/>
      <c r="Z209" s="35"/>
      <c r="AA209" s="35"/>
      <c r="AB209" s="35"/>
      <c r="AC209" s="35"/>
      <c r="AD209" s="35"/>
      <c r="AE209" s="35"/>
      <c r="AR209" s="214" t="s">
        <v>178</v>
      </c>
      <c r="AT209" s="214" t="s">
        <v>174</v>
      </c>
      <c r="AU209" s="214" t="s">
        <v>79</v>
      </c>
      <c r="AY209" s="14" t="s">
        <v>171</v>
      </c>
      <c r="BE209" s="215">
        <f>IF(N209="základní",J209,0)</f>
        <v>0</v>
      </c>
      <c r="BF209" s="215">
        <f>IF(N209="snížená",J209,0)</f>
        <v>0</v>
      </c>
      <c r="BG209" s="215">
        <f>IF(N209="zákl. přenesená",J209,0)</f>
        <v>0</v>
      </c>
      <c r="BH209" s="215">
        <f>IF(N209="sníž. přenesená",J209,0)</f>
        <v>0</v>
      </c>
      <c r="BI209" s="215">
        <f>IF(N209="nulová",J209,0)</f>
        <v>0</v>
      </c>
      <c r="BJ209" s="14" t="s">
        <v>77</v>
      </c>
      <c r="BK209" s="215">
        <f>ROUND(I209*H209,2)</f>
        <v>0</v>
      </c>
      <c r="BL209" s="14" t="s">
        <v>178</v>
      </c>
      <c r="BM209" s="214" t="s">
        <v>1058</v>
      </c>
    </row>
    <row r="210" spans="1:65" s="2" customFormat="1" ht="37.8" customHeight="1">
      <c r="A210" s="35"/>
      <c r="B210" s="36"/>
      <c r="C210" s="202" t="s">
        <v>1059</v>
      </c>
      <c r="D210" s="202" t="s">
        <v>174</v>
      </c>
      <c r="E210" s="203" t="s">
        <v>1060</v>
      </c>
      <c r="F210" s="204" t="s">
        <v>1061</v>
      </c>
      <c r="G210" s="205" t="s">
        <v>184</v>
      </c>
      <c r="H210" s="206">
        <v>509</v>
      </c>
      <c r="I210" s="207"/>
      <c r="J210" s="208">
        <f>ROUND(I210*H210,2)</f>
        <v>0</v>
      </c>
      <c r="K210" s="209"/>
      <c r="L210" s="41"/>
      <c r="M210" s="210" t="s">
        <v>19</v>
      </c>
      <c r="N210" s="211" t="s">
        <v>40</v>
      </c>
      <c r="O210" s="81"/>
      <c r="P210" s="212">
        <f>O210*H210</f>
        <v>0</v>
      </c>
      <c r="Q210" s="212">
        <v>0.00021</v>
      </c>
      <c r="R210" s="212">
        <f>Q210*H210</f>
        <v>0.10689</v>
      </c>
      <c r="S210" s="212">
        <v>0</v>
      </c>
      <c r="T210" s="213">
        <f>S210*H210</f>
        <v>0</v>
      </c>
      <c r="U210" s="35"/>
      <c r="V210" s="35"/>
      <c r="W210" s="35"/>
      <c r="X210" s="35"/>
      <c r="Y210" s="35"/>
      <c r="Z210" s="35"/>
      <c r="AA210" s="35"/>
      <c r="AB210" s="35"/>
      <c r="AC210" s="35"/>
      <c r="AD210" s="35"/>
      <c r="AE210" s="35"/>
      <c r="AR210" s="214" t="s">
        <v>178</v>
      </c>
      <c r="AT210" s="214" t="s">
        <v>174</v>
      </c>
      <c r="AU210" s="214" t="s">
        <v>79</v>
      </c>
      <c r="AY210" s="14" t="s">
        <v>171</v>
      </c>
      <c r="BE210" s="215">
        <f>IF(N210="základní",J210,0)</f>
        <v>0</v>
      </c>
      <c r="BF210" s="215">
        <f>IF(N210="snížená",J210,0)</f>
        <v>0</v>
      </c>
      <c r="BG210" s="215">
        <f>IF(N210="zákl. přenesená",J210,0)</f>
        <v>0</v>
      </c>
      <c r="BH210" s="215">
        <f>IF(N210="sníž. přenesená",J210,0)</f>
        <v>0</v>
      </c>
      <c r="BI210" s="215">
        <f>IF(N210="nulová",J210,0)</f>
        <v>0</v>
      </c>
      <c r="BJ210" s="14" t="s">
        <v>77</v>
      </c>
      <c r="BK210" s="215">
        <f>ROUND(I210*H210,2)</f>
        <v>0</v>
      </c>
      <c r="BL210" s="14" t="s">
        <v>178</v>
      </c>
      <c r="BM210" s="214" t="s">
        <v>1062</v>
      </c>
    </row>
    <row r="211" spans="1:65" s="2" customFormat="1" ht="49.05" customHeight="1">
      <c r="A211" s="35"/>
      <c r="B211" s="36"/>
      <c r="C211" s="202" t="s">
        <v>366</v>
      </c>
      <c r="D211" s="202" t="s">
        <v>174</v>
      </c>
      <c r="E211" s="203" t="s">
        <v>1063</v>
      </c>
      <c r="F211" s="204" t="s">
        <v>1064</v>
      </c>
      <c r="G211" s="205" t="s">
        <v>177</v>
      </c>
      <c r="H211" s="206">
        <v>1.512</v>
      </c>
      <c r="I211" s="207"/>
      <c r="J211" s="208">
        <f>ROUND(I211*H211,2)</f>
        <v>0</v>
      </c>
      <c r="K211" s="209"/>
      <c r="L211" s="41"/>
      <c r="M211" s="210" t="s">
        <v>19</v>
      </c>
      <c r="N211" s="211" t="s">
        <v>40</v>
      </c>
      <c r="O211" s="81"/>
      <c r="P211" s="212">
        <f>O211*H211</f>
        <v>0</v>
      </c>
      <c r="Q211" s="212">
        <v>0</v>
      </c>
      <c r="R211" s="212">
        <f>Q211*H211</f>
        <v>0</v>
      </c>
      <c r="S211" s="212">
        <v>1.8</v>
      </c>
      <c r="T211" s="213">
        <f>S211*H211</f>
        <v>2.7216</v>
      </c>
      <c r="U211" s="35"/>
      <c r="V211" s="35"/>
      <c r="W211" s="35"/>
      <c r="X211" s="35"/>
      <c r="Y211" s="35"/>
      <c r="Z211" s="35"/>
      <c r="AA211" s="35"/>
      <c r="AB211" s="35"/>
      <c r="AC211" s="35"/>
      <c r="AD211" s="35"/>
      <c r="AE211" s="35"/>
      <c r="AR211" s="214" t="s">
        <v>178</v>
      </c>
      <c r="AT211" s="214" t="s">
        <v>174</v>
      </c>
      <c r="AU211" s="214" t="s">
        <v>79</v>
      </c>
      <c r="AY211" s="14" t="s">
        <v>171</v>
      </c>
      <c r="BE211" s="215">
        <f>IF(N211="základní",J211,0)</f>
        <v>0</v>
      </c>
      <c r="BF211" s="215">
        <f>IF(N211="snížená",J211,0)</f>
        <v>0</v>
      </c>
      <c r="BG211" s="215">
        <f>IF(N211="zákl. přenesená",J211,0)</f>
        <v>0</v>
      </c>
      <c r="BH211" s="215">
        <f>IF(N211="sníž. přenesená",J211,0)</f>
        <v>0</v>
      </c>
      <c r="BI211" s="215">
        <f>IF(N211="nulová",J211,0)</f>
        <v>0</v>
      </c>
      <c r="BJ211" s="14" t="s">
        <v>77</v>
      </c>
      <c r="BK211" s="215">
        <f>ROUND(I211*H211,2)</f>
        <v>0</v>
      </c>
      <c r="BL211" s="14" t="s">
        <v>178</v>
      </c>
      <c r="BM211" s="214" t="s">
        <v>1065</v>
      </c>
    </row>
    <row r="212" spans="1:65" s="2" customFormat="1" ht="49.05" customHeight="1">
      <c r="A212" s="35"/>
      <c r="B212" s="36"/>
      <c r="C212" s="202" t="s">
        <v>490</v>
      </c>
      <c r="D212" s="202" t="s">
        <v>174</v>
      </c>
      <c r="E212" s="203" t="s">
        <v>1066</v>
      </c>
      <c r="F212" s="204" t="s">
        <v>1067</v>
      </c>
      <c r="G212" s="205" t="s">
        <v>356</v>
      </c>
      <c r="H212" s="206">
        <v>7.5</v>
      </c>
      <c r="I212" s="207"/>
      <c r="J212" s="208">
        <f>ROUND(I212*H212,2)</f>
        <v>0</v>
      </c>
      <c r="K212" s="209"/>
      <c r="L212" s="41"/>
      <c r="M212" s="210" t="s">
        <v>19</v>
      </c>
      <c r="N212" s="211" t="s">
        <v>40</v>
      </c>
      <c r="O212" s="81"/>
      <c r="P212" s="212">
        <f>O212*H212</f>
        <v>0</v>
      </c>
      <c r="Q212" s="212">
        <v>0</v>
      </c>
      <c r="R212" s="212">
        <f>Q212*H212</f>
        <v>0</v>
      </c>
      <c r="S212" s="212">
        <v>0.042</v>
      </c>
      <c r="T212" s="213">
        <f>S212*H212</f>
        <v>0.315</v>
      </c>
      <c r="U212" s="35"/>
      <c r="V212" s="35"/>
      <c r="W212" s="35"/>
      <c r="X212" s="35"/>
      <c r="Y212" s="35"/>
      <c r="Z212" s="35"/>
      <c r="AA212" s="35"/>
      <c r="AB212" s="35"/>
      <c r="AC212" s="35"/>
      <c r="AD212" s="35"/>
      <c r="AE212" s="35"/>
      <c r="AR212" s="214" t="s">
        <v>178</v>
      </c>
      <c r="AT212" s="214" t="s">
        <v>174</v>
      </c>
      <c r="AU212" s="214" t="s">
        <v>79</v>
      </c>
      <c r="AY212" s="14" t="s">
        <v>171</v>
      </c>
      <c r="BE212" s="215">
        <f>IF(N212="základní",J212,0)</f>
        <v>0</v>
      </c>
      <c r="BF212" s="215">
        <f>IF(N212="snížená",J212,0)</f>
        <v>0</v>
      </c>
      <c r="BG212" s="215">
        <f>IF(N212="zákl. přenesená",J212,0)</f>
        <v>0</v>
      </c>
      <c r="BH212" s="215">
        <f>IF(N212="sníž. přenesená",J212,0)</f>
        <v>0</v>
      </c>
      <c r="BI212" s="215">
        <f>IF(N212="nulová",J212,0)</f>
        <v>0</v>
      </c>
      <c r="BJ212" s="14" t="s">
        <v>77</v>
      </c>
      <c r="BK212" s="215">
        <f>ROUND(I212*H212,2)</f>
        <v>0</v>
      </c>
      <c r="BL212" s="14" t="s">
        <v>178</v>
      </c>
      <c r="BM212" s="214" t="s">
        <v>1068</v>
      </c>
    </row>
    <row r="213" spans="1:65" s="2" customFormat="1" ht="37.8" customHeight="1">
      <c r="A213" s="35"/>
      <c r="B213" s="36"/>
      <c r="C213" s="202" t="s">
        <v>369</v>
      </c>
      <c r="D213" s="202" t="s">
        <v>174</v>
      </c>
      <c r="E213" s="203" t="s">
        <v>358</v>
      </c>
      <c r="F213" s="204" t="s">
        <v>359</v>
      </c>
      <c r="G213" s="205" t="s">
        <v>205</v>
      </c>
      <c r="H213" s="206">
        <v>5.795</v>
      </c>
      <c r="I213" s="207"/>
      <c r="J213" s="208">
        <f>ROUND(I213*H213,2)</f>
        <v>0</v>
      </c>
      <c r="K213" s="209"/>
      <c r="L213" s="41"/>
      <c r="M213" s="210" t="s">
        <v>19</v>
      </c>
      <c r="N213" s="211" t="s">
        <v>40</v>
      </c>
      <c r="O213" s="81"/>
      <c r="P213" s="212">
        <f>O213*H213</f>
        <v>0</v>
      </c>
      <c r="Q213" s="212">
        <v>0</v>
      </c>
      <c r="R213" s="212">
        <f>Q213*H213</f>
        <v>0</v>
      </c>
      <c r="S213" s="212">
        <v>0</v>
      </c>
      <c r="T213" s="213">
        <f>S213*H213</f>
        <v>0</v>
      </c>
      <c r="U213" s="35"/>
      <c r="V213" s="35"/>
      <c r="W213" s="35"/>
      <c r="X213" s="35"/>
      <c r="Y213" s="35"/>
      <c r="Z213" s="35"/>
      <c r="AA213" s="35"/>
      <c r="AB213" s="35"/>
      <c r="AC213" s="35"/>
      <c r="AD213" s="35"/>
      <c r="AE213" s="35"/>
      <c r="AR213" s="214" t="s">
        <v>178</v>
      </c>
      <c r="AT213" s="214" t="s">
        <v>174</v>
      </c>
      <c r="AU213" s="214" t="s">
        <v>79</v>
      </c>
      <c r="AY213" s="14" t="s">
        <v>171</v>
      </c>
      <c r="BE213" s="215">
        <f>IF(N213="základní",J213,0)</f>
        <v>0</v>
      </c>
      <c r="BF213" s="215">
        <f>IF(N213="snížená",J213,0)</f>
        <v>0</v>
      </c>
      <c r="BG213" s="215">
        <f>IF(N213="zákl. přenesená",J213,0)</f>
        <v>0</v>
      </c>
      <c r="BH213" s="215">
        <f>IF(N213="sníž. přenesená",J213,0)</f>
        <v>0</v>
      </c>
      <c r="BI213" s="215">
        <f>IF(N213="nulová",J213,0)</f>
        <v>0</v>
      </c>
      <c r="BJ213" s="14" t="s">
        <v>77</v>
      </c>
      <c r="BK213" s="215">
        <f>ROUND(I213*H213,2)</f>
        <v>0</v>
      </c>
      <c r="BL213" s="14" t="s">
        <v>178</v>
      </c>
      <c r="BM213" s="214" t="s">
        <v>1069</v>
      </c>
    </row>
    <row r="214" spans="1:65" s="2" customFormat="1" ht="37.8" customHeight="1">
      <c r="A214" s="35"/>
      <c r="B214" s="36"/>
      <c r="C214" s="202" t="s">
        <v>1070</v>
      </c>
      <c r="D214" s="202" t="s">
        <v>174</v>
      </c>
      <c r="E214" s="203" t="s">
        <v>203</v>
      </c>
      <c r="F214" s="204" t="s">
        <v>204</v>
      </c>
      <c r="G214" s="205" t="s">
        <v>205</v>
      </c>
      <c r="H214" s="206">
        <v>5.795</v>
      </c>
      <c r="I214" s="207"/>
      <c r="J214" s="208">
        <f>ROUND(I214*H214,2)</f>
        <v>0</v>
      </c>
      <c r="K214" s="209"/>
      <c r="L214" s="41"/>
      <c r="M214" s="210" t="s">
        <v>19</v>
      </c>
      <c r="N214" s="211" t="s">
        <v>40</v>
      </c>
      <c r="O214" s="81"/>
      <c r="P214" s="212">
        <f>O214*H214</f>
        <v>0</v>
      </c>
      <c r="Q214" s="212">
        <v>0</v>
      </c>
      <c r="R214" s="212">
        <f>Q214*H214</f>
        <v>0</v>
      </c>
      <c r="S214" s="212">
        <v>0</v>
      </c>
      <c r="T214" s="213">
        <f>S214*H214</f>
        <v>0</v>
      </c>
      <c r="U214" s="35"/>
      <c r="V214" s="35"/>
      <c r="W214" s="35"/>
      <c r="X214" s="35"/>
      <c r="Y214" s="35"/>
      <c r="Z214" s="35"/>
      <c r="AA214" s="35"/>
      <c r="AB214" s="35"/>
      <c r="AC214" s="35"/>
      <c r="AD214" s="35"/>
      <c r="AE214" s="35"/>
      <c r="AR214" s="214" t="s">
        <v>178</v>
      </c>
      <c r="AT214" s="214" t="s">
        <v>174</v>
      </c>
      <c r="AU214" s="214" t="s">
        <v>79</v>
      </c>
      <c r="AY214" s="14" t="s">
        <v>171</v>
      </c>
      <c r="BE214" s="215">
        <f>IF(N214="základní",J214,0)</f>
        <v>0</v>
      </c>
      <c r="BF214" s="215">
        <f>IF(N214="snížená",J214,0)</f>
        <v>0</v>
      </c>
      <c r="BG214" s="215">
        <f>IF(N214="zákl. přenesená",J214,0)</f>
        <v>0</v>
      </c>
      <c r="BH214" s="215">
        <f>IF(N214="sníž. přenesená",J214,0)</f>
        <v>0</v>
      </c>
      <c r="BI214" s="215">
        <f>IF(N214="nulová",J214,0)</f>
        <v>0</v>
      </c>
      <c r="BJ214" s="14" t="s">
        <v>77</v>
      </c>
      <c r="BK214" s="215">
        <f>ROUND(I214*H214,2)</f>
        <v>0</v>
      </c>
      <c r="BL214" s="14" t="s">
        <v>178</v>
      </c>
      <c r="BM214" s="214" t="s">
        <v>1071</v>
      </c>
    </row>
    <row r="215" spans="1:65" s="2" customFormat="1" ht="37.8" customHeight="1">
      <c r="A215" s="35"/>
      <c r="B215" s="36"/>
      <c r="C215" s="202" t="s">
        <v>372</v>
      </c>
      <c r="D215" s="202" t="s">
        <v>174</v>
      </c>
      <c r="E215" s="203" t="s">
        <v>207</v>
      </c>
      <c r="F215" s="204" t="s">
        <v>208</v>
      </c>
      <c r="G215" s="205" t="s">
        <v>205</v>
      </c>
      <c r="H215" s="206">
        <v>83.355</v>
      </c>
      <c r="I215" s="207"/>
      <c r="J215" s="208">
        <f>ROUND(I215*H215,2)</f>
        <v>0</v>
      </c>
      <c r="K215" s="209"/>
      <c r="L215" s="41"/>
      <c r="M215" s="210" t="s">
        <v>19</v>
      </c>
      <c r="N215" s="211" t="s">
        <v>40</v>
      </c>
      <c r="O215" s="81"/>
      <c r="P215" s="212">
        <f>O215*H215</f>
        <v>0</v>
      </c>
      <c r="Q215" s="212">
        <v>0</v>
      </c>
      <c r="R215" s="212">
        <f>Q215*H215</f>
        <v>0</v>
      </c>
      <c r="S215" s="212">
        <v>0</v>
      </c>
      <c r="T215" s="213">
        <f>S215*H215</f>
        <v>0</v>
      </c>
      <c r="U215" s="35"/>
      <c r="V215" s="35"/>
      <c r="W215" s="35"/>
      <c r="X215" s="35"/>
      <c r="Y215" s="35"/>
      <c r="Z215" s="35"/>
      <c r="AA215" s="35"/>
      <c r="AB215" s="35"/>
      <c r="AC215" s="35"/>
      <c r="AD215" s="35"/>
      <c r="AE215" s="35"/>
      <c r="AR215" s="214" t="s">
        <v>178</v>
      </c>
      <c r="AT215" s="214" t="s">
        <v>174</v>
      </c>
      <c r="AU215" s="214" t="s">
        <v>79</v>
      </c>
      <c r="AY215" s="14" t="s">
        <v>171</v>
      </c>
      <c r="BE215" s="215">
        <f>IF(N215="základní",J215,0)</f>
        <v>0</v>
      </c>
      <c r="BF215" s="215">
        <f>IF(N215="snížená",J215,0)</f>
        <v>0</v>
      </c>
      <c r="BG215" s="215">
        <f>IF(N215="zákl. přenesená",J215,0)</f>
        <v>0</v>
      </c>
      <c r="BH215" s="215">
        <f>IF(N215="sníž. přenesená",J215,0)</f>
        <v>0</v>
      </c>
      <c r="BI215" s="215">
        <f>IF(N215="nulová",J215,0)</f>
        <v>0</v>
      </c>
      <c r="BJ215" s="14" t="s">
        <v>77</v>
      </c>
      <c r="BK215" s="215">
        <f>ROUND(I215*H215,2)</f>
        <v>0</v>
      </c>
      <c r="BL215" s="14" t="s">
        <v>178</v>
      </c>
      <c r="BM215" s="214" t="s">
        <v>1072</v>
      </c>
    </row>
    <row r="216" spans="1:65" s="2" customFormat="1" ht="24.15" customHeight="1">
      <c r="A216" s="35"/>
      <c r="B216" s="36"/>
      <c r="C216" s="202" t="s">
        <v>1073</v>
      </c>
      <c r="D216" s="202" t="s">
        <v>174</v>
      </c>
      <c r="E216" s="203" t="s">
        <v>211</v>
      </c>
      <c r="F216" s="204" t="s">
        <v>212</v>
      </c>
      <c r="G216" s="205" t="s">
        <v>205</v>
      </c>
      <c r="H216" s="206">
        <v>5.795</v>
      </c>
      <c r="I216" s="207"/>
      <c r="J216" s="208">
        <f>ROUND(I216*H216,2)</f>
        <v>0</v>
      </c>
      <c r="K216" s="209"/>
      <c r="L216" s="41"/>
      <c r="M216" s="210" t="s">
        <v>19</v>
      </c>
      <c r="N216" s="211" t="s">
        <v>40</v>
      </c>
      <c r="O216" s="81"/>
      <c r="P216" s="212">
        <f>O216*H216</f>
        <v>0</v>
      </c>
      <c r="Q216" s="212">
        <v>0</v>
      </c>
      <c r="R216" s="212">
        <f>Q216*H216</f>
        <v>0</v>
      </c>
      <c r="S216" s="212">
        <v>0</v>
      </c>
      <c r="T216" s="213">
        <f>S216*H216</f>
        <v>0</v>
      </c>
      <c r="U216" s="35"/>
      <c r="V216" s="35"/>
      <c r="W216" s="35"/>
      <c r="X216" s="35"/>
      <c r="Y216" s="35"/>
      <c r="Z216" s="35"/>
      <c r="AA216" s="35"/>
      <c r="AB216" s="35"/>
      <c r="AC216" s="35"/>
      <c r="AD216" s="35"/>
      <c r="AE216" s="35"/>
      <c r="AR216" s="214" t="s">
        <v>178</v>
      </c>
      <c r="AT216" s="214" t="s">
        <v>174</v>
      </c>
      <c r="AU216" s="214" t="s">
        <v>79</v>
      </c>
      <c r="AY216" s="14" t="s">
        <v>171</v>
      </c>
      <c r="BE216" s="215">
        <f>IF(N216="základní",J216,0)</f>
        <v>0</v>
      </c>
      <c r="BF216" s="215">
        <f>IF(N216="snížená",J216,0)</f>
        <v>0</v>
      </c>
      <c r="BG216" s="215">
        <f>IF(N216="zákl. přenesená",J216,0)</f>
        <v>0</v>
      </c>
      <c r="BH216" s="215">
        <f>IF(N216="sníž. přenesená",J216,0)</f>
        <v>0</v>
      </c>
      <c r="BI216" s="215">
        <f>IF(N216="nulová",J216,0)</f>
        <v>0</v>
      </c>
      <c r="BJ216" s="14" t="s">
        <v>77</v>
      </c>
      <c r="BK216" s="215">
        <f>ROUND(I216*H216,2)</f>
        <v>0</v>
      </c>
      <c r="BL216" s="14" t="s">
        <v>178</v>
      </c>
      <c r="BM216" s="214" t="s">
        <v>1074</v>
      </c>
    </row>
    <row r="217" spans="1:65" s="2" customFormat="1" ht="37.8" customHeight="1">
      <c r="A217" s="35"/>
      <c r="B217" s="36"/>
      <c r="C217" s="202" t="s">
        <v>375</v>
      </c>
      <c r="D217" s="202" t="s">
        <v>174</v>
      </c>
      <c r="E217" s="203" t="s">
        <v>214</v>
      </c>
      <c r="F217" s="204" t="s">
        <v>215</v>
      </c>
      <c r="G217" s="205" t="s">
        <v>205</v>
      </c>
      <c r="H217" s="206">
        <v>3.037</v>
      </c>
      <c r="I217" s="207"/>
      <c r="J217" s="208">
        <f>ROUND(I217*H217,2)</f>
        <v>0</v>
      </c>
      <c r="K217" s="209"/>
      <c r="L217" s="41"/>
      <c r="M217" s="210" t="s">
        <v>19</v>
      </c>
      <c r="N217" s="211" t="s">
        <v>40</v>
      </c>
      <c r="O217" s="81"/>
      <c r="P217" s="212">
        <f>O217*H217</f>
        <v>0</v>
      </c>
      <c r="Q217" s="212">
        <v>0</v>
      </c>
      <c r="R217" s="212">
        <f>Q217*H217</f>
        <v>0</v>
      </c>
      <c r="S217" s="212">
        <v>0</v>
      </c>
      <c r="T217" s="213">
        <f>S217*H217</f>
        <v>0</v>
      </c>
      <c r="U217" s="35"/>
      <c r="V217" s="35"/>
      <c r="W217" s="35"/>
      <c r="X217" s="35"/>
      <c r="Y217" s="35"/>
      <c r="Z217" s="35"/>
      <c r="AA217" s="35"/>
      <c r="AB217" s="35"/>
      <c r="AC217" s="35"/>
      <c r="AD217" s="35"/>
      <c r="AE217" s="35"/>
      <c r="AR217" s="214" t="s">
        <v>178</v>
      </c>
      <c r="AT217" s="214" t="s">
        <v>174</v>
      </c>
      <c r="AU217" s="214" t="s">
        <v>79</v>
      </c>
      <c r="AY217" s="14" t="s">
        <v>171</v>
      </c>
      <c r="BE217" s="215">
        <f>IF(N217="základní",J217,0)</f>
        <v>0</v>
      </c>
      <c r="BF217" s="215">
        <f>IF(N217="snížená",J217,0)</f>
        <v>0</v>
      </c>
      <c r="BG217" s="215">
        <f>IF(N217="zákl. přenesená",J217,0)</f>
        <v>0</v>
      </c>
      <c r="BH217" s="215">
        <f>IF(N217="sníž. přenesená",J217,0)</f>
        <v>0</v>
      </c>
      <c r="BI217" s="215">
        <f>IF(N217="nulová",J217,0)</f>
        <v>0</v>
      </c>
      <c r="BJ217" s="14" t="s">
        <v>77</v>
      </c>
      <c r="BK217" s="215">
        <f>ROUND(I217*H217,2)</f>
        <v>0</v>
      </c>
      <c r="BL217" s="14" t="s">
        <v>178</v>
      </c>
      <c r="BM217" s="214" t="s">
        <v>1075</v>
      </c>
    </row>
    <row r="218" spans="1:65" s="2" customFormat="1" ht="37.8" customHeight="1">
      <c r="A218" s="35"/>
      <c r="B218" s="36"/>
      <c r="C218" s="202" t="s">
        <v>1076</v>
      </c>
      <c r="D218" s="202" t="s">
        <v>174</v>
      </c>
      <c r="E218" s="203" t="s">
        <v>221</v>
      </c>
      <c r="F218" s="204" t="s">
        <v>222</v>
      </c>
      <c r="G218" s="205" t="s">
        <v>205</v>
      </c>
      <c r="H218" s="206">
        <v>2.52</v>
      </c>
      <c r="I218" s="207"/>
      <c r="J218" s="208">
        <f>ROUND(I218*H218,2)</f>
        <v>0</v>
      </c>
      <c r="K218" s="209"/>
      <c r="L218" s="41"/>
      <c r="M218" s="210" t="s">
        <v>19</v>
      </c>
      <c r="N218" s="211" t="s">
        <v>40</v>
      </c>
      <c r="O218" s="81"/>
      <c r="P218" s="212">
        <f>O218*H218</f>
        <v>0</v>
      </c>
      <c r="Q218" s="212">
        <v>0</v>
      </c>
      <c r="R218" s="212">
        <f>Q218*H218</f>
        <v>0</v>
      </c>
      <c r="S218" s="212">
        <v>0</v>
      </c>
      <c r="T218" s="213">
        <f>S218*H218</f>
        <v>0</v>
      </c>
      <c r="U218" s="35"/>
      <c r="V218" s="35"/>
      <c r="W218" s="35"/>
      <c r="X218" s="35"/>
      <c r="Y218" s="35"/>
      <c r="Z218" s="35"/>
      <c r="AA218" s="35"/>
      <c r="AB218" s="35"/>
      <c r="AC218" s="35"/>
      <c r="AD218" s="35"/>
      <c r="AE218" s="35"/>
      <c r="AR218" s="214" t="s">
        <v>178</v>
      </c>
      <c r="AT218" s="214" t="s">
        <v>174</v>
      </c>
      <c r="AU218" s="214" t="s">
        <v>79</v>
      </c>
      <c r="AY218" s="14" t="s">
        <v>171</v>
      </c>
      <c r="BE218" s="215">
        <f>IF(N218="základní",J218,0)</f>
        <v>0</v>
      </c>
      <c r="BF218" s="215">
        <f>IF(N218="snížená",J218,0)</f>
        <v>0</v>
      </c>
      <c r="BG218" s="215">
        <f>IF(N218="zákl. přenesená",J218,0)</f>
        <v>0</v>
      </c>
      <c r="BH218" s="215">
        <f>IF(N218="sníž. přenesená",J218,0)</f>
        <v>0</v>
      </c>
      <c r="BI218" s="215">
        <f>IF(N218="nulová",J218,0)</f>
        <v>0</v>
      </c>
      <c r="BJ218" s="14" t="s">
        <v>77</v>
      </c>
      <c r="BK218" s="215">
        <f>ROUND(I218*H218,2)</f>
        <v>0</v>
      </c>
      <c r="BL218" s="14" t="s">
        <v>178</v>
      </c>
      <c r="BM218" s="214" t="s">
        <v>1077</v>
      </c>
    </row>
    <row r="219" spans="1:63" s="12" customFormat="1" ht="22.8" customHeight="1">
      <c r="A219" s="12"/>
      <c r="B219" s="186"/>
      <c r="C219" s="187"/>
      <c r="D219" s="188" t="s">
        <v>68</v>
      </c>
      <c r="E219" s="200" t="s">
        <v>490</v>
      </c>
      <c r="F219" s="200" t="s">
        <v>491</v>
      </c>
      <c r="G219" s="187"/>
      <c r="H219" s="187"/>
      <c r="I219" s="190"/>
      <c r="J219" s="201">
        <f>BK219</f>
        <v>0</v>
      </c>
      <c r="K219" s="187"/>
      <c r="L219" s="192"/>
      <c r="M219" s="193"/>
      <c r="N219" s="194"/>
      <c r="O219" s="194"/>
      <c r="P219" s="195">
        <f>P220</f>
        <v>0</v>
      </c>
      <c r="Q219" s="194"/>
      <c r="R219" s="195">
        <f>R220</f>
        <v>0</v>
      </c>
      <c r="S219" s="194"/>
      <c r="T219" s="196">
        <f>T220</f>
        <v>0</v>
      </c>
      <c r="U219" s="12"/>
      <c r="V219" s="12"/>
      <c r="W219" s="12"/>
      <c r="X219" s="12"/>
      <c r="Y219" s="12"/>
      <c r="Z219" s="12"/>
      <c r="AA219" s="12"/>
      <c r="AB219" s="12"/>
      <c r="AC219" s="12"/>
      <c r="AD219" s="12"/>
      <c r="AE219" s="12"/>
      <c r="AR219" s="197" t="s">
        <v>77</v>
      </c>
      <c r="AT219" s="198" t="s">
        <v>68</v>
      </c>
      <c r="AU219" s="198" t="s">
        <v>77</v>
      </c>
      <c r="AY219" s="197" t="s">
        <v>171</v>
      </c>
      <c r="BK219" s="199">
        <f>BK220</f>
        <v>0</v>
      </c>
    </row>
    <row r="220" spans="1:65" s="2" customFormat="1" ht="49.05" customHeight="1">
      <c r="A220" s="35"/>
      <c r="B220" s="36"/>
      <c r="C220" s="202" t="s">
        <v>379</v>
      </c>
      <c r="D220" s="202" t="s">
        <v>174</v>
      </c>
      <c r="E220" s="203" t="s">
        <v>1078</v>
      </c>
      <c r="F220" s="204" t="s">
        <v>1079</v>
      </c>
      <c r="G220" s="205" t="s">
        <v>205</v>
      </c>
      <c r="H220" s="206">
        <v>1126.32</v>
      </c>
      <c r="I220" s="207"/>
      <c r="J220" s="208">
        <f>ROUND(I220*H220,2)</f>
        <v>0</v>
      </c>
      <c r="K220" s="209"/>
      <c r="L220" s="41"/>
      <c r="M220" s="210" t="s">
        <v>19</v>
      </c>
      <c r="N220" s="211" t="s">
        <v>40</v>
      </c>
      <c r="O220" s="81"/>
      <c r="P220" s="212">
        <f>O220*H220</f>
        <v>0</v>
      </c>
      <c r="Q220" s="212">
        <v>0</v>
      </c>
      <c r="R220" s="212">
        <f>Q220*H220</f>
        <v>0</v>
      </c>
      <c r="S220" s="212">
        <v>0</v>
      </c>
      <c r="T220" s="213">
        <f>S220*H220</f>
        <v>0</v>
      </c>
      <c r="U220" s="35"/>
      <c r="V220" s="35"/>
      <c r="W220" s="35"/>
      <c r="X220" s="35"/>
      <c r="Y220" s="35"/>
      <c r="Z220" s="35"/>
      <c r="AA220" s="35"/>
      <c r="AB220" s="35"/>
      <c r="AC220" s="35"/>
      <c r="AD220" s="35"/>
      <c r="AE220" s="35"/>
      <c r="AR220" s="214" t="s">
        <v>178</v>
      </c>
      <c r="AT220" s="214" t="s">
        <v>174</v>
      </c>
      <c r="AU220" s="214" t="s">
        <v>79</v>
      </c>
      <c r="AY220" s="14" t="s">
        <v>171</v>
      </c>
      <c r="BE220" s="215">
        <f>IF(N220="základní",J220,0)</f>
        <v>0</v>
      </c>
      <c r="BF220" s="215">
        <f>IF(N220="snížená",J220,0)</f>
        <v>0</v>
      </c>
      <c r="BG220" s="215">
        <f>IF(N220="zákl. přenesená",J220,0)</f>
        <v>0</v>
      </c>
      <c r="BH220" s="215">
        <f>IF(N220="sníž. přenesená",J220,0)</f>
        <v>0</v>
      </c>
      <c r="BI220" s="215">
        <f>IF(N220="nulová",J220,0)</f>
        <v>0</v>
      </c>
      <c r="BJ220" s="14" t="s">
        <v>77</v>
      </c>
      <c r="BK220" s="215">
        <f>ROUND(I220*H220,2)</f>
        <v>0</v>
      </c>
      <c r="BL220" s="14" t="s">
        <v>178</v>
      </c>
      <c r="BM220" s="214" t="s">
        <v>1080</v>
      </c>
    </row>
    <row r="221" spans="1:63" s="12" customFormat="1" ht="25.9" customHeight="1">
      <c r="A221" s="12"/>
      <c r="B221" s="186"/>
      <c r="C221" s="187"/>
      <c r="D221" s="188" t="s">
        <v>68</v>
      </c>
      <c r="E221" s="189" t="s">
        <v>231</v>
      </c>
      <c r="F221" s="189" t="s">
        <v>232</v>
      </c>
      <c r="G221" s="187"/>
      <c r="H221" s="187"/>
      <c r="I221" s="190"/>
      <c r="J221" s="191">
        <f>BK221</f>
        <v>0</v>
      </c>
      <c r="K221" s="187"/>
      <c r="L221" s="192"/>
      <c r="M221" s="193"/>
      <c r="N221" s="194"/>
      <c r="O221" s="194"/>
      <c r="P221" s="195">
        <f>P222+P234+P245+P255+P265+P280+P296+P300+P313+P330+P333+P343+P349</f>
        <v>0</v>
      </c>
      <c r="Q221" s="194"/>
      <c r="R221" s="195">
        <f>R222+R234+R245+R255+R265+R280+R296+R300+R313+R330+R333+R343+R349</f>
        <v>24.400980315209</v>
      </c>
      <c r="S221" s="194"/>
      <c r="T221" s="196">
        <f>T222+T234+T245+T255+T265+T280+T296+T300+T313+T330+T333+T343+T349</f>
        <v>2.75808675</v>
      </c>
      <c r="U221" s="12"/>
      <c r="V221" s="12"/>
      <c r="W221" s="12"/>
      <c r="X221" s="12"/>
      <c r="Y221" s="12"/>
      <c r="Z221" s="12"/>
      <c r="AA221" s="12"/>
      <c r="AB221" s="12"/>
      <c r="AC221" s="12"/>
      <c r="AD221" s="12"/>
      <c r="AE221" s="12"/>
      <c r="AR221" s="197" t="s">
        <v>79</v>
      </c>
      <c r="AT221" s="198" t="s">
        <v>68</v>
      </c>
      <c r="AU221" s="198" t="s">
        <v>69</v>
      </c>
      <c r="AY221" s="197" t="s">
        <v>171</v>
      </c>
      <c r="BK221" s="199">
        <f>BK222+BK234+BK245+BK255+BK265+BK280+BK296+BK300+BK313+BK330+BK333+BK343+BK349</f>
        <v>0</v>
      </c>
    </row>
    <row r="222" spans="1:63" s="12" customFormat="1" ht="22.8" customHeight="1">
      <c r="A222" s="12"/>
      <c r="B222" s="186"/>
      <c r="C222" s="187"/>
      <c r="D222" s="188" t="s">
        <v>68</v>
      </c>
      <c r="E222" s="200" t="s">
        <v>496</v>
      </c>
      <c r="F222" s="200" t="s">
        <v>497</v>
      </c>
      <c r="G222" s="187"/>
      <c r="H222" s="187"/>
      <c r="I222" s="190"/>
      <c r="J222" s="201">
        <f>BK222</f>
        <v>0</v>
      </c>
      <c r="K222" s="187"/>
      <c r="L222" s="192"/>
      <c r="M222" s="193"/>
      <c r="N222" s="194"/>
      <c r="O222" s="194"/>
      <c r="P222" s="195">
        <f>SUM(P223:P233)</f>
        <v>0</v>
      </c>
      <c r="Q222" s="194"/>
      <c r="R222" s="195">
        <f>SUM(R223:R233)</f>
        <v>3.8095714800000002</v>
      </c>
      <c r="S222" s="194"/>
      <c r="T222" s="196">
        <f>SUM(T223:T233)</f>
        <v>0</v>
      </c>
      <c r="U222" s="12"/>
      <c r="V222" s="12"/>
      <c r="W222" s="12"/>
      <c r="X222" s="12"/>
      <c r="Y222" s="12"/>
      <c r="Z222" s="12"/>
      <c r="AA222" s="12"/>
      <c r="AB222" s="12"/>
      <c r="AC222" s="12"/>
      <c r="AD222" s="12"/>
      <c r="AE222" s="12"/>
      <c r="AR222" s="197" t="s">
        <v>79</v>
      </c>
      <c r="AT222" s="198" t="s">
        <v>68</v>
      </c>
      <c r="AU222" s="198" t="s">
        <v>77</v>
      </c>
      <c r="AY222" s="197" t="s">
        <v>171</v>
      </c>
      <c r="BK222" s="199">
        <f>SUM(BK223:BK233)</f>
        <v>0</v>
      </c>
    </row>
    <row r="223" spans="1:65" s="2" customFormat="1" ht="37.8" customHeight="1">
      <c r="A223" s="35"/>
      <c r="B223" s="36"/>
      <c r="C223" s="202" t="s">
        <v>1081</v>
      </c>
      <c r="D223" s="202" t="s">
        <v>174</v>
      </c>
      <c r="E223" s="203" t="s">
        <v>1082</v>
      </c>
      <c r="F223" s="204" t="s">
        <v>1083</v>
      </c>
      <c r="G223" s="205" t="s">
        <v>184</v>
      </c>
      <c r="H223" s="206">
        <v>399.55</v>
      </c>
      <c r="I223" s="207"/>
      <c r="J223" s="208">
        <f>ROUND(I223*H223,2)</f>
        <v>0</v>
      </c>
      <c r="K223" s="209"/>
      <c r="L223" s="41"/>
      <c r="M223" s="210" t="s">
        <v>19</v>
      </c>
      <c r="N223" s="211" t="s">
        <v>40</v>
      </c>
      <c r="O223" s="81"/>
      <c r="P223" s="212">
        <f>O223*H223</f>
        <v>0</v>
      </c>
      <c r="Q223" s="212">
        <v>0</v>
      </c>
      <c r="R223" s="212">
        <f>Q223*H223</f>
        <v>0</v>
      </c>
      <c r="S223" s="212">
        <v>0</v>
      </c>
      <c r="T223" s="213">
        <f>S223*H223</f>
        <v>0</v>
      </c>
      <c r="U223" s="35"/>
      <c r="V223" s="35"/>
      <c r="W223" s="35"/>
      <c r="X223" s="35"/>
      <c r="Y223" s="35"/>
      <c r="Z223" s="35"/>
      <c r="AA223" s="35"/>
      <c r="AB223" s="35"/>
      <c r="AC223" s="35"/>
      <c r="AD223" s="35"/>
      <c r="AE223" s="35"/>
      <c r="AR223" s="214" t="s">
        <v>202</v>
      </c>
      <c r="AT223" s="214" t="s">
        <v>174</v>
      </c>
      <c r="AU223" s="214" t="s">
        <v>79</v>
      </c>
      <c r="AY223" s="14" t="s">
        <v>171</v>
      </c>
      <c r="BE223" s="215">
        <f>IF(N223="základní",J223,0)</f>
        <v>0</v>
      </c>
      <c r="BF223" s="215">
        <f>IF(N223="snížená",J223,0)</f>
        <v>0</v>
      </c>
      <c r="BG223" s="215">
        <f>IF(N223="zákl. přenesená",J223,0)</f>
        <v>0</v>
      </c>
      <c r="BH223" s="215">
        <f>IF(N223="sníž. přenesená",J223,0)</f>
        <v>0</v>
      </c>
      <c r="BI223" s="215">
        <f>IF(N223="nulová",J223,0)</f>
        <v>0</v>
      </c>
      <c r="BJ223" s="14" t="s">
        <v>77</v>
      </c>
      <c r="BK223" s="215">
        <f>ROUND(I223*H223,2)</f>
        <v>0</v>
      </c>
      <c r="BL223" s="14" t="s">
        <v>202</v>
      </c>
      <c r="BM223" s="214" t="s">
        <v>1084</v>
      </c>
    </row>
    <row r="224" spans="1:65" s="2" customFormat="1" ht="14.4" customHeight="1">
      <c r="A224" s="35"/>
      <c r="B224" s="36"/>
      <c r="C224" s="222" t="s">
        <v>495</v>
      </c>
      <c r="D224" s="222" t="s">
        <v>299</v>
      </c>
      <c r="E224" s="223" t="s">
        <v>1085</v>
      </c>
      <c r="F224" s="224" t="s">
        <v>1086</v>
      </c>
      <c r="G224" s="225" t="s">
        <v>205</v>
      </c>
      <c r="H224" s="226">
        <v>0.12</v>
      </c>
      <c r="I224" s="227"/>
      <c r="J224" s="228">
        <f>ROUND(I224*H224,2)</f>
        <v>0</v>
      </c>
      <c r="K224" s="229"/>
      <c r="L224" s="230"/>
      <c r="M224" s="231" t="s">
        <v>19</v>
      </c>
      <c r="N224" s="232" t="s">
        <v>40</v>
      </c>
      <c r="O224" s="81"/>
      <c r="P224" s="212">
        <f>O224*H224</f>
        <v>0</v>
      </c>
      <c r="Q224" s="212">
        <v>1</v>
      </c>
      <c r="R224" s="212">
        <f>Q224*H224</f>
        <v>0.12</v>
      </c>
      <c r="S224" s="212">
        <v>0</v>
      </c>
      <c r="T224" s="213">
        <f>S224*H224</f>
        <v>0</v>
      </c>
      <c r="U224" s="35"/>
      <c r="V224" s="35"/>
      <c r="W224" s="35"/>
      <c r="X224" s="35"/>
      <c r="Y224" s="35"/>
      <c r="Z224" s="35"/>
      <c r="AA224" s="35"/>
      <c r="AB224" s="35"/>
      <c r="AC224" s="35"/>
      <c r="AD224" s="35"/>
      <c r="AE224" s="35"/>
      <c r="AR224" s="214" t="s">
        <v>227</v>
      </c>
      <c r="AT224" s="214" t="s">
        <v>299</v>
      </c>
      <c r="AU224" s="214" t="s">
        <v>79</v>
      </c>
      <c r="AY224" s="14" t="s">
        <v>171</v>
      </c>
      <c r="BE224" s="215">
        <f>IF(N224="základní",J224,0)</f>
        <v>0</v>
      </c>
      <c r="BF224" s="215">
        <f>IF(N224="snížená",J224,0)</f>
        <v>0</v>
      </c>
      <c r="BG224" s="215">
        <f>IF(N224="zákl. přenesená",J224,0)</f>
        <v>0</v>
      </c>
      <c r="BH224" s="215">
        <f>IF(N224="sníž. přenesená",J224,0)</f>
        <v>0</v>
      </c>
      <c r="BI224" s="215">
        <f>IF(N224="nulová",J224,0)</f>
        <v>0</v>
      </c>
      <c r="BJ224" s="14" t="s">
        <v>77</v>
      </c>
      <c r="BK224" s="215">
        <f>ROUND(I224*H224,2)</f>
        <v>0</v>
      </c>
      <c r="BL224" s="14" t="s">
        <v>202</v>
      </c>
      <c r="BM224" s="214" t="s">
        <v>1087</v>
      </c>
    </row>
    <row r="225" spans="1:65" s="2" customFormat="1" ht="24.15" customHeight="1">
      <c r="A225" s="35"/>
      <c r="B225" s="36"/>
      <c r="C225" s="202" t="s">
        <v>1088</v>
      </c>
      <c r="D225" s="202" t="s">
        <v>174</v>
      </c>
      <c r="E225" s="203" t="s">
        <v>1089</v>
      </c>
      <c r="F225" s="204" t="s">
        <v>1090</v>
      </c>
      <c r="G225" s="205" t="s">
        <v>184</v>
      </c>
      <c r="H225" s="206">
        <v>61.49</v>
      </c>
      <c r="I225" s="207"/>
      <c r="J225" s="208">
        <f>ROUND(I225*H225,2)</f>
        <v>0</v>
      </c>
      <c r="K225" s="209"/>
      <c r="L225" s="41"/>
      <c r="M225" s="210" t="s">
        <v>19</v>
      </c>
      <c r="N225" s="211" t="s">
        <v>40</v>
      </c>
      <c r="O225" s="81"/>
      <c r="P225" s="212">
        <f>O225*H225</f>
        <v>0</v>
      </c>
      <c r="Q225" s="212">
        <v>0</v>
      </c>
      <c r="R225" s="212">
        <f>Q225*H225</f>
        <v>0</v>
      </c>
      <c r="S225" s="212">
        <v>0</v>
      </c>
      <c r="T225" s="213">
        <f>S225*H225</f>
        <v>0</v>
      </c>
      <c r="U225" s="35"/>
      <c r="V225" s="35"/>
      <c r="W225" s="35"/>
      <c r="X225" s="35"/>
      <c r="Y225" s="35"/>
      <c r="Z225" s="35"/>
      <c r="AA225" s="35"/>
      <c r="AB225" s="35"/>
      <c r="AC225" s="35"/>
      <c r="AD225" s="35"/>
      <c r="AE225" s="35"/>
      <c r="AR225" s="214" t="s">
        <v>202</v>
      </c>
      <c r="AT225" s="214" t="s">
        <v>174</v>
      </c>
      <c r="AU225" s="214" t="s">
        <v>79</v>
      </c>
      <c r="AY225" s="14" t="s">
        <v>171</v>
      </c>
      <c r="BE225" s="215">
        <f>IF(N225="základní",J225,0)</f>
        <v>0</v>
      </c>
      <c r="BF225" s="215">
        <f>IF(N225="snížená",J225,0)</f>
        <v>0</v>
      </c>
      <c r="BG225" s="215">
        <f>IF(N225="zákl. přenesená",J225,0)</f>
        <v>0</v>
      </c>
      <c r="BH225" s="215">
        <f>IF(N225="sníž. přenesená",J225,0)</f>
        <v>0</v>
      </c>
      <c r="BI225" s="215">
        <f>IF(N225="nulová",J225,0)</f>
        <v>0</v>
      </c>
      <c r="BJ225" s="14" t="s">
        <v>77</v>
      </c>
      <c r="BK225" s="215">
        <f>ROUND(I225*H225,2)</f>
        <v>0</v>
      </c>
      <c r="BL225" s="14" t="s">
        <v>202</v>
      </c>
      <c r="BM225" s="214" t="s">
        <v>1091</v>
      </c>
    </row>
    <row r="226" spans="1:65" s="2" customFormat="1" ht="24.15" customHeight="1">
      <c r="A226" s="35"/>
      <c r="B226" s="36"/>
      <c r="C226" s="202" t="s">
        <v>500</v>
      </c>
      <c r="D226" s="202" t="s">
        <v>174</v>
      </c>
      <c r="E226" s="203" t="s">
        <v>1092</v>
      </c>
      <c r="F226" s="204" t="s">
        <v>1093</v>
      </c>
      <c r="G226" s="205" t="s">
        <v>184</v>
      </c>
      <c r="H226" s="206">
        <v>399.55</v>
      </c>
      <c r="I226" s="207"/>
      <c r="J226" s="208">
        <f>ROUND(I226*H226,2)</f>
        <v>0</v>
      </c>
      <c r="K226" s="209"/>
      <c r="L226" s="41"/>
      <c r="M226" s="210" t="s">
        <v>19</v>
      </c>
      <c r="N226" s="211" t="s">
        <v>40</v>
      </c>
      <c r="O226" s="81"/>
      <c r="P226" s="212">
        <f>O226*H226</f>
        <v>0</v>
      </c>
      <c r="Q226" s="212">
        <v>0.00039825</v>
      </c>
      <c r="R226" s="212">
        <f>Q226*H226</f>
        <v>0.1591207875</v>
      </c>
      <c r="S226" s="212">
        <v>0</v>
      </c>
      <c r="T226" s="213">
        <f>S226*H226</f>
        <v>0</v>
      </c>
      <c r="U226" s="35"/>
      <c r="V226" s="35"/>
      <c r="W226" s="35"/>
      <c r="X226" s="35"/>
      <c r="Y226" s="35"/>
      <c r="Z226" s="35"/>
      <c r="AA226" s="35"/>
      <c r="AB226" s="35"/>
      <c r="AC226" s="35"/>
      <c r="AD226" s="35"/>
      <c r="AE226" s="35"/>
      <c r="AR226" s="214" t="s">
        <v>202</v>
      </c>
      <c r="AT226" s="214" t="s">
        <v>174</v>
      </c>
      <c r="AU226" s="214" t="s">
        <v>79</v>
      </c>
      <c r="AY226" s="14" t="s">
        <v>171</v>
      </c>
      <c r="BE226" s="215">
        <f>IF(N226="základní",J226,0)</f>
        <v>0</v>
      </c>
      <c r="BF226" s="215">
        <f>IF(N226="snížená",J226,0)</f>
        <v>0</v>
      </c>
      <c r="BG226" s="215">
        <f>IF(N226="zákl. přenesená",J226,0)</f>
        <v>0</v>
      </c>
      <c r="BH226" s="215">
        <f>IF(N226="sníž. přenesená",J226,0)</f>
        <v>0</v>
      </c>
      <c r="BI226" s="215">
        <f>IF(N226="nulová",J226,0)</f>
        <v>0</v>
      </c>
      <c r="BJ226" s="14" t="s">
        <v>77</v>
      </c>
      <c r="BK226" s="215">
        <f>ROUND(I226*H226,2)</f>
        <v>0</v>
      </c>
      <c r="BL226" s="14" t="s">
        <v>202</v>
      </c>
      <c r="BM226" s="214" t="s">
        <v>1094</v>
      </c>
    </row>
    <row r="227" spans="1:65" s="2" customFormat="1" ht="37.8" customHeight="1">
      <c r="A227" s="35"/>
      <c r="B227" s="36"/>
      <c r="C227" s="222" t="s">
        <v>1095</v>
      </c>
      <c r="D227" s="222" t="s">
        <v>299</v>
      </c>
      <c r="E227" s="223" t="s">
        <v>1096</v>
      </c>
      <c r="F227" s="224" t="s">
        <v>1097</v>
      </c>
      <c r="G227" s="225" t="s">
        <v>184</v>
      </c>
      <c r="H227" s="226">
        <v>459.483</v>
      </c>
      <c r="I227" s="227"/>
      <c r="J227" s="228">
        <f>ROUND(I227*H227,2)</f>
        <v>0</v>
      </c>
      <c r="K227" s="229"/>
      <c r="L227" s="230"/>
      <c r="M227" s="231" t="s">
        <v>19</v>
      </c>
      <c r="N227" s="232" t="s">
        <v>40</v>
      </c>
      <c r="O227" s="81"/>
      <c r="P227" s="212">
        <f>O227*H227</f>
        <v>0</v>
      </c>
      <c r="Q227" s="212">
        <v>0.0054</v>
      </c>
      <c r="R227" s="212">
        <f>Q227*H227</f>
        <v>2.4812082</v>
      </c>
      <c r="S227" s="212">
        <v>0</v>
      </c>
      <c r="T227" s="213">
        <f>S227*H227</f>
        <v>0</v>
      </c>
      <c r="U227" s="35"/>
      <c r="V227" s="35"/>
      <c r="W227" s="35"/>
      <c r="X227" s="35"/>
      <c r="Y227" s="35"/>
      <c r="Z227" s="35"/>
      <c r="AA227" s="35"/>
      <c r="AB227" s="35"/>
      <c r="AC227" s="35"/>
      <c r="AD227" s="35"/>
      <c r="AE227" s="35"/>
      <c r="AR227" s="214" t="s">
        <v>227</v>
      </c>
      <c r="AT227" s="214" t="s">
        <v>299</v>
      </c>
      <c r="AU227" s="214" t="s">
        <v>79</v>
      </c>
      <c r="AY227" s="14" t="s">
        <v>171</v>
      </c>
      <c r="BE227" s="215">
        <f>IF(N227="základní",J227,0)</f>
        <v>0</v>
      </c>
      <c r="BF227" s="215">
        <f>IF(N227="snížená",J227,0)</f>
        <v>0</v>
      </c>
      <c r="BG227" s="215">
        <f>IF(N227="zákl. přenesená",J227,0)</f>
        <v>0</v>
      </c>
      <c r="BH227" s="215">
        <f>IF(N227="sníž. přenesená",J227,0)</f>
        <v>0</v>
      </c>
      <c r="BI227" s="215">
        <f>IF(N227="nulová",J227,0)</f>
        <v>0</v>
      </c>
      <c r="BJ227" s="14" t="s">
        <v>77</v>
      </c>
      <c r="BK227" s="215">
        <f>ROUND(I227*H227,2)</f>
        <v>0</v>
      </c>
      <c r="BL227" s="14" t="s">
        <v>202</v>
      </c>
      <c r="BM227" s="214" t="s">
        <v>1098</v>
      </c>
    </row>
    <row r="228" spans="1:65" s="2" customFormat="1" ht="24.15" customHeight="1">
      <c r="A228" s="35"/>
      <c r="B228" s="36"/>
      <c r="C228" s="202" t="s">
        <v>504</v>
      </c>
      <c r="D228" s="202" t="s">
        <v>174</v>
      </c>
      <c r="E228" s="203" t="s">
        <v>1099</v>
      </c>
      <c r="F228" s="204" t="s">
        <v>1100</v>
      </c>
      <c r="G228" s="205" t="s">
        <v>184</v>
      </c>
      <c r="H228" s="206">
        <v>61.49</v>
      </c>
      <c r="I228" s="207"/>
      <c r="J228" s="208">
        <f>ROUND(I228*H228,2)</f>
        <v>0</v>
      </c>
      <c r="K228" s="209"/>
      <c r="L228" s="41"/>
      <c r="M228" s="210" t="s">
        <v>19</v>
      </c>
      <c r="N228" s="211" t="s">
        <v>40</v>
      </c>
      <c r="O228" s="81"/>
      <c r="P228" s="212">
        <f>O228*H228</f>
        <v>0</v>
      </c>
      <c r="Q228" s="212">
        <v>0.00039825</v>
      </c>
      <c r="R228" s="212">
        <f>Q228*H228</f>
        <v>0.0244883925</v>
      </c>
      <c r="S228" s="212">
        <v>0</v>
      </c>
      <c r="T228" s="213">
        <f>S228*H228</f>
        <v>0</v>
      </c>
      <c r="U228" s="35"/>
      <c r="V228" s="35"/>
      <c r="W228" s="35"/>
      <c r="X228" s="35"/>
      <c r="Y228" s="35"/>
      <c r="Z228" s="35"/>
      <c r="AA228" s="35"/>
      <c r="AB228" s="35"/>
      <c r="AC228" s="35"/>
      <c r="AD228" s="35"/>
      <c r="AE228" s="35"/>
      <c r="AR228" s="214" t="s">
        <v>202</v>
      </c>
      <c r="AT228" s="214" t="s">
        <v>174</v>
      </c>
      <c r="AU228" s="214" t="s">
        <v>79</v>
      </c>
      <c r="AY228" s="14" t="s">
        <v>171</v>
      </c>
      <c r="BE228" s="215">
        <f>IF(N228="základní",J228,0)</f>
        <v>0</v>
      </c>
      <c r="BF228" s="215">
        <f>IF(N228="snížená",J228,0)</f>
        <v>0</v>
      </c>
      <c r="BG228" s="215">
        <f>IF(N228="zákl. přenesená",J228,0)</f>
        <v>0</v>
      </c>
      <c r="BH228" s="215">
        <f>IF(N228="sníž. přenesená",J228,0)</f>
        <v>0</v>
      </c>
      <c r="BI228" s="215">
        <f>IF(N228="nulová",J228,0)</f>
        <v>0</v>
      </c>
      <c r="BJ228" s="14" t="s">
        <v>77</v>
      </c>
      <c r="BK228" s="215">
        <f>ROUND(I228*H228,2)</f>
        <v>0</v>
      </c>
      <c r="BL228" s="14" t="s">
        <v>202</v>
      </c>
      <c r="BM228" s="214" t="s">
        <v>1101</v>
      </c>
    </row>
    <row r="229" spans="1:65" s="2" customFormat="1" ht="37.8" customHeight="1">
      <c r="A229" s="35"/>
      <c r="B229" s="36"/>
      <c r="C229" s="222" t="s">
        <v>1102</v>
      </c>
      <c r="D229" s="222" t="s">
        <v>299</v>
      </c>
      <c r="E229" s="223" t="s">
        <v>1096</v>
      </c>
      <c r="F229" s="224" t="s">
        <v>1097</v>
      </c>
      <c r="G229" s="225" t="s">
        <v>184</v>
      </c>
      <c r="H229" s="226">
        <v>70.714</v>
      </c>
      <c r="I229" s="227"/>
      <c r="J229" s="228">
        <f>ROUND(I229*H229,2)</f>
        <v>0</v>
      </c>
      <c r="K229" s="229"/>
      <c r="L229" s="230"/>
      <c r="M229" s="231" t="s">
        <v>19</v>
      </c>
      <c r="N229" s="232" t="s">
        <v>40</v>
      </c>
      <c r="O229" s="81"/>
      <c r="P229" s="212">
        <f>O229*H229</f>
        <v>0</v>
      </c>
      <c r="Q229" s="212">
        <v>0.0054</v>
      </c>
      <c r="R229" s="212">
        <f>Q229*H229</f>
        <v>0.3818556</v>
      </c>
      <c r="S229" s="212">
        <v>0</v>
      </c>
      <c r="T229" s="213">
        <f>S229*H229</f>
        <v>0</v>
      </c>
      <c r="U229" s="35"/>
      <c r="V229" s="35"/>
      <c r="W229" s="35"/>
      <c r="X229" s="35"/>
      <c r="Y229" s="35"/>
      <c r="Z229" s="35"/>
      <c r="AA229" s="35"/>
      <c r="AB229" s="35"/>
      <c r="AC229" s="35"/>
      <c r="AD229" s="35"/>
      <c r="AE229" s="35"/>
      <c r="AR229" s="214" t="s">
        <v>227</v>
      </c>
      <c r="AT229" s="214" t="s">
        <v>299</v>
      </c>
      <c r="AU229" s="214" t="s">
        <v>79</v>
      </c>
      <c r="AY229" s="14" t="s">
        <v>171</v>
      </c>
      <c r="BE229" s="215">
        <f>IF(N229="základní",J229,0)</f>
        <v>0</v>
      </c>
      <c r="BF229" s="215">
        <f>IF(N229="snížená",J229,0)</f>
        <v>0</v>
      </c>
      <c r="BG229" s="215">
        <f>IF(N229="zákl. přenesená",J229,0)</f>
        <v>0</v>
      </c>
      <c r="BH229" s="215">
        <f>IF(N229="sníž. přenesená",J229,0)</f>
        <v>0</v>
      </c>
      <c r="BI229" s="215">
        <f>IF(N229="nulová",J229,0)</f>
        <v>0</v>
      </c>
      <c r="BJ229" s="14" t="s">
        <v>77</v>
      </c>
      <c r="BK229" s="215">
        <f>ROUND(I229*H229,2)</f>
        <v>0</v>
      </c>
      <c r="BL229" s="14" t="s">
        <v>202</v>
      </c>
      <c r="BM229" s="214" t="s">
        <v>1103</v>
      </c>
    </row>
    <row r="230" spans="1:65" s="2" customFormat="1" ht="37.8" customHeight="1">
      <c r="A230" s="35"/>
      <c r="B230" s="36"/>
      <c r="C230" s="202" t="s">
        <v>507</v>
      </c>
      <c r="D230" s="202" t="s">
        <v>174</v>
      </c>
      <c r="E230" s="203" t="s">
        <v>498</v>
      </c>
      <c r="F230" s="204" t="s">
        <v>499</v>
      </c>
      <c r="G230" s="205" t="s">
        <v>184</v>
      </c>
      <c r="H230" s="206">
        <v>41.985</v>
      </c>
      <c r="I230" s="207"/>
      <c r="J230" s="208">
        <f>ROUND(I230*H230,2)</f>
        <v>0</v>
      </c>
      <c r="K230" s="209"/>
      <c r="L230" s="41"/>
      <c r="M230" s="210" t="s">
        <v>19</v>
      </c>
      <c r="N230" s="211" t="s">
        <v>40</v>
      </c>
      <c r="O230" s="81"/>
      <c r="P230" s="212">
        <f>O230*H230</f>
        <v>0</v>
      </c>
      <c r="Q230" s="212">
        <v>0.0004</v>
      </c>
      <c r="R230" s="212">
        <f>Q230*H230</f>
        <v>0.016794</v>
      </c>
      <c r="S230" s="212">
        <v>0</v>
      </c>
      <c r="T230" s="213">
        <f>S230*H230</f>
        <v>0</v>
      </c>
      <c r="U230" s="35"/>
      <c r="V230" s="35"/>
      <c r="W230" s="35"/>
      <c r="X230" s="35"/>
      <c r="Y230" s="35"/>
      <c r="Z230" s="35"/>
      <c r="AA230" s="35"/>
      <c r="AB230" s="35"/>
      <c r="AC230" s="35"/>
      <c r="AD230" s="35"/>
      <c r="AE230" s="35"/>
      <c r="AR230" s="214" t="s">
        <v>202</v>
      </c>
      <c r="AT230" s="214" t="s">
        <v>174</v>
      </c>
      <c r="AU230" s="214" t="s">
        <v>79</v>
      </c>
      <c r="AY230" s="14" t="s">
        <v>171</v>
      </c>
      <c r="BE230" s="215">
        <f>IF(N230="základní",J230,0)</f>
        <v>0</v>
      </c>
      <c r="BF230" s="215">
        <f>IF(N230="snížená",J230,0)</f>
        <v>0</v>
      </c>
      <c r="BG230" s="215">
        <f>IF(N230="zákl. přenesená",J230,0)</f>
        <v>0</v>
      </c>
      <c r="BH230" s="215">
        <f>IF(N230="sníž. přenesená",J230,0)</f>
        <v>0</v>
      </c>
      <c r="BI230" s="215">
        <f>IF(N230="nulová",J230,0)</f>
        <v>0</v>
      </c>
      <c r="BJ230" s="14" t="s">
        <v>77</v>
      </c>
      <c r="BK230" s="215">
        <f>ROUND(I230*H230,2)</f>
        <v>0</v>
      </c>
      <c r="BL230" s="14" t="s">
        <v>202</v>
      </c>
      <c r="BM230" s="214" t="s">
        <v>1104</v>
      </c>
    </row>
    <row r="231" spans="1:65" s="2" customFormat="1" ht="24.15" customHeight="1">
      <c r="A231" s="35"/>
      <c r="B231" s="36"/>
      <c r="C231" s="202" t="s">
        <v>1105</v>
      </c>
      <c r="D231" s="202" t="s">
        <v>174</v>
      </c>
      <c r="E231" s="203" t="s">
        <v>1106</v>
      </c>
      <c r="F231" s="204" t="s">
        <v>1107</v>
      </c>
      <c r="G231" s="205" t="s">
        <v>184</v>
      </c>
      <c r="H231" s="206">
        <v>150.897</v>
      </c>
      <c r="I231" s="207"/>
      <c r="J231" s="208">
        <f>ROUND(I231*H231,2)</f>
        <v>0</v>
      </c>
      <c r="K231" s="209"/>
      <c r="L231" s="41"/>
      <c r="M231" s="210" t="s">
        <v>19</v>
      </c>
      <c r="N231" s="211" t="s">
        <v>40</v>
      </c>
      <c r="O231" s="81"/>
      <c r="P231" s="212">
        <f>O231*H231</f>
        <v>0</v>
      </c>
      <c r="Q231" s="212">
        <v>0.0035</v>
      </c>
      <c r="R231" s="212">
        <f>Q231*H231</f>
        <v>0.5281395</v>
      </c>
      <c r="S231" s="212">
        <v>0</v>
      </c>
      <c r="T231" s="213">
        <f>S231*H231</f>
        <v>0</v>
      </c>
      <c r="U231" s="35"/>
      <c r="V231" s="35"/>
      <c r="W231" s="35"/>
      <c r="X231" s="35"/>
      <c r="Y231" s="35"/>
      <c r="Z231" s="35"/>
      <c r="AA231" s="35"/>
      <c r="AB231" s="35"/>
      <c r="AC231" s="35"/>
      <c r="AD231" s="35"/>
      <c r="AE231" s="35"/>
      <c r="AR231" s="214" t="s">
        <v>202</v>
      </c>
      <c r="AT231" s="214" t="s">
        <v>174</v>
      </c>
      <c r="AU231" s="214" t="s">
        <v>79</v>
      </c>
      <c r="AY231" s="14" t="s">
        <v>171</v>
      </c>
      <c r="BE231" s="215">
        <f>IF(N231="základní",J231,0)</f>
        <v>0</v>
      </c>
      <c r="BF231" s="215">
        <f>IF(N231="snížená",J231,0)</f>
        <v>0</v>
      </c>
      <c r="BG231" s="215">
        <f>IF(N231="zákl. přenesená",J231,0)</f>
        <v>0</v>
      </c>
      <c r="BH231" s="215">
        <f>IF(N231="sníž. přenesená",J231,0)</f>
        <v>0</v>
      </c>
      <c r="BI231" s="215">
        <f>IF(N231="nulová",J231,0)</f>
        <v>0</v>
      </c>
      <c r="BJ231" s="14" t="s">
        <v>77</v>
      </c>
      <c r="BK231" s="215">
        <f>ROUND(I231*H231,2)</f>
        <v>0</v>
      </c>
      <c r="BL231" s="14" t="s">
        <v>202</v>
      </c>
      <c r="BM231" s="214" t="s">
        <v>1108</v>
      </c>
    </row>
    <row r="232" spans="1:65" s="2" customFormat="1" ht="24.15" customHeight="1">
      <c r="A232" s="35"/>
      <c r="B232" s="36"/>
      <c r="C232" s="202" t="s">
        <v>511</v>
      </c>
      <c r="D232" s="202" t="s">
        <v>174</v>
      </c>
      <c r="E232" s="203" t="s">
        <v>1109</v>
      </c>
      <c r="F232" s="204" t="s">
        <v>1110</v>
      </c>
      <c r="G232" s="205" t="s">
        <v>184</v>
      </c>
      <c r="H232" s="206">
        <v>27.99</v>
      </c>
      <c r="I232" s="207"/>
      <c r="J232" s="208">
        <f>ROUND(I232*H232,2)</f>
        <v>0</v>
      </c>
      <c r="K232" s="209"/>
      <c r="L232" s="41"/>
      <c r="M232" s="210" t="s">
        <v>19</v>
      </c>
      <c r="N232" s="211" t="s">
        <v>40</v>
      </c>
      <c r="O232" s="81"/>
      <c r="P232" s="212">
        <f>O232*H232</f>
        <v>0</v>
      </c>
      <c r="Q232" s="212">
        <v>0.0035</v>
      </c>
      <c r="R232" s="212">
        <f>Q232*H232</f>
        <v>0.097965</v>
      </c>
      <c r="S232" s="212">
        <v>0</v>
      </c>
      <c r="T232" s="213">
        <f>S232*H232</f>
        <v>0</v>
      </c>
      <c r="U232" s="35"/>
      <c r="V232" s="35"/>
      <c r="W232" s="35"/>
      <c r="X232" s="35"/>
      <c r="Y232" s="35"/>
      <c r="Z232" s="35"/>
      <c r="AA232" s="35"/>
      <c r="AB232" s="35"/>
      <c r="AC232" s="35"/>
      <c r="AD232" s="35"/>
      <c r="AE232" s="35"/>
      <c r="AR232" s="214" t="s">
        <v>202</v>
      </c>
      <c r="AT232" s="214" t="s">
        <v>174</v>
      </c>
      <c r="AU232" s="214" t="s">
        <v>79</v>
      </c>
      <c r="AY232" s="14" t="s">
        <v>171</v>
      </c>
      <c r="BE232" s="215">
        <f>IF(N232="základní",J232,0)</f>
        <v>0</v>
      </c>
      <c r="BF232" s="215">
        <f>IF(N232="snížená",J232,0)</f>
        <v>0</v>
      </c>
      <c r="BG232" s="215">
        <f>IF(N232="zákl. přenesená",J232,0)</f>
        <v>0</v>
      </c>
      <c r="BH232" s="215">
        <f>IF(N232="sníž. přenesená",J232,0)</f>
        <v>0</v>
      </c>
      <c r="BI232" s="215">
        <f>IF(N232="nulová",J232,0)</f>
        <v>0</v>
      </c>
      <c r="BJ232" s="14" t="s">
        <v>77</v>
      </c>
      <c r="BK232" s="215">
        <f>ROUND(I232*H232,2)</f>
        <v>0</v>
      </c>
      <c r="BL232" s="14" t="s">
        <v>202</v>
      </c>
      <c r="BM232" s="214" t="s">
        <v>1111</v>
      </c>
    </row>
    <row r="233" spans="1:65" s="2" customFormat="1" ht="49.05" customHeight="1">
      <c r="A233" s="35"/>
      <c r="B233" s="36"/>
      <c r="C233" s="202" t="s">
        <v>1112</v>
      </c>
      <c r="D233" s="202" t="s">
        <v>174</v>
      </c>
      <c r="E233" s="203" t="s">
        <v>1113</v>
      </c>
      <c r="F233" s="204" t="s">
        <v>1114</v>
      </c>
      <c r="G233" s="205" t="s">
        <v>321</v>
      </c>
      <c r="H233" s="216"/>
      <c r="I233" s="207"/>
      <c r="J233" s="208">
        <f>ROUND(I233*H233,2)</f>
        <v>0</v>
      </c>
      <c r="K233" s="209"/>
      <c r="L233" s="41"/>
      <c r="M233" s="210" t="s">
        <v>19</v>
      </c>
      <c r="N233" s="211" t="s">
        <v>40</v>
      </c>
      <c r="O233" s="81"/>
      <c r="P233" s="212">
        <f>O233*H233</f>
        <v>0</v>
      </c>
      <c r="Q233" s="212">
        <v>0</v>
      </c>
      <c r="R233" s="212">
        <f>Q233*H233</f>
        <v>0</v>
      </c>
      <c r="S233" s="212">
        <v>0</v>
      </c>
      <c r="T233" s="213">
        <f>S233*H233</f>
        <v>0</v>
      </c>
      <c r="U233" s="35"/>
      <c r="V233" s="35"/>
      <c r="W233" s="35"/>
      <c r="X233" s="35"/>
      <c r="Y233" s="35"/>
      <c r="Z233" s="35"/>
      <c r="AA233" s="35"/>
      <c r="AB233" s="35"/>
      <c r="AC233" s="35"/>
      <c r="AD233" s="35"/>
      <c r="AE233" s="35"/>
      <c r="AR233" s="214" t="s">
        <v>202</v>
      </c>
      <c r="AT233" s="214" t="s">
        <v>174</v>
      </c>
      <c r="AU233" s="214" t="s">
        <v>79</v>
      </c>
      <c r="AY233" s="14" t="s">
        <v>171</v>
      </c>
      <c r="BE233" s="215">
        <f>IF(N233="základní",J233,0)</f>
        <v>0</v>
      </c>
      <c r="BF233" s="215">
        <f>IF(N233="snížená",J233,0)</f>
        <v>0</v>
      </c>
      <c r="BG233" s="215">
        <f>IF(N233="zákl. přenesená",J233,0)</f>
        <v>0</v>
      </c>
      <c r="BH233" s="215">
        <f>IF(N233="sníž. přenesená",J233,0)</f>
        <v>0</v>
      </c>
      <c r="BI233" s="215">
        <f>IF(N233="nulová",J233,0)</f>
        <v>0</v>
      </c>
      <c r="BJ233" s="14" t="s">
        <v>77</v>
      </c>
      <c r="BK233" s="215">
        <f>ROUND(I233*H233,2)</f>
        <v>0</v>
      </c>
      <c r="BL233" s="14" t="s">
        <v>202</v>
      </c>
      <c r="BM233" s="214" t="s">
        <v>1115</v>
      </c>
    </row>
    <row r="234" spans="1:63" s="12" customFormat="1" ht="22.8" customHeight="1">
      <c r="A234" s="12"/>
      <c r="B234" s="186"/>
      <c r="C234" s="187"/>
      <c r="D234" s="188" t="s">
        <v>68</v>
      </c>
      <c r="E234" s="200" t="s">
        <v>233</v>
      </c>
      <c r="F234" s="200" t="s">
        <v>234</v>
      </c>
      <c r="G234" s="187"/>
      <c r="H234" s="187"/>
      <c r="I234" s="190"/>
      <c r="J234" s="201">
        <f>BK234</f>
        <v>0</v>
      </c>
      <c r="K234" s="187"/>
      <c r="L234" s="192"/>
      <c r="M234" s="193"/>
      <c r="N234" s="194"/>
      <c r="O234" s="194"/>
      <c r="P234" s="195">
        <f>SUM(P235:P244)</f>
        <v>0</v>
      </c>
      <c r="Q234" s="194"/>
      <c r="R234" s="195">
        <f>SUM(R235:R244)</f>
        <v>1.3038382</v>
      </c>
      <c r="S234" s="194"/>
      <c r="T234" s="196">
        <f>SUM(T235:T244)</f>
        <v>2.52</v>
      </c>
      <c r="U234" s="12"/>
      <c r="V234" s="12"/>
      <c r="W234" s="12"/>
      <c r="X234" s="12"/>
      <c r="Y234" s="12"/>
      <c r="Z234" s="12"/>
      <c r="AA234" s="12"/>
      <c r="AB234" s="12"/>
      <c r="AC234" s="12"/>
      <c r="AD234" s="12"/>
      <c r="AE234" s="12"/>
      <c r="AR234" s="197" t="s">
        <v>79</v>
      </c>
      <c r="AT234" s="198" t="s">
        <v>68</v>
      </c>
      <c r="AU234" s="198" t="s">
        <v>77</v>
      </c>
      <c r="AY234" s="197" t="s">
        <v>171</v>
      </c>
      <c r="BK234" s="199">
        <f>SUM(BK235:BK244)</f>
        <v>0</v>
      </c>
    </row>
    <row r="235" spans="1:65" s="2" customFormat="1" ht="24.15" customHeight="1">
      <c r="A235" s="35"/>
      <c r="B235" s="36"/>
      <c r="C235" s="202" t="s">
        <v>514</v>
      </c>
      <c r="D235" s="202" t="s">
        <v>174</v>
      </c>
      <c r="E235" s="203" t="s">
        <v>236</v>
      </c>
      <c r="F235" s="204" t="s">
        <v>237</v>
      </c>
      <c r="G235" s="205" t="s">
        <v>184</v>
      </c>
      <c r="H235" s="206">
        <v>70</v>
      </c>
      <c r="I235" s="207"/>
      <c r="J235" s="208">
        <f>ROUND(I235*H235,2)</f>
        <v>0</v>
      </c>
      <c r="K235" s="209"/>
      <c r="L235" s="41"/>
      <c r="M235" s="210" t="s">
        <v>19</v>
      </c>
      <c r="N235" s="211" t="s">
        <v>40</v>
      </c>
      <c r="O235" s="81"/>
      <c r="P235" s="212">
        <f>O235*H235</f>
        <v>0</v>
      </c>
      <c r="Q235" s="212">
        <v>0</v>
      </c>
      <c r="R235" s="212">
        <f>Q235*H235</f>
        <v>0</v>
      </c>
      <c r="S235" s="212">
        <v>0.006</v>
      </c>
      <c r="T235" s="213">
        <f>S235*H235</f>
        <v>0.42</v>
      </c>
      <c r="U235" s="35"/>
      <c r="V235" s="35"/>
      <c r="W235" s="35"/>
      <c r="X235" s="35"/>
      <c r="Y235" s="35"/>
      <c r="Z235" s="35"/>
      <c r="AA235" s="35"/>
      <c r="AB235" s="35"/>
      <c r="AC235" s="35"/>
      <c r="AD235" s="35"/>
      <c r="AE235" s="35"/>
      <c r="AR235" s="214" t="s">
        <v>202</v>
      </c>
      <c r="AT235" s="214" t="s">
        <v>174</v>
      </c>
      <c r="AU235" s="214" t="s">
        <v>79</v>
      </c>
      <c r="AY235" s="14" t="s">
        <v>171</v>
      </c>
      <c r="BE235" s="215">
        <f>IF(N235="základní",J235,0)</f>
        <v>0</v>
      </c>
      <c r="BF235" s="215">
        <f>IF(N235="snížená",J235,0)</f>
        <v>0</v>
      </c>
      <c r="BG235" s="215">
        <f>IF(N235="zákl. přenesená",J235,0)</f>
        <v>0</v>
      </c>
      <c r="BH235" s="215">
        <f>IF(N235="sníž. přenesená",J235,0)</f>
        <v>0</v>
      </c>
      <c r="BI235" s="215">
        <f>IF(N235="nulová",J235,0)</f>
        <v>0</v>
      </c>
      <c r="BJ235" s="14" t="s">
        <v>77</v>
      </c>
      <c r="BK235" s="215">
        <f>ROUND(I235*H235,2)</f>
        <v>0</v>
      </c>
      <c r="BL235" s="14" t="s">
        <v>202</v>
      </c>
      <c r="BM235" s="214" t="s">
        <v>1116</v>
      </c>
    </row>
    <row r="236" spans="1:65" s="2" customFormat="1" ht="24.15" customHeight="1">
      <c r="A236" s="35"/>
      <c r="B236" s="36"/>
      <c r="C236" s="202" t="s">
        <v>1117</v>
      </c>
      <c r="D236" s="202" t="s">
        <v>174</v>
      </c>
      <c r="E236" s="203" t="s">
        <v>239</v>
      </c>
      <c r="F236" s="204" t="s">
        <v>240</v>
      </c>
      <c r="G236" s="205" t="s">
        <v>184</v>
      </c>
      <c r="H236" s="206">
        <v>350</v>
      </c>
      <c r="I236" s="207"/>
      <c r="J236" s="208">
        <f>ROUND(I236*H236,2)</f>
        <v>0</v>
      </c>
      <c r="K236" s="209"/>
      <c r="L236" s="41"/>
      <c r="M236" s="210" t="s">
        <v>19</v>
      </c>
      <c r="N236" s="211" t="s">
        <v>40</v>
      </c>
      <c r="O236" s="81"/>
      <c r="P236" s="212">
        <f>O236*H236</f>
        <v>0</v>
      </c>
      <c r="Q236" s="212">
        <v>0</v>
      </c>
      <c r="R236" s="212">
        <f>Q236*H236</f>
        <v>0</v>
      </c>
      <c r="S236" s="212">
        <v>0.006</v>
      </c>
      <c r="T236" s="213">
        <f>S236*H236</f>
        <v>2.1</v>
      </c>
      <c r="U236" s="35"/>
      <c r="V236" s="35"/>
      <c r="W236" s="35"/>
      <c r="X236" s="35"/>
      <c r="Y236" s="35"/>
      <c r="Z236" s="35"/>
      <c r="AA236" s="35"/>
      <c r="AB236" s="35"/>
      <c r="AC236" s="35"/>
      <c r="AD236" s="35"/>
      <c r="AE236" s="35"/>
      <c r="AR236" s="214" t="s">
        <v>202</v>
      </c>
      <c r="AT236" s="214" t="s">
        <v>174</v>
      </c>
      <c r="AU236" s="214" t="s">
        <v>79</v>
      </c>
      <c r="AY236" s="14" t="s">
        <v>171</v>
      </c>
      <c r="BE236" s="215">
        <f>IF(N236="základní",J236,0)</f>
        <v>0</v>
      </c>
      <c r="BF236" s="215">
        <f>IF(N236="snížená",J236,0)</f>
        <v>0</v>
      </c>
      <c r="BG236" s="215">
        <f>IF(N236="zákl. přenesená",J236,0)</f>
        <v>0</v>
      </c>
      <c r="BH236" s="215">
        <f>IF(N236="sníž. přenesená",J236,0)</f>
        <v>0</v>
      </c>
      <c r="BI236" s="215">
        <f>IF(N236="nulová",J236,0)</f>
        <v>0</v>
      </c>
      <c r="BJ236" s="14" t="s">
        <v>77</v>
      </c>
      <c r="BK236" s="215">
        <f>ROUND(I236*H236,2)</f>
        <v>0</v>
      </c>
      <c r="BL236" s="14" t="s">
        <v>202</v>
      </c>
      <c r="BM236" s="214" t="s">
        <v>1118</v>
      </c>
    </row>
    <row r="237" spans="1:65" s="2" customFormat="1" ht="37.8" customHeight="1">
      <c r="A237" s="35"/>
      <c r="B237" s="36"/>
      <c r="C237" s="202" t="s">
        <v>518</v>
      </c>
      <c r="D237" s="202" t="s">
        <v>174</v>
      </c>
      <c r="E237" s="203" t="s">
        <v>1119</v>
      </c>
      <c r="F237" s="204" t="s">
        <v>1120</v>
      </c>
      <c r="G237" s="205" t="s">
        <v>184</v>
      </c>
      <c r="H237" s="206">
        <v>70</v>
      </c>
      <c r="I237" s="207"/>
      <c r="J237" s="208">
        <f>ROUND(I237*H237,2)</f>
        <v>0</v>
      </c>
      <c r="K237" s="209"/>
      <c r="L237" s="41"/>
      <c r="M237" s="210" t="s">
        <v>19</v>
      </c>
      <c r="N237" s="211" t="s">
        <v>40</v>
      </c>
      <c r="O237" s="81"/>
      <c r="P237" s="212">
        <f>O237*H237</f>
        <v>0</v>
      </c>
      <c r="Q237" s="212">
        <v>0</v>
      </c>
      <c r="R237" s="212">
        <f>Q237*H237</f>
        <v>0</v>
      </c>
      <c r="S237" s="212">
        <v>0</v>
      </c>
      <c r="T237" s="213">
        <f>S237*H237</f>
        <v>0</v>
      </c>
      <c r="U237" s="35"/>
      <c r="V237" s="35"/>
      <c r="W237" s="35"/>
      <c r="X237" s="35"/>
      <c r="Y237" s="35"/>
      <c r="Z237" s="35"/>
      <c r="AA237" s="35"/>
      <c r="AB237" s="35"/>
      <c r="AC237" s="35"/>
      <c r="AD237" s="35"/>
      <c r="AE237" s="35"/>
      <c r="AR237" s="214" t="s">
        <v>202</v>
      </c>
      <c r="AT237" s="214" t="s">
        <v>174</v>
      </c>
      <c r="AU237" s="214" t="s">
        <v>79</v>
      </c>
      <c r="AY237" s="14" t="s">
        <v>171</v>
      </c>
      <c r="BE237" s="215">
        <f>IF(N237="základní",J237,0)</f>
        <v>0</v>
      </c>
      <c r="BF237" s="215">
        <f>IF(N237="snížená",J237,0)</f>
        <v>0</v>
      </c>
      <c r="BG237" s="215">
        <f>IF(N237="zákl. přenesená",J237,0)</f>
        <v>0</v>
      </c>
      <c r="BH237" s="215">
        <f>IF(N237="sníž. přenesená",J237,0)</f>
        <v>0</v>
      </c>
      <c r="BI237" s="215">
        <f>IF(N237="nulová",J237,0)</f>
        <v>0</v>
      </c>
      <c r="BJ237" s="14" t="s">
        <v>77</v>
      </c>
      <c r="BK237" s="215">
        <f>ROUND(I237*H237,2)</f>
        <v>0</v>
      </c>
      <c r="BL237" s="14" t="s">
        <v>202</v>
      </c>
      <c r="BM237" s="214" t="s">
        <v>1121</v>
      </c>
    </row>
    <row r="238" spans="1:65" s="2" customFormat="1" ht="14.4" customHeight="1">
      <c r="A238" s="35"/>
      <c r="B238" s="36"/>
      <c r="C238" s="222" t="s">
        <v>1122</v>
      </c>
      <c r="D238" s="222" t="s">
        <v>299</v>
      </c>
      <c r="E238" s="223" t="s">
        <v>1085</v>
      </c>
      <c r="F238" s="224" t="s">
        <v>1086</v>
      </c>
      <c r="G238" s="225" t="s">
        <v>205</v>
      </c>
      <c r="H238" s="226">
        <v>0.021</v>
      </c>
      <c r="I238" s="227"/>
      <c r="J238" s="228">
        <f>ROUND(I238*H238,2)</f>
        <v>0</v>
      </c>
      <c r="K238" s="229"/>
      <c r="L238" s="230"/>
      <c r="M238" s="231" t="s">
        <v>19</v>
      </c>
      <c r="N238" s="232" t="s">
        <v>40</v>
      </c>
      <c r="O238" s="81"/>
      <c r="P238" s="212">
        <f>O238*H238</f>
        <v>0</v>
      </c>
      <c r="Q238" s="212">
        <v>1</v>
      </c>
      <c r="R238" s="212">
        <f>Q238*H238</f>
        <v>0.021</v>
      </c>
      <c r="S238" s="212">
        <v>0</v>
      </c>
      <c r="T238" s="213">
        <f>S238*H238</f>
        <v>0</v>
      </c>
      <c r="U238" s="35"/>
      <c r="V238" s="35"/>
      <c r="W238" s="35"/>
      <c r="X238" s="35"/>
      <c r="Y238" s="35"/>
      <c r="Z238" s="35"/>
      <c r="AA238" s="35"/>
      <c r="AB238" s="35"/>
      <c r="AC238" s="35"/>
      <c r="AD238" s="35"/>
      <c r="AE238" s="35"/>
      <c r="AR238" s="214" t="s">
        <v>227</v>
      </c>
      <c r="AT238" s="214" t="s">
        <v>299</v>
      </c>
      <c r="AU238" s="214" t="s">
        <v>79</v>
      </c>
      <c r="AY238" s="14" t="s">
        <v>171</v>
      </c>
      <c r="BE238" s="215">
        <f>IF(N238="základní",J238,0)</f>
        <v>0</v>
      </c>
      <c r="BF238" s="215">
        <f>IF(N238="snížená",J238,0)</f>
        <v>0</v>
      </c>
      <c r="BG238" s="215">
        <f>IF(N238="zákl. přenesená",J238,0)</f>
        <v>0</v>
      </c>
      <c r="BH238" s="215">
        <f>IF(N238="sníž. přenesená",J238,0)</f>
        <v>0</v>
      </c>
      <c r="BI238" s="215">
        <f>IF(N238="nulová",J238,0)</f>
        <v>0</v>
      </c>
      <c r="BJ238" s="14" t="s">
        <v>77</v>
      </c>
      <c r="BK238" s="215">
        <f>ROUND(I238*H238,2)</f>
        <v>0</v>
      </c>
      <c r="BL238" s="14" t="s">
        <v>202</v>
      </c>
      <c r="BM238" s="214" t="s">
        <v>1123</v>
      </c>
    </row>
    <row r="239" spans="1:65" s="2" customFormat="1" ht="24.15" customHeight="1">
      <c r="A239" s="35"/>
      <c r="B239" s="36"/>
      <c r="C239" s="202" t="s">
        <v>521</v>
      </c>
      <c r="D239" s="202" t="s">
        <v>174</v>
      </c>
      <c r="E239" s="203" t="s">
        <v>1124</v>
      </c>
      <c r="F239" s="204" t="s">
        <v>1125</v>
      </c>
      <c r="G239" s="205" t="s">
        <v>184</v>
      </c>
      <c r="H239" s="206">
        <v>70</v>
      </c>
      <c r="I239" s="207"/>
      <c r="J239" s="208">
        <f>ROUND(I239*H239,2)</f>
        <v>0</v>
      </c>
      <c r="K239" s="209"/>
      <c r="L239" s="41"/>
      <c r="M239" s="210" t="s">
        <v>19</v>
      </c>
      <c r="N239" s="211" t="s">
        <v>40</v>
      </c>
      <c r="O239" s="81"/>
      <c r="P239" s="212">
        <f>O239*H239</f>
        <v>0</v>
      </c>
      <c r="Q239" s="212">
        <v>0</v>
      </c>
      <c r="R239" s="212">
        <f>Q239*H239</f>
        <v>0</v>
      </c>
      <c r="S239" s="212">
        <v>0</v>
      </c>
      <c r="T239" s="213">
        <f>S239*H239</f>
        <v>0</v>
      </c>
      <c r="U239" s="35"/>
      <c r="V239" s="35"/>
      <c r="W239" s="35"/>
      <c r="X239" s="35"/>
      <c r="Y239" s="35"/>
      <c r="Z239" s="35"/>
      <c r="AA239" s="35"/>
      <c r="AB239" s="35"/>
      <c r="AC239" s="35"/>
      <c r="AD239" s="35"/>
      <c r="AE239" s="35"/>
      <c r="AR239" s="214" t="s">
        <v>202</v>
      </c>
      <c r="AT239" s="214" t="s">
        <v>174</v>
      </c>
      <c r="AU239" s="214" t="s">
        <v>79</v>
      </c>
      <c r="AY239" s="14" t="s">
        <v>171</v>
      </c>
      <c r="BE239" s="215">
        <f>IF(N239="základní",J239,0)</f>
        <v>0</v>
      </c>
      <c r="BF239" s="215">
        <f>IF(N239="snížená",J239,0)</f>
        <v>0</v>
      </c>
      <c r="BG239" s="215">
        <f>IF(N239="zákl. přenesená",J239,0)</f>
        <v>0</v>
      </c>
      <c r="BH239" s="215">
        <f>IF(N239="sníž. přenesená",J239,0)</f>
        <v>0</v>
      </c>
      <c r="BI239" s="215">
        <f>IF(N239="nulová",J239,0)</f>
        <v>0</v>
      </c>
      <c r="BJ239" s="14" t="s">
        <v>77</v>
      </c>
      <c r="BK239" s="215">
        <f>ROUND(I239*H239,2)</f>
        <v>0</v>
      </c>
      <c r="BL239" s="14" t="s">
        <v>202</v>
      </c>
      <c r="BM239" s="214" t="s">
        <v>1126</v>
      </c>
    </row>
    <row r="240" spans="1:65" s="2" customFormat="1" ht="49.05" customHeight="1">
      <c r="A240" s="35"/>
      <c r="B240" s="36"/>
      <c r="C240" s="222" t="s">
        <v>1127</v>
      </c>
      <c r="D240" s="222" t="s">
        <v>299</v>
      </c>
      <c r="E240" s="223" t="s">
        <v>1128</v>
      </c>
      <c r="F240" s="224" t="s">
        <v>1129</v>
      </c>
      <c r="G240" s="225" t="s">
        <v>184</v>
      </c>
      <c r="H240" s="226">
        <v>80.5</v>
      </c>
      <c r="I240" s="227"/>
      <c r="J240" s="228">
        <f>ROUND(I240*H240,2)</f>
        <v>0</v>
      </c>
      <c r="K240" s="229"/>
      <c r="L240" s="230"/>
      <c r="M240" s="231" t="s">
        <v>19</v>
      </c>
      <c r="N240" s="232" t="s">
        <v>40</v>
      </c>
      <c r="O240" s="81"/>
      <c r="P240" s="212">
        <f>O240*H240</f>
        <v>0</v>
      </c>
      <c r="Q240" s="212">
        <v>0.0048</v>
      </c>
      <c r="R240" s="212">
        <f>Q240*H240</f>
        <v>0.38639999999999997</v>
      </c>
      <c r="S240" s="212">
        <v>0</v>
      </c>
      <c r="T240" s="213">
        <f>S240*H240</f>
        <v>0</v>
      </c>
      <c r="U240" s="35"/>
      <c r="V240" s="35"/>
      <c r="W240" s="35"/>
      <c r="X240" s="35"/>
      <c r="Y240" s="35"/>
      <c r="Z240" s="35"/>
      <c r="AA240" s="35"/>
      <c r="AB240" s="35"/>
      <c r="AC240" s="35"/>
      <c r="AD240" s="35"/>
      <c r="AE240" s="35"/>
      <c r="AR240" s="214" t="s">
        <v>227</v>
      </c>
      <c r="AT240" s="214" t="s">
        <v>299</v>
      </c>
      <c r="AU240" s="214" t="s">
        <v>79</v>
      </c>
      <c r="AY240" s="14" t="s">
        <v>171</v>
      </c>
      <c r="BE240" s="215">
        <f>IF(N240="základní",J240,0)</f>
        <v>0</v>
      </c>
      <c r="BF240" s="215">
        <f>IF(N240="snížená",J240,0)</f>
        <v>0</v>
      </c>
      <c r="BG240" s="215">
        <f>IF(N240="zákl. přenesená",J240,0)</f>
        <v>0</v>
      </c>
      <c r="BH240" s="215">
        <f>IF(N240="sníž. přenesená",J240,0)</f>
        <v>0</v>
      </c>
      <c r="BI240" s="215">
        <f>IF(N240="nulová",J240,0)</f>
        <v>0</v>
      </c>
      <c r="BJ240" s="14" t="s">
        <v>77</v>
      </c>
      <c r="BK240" s="215">
        <f>ROUND(I240*H240,2)</f>
        <v>0</v>
      </c>
      <c r="BL240" s="14" t="s">
        <v>202</v>
      </c>
      <c r="BM240" s="214" t="s">
        <v>1130</v>
      </c>
    </row>
    <row r="241" spans="1:65" s="2" customFormat="1" ht="24.15" customHeight="1">
      <c r="A241" s="35"/>
      <c r="B241" s="36"/>
      <c r="C241" s="202" t="s">
        <v>525</v>
      </c>
      <c r="D241" s="202" t="s">
        <v>174</v>
      </c>
      <c r="E241" s="203" t="s">
        <v>1131</v>
      </c>
      <c r="F241" s="204" t="s">
        <v>1132</v>
      </c>
      <c r="G241" s="205" t="s">
        <v>184</v>
      </c>
      <c r="H241" s="206">
        <v>140</v>
      </c>
      <c r="I241" s="207"/>
      <c r="J241" s="208">
        <f>ROUND(I241*H241,2)</f>
        <v>0</v>
      </c>
      <c r="K241" s="209"/>
      <c r="L241" s="41"/>
      <c r="M241" s="210" t="s">
        <v>19</v>
      </c>
      <c r="N241" s="211" t="s">
        <v>40</v>
      </c>
      <c r="O241" s="81"/>
      <c r="P241" s="212">
        <f>O241*H241</f>
        <v>0</v>
      </c>
      <c r="Q241" s="212">
        <v>0.00088313</v>
      </c>
      <c r="R241" s="212">
        <f>Q241*H241</f>
        <v>0.1236382</v>
      </c>
      <c r="S241" s="212">
        <v>0</v>
      </c>
      <c r="T241" s="213">
        <f>S241*H241</f>
        <v>0</v>
      </c>
      <c r="U241" s="35"/>
      <c r="V241" s="35"/>
      <c r="W241" s="35"/>
      <c r="X241" s="35"/>
      <c r="Y241" s="35"/>
      <c r="Z241" s="35"/>
      <c r="AA241" s="35"/>
      <c r="AB241" s="35"/>
      <c r="AC241" s="35"/>
      <c r="AD241" s="35"/>
      <c r="AE241" s="35"/>
      <c r="AR241" s="214" t="s">
        <v>202</v>
      </c>
      <c r="AT241" s="214" t="s">
        <v>174</v>
      </c>
      <c r="AU241" s="214" t="s">
        <v>79</v>
      </c>
      <c r="AY241" s="14" t="s">
        <v>171</v>
      </c>
      <c r="BE241" s="215">
        <f>IF(N241="základní",J241,0)</f>
        <v>0</v>
      </c>
      <c r="BF241" s="215">
        <f>IF(N241="snížená",J241,0)</f>
        <v>0</v>
      </c>
      <c r="BG241" s="215">
        <f>IF(N241="zákl. přenesená",J241,0)</f>
        <v>0</v>
      </c>
      <c r="BH241" s="215">
        <f>IF(N241="sníž. přenesená",J241,0)</f>
        <v>0</v>
      </c>
      <c r="BI241" s="215">
        <f>IF(N241="nulová",J241,0)</f>
        <v>0</v>
      </c>
      <c r="BJ241" s="14" t="s">
        <v>77</v>
      </c>
      <c r="BK241" s="215">
        <f>ROUND(I241*H241,2)</f>
        <v>0</v>
      </c>
      <c r="BL241" s="14" t="s">
        <v>202</v>
      </c>
      <c r="BM241" s="214" t="s">
        <v>1133</v>
      </c>
    </row>
    <row r="242" spans="1:65" s="2" customFormat="1" ht="49.05" customHeight="1">
      <c r="A242" s="35"/>
      <c r="B242" s="36"/>
      <c r="C242" s="222" t="s">
        <v>1134</v>
      </c>
      <c r="D242" s="222" t="s">
        <v>299</v>
      </c>
      <c r="E242" s="223" t="s">
        <v>1128</v>
      </c>
      <c r="F242" s="224" t="s">
        <v>1129</v>
      </c>
      <c r="G242" s="225" t="s">
        <v>184</v>
      </c>
      <c r="H242" s="226">
        <v>80.5</v>
      </c>
      <c r="I242" s="227"/>
      <c r="J242" s="228">
        <f>ROUND(I242*H242,2)</f>
        <v>0</v>
      </c>
      <c r="K242" s="229"/>
      <c r="L242" s="230"/>
      <c r="M242" s="231" t="s">
        <v>19</v>
      </c>
      <c r="N242" s="232" t="s">
        <v>40</v>
      </c>
      <c r="O242" s="81"/>
      <c r="P242" s="212">
        <f>O242*H242</f>
        <v>0</v>
      </c>
      <c r="Q242" s="212">
        <v>0.0048</v>
      </c>
      <c r="R242" s="212">
        <f>Q242*H242</f>
        <v>0.38639999999999997</v>
      </c>
      <c r="S242" s="212">
        <v>0</v>
      </c>
      <c r="T242" s="213">
        <f>S242*H242</f>
        <v>0</v>
      </c>
      <c r="U242" s="35"/>
      <c r="V242" s="35"/>
      <c r="W242" s="35"/>
      <c r="X242" s="35"/>
      <c r="Y242" s="35"/>
      <c r="Z242" s="35"/>
      <c r="AA242" s="35"/>
      <c r="AB242" s="35"/>
      <c r="AC242" s="35"/>
      <c r="AD242" s="35"/>
      <c r="AE242" s="35"/>
      <c r="AR242" s="214" t="s">
        <v>227</v>
      </c>
      <c r="AT242" s="214" t="s">
        <v>299</v>
      </c>
      <c r="AU242" s="214" t="s">
        <v>79</v>
      </c>
      <c r="AY242" s="14" t="s">
        <v>171</v>
      </c>
      <c r="BE242" s="215">
        <f>IF(N242="základní",J242,0)</f>
        <v>0</v>
      </c>
      <c r="BF242" s="215">
        <f>IF(N242="snížená",J242,0)</f>
        <v>0</v>
      </c>
      <c r="BG242" s="215">
        <f>IF(N242="zákl. přenesená",J242,0)</f>
        <v>0</v>
      </c>
      <c r="BH242" s="215">
        <f>IF(N242="sníž. přenesená",J242,0)</f>
        <v>0</v>
      </c>
      <c r="BI242" s="215">
        <f>IF(N242="nulová",J242,0)</f>
        <v>0</v>
      </c>
      <c r="BJ242" s="14" t="s">
        <v>77</v>
      </c>
      <c r="BK242" s="215">
        <f>ROUND(I242*H242,2)</f>
        <v>0</v>
      </c>
      <c r="BL242" s="14" t="s">
        <v>202</v>
      </c>
      <c r="BM242" s="214" t="s">
        <v>1135</v>
      </c>
    </row>
    <row r="243" spans="1:65" s="2" customFormat="1" ht="37.8" customHeight="1">
      <c r="A243" s="35"/>
      <c r="B243" s="36"/>
      <c r="C243" s="222" t="s">
        <v>528</v>
      </c>
      <c r="D243" s="222" t="s">
        <v>299</v>
      </c>
      <c r="E243" s="223" t="s">
        <v>1136</v>
      </c>
      <c r="F243" s="224" t="s">
        <v>1137</v>
      </c>
      <c r="G243" s="225" t="s">
        <v>184</v>
      </c>
      <c r="H243" s="226">
        <v>80.5</v>
      </c>
      <c r="I243" s="227"/>
      <c r="J243" s="228">
        <f>ROUND(I243*H243,2)</f>
        <v>0</v>
      </c>
      <c r="K243" s="229"/>
      <c r="L243" s="230"/>
      <c r="M243" s="231" t="s">
        <v>19</v>
      </c>
      <c r="N243" s="232" t="s">
        <v>40</v>
      </c>
      <c r="O243" s="81"/>
      <c r="P243" s="212">
        <f>O243*H243</f>
        <v>0</v>
      </c>
      <c r="Q243" s="212">
        <v>0.0048</v>
      </c>
      <c r="R243" s="212">
        <f>Q243*H243</f>
        <v>0.38639999999999997</v>
      </c>
      <c r="S243" s="212">
        <v>0</v>
      </c>
      <c r="T243" s="213">
        <f>S243*H243</f>
        <v>0</v>
      </c>
      <c r="U243" s="35"/>
      <c r="V243" s="35"/>
      <c r="W243" s="35"/>
      <c r="X243" s="35"/>
      <c r="Y243" s="35"/>
      <c r="Z243" s="35"/>
      <c r="AA243" s="35"/>
      <c r="AB243" s="35"/>
      <c r="AC243" s="35"/>
      <c r="AD243" s="35"/>
      <c r="AE243" s="35"/>
      <c r="AR243" s="214" t="s">
        <v>227</v>
      </c>
      <c r="AT243" s="214" t="s">
        <v>299</v>
      </c>
      <c r="AU243" s="214" t="s">
        <v>79</v>
      </c>
      <c r="AY243" s="14" t="s">
        <v>171</v>
      </c>
      <c r="BE243" s="215">
        <f>IF(N243="základní",J243,0)</f>
        <v>0</v>
      </c>
      <c r="BF243" s="215">
        <f>IF(N243="snížená",J243,0)</f>
        <v>0</v>
      </c>
      <c r="BG243" s="215">
        <f>IF(N243="zákl. přenesená",J243,0)</f>
        <v>0</v>
      </c>
      <c r="BH243" s="215">
        <f>IF(N243="sníž. přenesená",J243,0)</f>
        <v>0</v>
      </c>
      <c r="BI243" s="215">
        <f>IF(N243="nulová",J243,0)</f>
        <v>0</v>
      </c>
      <c r="BJ243" s="14" t="s">
        <v>77</v>
      </c>
      <c r="BK243" s="215">
        <f>ROUND(I243*H243,2)</f>
        <v>0</v>
      </c>
      <c r="BL243" s="14" t="s">
        <v>202</v>
      </c>
      <c r="BM243" s="214" t="s">
        <v>1138</v>
      </c>
    </row>
    <row r="244" spans="1:65" s="2" customFormat="1" ht="37.8" customHeight="1">
      <c r="A244" s="35"/>
      <c r="B244" s="36"/>
      <c r="C244" s="202" t="s">
        <v>1139</v>
      </c>
      <c r="D244" s="202" t="s">
        <v>174</v>
      </c>
      <c r="E244" s="203" t="s">
        <v>1140</v>
      </c>
      <c r="F244" s="204" t="s">
        <v>1141</v>
      </c>
      <c r="G244" s="205" t="s">
        <v>321</v>
      </c>
      <c r="H244" s="216"/>
      <c r="I244" s="207"/>
      <c r="J244" s="208">
        <f>ROUND(I244*H244,2)</f>
        <v>0</v>
      </c>
      <c r="K244" s="209"/>
      <c r="L244" s="41"/>
      <c r="M244" s="210" t="s">
        <v>19</v>
      </c>
      <c r="N244" s="211" t="s">
        <v>40</v>
      </c>
      <c r="O244" s="81"/>
      <c r="P244" s="212">
        <f>O244*H244</f>
        <v>0</v>
      </c>
      <c r="Q244" s="212">
        <v>0</v>
      </c>
      <c r="R244" s="212">
        <f>Q244*H244</f>
        <v>0</v>
      </c>
      <c r="S244" s="212">
        <v>0</v>
      </c>
      <c r="T244" s="213">
        <f>S244*H244</f>
        <v>0</v>
      </c>
      <c r="U244" s="35"/>
      <c r="V244" s="35"/>
      <c r="W244" s="35"/>
      <c r="X244" s="35"/>
      <c r="Y244" s="35"/>
      <c r="Z244" s="35"/>
      <c r="AA244" s="35"/>
      <c r="AB244" s="35"/>
      <c r="AC244" s="35"/>
      <c r="AD244" s="35"/>
      <c r="AE244" s="35"/>
      <c r="AR244" s="214" t="s">
        <v>202</v>
      </c>
      <c r="AT244" s="214" t="s">
        <v>174</v>
      </c>
      <c r="AU244" s="214" t="s">
        <v>79</v>
      </c>
      <c r="AY244" s="14" t="s">
        <v>171</v>
      </c>
      <c r="BE244" s="215">
        <f>IF(N244="základní",J244,0)</f>
        <v>0</v>
      </c>
      <c r="BF244" s="215">
        <f>IF(N244="snížená",J244,0)</f>
        <v>0</v>
      </c>
      <c r="BG244" s="215">
        <f>IF(N244="zákl. přenesená",J244,0)</f>
        <v>0</v>
      </c>
      <c r="BH244" s="215">
        <f>IF(N244="sníž. přenesená",J244,0)</f>
        <v>0</v>
      </c>
      <c r="BI244" s="215">
        <f>IF(N244="nulová",J244,0)</f>
        <v>0</v>
      </c>
      <c r="BJ244" s="14" t="s">
        <v>77</v>
      </c>
      <c r="BK244" s="215">
        <f>ROUND(I244*H244,2)</f>
        <v>0</v>
      </c>
      <c r="BL244" s="14" t="s">
        <v>202</v>
      </c>
      <c r="BM244" s="214" t="s">
        <v>1142</v>
      </c>
    </row>
    <row r="245" spans="1:63" s="12" customFormat="1" ht="22.8" customHeight="1">
      <c r="A245" s="12"/>
      <c r="B245" s="186"/>
      <c r="C245" s="187"/>
      <c r="D245" s="188" t="s">
        <v>68</v>
      </c>
      <c r="E245" s="200" t="s">
        <v>681</v>
      </c>
      <c r="F245" s="200" t="s">
        <v>682</v>
      </c>
      <c r="G245" s="187"/>
      <c r="H245" s="187"/>
      <c r="I245" s="190"/>
      <c r="J245" s="201">
        <f>BK245</f>
        <v>0</v>
      </c>
      <c r="K245" s="187"/>
      <c r="L245" s="192"/>
      <c r="M245" s="193"/>
      <c r="N245" s="194"/>
      <c r="O245" s="194"/>
      <c r="P245" s="195">
        <f>SUM(P246:P254)</f>
        <v>0</v>
      </c>
      <c r="Q245" s="194"/>
      <c r="R245" s="195">
        <f>SUM(R246:R254)</f>
        <v>2.8430247999999994</v>
      </c>
      <c r="S245" s="194"/>
      <c r="T245" s="196">
        <f>SUM(T246:T254)</f>
        <v>0</v>
      </c>
      <c r="U245" s="12"/>
      <c r="V245" s="12"/>
      <c r="W245" s="12"/>
      <c r="X245" s="12"/>
      <c r="Y245" s="12"/>
      <c r="Z245" s="12"/>
      <c r="AA245" s="12"/>
      <c r="AB245" s="12"/>
      <c r="AC245" s="12"/>
      <c r="AD245" s="12"/>
      <c r="AE245" s="12"/>
      <c r="AR245" s="197" t="s">
        <v>79</v>
      </c>
      <c r="AT245" s="198" t="s">
        <v>68</v>
      </c>
      <c r="AU245" s="198" t="s">
        <v>77</v>
      </c>
      <c r="AY245" s="197" t="s">
        <v>171</v>
      </c>
      <c r="BK245" s="199">
        <f>SUM(BK246:BK254)</f>
        <v>0</v>
      </c>
    </row>
    <row r="246" spans="1:65" s="2" customFormat="1" ht="37.8" customHeight="1">
      <c r="A246" s="35"/>
      <c r="B246" s="36"/>
      <c r="C246" s="202" t="s">
        <v>532</v>
      </c>
      <c r="D246" s="202" t="s">
        <v>174</v>
      </c>
      <c r="E246" s="203" t="s">
        <v>1143</v>
      </c>
      <c r="F246" s="204" t="s">
        <v>1144</v>
      </c>
      <c r="G246" s="205" t="s">
        <v>184</v>
      </c>
      <c r="H246" s="206">
        <v>553.13</v>
      </c>
      <c r="I246" s="207"/>
      <c r="J246" s="208">
        <f>ROUND(I246*H246,2)</f>
        <v>0</v>
      </c>
      <c r="K246" s="209"/>
      <c r="L246" s="41"/>
      <c r="M246" s="210" t="s">
        <v>19</v>
      </c>
      <c r="N246" s="211" t="s">
        <v>40</v>
      </c>
      <c r="O246" s="81"/>
      <c r="P246" s="212">
        <f>O246*H246</f>
        <v>0</v>
      </c>
      <c r="Q246" s="212">
        <v>0</v>
      </c>
      <c r="R246" s="212">
        <f>Q246*H246</f>
        <v>0</v>
      </c>
      <c r="S246" s="212">
        <v>0</v>
      </c>
      <c r="T246" s="213">
        <f>S246*H246</f>
        <v>0</v>
      </c>
      <c r="U246" s="35"/>
      <c r="V246" s="35"/>
      <c r="W246" s="35"/>
      <c r="X246" s="35"/>
      <c r="Y246" s="35"/>
      <c r="Z246" s="35"/>
      <c r="AA246" s="35"/>
      <c r="AB246" s="35"/>
      <c r="AC246" s="35"/>
      <c r="AD246" s="35"/>
      <c r="AE246" s="35"/>
      <c r="AR246" s="214" t="s">
        <v>202</v>
      </c>
      <c r="AT246" s="214" t="s">
        <v>174</v>
      </c>
      <c r="AU246" s="214" t="s">
        <v>79</v>
      </c>
      <c r="AY246" s="14" t="s">
        <v>171</v>
      </c>
      <c r="BE246" s="215">
        <f>IF(N246="základní",J246,0)</f>
        <v>0</v>
      </c>
      <c r="BF246" s="215">
        <f>IF(N246="snížená",J246,0)</f>
        <v>0</v>
      </c>
      <c r="BG246" s="215">
        <f>IF(N246="zákl. přenesená",J246,0)</f>
        <v>0</v>
      </c>
      <c r="BH246" s="215">
        <f>IF(N246="sníž. přenesená",J246,0)</f>
        <v>0</v>
      </c>
      <c r="BI246" s="215">
        <f>IF(N246="nulová",J246,0)</f>
        <v>0</v>
      </c>
      <c r="BJ246" s="14" t="s">
        <v>77</v>
      </c>
      <c r="BK246" s="215">
        <f>ROUND(I246*H246,2)</f>
        <v>0</v>
      </c>
      <c r="BL246" s="14" t="s">
        <v>202</v>
      </c>
      <c r="BM246" s="214" t="s">
        <v>1145</v>
      </c>
    </row>
    <row r="247" spans="1:65" s="2" customFormat="1" ht="24.15" customHeight="1">
      <c r="A247" s="35"/>
      <c r="B247" s="36"/>
      <c r="C247" s="222" t="s">
        <v>1146</v>
      </c>
      <c r="D247" s="222" t="s">
        <v>299</v>
      </c>
      <c r="E247" s="223" t="s">
        <v>1147</v>
      </c>
      <c r="F247" s="224" t="s">
        <v>1148</v>
      </c>
      <c r="G247" s="225" t="s">
        <v>184</v>
      </c>
      <c r="H247" s="226">
        <v>256.612</v>
      </c>
      <c r="I247" s="227"/>
      <c r="J247" s="228">
        <f>ROUND(I247*H247,2)</f>
        <v>0</v>
      </c>
      <c r="K247" s="229"/>
      <c r="L247" s="230"/>
      <c r="M247" s="231" t="s">
        <v>19</v>
      </c>
      <c r="N247" s="232" t="s">
        <v>40</v>
      </c>
      <c r="O247" s="81"/>
      <c r="P247" s="212">
        <f>O247*H247</f>
        <v>0</v>
      </c>
      <c r="Q247" s="212">
        <v>0.0056</v>
      </c>
      <c r="R247" s="212">
        <f>Q247*H247</f>
        <v>1.4370272000000002</v>
      </c>
      <c r="S247" s="212">
        <v>0</v>
      </c>
      <c r="T247" s="213">
        <f>S247*H247</f>
        <v>0</v>
      </c>
      <c r="U247" s="35"/>
      <c r="V247" s="35"/>
      <c r="W247" s="35"/>
      <c r="X247" s="35"/>
      <c r="Y247" s="35"/>
      <c r="Z247" s="35"/>
      <c r="AA247" s="35"/>
      <c r="AB247" s="35"/>
      <c r="AC247" s="35"/>
      <c r="AD247" s="35"/>
      <c r="AE247" s="35"/>
      <c r="AR247" s="214" t="s">
        <v>227</v>
      </c>
      <c r="AT247" s="214" t="s">
        <v>299</v>
      </c>
      <c r="AU247" s="214" t="s">
        <v>79</v>
      </c>
      <c r="AY247" s="14" t="s">
        <v>171</v>
      </c>
      <c r="BE247" s="215">
        <f>IF(N247="základní",J247,0)</f>
        <v>0</v>
      </c>
      <c r="BF247" s="215">
        <f>IF(N247="snížená",J247,0)</f>
        <v>0</v>
      </c>
      <c r="BG247" s="215">
        <f>IF(N247="zákl. přenesená",J247,0)</f>
        <v>0</v>
      </c>
      <c r="BH247" s="215">
        <f>IF(N247="sníž. přenesená",J247,0)</f>
        <v>0</v>
      </c>
      <c r="BI247" s="215">
        <f>IF(N247="nulová",J247,0)</f>
        <v>0</v>
      </c>
      <c r="BJ247" s="14" t="s">
        <v>77</v>
      </c>
      <c r="BK247" s="215">
        <f>ROUND(I247*H247,2)</f>
        <v>0</v>
      </c>
      <c r="BL247" s="14" t="s">
        <v>202</v>
      </c>
      <c r="BM247" s="214" t="s">
        <v>1149</v>
      </c>
    </row>
    <row r="248" spans="1:65" s="2" customFormat="1" ht="24.15" customHeight="1">
      <c r="A248" s="35"/>
      <c r="B248" s="36"/>
      <c r="C248" s="222" t="s">
        <v>535</v>
      </c>
      <c r="D248" s="222" t="s">
        <v>299</v>
      </c>
      <c r="E248" s="223" t="s">
        <v>1150</v>
      </c>
      <c r="F248" s="224" t="s">
        <v>1151</v>
      </c>
      <c r="G248" s="225" t="s">
        <v>184</v>
      </c>
      <c r="H248" s="226">
        <v>229.845</v>
      </c>
      <c r="I248" s="227"/>
      <c r="J248" s="228">
        <f>ROUND(I248*H248,2)</f>
        <v>0</v>
      </c>
      <c r="K248" s="229"/>
      <c r="L248" s="230"/>
      <c r="M248" s="231" t="s">
        <v>19</v>
      </c>
      <c r="N248" s="232" t="s">
        <v>40</v>
      </c>
      <c r="O248" s="81"/>
      <c r="P248" s="212">
        <f>O248*H248</f>
        <v>0</v>
      </c>
      <c r="Q248" s="212">
        <v>0.0042</v>
      </c>
      <c r="R248" s="212">
        <f>Q248*H248</f>
        <v>0.9653489999999999</v>
      </c>
      <c r="S248" s="212">
        <v>0</v>
      </c>
      <c r="T248" s="213">
        <f>S248*H248</f>
        <v>0</v>
      </c>
      <c r="U248" s="35"/>
      <c r="V248" s="35"/>
      <c r="W248" s="35"/>
      <c r="X248" s="35"/>
      <c r="Y248" s="35"/>
      <c r="Z248" s="35"/>
      <c r="AA248" s="35"/>
      <c r="AB248" s="35"/>
      <c r="AC248" s="35"/>
      <c r="AD248" s="35"/>
      <c r="AE248" s="35"/>
      <c r="AR248" s="214" t="s">
        <v>227</v>
      </c>
      <c r="AT248" s="214" t="s">
        <v>299</v>
      </c>
      <c r="AU248" s="214" t="s">
        <v>79</v>
      </c>
      <c r="AY248" s="14" t="s">
        <v>171</v>
      </c>
      <c r="BE248" s="215">
        <f>IF(N248="základní",J248,0)</f>
        <v>0</v>
      </c>
      <c r="BF248" s="215">
        <f>IF(N248="snížená",J248,0)</f>
        <v>0</v>
      </c>
      <c r="BG248" s="215">
        <f>IF(N248="zákl. přenesená",J248,0)</f>
        <v>0</v>
      </c>
      <c r="BH248" s="215">
        <f>IF(N248="sníž. přenesená",J248,0)</f>
        <v>0</v>
      </c>
      <c r="BI248" s="215">
        <f>IF(N248="nulová",J248,0)</f>
        <v>0</v>
      </c>
      <c r="BJ248" s="14" t="s">
        <v>77</v>
      </c>
      <c r="BK248" s="215">
        <f>ROUND(I248*H248,2)</f>
        <v>0</v>
      </c>
      <c r="BL248" s="14" t="s">
        <v>202</v>
      </c>
      <c r="BM248" s="214" t="s">
        <v>1152</v>
      </c>
    </row>
    <row r="249" spans="1:65" s="2" customFormat="1" ht="24.15" customHeight="1">
      <c r="A249" s="35"/>
      <c r="B249" s="36"/>
      <c r="C249" s="222" t="s">
        <v>1153</v>
      </c>
      <c r="D249" s="222" t="s">
        <v>299</v>
      </c>
      <c r="E249" s="223" t="s">
        <v>1154</v>
      </c>
      <c r="F249" s="224" t="s">
        <v>1155</v>
      </c>
      <c r="G249" s="225" t="s">
        <v>184</v>
      </c>
      <c r="H249" s="226">
        <v>41.109</v>
      </c>
      <c r="I249" s="227"/>
      <c r="J249" s="228">
        <f>ROUND(I249*H249,2)</f>
        <v>0</v>
      </c>
      <c r="K249" s="229"/>
      <c r="L249" s="230"/>
      <c r="M249" s="231" t="s">
        <v>19</v>
      </c>
      <c r="N249" s="232" t="s">
        <v>40</v>
      </c>
      <c r="O249" s="81"/>
      <c r="P249" s="212">
        <f>O249*H249</f>
        <v>0</v>
      </c>
      <c r="Q249" s="212">
        <v>0.0021</v>
      </c>
      <c r="R249" s="212">
        <f>Q249*H249</f>
        <v>0.0863289</v>
      </c>
      <c r="S249" s="212">
        <v>0</v>
      </c>
      <c r="T249" s="213">
        <f>S249*H249</f>
        <v>0</v>
      </c>
      <c r="U249" s="35"/>
      <c r="V249" s="35"/>
      <c r="W249" s="35"/>
      <c r="X249" s="35"/>
      <c r="Y249" s="35"/>
      <c r="Z249" s="35"/>
      <c r="AA249" s="35"/>
      <c r="AB249" s="35"/>
      <c r="AC249" s="35"/>
      <c r="AD249" s="35"/>
      <c r="AE249" s="35"/>
      <c r="AR249" s="214" t="s">
        <v>227</v>
      </c>
      <c r="AT249" s="214" t="s">
        <v>299</v>
      </c>
      <c r="AU249" s="214" t="s">
        <v>79</v>
      </c>
      <c r="AY249" s="14" t="s">
        <v>171</v>
      </c>
      <c r="BE249" s="215">
        <f>IF(N249="základní",J249,0)</f>
        <v>0</v>
      </c>
      <c r="BF249" s="215">
        <f>IF(N249="snížená",J249,0)</f>
        <v>0</v>
      </c>
      <c r="BG249" s="215">
        <f>IF(N249="zákl. přenesená",J249,0)</f>
        <v>0</v>
      </c>
      <c r="BH249" s="215">
        <f>IF(N249="sníž. přenesená",J249,0)</f>
        <v>0</v>
      </c>
      <c r="BI249" s="215">
        <f>IF(N249="nulová",J249,0)</f>
        <v>0</v>
      </c>
      <c r="BJ249" s="14" t="s">
        <v>77</v>
      </c>
      <c r="BK249" s="215">
        <f>ROUND(I249*H249,2)</f>
        <v>0</v>
      </c>
      <c r="BL249" s="14" t="s">
        <v>202</v>
      </c>
      <c r="BM249" s="214" t="s">
        <v>1156</v>
      </c>
    </row>
    <row r="250" spans="1:65" s="2" customFormat="1" ht="24.15" customHeight="1">
      <c r="A250" s="35"/>
      <c r="B250" s="36"/>
      <c r="C250" s="222" t="s">
        <v>382</v>
      </c>
      <c r="D250" s="222" t="s">
        <v>299</v>
      </c>
      <c r="E250" s="223" t="s">
        <v>1157</v>
      </c>
      <c r="F250" s="224" t="s">
        <v>1158</v>
      </c>
      <c r="G250" s="225" t="s">
        <v>184</v>
      </c>
      <c r="H250" s="226">
        <v>22.838</v>
      </c>
      <c r="I250" s="227"/>
      <c r="J250" s="228">
        <f>ROUND(I250*H250,2)</f>
        <v>0</v>
      </c>
      <c r="K250" s="229"/>
      <c r="L250" s="230"/>
      <c r="M250" s="231" t="s">
        <v>19</v>
      </c>
      <c r="N250" s="232" t="s">
        <v>40</v>
      </c>
      <c r="O250" s="81"/>
      <c r="P250" s="212">
        <f>O250*H250</f>
        <v>0</v>
      </c>
      <c r="Q250" s="212">
        <v>0.0014</v>
      </c>
      <c r="R250" s="212">
        <f>Q250*H250</f>
        <v>0.0319732</v>
      </c>
      <c r="S250" s="212">
        <v>0</v>
      </c>
      <c r="T250" s="213">
        <f>S250*H250</f>
        <v>0</v>
      </c>
      <c r="U250" s="35"/>
      <c r="V250" s="35"/>
      <c r="W250" s="35"/>
      <c r="X250" s="35"/>
      <c r="Y250" s="35"/>
      <c r="Z250" s="35"/>
      <c r="AA250" s="35"/>
      <c r="AB250" s="35"/>
      <c r="AC250" s="35"/>
      <c r="AD250" s="35"/>
      <c r="AE250" s="35"/>
      <c r="AR250" s="214" t="s">
        <v>227</v>
      </c>
      <c r="AT250" s="214" t="s">
        <v>299</v>
      </c>
      <c r="AU250" s="214" t="s">
        <v>79</v>
      </c>
      <c r="AY250" s="14" t="s">
        <v>171</v>
      </c>
      <c r="BE250" s="215">
        <f>IF(N250="základní",J250,0)</f>
        <v>0</v>
      </c>
      <c r="BF250" s="215">
        <f>IF(N250="snížená",J250,0)</f>
        <v>0</v>
      </c>
      <c r="BG250" s="215">
        <f>IF(N250="zákl. přenesená",J250,0)</f>
        <v>0</v>
      </c>
      <c r="BH250" s="215">
        <f>IF(N250="sníž. přenesená",J250,0)</f>
        <v>0</v>
      </c>
      <c r="BI250" s="215">
        <f>IF(N250="nulová",J250,0)</f>
        <v>0</v>
      </c>
      <c r="BJ250" s="14" t="s">
        <v>77</v>
      </c>
      <c r="BK250" s="215">
        <f>ROUND(I250*H250,2)</f>
        <v>0</v>
      </c>
      <c r="BL250" s="14" t="s">
        <v>202</v>
      </c>
      <c r="BM250" s="214" t="s">
        <v>1159</v>
      </c>
    </row>
    <row r="251" spans="1:65" s="2" customFormat="1" ht="24.15" customHeight="1">
      <c r="A251" s="35"/>
      <c r="B251" s="36"/>
      <c r="C251" s="222" t="s">
        <v>1160</v>
      </c>
      <c r="D251" s="222" t="s">
        <v>299</v>
      </c>
      <c r="E251" s="223" t="s">
        <v>1161</v>
      </c>
      <c r="F251" s="224" t="s">
        <v>1162</v>
      </c>
      <c r="G251" s="225" t="s">
        <v>184</v>
      </c>
      <c r="H251" s="226">
        <v>22.838</v>
      </c>
      <c r="I251" s="227"/>
      <c r="J251" s="228">
        <f>ROUND(I251*H251,2)</f>
        <v>0</v>
      </c>
      <c r="K251" s="229"/>
      <c r="L251" s="230"/>
      <c r="M251" s="231" t="s">
        <v>19</v>
      </c>
      <c r="N251" s="232" t="s">
        <v>40</v>
      </c>
      <c r="O251" s="81"/>
      <c r="P251" s="212">
        <f>O251*H251</f>
        <v>0</v>
      </c>
      <c r="Q251" s="212">
        <v>0.00175</v>
      </c>
      <c r="R251" s="212">
        <f>Q251*H251</f>
        <v>0.0399665</v>
      </c>
      <c r="S251" s="212">
        <v>0</v>
      </c>
      <c r="T251" s="213">
        <f>S251*H251</f>
        <v>0</v>
      </c>
      <c r="U251" s="35"/>
      <c r="V251" s="35"/>
      <c r="W251" s="35"/>
      <c r="X251" s="35"/>
      <c r="Y251" s="35"/>
      <c r="Z251" s="35"/>
      <c r="AA251" s="35"/>
      <c r="AB251" s="35"/>
      <c r="AC251" s="35"/>
      <c r="AD251" s="35"/>
      <c r="AE251" s="35"/>
      <c r="AR251" s="214" t="s">
        <v>227</v>
      </c>
      <c r="AT251" s="214" t="s">
        <v>299</v>
      </c>
      <c r="AU251" s="214" t="s">
        <v>79</v>
      </c>
      <c r="AY251" s="14" t="s">
        <v>171</v>
      </c>
      <c r="BE251" s="215">
        <f>IF(N251="základní",J251,0)</f>
        <v>0</v>
      </c>
      <c r="BF251" s="215">
        <f>IF(N251="snížená",J251,0)</f>
        <v>0</v>
      </c>
      <c r="BG251" s="215">
        <f>IF(N251="zákl. přenesená",J251,0)</f>
        <v>0</v>
      </c>
      <c r="BH251" s="215">
        <f>IF(N251="sníž. přenesená",J251,0)</f>
        <v>0</v>
      </c>
      <c r="BI251" s="215">
        <f>IF(N251="nulová",J251,0)</f>
        <v>0</v>
      </c>
      <c r="BJ251" s="14" t="s">
        <v>77</v>
      </c>
      <c r="BK251" s="215">
        <f>ROUND(I251*H251,2)</f>
        <v>0</v>
      </c>
      <c r="BL251" s="14" t="s">
        <v>202</v>
      </c>
      <c r="BM251" s="214" t="s">
        <v>1163</v>
      </c>
    </row>
    <row r="252" spans="1:65" s="2" customFormat="1" ht="37.8" customHeight="1">
      <c r="A252" s="35"/>
      <c r="B252" s="36"/>
      <c r="C252" s="202" t="s">
        <v>385</v>
      </c>
      <c r="D252" s="202" t="s">
        <v>174</v>
      </c>
      <c r="E252" s="203" t="s">
        <v>1164</v>
      </c>
      <c r="F252" s="204" t="s">
        <v>1165</v>
      </c>
      <c r="G252" s="205" t="s">
        <v>184</v>
      </c>
      <c r="H252" s="206">
        <v>70</v>
      </c>
      <c r="I252" s="207"/>
      <c r="J252" s="208">
        <f>ROUND(I252*H252,2)</f>
        <v>0</v>
      </c>
      <c r="K252" s="209"/>
      <c r="L252" s="41"/>
      <c r="M252" s="210" t="s">
        <v>19</v>
      </c>
      <c r="N252" s="211" t="s">
        <v>40</v>
      </c>
      <c r="O252" s="81"/>
      <c r="P252" s="212">
        <f>O252*H252</f>
        <v>0</v>
      </c>
      <c r="Q252" s="212">
        <v>0.001159</v>
      </c>
      <c r="R252" s="212">
        <f>Q252*H252</f>
        <v>0.08113000000000001</v>
      </c>
      <c r="S252" s="212">
        <v>0</v>
      </c>
      <c r="T252" s="213">
        <f>S252*H252</f>
        <v>0</v>
      </c>
      <c r="U252" s="35"/>
      <c r="V252" s="35"/>
      <c r="W252" s="35"/>
      <c r="X252" s="35"/>
      <c r="Y252" s="35"/>
      <c r="Z252" s="35"/>
      <c r="AA252" s="35"/>
      <c r="AB252" s="35"/>
      <c r="AC252" s="35"/>
      <c r="AD252" s="35"/>
      <c r="AE252" s="35"/>
      <c r="AR252" s="214" t="s">
        <v>202</v>
      </c>
      <c r="AT252" s="214" t="s">
        <v>174</v>
      </c>
      <c r="AU252" s="214" t="s">
        <v>79</v>
      </c>
      <c r="AY252" s="14" t="s">
        <v>171</v>
      </c>
      <c r="BE252" s="215">
        <f>IF(N252="základní",J252,0)</f>
        <v>0</v>
      </c>
      <c r="BF252" s="215">
        <f>IF(N252="snížená",J252,0)</f>
        <v>0</v>
      </c>
      <c r="BG252" s="215">
        <f>IF(N252="zákl. přenesená",J252,0)</f>
        <v>0</v>
      </c>
      <c r="BH252" s="215">
        <f>IF(N252="sníž. přenesená",J252,0)</f>
        <v>0</v>
      </c>
      <c r="BI252" s="215">
        <f>IF(N252="nulová",J252,0)</f>
        <v>0</v>
      </c>
      <c r="BJ252" s="14" t="s">
        <v>77</v>
      </c>
      <c r="BK252" s="215">
        <f>ROUND(I252*H252,2)</f>
        <v>0</v>
      </c>
      <c r="BL252" s="14" t="s">
        <v>202</v>
      </c>
      <c r="BM252" s="214" t="s">
        <v>1166</v>
      </c>
    </row>
    <row r="253" spans="1:65" s="2" customFormat="1" ht="14.4" customHeight="1">
      <c r="A253" s="35"/>
      <c r="B253" s="36"/>
      <c r="C253" s="222" t="s">
        <v>1167</v>
      </c>
      <c r="D253" s="222" t="s">
        <v>299</v>
      </c>
      <c r="E253" s="223" t="s">
        <v>1168</v>
      </c>
      <c r="F253" s="224" t="s">
        <v>1169</v>
      </c>
      <c r="G253" s="225" t="s">
        <v>177</v>
      </c>
      <c r="H253" s="226">
        <v>8.05</v>
      </c>
      <c r="I253" s="227"/>
      <c r="J253" s="228">
        <f>ROUND(I253*H253,2)</f>
        <v>0</v>
      </c>
      <c r="K253" s="229"/>
      <c r="L253" s="230"/>
      <c r="M253" s="231" t="s">
        <v>19</v>
      </c>
      <c r="N253" s="232" t="s">
        <v>40</v>
      </c>
      <c r="O253" s="81"/>
      <c r="P253" s="212">
        <f>O253*H253</f>
        <v>0</v>
      </c>
      <c r="Q253" s="212">
        <v>0.025</v>
      </c>
      <c r="R253" s="212">
        <f>Q253*H253</f>
        <v>0.20125000000000004</v>
      </c>
      <c r="S253" s="212">
        <v>0</v>
      </c>
      <c r="T253" s="213">
        <f>S253*H253</f>
        <v>0</v>
      </c>
      <c r="U253" s="35"/>
      <c r="V253" s="35"/>
      <c r="W253" s="35"/>
      <c r="X253" s="35"/>
      <c r="Y253" s="35"/>
      <c r="Z253" s="35"/>
      <c r="AA253" s="35"/>
      <c r="AB253" s="35"/>
      <c r="AC253" s="35"/>
      <c r="AD253" s="35"/>
      <c r="AE253" s="35"/>
      <c r="AR253" s="214" t="s">
        <v>227</v>
      </c>
      <c r="AT253" s="214" t="s">
        <v>299</v>
      </c>
      <c r="AU253" s="214" t="s">
        <v>79</v>
      </c>
      <c r="AY253" s="14" t="s">
        <v>171</v>
      </c>
      <c r="BE253" s="215">
        <f>IF(N253="základní",J253,0)</f>
        <v>0</v>
      </c>
      <c r="BF253" s="215">
        <f>IF(N253="snížená",J253,0)</f>
        <v>0</v>
      </c>
      <c r="BG253" s="215">
        <f>IF(N253="zákl. přenesená",J253,0)</f>
        <v>0</v>
      </c>
      <c r="BH253" s="215">
        <f>IF(N253="sníž. přenesená",J253,0)</f>
        <v>0</v>
      </c>
      <c r="BI253" s="215">
        <f>IF(N253="nulová",J253,0)</f>
        <v>0</v>
      </c>
      <c r="BJ253" s="14" t="s">
        <v>77</v>
      </c>
      <c r="BK253" s="215">
        <f>ROUND(I253*H253,2)</f>
        <v>0</v>
      </c>
      <c r="BL253" s="14" t="s">
        <v>202</v>
      </c>
      <c r="BM253" s="214" t="s">
        <v>1170</v>
      </c>
    </row>
    <row r="254" spans="1:65" s="2" customFormat="1" ht="37.8" customHeight="1">
      <c r="A254" s="35"/>
      <c r="B254" s="36"/>
      <c r="C254" s="202" t="s">
        <v>388</v>
      </c>
      <c r="D254" s="202" t="s">
        <v>174</v>
      </c>
      <c r="E254" s="203" t="s">
        <v>1171</v>
      </c>
      <c r="F254" s="204" t="s">
        <v>1172</v>
      </c>
      <c r="G254" s="205" t="s">
        <v>321</v>
      </c>
      <c r="H254" s="216"/>
      <c r="I254" s="207"/>
      <c r="J254" s="208">
        <f>ROUND(I254*H254,2)</f>
        <v>0</v>
      </c>
      <c r="K254" s="209"/>
      <c r="L254" s="41"/>
      <c r="M254" s="210" t="s">
        <v>19</v>
      </c>
      <c r="N254" s="211" t="s">
        <v>40</v>
      </c>
      <c r="O254" s="81"/>
      <c r="P254" s="212">
        <f>O254*H254</f>
        <v>0</v>
      </c>
      <c r="Q254" s="212">
        <v>0</v>
      </c>
      <c r="R254" s="212">
        <f>Q254*H254</f>
        <v>0</v>
      </c>
      <c r="S254" s="212">
        <v>0</v>
      </c>
      <c r="T254" s="213">
        <f>S254*H254</f>
        <v>0</v>
      </c>
      <c r="U254" s="35"/>
      <c r="V254" s="35"/>
      <c r="W254" s="35"/>
      <c r="X254" s="35"/>
      <c r="Y254" s="35"/>
      <c r="Z254" s="35"/>
      <c r="AA254" s="35"/>
      <c r="AB254" s="35"/>
      <c r="AC254" s="35"/>
      <c r="AD254" s="35"/>
      <c r="AE254" s="35"/>
      <c r="AR254" s="214" t="s">
        <v>202</v>
      </c>
      <c r="AT254" s="214" t="s">
        <v>174</v>
      </c>
      <c r="AU254" s="214" t="s">
        <v>79</v>
      </c>
      <c r="AY254" s="14" t="s">
        <v>171</v>
      </c>
      <c r="BE254" s="215">
        <f>IF(N254="základní",J254,0)</f>
        <v>0</v>
      </c>
      <c r="BF254" s="215">
        <f>IF(N254="snížená",J254,0)</f>
        <v>0</v>
      </c>
      <c r="BG254" s="215">
        <f>IF(N254="zákl. přenesená",J254,0)</f>
        <v>0</v>
      </c>
      <c r="BH254" s="215">
        <f>IF(N254="sníž. přenesená",J254,0)</f>
        <v>0</v>
      </c>
      <c r="BI254" s="215">
        <f>IF(N254="nulová",J254,0)</f>
        <v>0</v>
      </c>
      <c r="BJ254" s="14" t="s">
        <v>77</v>
      </c>
      <c r="BK254" s="215">
        <f>ROUND(I254*H254,2)</f>
        <v>0</v>
      </c>
      <c r="BL254" s="14" t="s">
        <v>202</v>
      </c>
      <c r="BM254" s="214" t="s">
        <v>1173</v>
      </c>
    </row>
    <row r="255" spans="1:63" s="12" customFormat="1" ht="22.8" customHeight="1">
      <c r="A255" s="12"/>
      <c r="B255" s="186"/>
      <c r="C255" s="187"/>
      <c r="D255" s="188" t="s">
        <v>68</v>
      </c>
      <c r="E255" s="200" t="s">
        <v>1174</v>
      </c>
      <c r="F255" s="200" t="s">
        <v>1175</v>
      </c>
      <c r="G255" s="187"/>
      <c r="H255" s="187"/>
      <c r="I255" s="190"/>
      <c r="J255" s="201">
        <f>BK255</f>
        <v>0</v>
      </c>
      <c r="K255" s="187"/>
      <c r="L255" s="192"/>
      <c r="M255" s="193"/>
      <c r="N255" s="194"/>
      <c r="O255" s="194"/>
      <c r="P255" s="195">
        <f>SUM(P256:P264)</f>
        <v>0</v>
      </c>
      <c r="Q255" s="194"/>
      <c r="R255" s="195">
        <f>SUM(R256:R264)</f>
        <v>4.1182809124999995</v>
      </c>
      <c r="S255" s="194"/>
      <c r="T255" s="196">
        <f>SUM(T256:T264)</f>
        <v>0</v>
      </c>
      <c r="U255" s="12"/>
      <c r="V255" s="12"/>
      <c r="W255" s="12"/>
      <c r="X255" s="12"/>
      <c r="Y255" s="12"/>
      <c r="Z255" s="12"/>
      <c r="AA255" s="12"/>
      <c r="AB255" s="12"/>
      <c r="AC255" s="12"/>
      <c r="AD255" s="12"/>
      <c r="AE255" s="12"/>
      <c r="AR255" s="197" t="s">
        <v>79</v>
      </c>
      <c r="AT255" s="198" t="s">
        <v>68</v>
      </c>
      <c r="AU255" s="198" t="s">
        <v>77</v>
      </c>
      <c r="AY255" s="197" t="s">
        <v>171</v>
      </c>
      <c r="BK255" s="199">
        <f>SUM(BK256:BK264)</f>
        <v>0</v>
      </c>
    </row>
    <row r="256" spans="1:65" s="2" customFormat="1" ht="37.8" customHeight="1">
      <c r="A256" s="35"/>
      <c r="B256" s="36"/>
      <c r="C256" s="202" t="s">
        <v>1176</v>
      </c>
      <c r="D256" s="202" t="s">
        <v>174</v>
      </c>
      <c r="E256" s="203" t="s">
        <v>1177</v>
      </c>
      <c r="F256" s="204" t="s">
        <v>1178</v>
      </c>
      <c r="G256" s="205" t="s">
        <v>184</v>
      </c>
      <c r="H256" s="206">
        <v>577.616</v>
      </c>
      <c r="I256" s="207"/>
      <c r="J256" s="208">
        <f>ROUND(I256*H256,2)</f>
        <v>0</v>
      </c>
      <c r="K256" s="209"/>
      <c r="L256" s="41"/>
      <c r="M256" s="210" t="s">
        <v>19</v>
      </c>
      <c r="N256" s="211" t="s">
        <v>40</v>
      </c>
      <c r="O256" s="81"/>
      <c r="P256" s="212">
        <f>O256*H256</f>
        <v>0</v>
      </c>
      <c r="Q256" s="212">
        <v>0</v>
      </c>
      <c r="R256" s="212">
        <f>Q256*H256</f>
        <v>0</v>
      </c>
      <c r="S256" s="212">
        <v>0</v>
      </c>
      <c r="T256" s="213">
        <f>S256*H256</f>
        <v>0</v>
      </c>
      <c r="U256" s="35"/>
      <c r="V256" s="35"/>
      <c r="W256" s="35"/>
      <c r="X256" s="35"/>
      <c r="Y256" s="35"/>
      <c r="Z256" s="35"/>
      <c r="AA256" s="35"/>
      <c r="AB256" s="35"/>
      <c r="AC256" s="35"/>
      <c r="AD256" s="35"/>
      <c r="AE256" s="35"/>
      <c r="AR256" s="214" t="s">
        <v>202</v>
      </c>
      <c r="AT256" s="214" t="s">
        <v>174</v>
      </c>
      <c r="AU256" s="214" t="s">
        <v>79</v>
      </c>
      <c r="AY256" s="14" t="s">
        <v>171</v>
      </c>
      <c r="BE256" s="215">
        <f>IF(N256="základní",J256,0)</f>
        <v>0</v>
      </c>
      <c r="BF256" s="215">
        <f>IF(N256="snížená",J256,0)</f>
        <v>0</v>
      </c>
      <c r="BG256" s="215">
        <f>IF(N256="zákl. přenesená",J256,0)</f>
        <v>0</v>
      </c>
      <c r="BH256" s="215">
        <f>IF(N256="sníž. přenesená",J256,0)</f>
        <v>0</v>
      </c>
      <c r="BI256" s="215">
        <f>IF(N256="nulová",J256,0)</f>
        <v>0</v>
      </c>
      <c r="BJ256" s="14" t="s">
        <v>77</v>
      </c>
      <c r="BK256" s="215">
        <f>ROUND(I256*H256,2)</f>
        <v>0</v>
      </c>
      <c r="BL256" s="14" t="s">
        <v>202</v>
      </c>
      <c r="BM256" s="214" t="s">
        <v>1179</v>
      </c>
    </row>
    <row r="257" spans="1:65" s="2" customFormat="1" ht="14.4" customHeight="1">
      <c r="A257" s="35"/>
      <c r="B257" s="36"/>
      <c r="C257" s="222" t="s">
        <v>539</v>
      </c>
      <c r="D257" s="222" t="s">
        <v>299</v>
      </c>
      <c r="E257" s="223" t="s">
        <v>1180</v>
      </c>
      <c r="F257" s="224" t="s">
        <v>1181</v>
      </c>
      <c r="G257" s="225" t="s">
        <v>177</v>
      </c>
      <c r="H257" s="226">
        <v>2.432</v>
      </c>
      <c r="I257" s="227"/>
      <c r="J257" s="228">
        <f>ROUND(I257*H257,2)</f>
        <v>0</v>
      </c>
      <c r="K257" s="229"/>
      <c r="L257" s="230"/>
      <c r="M257" s="231" t="s">
        <v>19</v>
      </c>
      <c r="N257" s="232" t="s">
        <v>40</v>
      </c>
      <c r="O257" s="81"/>
      <c r="P257" s="212">
        <f>O257*H257</f>
        <v>0</v>
      </c>
      <c r="Q257" s="212">
        <v>0.55</v>
      </c>
      <c r="R257" s="212">
        <f>Q257*H257</f>
        <v>1.3376000000000001</v>
      </c>
      <c r="S257" s="212">
        <v>0</v>
      </c>
      <c r="T257" s="213">
        <f>S257*H257</f>
        <v>0</v>
      </c>
      <c r="U257" s="35"/>
      <c r="V257" s="35"/>
      <c r="W257" s="35"/>
      <c r="X257" s="35"/>
      <c r="Y257" s="35"/>
      <c r="Z257" s="35"/>
      <c r="AA257" s="35"/>
      <c r="AB257" s="35"/>
      <c r="AC257" s="35"/>
      <c r="AD257" s="35"/>
      <c r="AE257" s="35"/>
      <c r="AR257" s="214" t="s">
        <v>227</v>
      </c>
      <c r="AT257" s="214" t="s">
        <v>299</v>
      </c>
      <c r="AU257" s="214" t="s">
        <v>79</v>
      </c>
      <c r="AY257" s="14" t="s">
        <v>171</v>
      </c>
      <c r="BE257" s="215">
        <f>IF(N257="základní",J257,0)</f>
        <v>0</v>
      </c>
      <c r="BF257" s="215">
        <f>IF(N257="snížená",J257,0)</f>
        <v>0</v>
      </c>
      <c r="BG257" s="215">
        <f>IF(N257="zákl. přenesená",J257,0)</f>
        <v>0</v>
      </c>
      <c r="BH257" s="215">
        <f>IF(N257="sníž. přenesená",J257,0)</f>
        <v>0</v>
      </c>
      <c r="BI257" s="215">
        <f>IF(N257="nulová",J257,0)</f>
        <v>0</v>
      </c>
      <c r="BJ257" s="14" t="s">
        <v>77</v>
      </c>
      <c r="BK257" s="215">
        <f>ROUND(I257*H257,2)</f>
        <v>0</v>
      </c>
      <c r="BL257" s="14" t="s">
        <v>202</v>
      </c>
      <c r="BM257" s="214" t="s">
        <v>1182</v>
      </c>
    </row>
    <row r="258" spans="1:65" s="2" customFormat="1" ht="24.15" customHeight="1">
      <c r="A258" s="35"/>
      <c r="B258" s="36"/>
      <c r="C258" s="202" t="s">
        <v>1183</v>
      </c>
      <c r="D258" s="202" t="s">
        <v>174</v>
      </c>
      <c r="E258" s="203" t="s">
        <v>1184</v>
      </c>
      <c r="F258" s="204" t="s">
        <v>1185</v>
      </c>
      <c r="G258" s="205" t="s">
        <v>356</v>
      </c>
      <c r="H258" s="206">
        <v>396.678</v>
      </c>
      <c r="I258" s="207"/>
      <c r="J258" s="208">
        <f>ROUND(I258*H258,2)</f>
        <v>0</v>
      </c>
      <c r="K258" s="209"/>
      <c r="L258" s="41"/>
      <c r="M258" s="210" t="s">
        <v>19</v>
      </c>
      <c r="N258" s="211" t="s">
        <v>40</v>
      </c>
      <c r="O258" s="81"/>
      <c r="P258" s="212">
        <f>O258*H258</f>
        <v>0</v>
      </c>
      <c r="Q258" s="212">
        <v>0</v>
      </c>
      <c r="R258" s="212">
        <f>Q258*H258</f>
        <v>0</v>
      </c>
      <c r="S258" s="212">
        <v>0</v>
      </c>
      <c r="T258" s="213">
        <f>S258*H258</f>
        <v>0</v>
      </c>
      <c r="U258" s="35"/>
      <c r="V258" s="35"/>
      <c r="W258" s="35"/>
      <c r="X258" s="35"/>
      <c r="Y258" s="35"/>
      <c r="Z258" s="35"/>
      <c r="AA258" s="35"/>
      <c r="AB258" s="35"/>
      <c r="AC258" s="35"/>
      <c r="AD258" s="35"/>
      <c r="AE258" s="35"/>
      <c r="AR258" s="214" t="s">
        <v>202</v>
      </c>
      <c r="AT258" s="214" t="s">
        <v>174</v>
      </c>
      <c r="AU258" s="214" t="s">
        <v>79</v>
      </c>
      <c r="AY258" s="14" t="s">
        <v>171</v>
      </c>
      <c r="BE258" s="215">
        <f>IF(N258="základní",J258,0)</f>
        <v>0</v>
      </c>
      <c r="BF258" s="215">
        <f>IF(N258="snížená",J258,0)</f>
        <v>0</v>
      </c>
      <c r="BG258" s="215">
        <f>IF(N258="zákl. přenesená",J258,0)</f>
        <v>0</v>
      </c>
      <c r="BH258" s="215">
        <f>IF(N258="sníž. přenesená",J258,0)</f>
        <v>0</v>
      </c>
      <c r="BI258" s="215">
        <f>IF(N258="nulová",J258,0)</f>
        <v>0</v>
      </c>
      <c r="BJ258" s="14" t="s">
        <v>77</v>
      </c>
      <c r="BK258" s="215">
        <f>ROUND(I258*H258,2)</f>
        <v>0</v>
      </c>
      <c r="BL258" s="14" t="s">
        <v>202</v>
      </c>
      <c r="BM258" s="214" t="s">
        <v>1186</v>
      </c>
    </row>
    <row r="259" spans="1:65" s="2" customFormat="1" ht="14.4" customHeight="1">
      <c r="A259" s="35"/>
      <c r="B259" s="36"/>
      <c r="C259" s="222" t="s">
        <v>391</v>
      </c>
      <c r="D259" s="222" t="s">
        <v>299</v>
      </c>
      <c r="E259" s="223" t="s">
        <v>1180</v>
      </c>
      <c r="F259" s="224" t="s">
        <v>1181</v>
      </c>
      <c r="G259" s="225" t="s">
        <v>177</v>
      </c>
      <c r="H259" s="226">
        <v>1.047</v>
      </c>
      <c r="I259" s="227"/>
      <c r="J259" s="228">
        <f>ROUND(I259*H259,2)</f>
        <v>0</v>
      </c>
      <c r="K259" s="229"/>
      <c r="L259" s="230"/>
      <c r="M259" s="231" t="s">
        <v>19</v>
      </c>
      <c r="N259" s="232" t="s">
        <v>40</v>
      </c>
      <c r="O259" s="81"/>
      <c r="P259" s="212">
        <f>O259*H259</f>
        <v>0</v>
      </c>
      <c r="Q259" s="212">
        <v>0.55</v>
      </c>
      <c r="R259" s="212">
        <f>Q259*H259</f>
        <v>0.57585</v>
      </c>
      <c r="S259" s="212">
        <v>0</v>
      </c>
      <c r="T259" s="213">
        <f>S259*H259</f>
        <v>0</v>
      </c>
      <c r="U259" s="35"/>
      <c r="V259" s="35"/>
      <c r="W259" s="35"/>
      <c r="X259" s="35"/>
      <c r="Y259" s="35"/>
      <c r="Z259" s="35"/>
      <c r="AA259" s="35"/>
      <c r="AB259" s="35"/>
      <c r="AC259" s="35"/>
      <c r="AD259" s="35"/>
      <c r="AE259" s="35"/>
      <c r="AR259" s="214" t="s">
        <v>227</v>
      </c>
      <c r="AT259" s="214" t="s">
        <v>299</v>
      </c>
      <c r="AU259" s="214" t="s">
        <v>79</v>
      </c>
      <c r="AY259" s="14" t="s">
        <v>171</v>
      </c>
      <c r="BE259" s="215">
        <f>IF(N259="základní",J259,0)</f>
        <v>0</v>
      </c>
      <c r="BF259" s="215">
        <f>IF(N259="snížená",J259,0)</f>
        <v>0</v>
      </c>
      <c r="BG259" s="215">
        <f>IF(N259="zákl. přenesená",J259,0)</f>
        <v>0</v>
      </c>
      <c r="BH259" s="215">
        <f>IF(N259="sníž. přenesená",J259,0)</f>
        <v>0</v>
      </c>
      <c r="BI259" s="215">
        <f>IF(N259="nulová",J259,0)</f>
        <v>0</v>
      </c>
      <c r="BJ259" s="14" t="s">
        <v>77</v>
      </c>
      <c r="BK259" s="215">
        <f>ROUND(I259*H259,2)</f>
        <v>0</v>
      </c>
      <c r="BL259" s="14" t="s">
        <v>202</v>
      </c>
      <c r="BM259" s="214" t="s">
        <v>1187</v>
      </c>
    </row>
    <row r="260" spans="1:65" s="2" customFormat="1" ht="37.8" customHeight="1">
      <c r="A260" s="35"/>
      <c r="B260" s="36"/>
      <c r="C260" s="202" t="s">
        <v>1188</v>
      </c>
      <c r="D260" s="202" t="s">
        <v>174</v>
      </c>
      <c r="E260" s="203" t="s">
        <v>1189</v>
      </c>
      <c r="F260" s="204" t="s">
        <v>1190</v>
      </c>
      <c r="G260" s="205" t="s">
        <v>184</v>
      </c>
      <c r="H260" s="206">
        <v>21.75</v>
      </c>
      <c r="I260" s="207"/>
      <c r="J260" s="208">
        <f>ROUND(I260*H260,2)</f>
        <v>0</v>
      </c>
      <c r="K260" s="209"/>
      <c r="L260" s="41"/>
      <c r="M260" s="210" t="s">
        <v>19</v>
      </c>
      <c r="N260" s="211" t="s">
        <v>40</v>
      </c>
      <c r="O260" s="81"/>
      <c r="P260" s="212">
        <f>O260*H260</f>
        <v>0</v>
      </c>
      <c r="Q260" s="212">
        <v>0.013427</v>
      </c>
      <c r="R260" s="212">
        <f>Q260*H260</f>
        <v>0.29203724999999997</v>
      </c>
      <c r="S260" s="212">
        <v>0</v>
      </c>
      <c r="T260" s="213">
        <f>S260*H260</f>
        <v>0</v>
      </c>
      <c r="U260" s="35"/>
      <c r="V260" s="35"/>
      <c r="W260" s="35"/>
      <c r="X260" s="35"/>
      <c r="Y260" s="35"/>
      <c r="Z260" s="35"/>
      <c r="AA260" s="35"/>
      <c r="AB260" s="35"/>
      <c r="AC260" s="35"/>
      <c r="AD260" s="35"/>
      <c r="AE260" s="35"/>
      <c r="AR260" s="214" t="s">
        <v>202</v>
      </c>
      <c r="AT260" s="214" t="s">
        <v>174</v>
      </c>
      <c r="AU260" s="214" t="s">
        <v>79</v>
      </c>
      <c r="AY260" s="14" t="s">
        <v>171</v>
      </c>
      <c r="BE260" s="215">
        <f>IF(N260="základní",J260,0)</f>
        <v>0</v>
      </c>
      <c r="BF260" s="215">
        <f>IF(N260="snížená",J260,0)</f>
        <v>0</v>
      </c>
      <c r="BG260" s="215">
        <f>IF(N260="zákl. přenesená",J260,0)</f>
        <v>0</v>
      </c>
      <c r="BH260" s="215">
        <f>IF(N260="sníž. přenesená",J260,0)</f>
        <v>0</v>
      </c>
      <c r="BI260" s="215">
        <f>IF(N260="nulová",J260,0)</f>
        <v>0</v>
      </c>
      <c r="BJ260" s="14" t="s">
        <v>77</v>
      </c>
      <c r="BK260" s="215">
        <f>ROUND(I260*H260,2)</f>
        <v>0</v>
      </c>
      <c r="BL260" s="14" t="s">
        <v>202</v>
      </c>
      <c r="BM260" s="214" t="s">
        <v>1191</v>
      </c>
    </row>
    <row r="261" spans="1:65" s="2" customFormat="1" ht="37.8" customHeight="1">
      <c r="A261" s="35"/>
      <c r="B261" s="36"/>
      <c r="C261" s="202" t="s">
        <v>394</v>
      </c>
      <c r="D261" s="202" t="s">
        <v>174</v>
      </c>
      <c r="E261" s="203" t="s">
        <v>1192</v>
      </c>
      <c r="F261" s="204" t="s">
        <v>1193</v>
      </c>
      <c r="G261" s="205" t="s">
        <v>184</v>
      </c>
      <c r="H261" s="206">
        <v>137.725</v>
      </c>
      <c r="I261" s="207"/>
      <c r="J261" s="208">
        <f>ROUND(I261*H261,2)</f>
        <v>0</v>
      </c>
      <c r="K261" s="209"/>
      <c r="L261" s="41"/>
      <c r="M261" s="210" t="s">
        <v>19</v>
      </c>
      <c r="N261" s="211" t="s">
        <v>40</v>
      </c>
      <c r="O261" s="81"/>
      <c r="P261" s="212">
        <f>O261*H261</f>
        <v>0</v>
      </c>
      <c r="Q261" s="212">
        <v>0.0138885</v>
      </c>
      <c r="R261" s="212">
        <f>Q261*H261</f>
        <v>1.9127936625</v>
      </c>
      <c r="S261" s="212">
        <v>0</v>
      </c>
      <c r="T261" s="213">
        <f>S261*H261</f>
        <v>0</v>
      </c>
      <c r="U261" s="35"/>
      <c r="V261" s="35"/>
      <c r="W261" s="35"/>
      <c r="X261" s="35"/>
      <c r="Y261" s="35"/>
      <c r="Z261" s="35"/>
      <c r="AA261" s="35"/>
      <c r="AB261" s="35"/>
      <c r="AC261" s="35"/>
      <c r="AD261" s="35"/>
      <c r="AE261" s="35"/>
      <c r="AR261" s="214" t="s">
        <v>202</v>
      </c>
      <c r="AT261" s="214" t="s">
        <v>174</v>
      </c>
      <c r="AU261" s="214" t="s">
        <v>79</v>
      </c>
      <c r="AY261" s="14" t="s">
        <v>171</v>
      </c>
      <c r="BE261" s="215">
        <f>IF(N261="základní",J261,0)</f>
        <v>0</v>
      </c>
      <c r="BF261" s="215">
        <f>IF(N261="snížená",J261,0)</f>
        <v>0</v>
      </c>
      <c r="BG261" s="215">
        <f>IF(N261="zákl. přenesená",J261,0)</f>
        <v>0</v>
      </c>
      <c r="BH261" s="215">
        <f>IF(N261="sníž. přenesená",J261,0)</f>
        <v>0</v>
      </c>
      <c r="BI261" s="215">
        <f>IF(N261="nulová",J261,0)</f>
        <v>0</v>
      </c>
      <c r="BJ261" s="14" t="s">
        <v>77</v>
      </c>
      <c r="BK261" s="215">
        <f>ROUND(I261*H261,2)</f>
        <v>0</v>
      </c>
      <c r="BL261" s="14" t="s">
        <v>202</v>
      </c>
      <c r="BM261" s="214" t="s">
        <v>1194</v>
      </c>
    </row>
    <row r="262" spans="1:65" s="2" customFormat="1" ht="14.4" customHeight="1">
      <c r="A262" s="35"/>
      <c r="B262" s="36"/>
      <c r="C262" s="202" t="s">
        <v>1195</v>
      </c>
      <c r="D262" s="202" t="s">
        <v>174</v>
      </c>
      <c r="E262" s="203" t="s">
        <v>1196</v>
      </c>
      <c r="F262" s="204" t="s">
        <v>1197</v>
      </c>
      <c r="G262" s="205" t="s">
        <v>226</v>
      </c>
      <c r="H262" s="206">
        <v>1</v>
      </c>
      <c r="I262" s="207"/>
      <c r="J262" s="208">
        <f>ROUND(I262*H262,2)</f>
        <v>0</v>
      </c>
      <c r="K262" s="209"/>
      <c r="L262" s="41"/>
      <c r="M262" s="210" t="s">
        <v>19</v>
      </c>
      <c r="N262" s="211" t="s">
        <v>40</v>
      </c>
      <c r="O262" s="81"/>
      <c r="P262" s="212">
        <f>O262*H262</f>
        <v>0</v>
      </c>
      <c r="Q262" s="212">
        <v>0</v>
      </c>
      <c r="R262" s="212">
        <f>Q262*H262</f>
        <v>0</v>
      </c>
      <c r="S262" s="212">
        <v>0</v>
      </c>
      <c r="T262" s="213">
        <f>S262*H262</f>
        <v>0</v>
      </c>
      <c r="U262" s="35"/>
      <c r="V262" s="35"/>
      <c r="W262" s="35"/>
      <c r="X262" s="35"/>
      <c r="Y262" s="35"/>
      <c r="Z262" s="35"/>
      <c r="AA262" s="35"/>
      <c r="AB262" s="35"/>
      <c r="AC262" s="35"/>
      <c r="AD262" s="35"/>
      <c r="AE262" s="35"/>
      <c r="AR262" s="214" t="s">
        <v>202</v>
      </c>
      <c r="AT262" s="214" t="s">
        <v>174</v>
      </c>
      <c r="AU262" s="214" t="s">
        <v>79</v>
      </c>
      <c r="AY262" s="14" t="s">
        <v>171</v>
      </c>
      <c r="BE262" s="215">
        <f>IF(N262="základní",J262,0)</f>
        <v>0</v>
      </c>
      <c r="BF262" s="215">
        <f>IF(N262="snížená",J262,0)</f>
        <v>0</v>
      </c>
      <c r="BG262" s="215">
        <f>IF(N262="zákl. přenesená",J262,0)</f>
        <v>0</v>
      </c>
      <c r="BH262" s="215">
        <f>IF(N262="sníž. přenesená",J262,0)</f>
        <v>0</v>
      </c>
      <c r="BI262" s="215">
        <f>IF(N262="nulová",J262,0)</f>
        <v>0</v>
      </c>
      <c r="BJ262" s="14" t="s">
        <v>77</v>
      </c>
      <c r="BK262" s="215">
        <f>ROUND(I262*H262,2)</f>
        <v>0</v>
      </c>
      <c r="BL262" s="14" t="s">
        <v>202</v>
      </c>
      <c r="BM262" s="214" t="s">
        <v>1198</v>
      </c>
    </row>
    <row r="263" spans="1:65" s="2" customFormat="1" ht="14.4" customHeight="1">
      <c r="A263" s="35"/>
      <c r="B263" s="36"/>
      <c r="C263" s="202" t="s">
        <v>976</v>
      </c>
      <c r="D263" s="202" t="s">
        <v>174</v>
      </c>
      <c r="E263" s="203" t="s">
        <v>1199</v>
      </c>
      <c r="F263" s="204" t="s">
        <v>1200</v>
      </c>
      <c r="G263" s="205" t="s">
        <v>184</v>
      </c>
      <c r="H263" s="206">
        <v>36.75</v>
      </c>
      <c r="I263" s="207"/>
      <c r="J263" s="208">
        <f>ROUND(I263*H263,2)</f>
        <v>0</v>
      </c>
      <c r="K263" s="209"/>
      <c r="L263" s="41"/>
      <c r="M263" s="210" t="s">
        <v>19</v>
      </c>
      <c r="N263" s="211" t="s">
        <v>40</v>
      </c>
      <c r="O263" s="81"/>
      <c r="P263" s="212">
        <f>O263*H263</f>
        <v>0</v>
      </c>
      <c r="Q263" s="212">
        <v>0</v>
      </c>
      <c r="R263" s="212">
        <f>Q263*H263</f>
        <v>0</v>
      </c>
      <c r="S263" s="212">
        <v>0</v>
      </c>
      <c r="T263" s="213">
        <f>S263*H263</f>
        <v>0</v>
      </c>
      <c r="U263" s="35"/>
      <c r="V263" s="35"/>
      <c r="W263" s="35"/>
      <c r="X263" s="35"/>
      <c r="Y263" s="35"/>
      <c r="Z263" s="35"/>
      <c r="AA263" s="35"/>
      <c r="AB263" s="35"/>
      <c r="AC263" s="35"/>
      <c r="AD263" s="35"/>
      <c r="AE263" s="35"/>
      <c r="AR263" s="214" t="s">
        <v>202</v>
      </c>
      <c r="AT263" s="214" t="s">
        <v>174</v>
      </c>
      <c r="AU263" s="214" t="s">
        <v>79</v>
      </c>
      <c r="AY263" s="14" t="s">
        <v>171</v>
      </c>
      <c r="BE263" s="215">
        <f>IF(N263="základní",J263,0)</f>
        <v>0</v>
      </c>
      <c r="BF263" s="215">
        <f>IF(N263="snížená",J263,0)</f>
        <v>0</v>
      </c>
      <c r="BG263" s="215">
        <f>IF(N263="zákl. přenesená",J263,0)</f>
        <v>0</v>
      </c>
      <c r="BH263" s="215">
        <f>IF(N263="sníž. přenesená",J263,0)</f>
        <v>0</v>
      </c>
      <c r="BI263" s="215">
        <f>IF(N263="nulová",J263,0)</f>
        <v>0</v>
      </c>
      <c r="BJ263" s="14" t="s">
        <v>77</v>
      </c>
      <c r="BK263" s="215">
        <f>ROUND(I263*H263,2)</f>
        <v>0</v>
      </c>
      <c r="BL263" s="14" t="s">
        <v>202</v>
      </c>
      <c r="BM263" s="214" t="s">
        <v>1201</v>
      </c>
    </row>
    <row r="264" spans="1:65" s="2" customFormat="1" ht="37.8" customHeight="1">
      <c r="A264" s="35"/>
      <c r="B264" s="36"/>
      <c r="C264" s="202" t="s">
        <v>1202</v>
      </c>
      <c r="D264" s="202" t="s">
        <v>174</v>
      </c>
      <c r="E264" s="203" t="s">
        <v>1203</v>
      </c>
      <c r="F264" s="204" t="s">
        <v>1204</v>
      </c>
      <c r="G264" s="205" t="s">
        <v>321</v>
      </c>
      <c r="H264" s="216"/>
      <c r="I264" s="207"/>
      <c r="J264" s="208">
        <f>ROUND(I264*H264,2)</f>
        <v>0</v>
      </c>
      <c r="K264" s="209"/>
      <c r="L264" s="41"/>
      <c r="M264" s="210" t="s">
        <v>19</v>
      </c>
      <c r="N264" s="211" t="s">
        <v>40</v>
      </c>
      <c r="O264" s="81"/>
      <c r="P264" s="212">
        <f>O264*H264</f>
        <v>0</v>
      </c>
      <c r="Q264" s="212">
        <v>0</v>
      </c>
      <c r="R264" s="212">
        <f>Q264*H264</f>
        <v>0</v>
      </c>
      <c r="S264" s="212">
        <v>0</v>
      </c>
      <c r="T264" s="213">
        <f>S264*H264</f>
        <v>0</v>
      </c>
      <c r="U264" s="35"/>
      <c r="V264" s="35"/>
      <c r="W264" s="35"/>
      <c r="X264" s="35"/>
      <c r="Y264" s="35"/>
      <c r="Z264" s="35"/>
      <c r="AA264" s="35"/>
      <c r="AB264" s="35"/>
      <c r="AC264" s="35"/>
      <c r="AD264" s="35"/>
      <c r="AE264" s="35"/>
      <c r="AR264" s="214" t="s">
        <v>202</v>
      </c>
      <c r="AT264" s="214" t="s">
        <v>174</v>
      </c>
      <c r="AU264" s="214" t="s">
        <v>79</v>
      </c>
      <c r="AY264" s="14" t="s">
        <v>171</v>
      </c>
      <c r="BE264" s="215">
        <f>IF(N264="základní",J264,0)</f>
        <v>0</v>
      </c>
      <c r="BF264" s="215">
        <f>IF(N264="snížená",J264,0)</f>
        <v>0</v>
      </c>
      <c r="BG264" s="215">
        <f>IF(N264="zákl. přenesená",J264,0)</f>
        <v>0</v>
      </c>
      <c r="BH264" s="215">
        <f>IF(N264="sníž. přenesená",J264,0)</f>
        <v>0</v>
      </c>
      <c r="BI264" s="215">
        <f>IF(N264="nulová",J264,0)</f>
        <v>0</v>
      </c>
      <c r="BJ264" s="14" t="s">
        <v>77</v>
      </c>
      <c r="BK264" s="215">
        <f>ROUND(I264*H264,2)</f>
        <v>0</v>
      </c>
      <c r="BL264" s="14" t="s">
        <v>202</v>
      </c>
      <c r="BM264" s="214" t="s">
        <v>1205</v>
      </c>
    </row>
    <row r="265" spans="1:63" s="12" customFormat="1" ht="22.8" customHeight="1">
      <c r="A265" s="12"/>
      <c r="B265" s="186"/>
      <c r="C265" s="187"/>
      <c r="D265" s="188" t="s">
        <v>68</v>
      </c>
      <c r="E265" s="200" t="s">
        <v>787</v>
      </c>
      <c r="F265" s="200" t="s">
        <v>1206</v>
      </c>
      <c r="G265" s="187"/>
      <c r="H265" s="187"/>
      <c r="I265" s="190"/>
      <c r="J265" s="201">
        <f>BK265</f>
        <v>0</v>
      </c>
      <c r="K265" s="187"/>
      <c r="L265" s="192"/>
      <c r="M265" s="193"/>
      <c r="N265" s="194"/>
      <c r="O265" s="194"/>
      <c r="P265" s="195">
        <f>SUM(P266:P279)</f>
        <v>0</v>
      </c>
      <c r="Q265" s="194"/>
      <c r="R265" s="195">
        <f>SUM(R266:R279)</f>
        <v>6.691225682709001</v>
      </c>
      <c r="S265" s="194"/>
      <c r="T265" s="196">
        <f>SUM(T266:T279)</f>
        <v>0</v>
      </c>
      <c r="U265" s="12"/>
      <c r="V265" s="12"/>
      <c r="W265" s="12"/>
      <c r="X265" s="12"/>
      <c r="Y265" s="12"/>
      <c r="Z265" s="12"/>
      <c r="AA265" s="12"/>
      <c r="AB265" s="12"/>
      <c r="AC265" s="12"/>
      <c r="AD265" s="12"/>
      <c r="AE265" s="12"/>
      <c r="AR265" s="197" t="s">
        <v>79</v>
      </c>
      <c r="AT265" s="198" t="s">
        <v>68</v>
      </c>
      <c r="AU265" s="198" t="s">
        <v>77</v>
      </c>
      <c r="AY265" s="197" t="s">
        <v>171</v>
      </c>
      <c r="BK265" s="199">
        <f>SUM(BK266:BK279)</f>
        <v>0</v>
      </c>
    </row>
    <row r="266" spans="1:65" s="2" customFormat="1" ht="49.05" customHeight="1">
      <c r="A266" s="35"/>
      <c r="B266" s="36"/>
      <c r="C266" s="202" t="s">
        <v>980</v>
      </c>
      <c r="D266" s="202" t="s">
        <v>174</v>
      </c>
      <c r="E266" s="203" t="s">
        <v>1207</v>
      </c>
      <c r="F266" s="204" t="s">
        <v>1208</v>
      </c>
      <c r="G266" s="205" t="s">
        <v>184</v>
      </c>
      <c r="H266" s="206">
        <v>10.875</v>
      </c>
      <c r="I266" s="207"/>
      <c r="J266" s="208">
        <f>ROUND(I266*H266,2)</f>
        <v>0</v>
      </c>
      <c r="K266" s="209"/>
      <c r="L266" s="41"/>
      <c r="M266" s="210" t="s">
        <v>19</v>
      </c>
      <c r="N266" s="211" t="s">
        <v>40</v>
      </c>
      <c r="O266" s="81"/>
      <c r="P266" s="212">
        <f>O266*H266</f>
        <v>0</v>
      </c>
      <c r="Q266" s="212">
        <v>0.01288</v>
      </c>
      <c r="R266" s="212">
        <f>Q266*H266</f>
        <v>0.14007</v>
      </c>
      <c r="S266" s="212">
        <v>0</v>
      </c>
      <c r="T266" s="213">
        <f>S266*H266</f>
        <v>0</v>
      </c>
      <c r="U266" s="35"/>
      <c r="V266" s="35"/>
      <c r="W266" s="35"/>
      <c r="X266" s="35"/>
      <c r="Y266" s="35"/>
      <c r="Z266" s="35"/>
      <c r="AA266" s="35"/>
      <c r="AB266" s="35"/>
      <c r="AC266" s="35"/>
      <c r="AD266" s="35"/>
      <c r="AE266" s="35"/>
      <c r="AR266" s="214" t="s">
        <v>202</v>
      </c>
      <c r="AT266" s="214" t="s">
        <v>174</v>
      </c>
      <c r="AU266" s="214" t="s">
        <v>79</v>
      </c>
      <c r="AY266" s="14" t="s">
        <v>171</v>
      </c>
      <c r="BE266" s="215">
        <f>IF(N266="základní",J266,0)</f>
        <v>0</v>
      </c>
      <c r="BF266" s="215">
        <f>IF(N266="snížená",J266,0)</f>
        <v>0</v>
      </c>
      <c r="BG266" s="215">
        <f>IF(N266="zákl. přenesená",J266,0)</f>
        <v>0</v>
      </c>
      <c r="BH266" s="215">
        <f>IF(N266="sníž. přenesená",J266,0)</f>
        <v>0</v>
      </c>
      <c r="BI266" s="215">
        <f>IF(N266="nulová",J266,0)</f>
        <v>0</v>
      </c>
      <c r="BJ266" s="14" t="s">
        <v>77</v>
      </c>
      <c r="BK266" s="215">
        <f>ROUND(I266*H266,2)</f>
        <v>0</v>
      </c>
      <c r="BL266" s="14" t="s">
        <v>202</v>
      </c>
      <c r="BM266" s="214" t="s">
        <v>1209</v>
      </c>
    </row>
    <row r="267" spans="1:65" s="2" customFormat="1" ht="24.15" customHeight="1">
      <c r="A267" s="35"/>
      <c r="B267" s="36"/>
      <c r="C267" s="202" t="s">
        <v>1210</v>
      </c>
      <c r="D267" s="202" t="s">
        <v>174</v>
      </c>
      <c r="E267" s="203" t="s">
        <v>1211</v>
      </c>
      <c r="F267" s="204" t="s">
        <v>1212</v>
      </c>
      <c r="G267" s="205" t="s">
        <v>184</v>
      </c>
      <c r="H267" s="206">
        <v>10.875</v>
      </c>
      <c r="I267" s="207"/>
      <c r="J267" s="208">
        <f>ROUND(I267*H267,2)</f>
        <v>0</v>
      </c>
      <c r="K267" s="209"/>
      <c r="L267" s="41"/>
      <c r="M267" s="210" t="s">
        <v>19</v>
      </c>
      <c r="N267" s="211" t="s">
        <v>40</v>
      </c>
      <c r="O267" s="81"/>
      <c r="P267" s="212">
        <f>O267*H267</f>
        <v>0</v>
      </c>
      <c r="Q267" s="212">
        <v>0.00042</v>
      </c>
      <c r="R267" s="212">
        <f>Q267*H267</f>
        <v>0.0045675</v>
      </c>
      <c r="S267" s="212">
        <v>0</v>
      </c>
      <c r="T267" s="213">
        <f>S267*H267</f>
        <v>0</v>
      </c>
      <c r="U267" s="35"/>
      <c r="V267" s="35"/>
      <c r="W267" s="35"/>
      <c r="X267" s="35"/>
      <c r="Y267" s="35"/>
      <c r="Z267" s="35"/>
      <c r="AA267" s="35"/>
      <c r="AB267" s="35"/>
      <c r="AC267" s="35"/>
      <c r="AD267" s="35"/>
      <c r="AE267" s="35"/>
      <c r="AR267" s="214" t="s">
        <v>202</v>
      </c>
      <c r="AT267" s="214" t="s">
        <v>174</v>
      </c>
      <c r="AU267" s="214" t="s">
        <v>79</v>
      </c>
      <c r="AY267" s="14" t="s">
        <v>171</v>
      </c>
      <c r="BE267" s="215">
        <f>IF(N267="základní",J267,0)</f>
        <v>0</v>
      </c>
      <c r="BF267" s="215">
        <f>IF(N267="snížená",J267,0)</f>
        <v>0</v>
      </c>
      <c r="BG267" s="215">
        <f>IF(N267="zákl. přenesená",J267,0)</f>
        <v>0</v>
      </c>
      <c r="BH267" s="215">
        <f>IF(N267="sníž. přenesená",J267,0)</f>
        <v>0</v>
      </c>
      <c r="BI267" s="215">
        <f>IF(N267="nulová",J267,0)</f>
        <v>0</v>
      </c>
      <c r="BJ267" s="14" t="s">
        <v>77</v>
      </c>
      <c r="BK267" s="215">
        <f>ROUND(I267*H267,2)</f>
        <v>0</v>
      </c>
      <c r="BL267" s="14" t="s">
        <v>202</v>
      </c>
      <c r="BM267" s="214" t="s">
        <v>1213</v>
      </c>
    </row>
    <row r="268" spans="1:65" s="2" customFormat="1" ht="14.4" customHeight="1">
      <c r="A268" s="35"/>
      <c r="B268" s="36"/>
      <c r="C268" s="222" t="s">
        <v>1214</v>
      </c>
      <c r="D268" s="222" t="s">
        <v>299</v>
      </c>
      <c r="E268" s="223" t="s">
        <v>1215</v>
      </c>
      <c r="F268" s="224" t="s">
        <v>1216</v>
      </c>
      <c r="G268" s="225" t="s">
        <v>184</v>
      </c>
      <c r="H268" s="226">
        <v>-11.419</v>
      </c>
      <c r="I268" s="227"/>
      <c r="J268" s="228">
        <f>ROUND(I268*H268,2)</f>
        <v>0</v>
      </c>
      <c r="K268" s="229"/>
      <c r="L268" s="230"/>
      <c r="M268" s="231" t="s">
        <v>19</v>
      </c>
      <c r="N268" s="232" t="s">
        <v>40</v>
      </c>
      <c r="O268" s="81"/>
      <c r="P268" s="212">
        <f>O268*H268</f>
        <v>0</v>
      </c>
      <c r="Q268" s="212">
        <v>0.0093</v>
      </c>
      <c r="R268" s="212">
        <f>Q268*H268</f>
        <v>-0.10619669999999999</v>
      </c>
      <c r="S268" s="212">
        <v>0</v>
      </c>
      <c r="T268" s="213">
        <f>S268*H268</f>
        <v>0</v>
      </c>
      <c r="U268" s="35"/>
      <c r="V268" s="35"/>
      <c r="W268" s="35"/>
      <c r="X268" s="35"/>
      <c r="Y268" s="35"/>
      <c r="Z268" s="35"/>
      <c r="AA268" s="35"/>
      <c r="AB268" s="35"/>
      <c r="AC268" s="35"/>
      <c r="AD268" s="35"/>
      <c r="AE268" s="35"/>
      <c r="AR268" s="214" t="s">
        <v>227</v>
      </c>
      <c r="AT268" s="214" t="s">
        <v>299</v>
      </c>
      <c r="AU268" s="214" t="s">
        <v>79</v>
      </c>
      <c r="AY268" s="14" t="s">
        <v>171</v>
      </c>
      <c r="BE268" s="215">
        <f>IF(N268="základní",J268,0)</f>
        <v>0</v>
      </c>
      <c r="BF268" s="215">
        <f>IF(N268="snížená",J268,0)</f>
        <v>0</v>
      </c>
      <c r="BG268" s="215">
        <f>IF(N268="zákl. přenesená",J268,0)</f>
        <v>0</v>
      </c>
      <c r="BH268" s="215">
        <f>IF(N268="sníž. přenesená",J268,0)</f>
        <v>0</v>
      </c>
      <c r="BI268" s="215">
        <f>IF(N268="nulová",J268,0)</f>
        <v>0</v>
      </c>
      <c r="BJ268" s="14" t="s">
        <v>77</v>
      </c>
      <c r="BK268" s="215">
        <f>ROUND(I268*H268,2)</f>
        <v>0</v>
      </c>
      <c r="BL268" s="14" t="s">
        <v>202</v>
      </c>
      <c r="BM268" s="214" t="s">
        <v>1217</v>
      </c>
    </row>
    <row r="269" spans="1:65" s="2" customFormat="1" ht="24.15" customHeight="1">
      <c r="A269" s="35"/>
      <c r="B269" s="36"/>
      <c r="C269" s="222" t="s">
        <v>1218</v>
      </c>
      <c r="D269" s="222" t="s">
        <v>299</v>
      </c>
      <c r="E269" s="223" t="s">
        <v>1219</v>
      </c>
      <c r="F269" s="224" t="s">
        <v>1220</v>
      </c>
      <c r="G269" s="225" t="s">
        <v>184</v>
      </c>
      <c r="H269" s="226">
        <v>22.838</v>
      </c>
      <c r="I269" s="227"/>
      <c r="J269" s="228">
        <f>ROUND(I269*H269,2)</f>
        <v>0</v>
      </c>
      <c r="K269" s="229"/>
      <c r="L269" s="230"/>
      <c r="M269" s="231" t="s">
        <v>19</v>
      </c>
      <c r="N269" s="232" t="s">
        <v>40</v>
      </c>
      <c r="O269" s="81"/>
      <c r="P269" s="212">
        <f>O269*H269</f>
        <v>0</v>
      </c>
      <c r="Q269" s="212">
        <v>0.0105</v>
      </c>
      <c r="R269" s="212">
        <f>Q269*H269</f>
        <v>0.239799</v>
      </c>
      <c r="S269" s="212">
        <v>0</v>
      </c>
      <c r="T269" s="213">
        <f>S269*H269</f>
        <v>0</v>
      </c>
      <c r="U269" s="35"/>
      <c r="V269" s="35"/>
      <c r="W269" s="35"/>
      <c r="X269" s="35"/>
      <c r="Y269" s="35"/>
      <c r="Z269" s="35"/>
      <c r="AA269" s="35"/>
      <c r="AB269" s="35"/>
      <c r="AC269" s="35"/>
      <c r="AD269" s="35"/>
      <c r="AE269" s="35"/>
      <c r="AR269" s="214" t="s">
        <v>227</v>
      </c>
      <c r="AT269" s="214" t="s">
        <v>299</v>
      </c>
      <c r="AU269" s="214" t="s">
        <v>79</v>
      </c>
      <c r="AY269" s="14" t="s">
        <v>171</v>
      </c>
      <c r="BE269" s="215">
        <f>IF(N269="základní",J269,0)</f>
        <v>0</v>
      </c>
      <c r="BF269" s="215">
        <f>IF(N269="snížená",J269,0)</f>
        <v>0</v>
      </c>
      <c r="BG269" s="215">
        <f>IF(N269="zákl. přenesená",J269,0)</f>
        <v>0</v>
      </c>
      <c r="BH269" s="215">
        <f>IF(N269="sníž. přenesená",J269,0)</f>
        <v>0</v>
      </c>
      <c r="BI269" s="215">
        <f>IF(N269="nulová",J269,0)</f>
        <v>0</v>
      </c>
      <c r="BJ269" s="14" t="s">
        <v>77</v>
      </c>
      <c r="BK269" s="215">
        <f>ROUND(I269*H269,2)</f>
        <v>0</v>
      </c>
      <c r="BL269" s="14" t="s">
        <v>202</v>
      </c>
      <c r="BM269" s="214" t="s">
        <v>1221</v>
      </c>
    </row>
    <row r="270" spans="1:65" s="2" customFormat="1" ht="49.05" customHeight="1">
      <c r="A270" s="35"/>
      <c r="B270" s="36"/>
      <c r="C270" s="202" t="s">
        <v>983</v>
      </c>
      <c r="D270" s="202" t="s">
        <v>174</v>
      </c>
      <c r="E270" s="203" t="s">
        <v>1222</v>
      </c>
      <c r="F270" s="204" t="s">
        <v>1223</v>
      </c>
      <c r="G270" s="205" t="s">
        <v>184</v>
      </c>
      <c r="H270" s="206">
        <v>26.01</v>
      </c>
      <c r="I270" s="207"/>
      <c r="J270" s="208">
        <f>ROUND(I270*H270,2)</f>
        <v>0</v>
      </c>
      <c r="K270" s="209"/>
      <c r="L270" s="41"/>
      <c r="M270" s="210" t="s">
        <v>19</v>
      </c>
      <c r="N270" s="211" t="s">
        <v>40</v>
      </c>
      <c r="O270" s="81"/>
      <c r="P270" s="212">
        <f>O270*H270</f>
        <v>0</v>
      </c>
      <c r="Q270" s="212">
        <v>0.0122014909</v>
      </c>
      <c r="R270" s="212">
        <f>Q270*H270</f>
        <v>0.31736077830900006</v>
      </c>
      <c r="S270" s="212">
        <v>0</v>
      </c>
      <c r="T270" s="213">
        <f>S270*H270</f>
        <v>0</v>
      </c>
      <c r="U270" s="35"/>
      <c r="V270" s="35"/>
      <c r="W270" s="35"/>
      <c r="X270" s="35"/>
      <c r="Y270" s="35"/>
      <c r="Z270" s="35"/>
      <c r="AA270" s="35"/>
      <c r="AB270" s="35"/>
      <c r="AC270" s="35"/>
      <c r="AD270" s="35"/>
      <c r="AE270" s="35"/>
      <c r="AR270" s="214" t="s">
        <v>202</v>
      </c>
      <c r="AT270" s="214" t="s">
        <v>174</v>
      </c>
      <c r="AU270" s="214" t="s">
        <v>79</v>
      </c>
      <c r="AY270" s="14" t="s">
        <v>171</v>
      </c>
      <c r="BE270" s="215">
        <f>IF(N270="základní",J270,0)</f>
        <v>0</v>
      </c>
      <c r="BF270" s="215">
        <f>IF(N270="snížená",J270,0)</f>
        <v>0</v>
      </c>
      <c r="BG270" s="215">
        <f>IF(N270="zákl. přenesená",J270,0)</f>
        <v>0</v>
      </c>
      <c r="BH270" s="215">
        <f>IF(N270="sníž. přenesená",J270,0)</f>
        <v>0</v>
      </c>
      <c r="BI270" s="215">
        <f>IF(N270="nulová",J270,0)</f>
        <v>0</v>
      </c>
      <c r="BJ270" s="14" t="s">
        <v>77</v>
      </c>
      <c r="BK270" s="215">
        <f>ROUND(I270*H270,2)</f>
        <v>0</v>
      </c>
      <c r="BL270" s="14" t="s">
        <v>202</v>
      </c>
      <c r="BM270" s="214" t="s">
        <v>1224</v>
      </c>
    </row>
    <row r="271" spans="1:65" s="2" customFormat="1" ht="49.05" customHeight="1">
      <c r="A271" s="35"/>
      <c r="B271" s="36"/>
      <c r="C271" s="202" t="s">
        <v>1225</v>
      </c>
      <c r="D271" s="202" t="s">
        <v>174</v>
      </c>
      <c r="E271" s="203" t="s">
        <v>1226</v>
      </c>
      <c r="F271" s="204" t="s">
        <v>1227</v>
      </c>
      <c r="G271" s="205" t="s">
        <v>184</v>
      </c>
      <c r="H271" s="206">
        <v>225.57</v>
      </c>
      <c r="I271" s="207"/>
      <c r="J271" s="208">
        <f>ROUND(I271*H271,2)</f>
        <v>0</v>
      </c>
      <c r="K271" s="209"/>
      <c r="L271" s="41"/>
      <c r="M271" s="210" t="s">
        <v>19</v>
      </c>
      <c r="N271" s="211" t="s">
        <v>40</v>
      </c>
      <c r="O271" s="81"/>
      <c r="P271" s="212">
        <f>O271*H271</f>
        <v>0</v>
      </c>
      <c r="Q271" s="212">
        <v>0.01384872</v>
      </c>
      <c r="R271" s="212">
        <f>Q271*H271</f>
        <v>3.1238557704</v>
      </c>
      <c r="S271" s="212">
        <v>0</v>
      </c>
      <c r="T271" s="213">
        <f>S271*H271</f>
        <v>0</v>
      </c>
      <c r="U271" s="35"/>
      <c r="V271" s="35"/>
      <c r="W271" s="35"/>
      <c r="X271" s="35"/>
      <c r="Y271" s="35"/>
      <c r="Z271" s="35"/>
      <c r="AA271" s="35"/>
      <c r="AB271" s="35"/>
      <c r="AC271" s="35"/>
      <c r="AD271" s="35"/>
      <c r="AE271" s="35"/>
      <c r="AR271" s="214" t="s">
        <v>202</v>
      </c>
      <c r="AT271" s="214" t="s">
        <v>174</v>
      </c>
      <c r="AU271" s="214" t="s">
        <v>79</v>
      </c>
      <c r="AY271" s="14" t="s">
        <v>171</v>
      </c>
      <c r="BE271" s="215">
        <f>IF(N271="základní",J271,0)</f>
        <v>0</v>
      </c>
      <c r="BF271" s="215">
        <f>IF(N271="snížená",J271,0)</f>
        <v>0</v>
      </c>
      <c r="BG271" s="215">
        <f>IF(N271="zákl. přenesená",J271,0)</f>
        <v>0</v>
      </c>
      <c r="BH271" s="215">
        <f>IF(N271="sníž. přenesená",J271,0)</f>
        <v>0</v>
      </c>
      <c r="BI271" s="215">
        <f>IF(N271="nulová",J271,0)</f>
        <v>0</v>
      </c>
      <c r="BJ271" s="14" t="s">
        <v>77</v>
      </c>
      <c r="BK271" s="215">
        <f>ROUND(I271*H271,2)</f>
        <v>0</v>
      </c>
      <c r="BL271" s="14" t="s">
        <v>202</v>
      </c>
      <c r="BM271" s="214" t="s">
        <v>1228</v>
      </c>
    </row>
    <row r="272" spans="1:65" s="2" customFormat="1" ht="49.05" customHeight="1">
      <c r="A272" s="35"/>
      <c r="B272" s="36"/>
      <c r="C272" s="202" t="s">
        <v>987</v>
      </c>
      <c r="D272" s="202" t="s">
        <v>174</v>
      </c>
      <c r="E272" s="203" t="s">
        <v>1229</v>
      </c>
      <c r="F272" s="204" t="s">
        <v>1230</v>
      </c>
      <c r="G272" s="205" t="s">
        <v>184</v>
      </c>
      <c r="H272" s="206">
        <v>109.45</v>
      </c>
      <c r="I272" s="207"/>
      <c r="J272" s="208">
        <f>ROUND(I272*H272,2)</f>
        <v>0</v>
      </c>
      <c r="K272" s="209"/>
      <c r="L272" s="41"/>
      <c r="M272" s="210" t="s">
        <v>19</v>
      </c>
      <c r="N272" s="211" t="s">
        <v>40</v>
      </c>
      <c r="O272" s="81"/>
      <c r="P272" s="212">
        <f>O272*H272</f>
        <v>0</v>
      </c>
      <c r="Q272" s="212">
        <v>0.02487372</v>
      </c>
      <c r="R272" s="212">
        <f>Q272*H272</f>
        <v>2.722428654</v>
      </c>
      <c r="S272" s="212">
        <v>0</v>
      </c>
      <c r="T272" s="213">
        <f>S272*H272</f>
        <v>0</v>
      </c>
      <c r="U272" s="35"/>
      <c r="V272" s="35"/>
      <c r="W272" s="35"/>
      <c r="X272" s="35"/>
      <c r="Y272" s="35"/>
      <c r="Z272" s="35"/>
      <c r="AA272" s="35"/>
      <c r="AB272" s="35"/>
      <c r="AC272" s="35"/>
      <c r="AD272" s="35"/>
      <c r="AE272" s="35"/>
      <c r="AR272" s="214" t="s">
        <v>202</v>
      </c>
      <c r="AT272" s="214" t="s">
        <v>174</v>
      </c>
      <c r="AU272" s="214" t="s">
        <v>79</v>
      </c>
      <c r="AY272" s="14" t="s">
        <v>171</v>
      </c>
      <c r="BE272" s="215">
        <f>IF(N272="základní",J272,0)</f>
        <v>0</v>
      </c>
      <c r="BF272" s="215">
        <f>IF(N272="snížená",J272,0)</f>
        <v>0</v>
      </c>
      <c r="BG272" s="215">
        <f>IF(N272="zákl. přenesená",J272,0)</f>
        <v>0</v>
      </c>
      <c r="BH272" s="215">
        <f>IF(N272="sníž. přenesená",J272,0)</f>
        <v>0</v>
      </c>
      <c r="BI272" s="215">
        <f>IF(N272="nulová",J272,0)</f>
        <v>0</v>
      </c>
      <c r="BJ272" s="14" t="s">
        <v>77</v>
      </c>
      <c r="BK272" s="215">
        <f>ROUND(I272*H272,2)</f>
        <v>0</v>
      </c>
      <c r="BL272" s="14" t="s">
        <v>202</v>
      </c>
      <c r="BM272" s="214" t="s">
        <v>1231</v>
      </c>
    </row>
    <row r="273" spans="1:65" s="2" customFormat="1" ht="24.15" customHeight="1">
      <c r="A273" s="35"/>
      <c r="B273" s="36"/>
      <c r="C273" s="202" t="s">
        <v>1232</v>
      </c>
      <c r="D273" s="202" t="s">
        <v>174</v>
      </c>
      <c r="E273" s="203" t="s">
        <v>1233</v>
      </c>
      <c r="F273" s="204" t="s">
        <v>1234</v>
      </c>
      <c r="G273" s="205" t="s">
        <v>184</v>
      </c>
      <c r="H273" s="206">
        <v>14.138</v>
      </c>
      <c r="I273" s="207"/>
      <c r="J273" s="208">
        <f>ROUND(I273*H273,2)</f>
        <v>0</v>
      </c>
      <c r="K273" s="209"/>
      <c r="L273" s="41"/>
      <c r="M273" s="210" t="s">
        <v>19</v>
      </c>
      <c r="N273" s="211" t="s">
        <v>40</v>
      </c>
      <c r="O273" s="81"/>
      <c r="P273" s="212">
        <f>O273*H273</f>
        <v>0</v>
      </c>
      <c r="Q273" s="212">
        <v>0.00041</v>
      </c>
      <c r="R273" s="212">
        <f>Q273*H273</f>
        <v>0.00579658</v>
      </c>
      <c r="S273" s="212">
        <v>0</v>
      </c>
      <c r="T273" s="213">
        <f>S273*H273</f>
        <v>0</v>
      </c>
      <c r="U273" s="35"/>
      <c r="V273" s="35"/>
      <c r="W273" s="35"/>
      <c r="X273" s="35"/>
      <c r="Y273" s="35"/>
      <c r="Z273" s="35"/>
      <c r="AA273" s="35"/>
      <c r="AB273" s="35"/>
      <c r="AC273" s="35"/>
      <c r="AD273" s="35"/>
      <c r="AE273" s="35"/>
      <c r="AR273" s="214" t="s">
        <v>202</v>
      </c>
      <c r="AT273" s="214" t="s">
        <v>174</v>
      </c>
      <c r="AU273" s="214" t="s">
        <v>79</v>
      </c>
      <c r="AY273" s="14" t="s">
        <v>171</v>
      </c>
      <c r="BE273" s="215">
        <f>IF(N273="základní",J273,0)</f>
        <v>0</v>
      </c>
      <c r="BF273" s="215">
        <f>IF(N273="snížená",J273,0)</f>
        <v>0</v>
      </c>
      <c r="BG273" s="215">
        <f>IF(N273="zákl. přenesená",J273,0)</f>
        <v>0</v>
      </c>
      <c r="BH273" s="215">
        <f>IF(N273="sníž. přenesená",J273,0)</f>
        <v>0</v>
      </c>
      <c r="BI273" s="215">
        <f>IF(N273="nulová",J273,0)</f>
        <v>0</v>
      </c>
      <c r="BJ273" s="14" t="s">
        <v>77</v>
      </c>
      <c r="BK273" s="215">
        <f>ROUND(I273*H273,2)</f>
        <v>0</v>
      </c>
      <c r="BL273" s="14" t="s">
        <v>202</v>
      </c>
      <c r="BM273" s="214" t="s">
        <v>1235</v>
      </c>
    </row>
    <row r="274" spans="1:65" s="2" customFormat="1" ht="14.4" customHeight="1">
      <c r="A274" s="35"/>
      <c r="B274" s="36"/>
      <c r="C274" s="222" t="s">
        <v>990</v>
      </c>
      <c r="D274" s="222" t="s">
        <v>299</v>
      </c>
      <c r="E274" s="223" t="s">
        <v>1215</v>
      </c>
      <c r="F274" s="224" t="s">
        <v>1216</v>
      </c>
      <c r="G274" s="225" t="s">
        <v>184</v>
      </c>
      <c r="H274" s="226">
        <v>-14.845</v>
      </c>
      <c r="I274" s="227"/>
      <c r="J274" s="228">
        <f>ROUND(I274*H274,2)</f>
        <v>0</v>
      </c>
      <c r="K274" s="229"/>
      <c r="L274" s="230"/>
      <c r="M274" s="231" t="s">
        <v>19</v>
      </c>
      <c r="N274" s="232" t="s">
        <v>40</v>
      </c>
      <c r="O274" s="81"/>
      <c r="P274" s="212">
        <f>O274*H274</f>
        <v>0</v>
      </c>
      <c r="Q274" s="212">
        <v>0.0093</v>
      </c>
      <c r="R274" s="212">
        <f>Q274*H274</f>
        <v>-0.1380585</v>
      </c>
      <c r="S274" s="212">
        <v>0</v>
      </c>
      <c r="T274" s="213">
        <f>S274*H274</f>
        <v>0</v>
      </c>
      <c r="U274" s="35"/>
      <c r="V274" s="35"/>
      <c r="W274" s="35"/>
      <c r="X274" s="35"/>
      <c r="Y274" s="35"/>
      <c r="Z274" s="35"/>
      <c r="AA274" s="35"/>
      <c r="AB274" s="35"/>
      <c r="AC274" s="35"/>
      <c r="AD274" s="35"/>
      <c r="AE274" s="35"/>
      <c r="AR274" s="214" t="s">
        <v>227</v>
      </c>
      <c r="AT274" s="214" t="s">
        <v>299</v>
      </c>
      <c r="AU274" s="214" t="s">
        <v>79</v>
      </c>
      <c r="AY274" s="14" t="s">
        <v>171</v>
      </c>
      <c r="BE274" s="215">
        <f>IF(N274="základní",J274,0)</f>
        <v>0</v>
      </c>
      <c r="BF274" s="215">
        <f>IF(N274="snížená",J274,0)</f>
        <v>0</v>
      </c>
      <c r="BG274" s="215">
        <f>IF(N274="zákl. přenesená",J274,0)</f>
        <v>0</v>
      </c>
      <c r="BH274" s="215">
        <f>IF(N274="sníž. přenesená",J274,0)</f>
        <v>0</v>
      </c>
      <c r="BI274" s="215">
        <f>IF(N274="nulová",J274,0)</f>
        <v>0</v>
      </c>
      <c r="BJ274" s="14" t="s">
        <v>77</v>
      </c>
      <c r="BK274" s="215">
        <f>ROUND(I274*H274,2)</f>
        <v>0</v>
      </c>
      <c r="BL274" s="14" t="s">
        <v>202</v>
      </c>
      <c r="BM274" s="214" t="s">
        <v>1236</v>
      </c>
    </row>
    <row r="275" spans="1:65" s="2" customFormat="1" ht="24.15" customHeight="1">
      <c r="A275" s="35"/>
      <c r="B275" s="36"/>
      <c r="C275" s="222" t="s">
        <v>1237</v>
      </c>
      <c r="D275" s="222" t="s">
        <v>299</v>
      </c>
      <c r="E275" s="223" t="s">
        <v>1219</v>
      </c>
      <c r="F275" s="224" t="s">
        <v>1220</v>
      </c>
      <c r="G275" s="225" t="s">
        <v>184</v>
      </c>
      <c r="H275" s="226">
        <v>29.69</v>
      </c>
      <c r="I275" s="227"/>
      <c r="J275" s="228">
        <f>ROUND(I275*H275,2)</f>
        <v>0</v>
      </c>
      <c r="K275" s="229"/>
      <c r="L275" s="230"/>
      <c r="M275" s="231" t="s">
        <v>19</v>
      </c>
      <c r="N275" s="232" t="s">
        <v>40</v>
      </c>
      <c r="O275" s="81"/>
      <c r="P275" s="212">
        <f>O275*H275</f>
        <v>0</v>
      </c>
      <c r="Q275" s="212">
        <v>0.0105</v>
      </c>
      <c r="R275" s="212">
        <f>Q275*H275</f>
        <v>0.31174500000000005</v>
      </c>
      <c r="S275" s="212">
        <v>0</v>
      </c>
      <c r="T275" s="213">
        <f>S275*H275</f>
        <v>0</v>
      </c>
      <c r="U275" s="35"/>
      <c r="V275" s="35"/>
      <c r="W275" s="35"/>
      <c r="X275" s="35"/>
      <c r="Y275" s="35"/>
      <c r="Z275" s="35"/>
      <c r="AA275" s="35"/>
      <c r="AB275" s="35"/>
      <c r="AC275" s="35"/>
      <c r="AD275" s="35"/>
      <c r="AE275" s="35"/>
      <c r="AR275" s="214" t="s">
        <v>227</v>
      </c>
      <c r="AT275" s="214" t="s">
        <v>299</v>
      </c>
      <c r="AU275" s="214" t="s">
        <v>79</v>
      </c>
      <c r="AY275" s="14" t="s">
        <v>171</v>
      </c>
      <c r="BE275" s="215">
        <f>IF(N275="základní",J275,0)</f>
        <v>0</v>
      </c>
      <c r="BF275" s="215">
        <f>IF(N275="snížená",J275,0)</f>
        <v>0</v>
      </c>
      <c r="BG275" s="215">
        <f>IF(N275="zákl. přenesená",J275,0)</f>
        <v>0</v>
      </c>
      <c r="BH275" s="215">
        <f>IF(N275="sníž. přenesená",J275,0)</f>
        <v>0</v>
      </c>
      <c r="BI275" s="215">
        <f>IF(N275="nulová",J275,0)</f>
        <v>0</v>
      </c>
      <c r="BJ275" s="14" t="s">
        <v>77</v>
      </c>
      <c r="BK275" s="215">
        <f>ROUND(I275*H275,2)</f>
        <v>0</v>
      </c>
      <c r="BL275" s="14" t="s">
        <v>202</v>
      </c>
      <c r="BM275" s="214" t="s">
        <v>1238</v>
      </c>
    </row>
    <row r="276" spans="1:65" s="2" customFormat="1" ht="37.8" customHeight="1">
      <c r="A276" s="35"/>
      <c r="B276" s="36"/>
      <c r="C276" s="202" t="s">
        <v>994</v>
      </c>
      <c r="D276" s="202" t="s">
        <v>174</v>
      </c>
      <c r="E276" s="203" t="s">
        <v>1239</v>
      </c>
      <c r="F276" s="204" t="s">
        <v>1240</v>
      </c>
      <c r="G276" s="205" t="s">
        <v>184</v>
      </c>
      <c r="H276" s="206">
        <v>396.918</v>
      </c>
      <c r="I276" s="207"/>
      <c r="J276" s="208">
        <f>ROUND(I276*H276,2)</f>
        <v>0</v>
      </c>
      <c r="K276" s="209"/>
      <c r="L276" s="41"/>
      <c r="M276" s="210" t="s">
        <v>19</v>
      </c>
      <c r="N276" s="211" t="s">
        <v>40</v>
      </c>
      <c r="O276" s="81"/>
      <c r="P276" s="212">
        <f>O276*H276</f>
        <v>0</v>
      </c>
      <c r="Q276" s="212">
        <v>0</v>
      </c>
      <c r="R276" s="212">
        <f>Q276*H276</f>
        <v>0</v>
      </c>
      <c r="S276" s="212">
        <v>0</v>
      </c>
      <c r="T276" s="213">
        <f>S276*H276</f>
        <v>0</v>
      </c>
      <c r="U276" s="35"/>
      <c r="V276" s="35"/>
      <c r="W276" s="35"/>
      <c r="X276" s="35"/>
      <c r="Y276" s="35"/>
      <c r="Z276" s="35"/>
      <c r="AA276" s="35"/>
      <c r="AB276" s="35"/>
      <c r="AC276" s="35"/>
      <c r="AD276" s="35"/>
      <c r="AE276" s="35"/>
      <c r="AR276" s="214" t="s">
        <v>202</v>
      </c>
      <c r="AT276" s="214" t="s">
        <v>174</v>
      </c>
      <c r="AU276" s="214" t="s">
        <v>79</v>
      </c>
      <c r="AY276" s="14" t="s">
        <v>171</v>
      </c>
      <c r="BE276" s="215">
        <f>IF(N276="základní",J276,0)</f>
        <v>0</v>
      </c>
      <c r="BF276" s="215">
        <f>IF(N276="snížená",J276,0)</f>
        <v>0</v>
      </c>
      <c r="BG276" s="215">
        <f>IF(N276="zákl. přenesená",J276,0)</f>
        <v>0</v>
      </c>
      <c r="BH276" s="215">
        <f>IF(N276="sníž. přenesená",J276,0)</f>
        <v>0</v>
      </c>
      <c r="BI276" s="215">
        <f>IF(N276="nulová",J276,0)</f>
        <v>0</v>
      </c>
      <c r="BJ276" s="14" t="s">
        <v>77</v>
      </c>
      <c r="BK276" s="215">
        <f>ROUND(I276*H276,2)</f>
        <v>0</v>
      </c>
      <c r="BL276" s="14" t="s">
        <v>202</v>
      </c>
      <c r="BM276" s="214" t="s">
        <v>1241</v>
      </c>
    </row>
    <row r="277" spans="1:65" s="2" customFormat="1" ht="24.15" customHeight="1">
      <c r="A277" s="35"/>
      <c r="B277" s="36"/>
      <c r="C277" s="222" t="s">
        <v>1242</v>
      </c>
      <c r="D277" s="222" t="s">
        <v>299</v>
      </c>
      <c r="E277" s="223" t="s">
        <v>1243</v>
      </c>
      <c r="F277" s="224" t="s">
        <v>1244</v>
      </c>
      <c r="G277" s="225" t="s">
        <v>184</v>
      </c>
      <c r="H277" s="226">
        <v>436.61</v>
      </c>
      <c r="I277" s="227"/>
      <c r="J277" s="228">
        <f>ROUND(I277*H277,2)</f>
        <v>0</v>
      </c>
      <c r="K277" s="229"/>
      <c r="L277" s="230"/>
      <c r="M277" s="231" t="s">
        <v>19</v>
      </c>
      <c r="N277" s="232" t="s">
        <v>40</v>
      </c>
      <c r="O277" s="81"/>
      <c r="P277" s="212">
        <f>O277*H277</f>
        <v>0</v>
      </c>
      <c r="Q277" s="212">
        <v>0.00016</v>
      </c>
      <c r="R277" s="212">
        <f>Q277*H277</f>
        <v>0.0698576</v>
      </c>
      <c r="S277" s="212">
        <v>0</v>
      </c>
      <c r="T277" s="213">
        <f>S277*H277</f>
        <v>0</v>
      </c>
      <c r="U277" s="35"/>
      <c r="V277" s="35"/>
      <c r="W277" s="35"/>
      <c r="X277" s="35"/>
      <c r="Y277" s="35"/>
      <c r="Z277" s="35"/>
      <c r="AA277" s="35"/>
      <c r="AB277" s="35"/>
      <c r="AC277" s="35"/>
      <c r="AD277" s="35"/>
      <c r="AE277" s="35"/>
      <c r="AR277" s="214" t="s">
        <v>227</v>
      </c>
      <c r="AT277" s="214" t="s">
        <v>299</v>
      </c>
      <c r="AU277" s="214" t="s">
        <v>79</v>
      </c>
      <c r="AY277" s="14" t="s">
        <v>171</v>
      </c>
      <c r="BE277" s="215">
        <f>IF(N277="základní",J277,0)</f>
        <v>0</v>
      </c>
      <c r="BF277" s="215">
        <f>IF(N277="snížená",J277,0)</f>
        <v>0</v>
      </c>
      <c r="BG277" s="215">
        <f>IF(N277="zákl. přenesená",J277,0)</f>
        <v>0</v>
      </c>
      <c r="BH277" s="215">
        <f>IF(N277="sníž. přenesená",J277,0)</f>
        <v>0</v>
      </c>
      <c r="BI277" s="215">
        <f>IF(N277="nulová",J277,0)</f>
        <v>0</v>
      </c>
      <c r="BJ277" s="14" t="s">
        <v>77</v>
      </c>
      <c r="BK277" s="215">
        <f>ROUND(I277*H277,2)</f>
        <v>0</v>
      </c>
      <c r="BL277" s="14" t="s">
        <v>202</v>
      </c>
      <c r="BM277" s="214" t="s">
        <v>1245</v>
      </c>
    </row>
    <row r="278" spans="1:65" s="2" customFormat="1" ht="14.4" customHeight="1">
      <c r="A278" s="35"/>
      <c r="B278" s="36"/>
      <c r="C278" s="202" t="s">
        <v>997</v>
      </c>
      <c r="D278" s="202" t="s">
        <v>174</v>
      </c>
      <c r="E278" s="203" t="s">
        <v>1246</v>
      </c>
      <c r="F278" s="204" t="s">
        <v>1247</v>
      </c>
      <c r="G278" s="205" t="s">
        <v>378</v>
      </c>
      <c r="H278" s="206">
        <v>5</v>
      </c>
      <c r="I278" s="207"/>
      <c r="J278" s="208">
        <f>ROUND(I278*H278,2)</f>
        <v>0</v>
      </c>
      <c r="K278" s="209"/>
      <c r="L278" s="41"/>
      <c r="M278" s="210" t="s">
        <v>19</v>
      </c>
      <c r="N278" s="211" t="s">
        <v>40</v>
      </c>
      <c r="O278" s="81"/>
      <c r="P278" s="212">
        <f>O278*H278</f>
        <v>0</v>
      </c>
      <c r="Q278" s="212">
        <v>0</v>
      </c>
      <c r="R278" s="212">
        <f>Q278*H278</f>
        <v>0</v>
      </c>
      <c r="S278" s="212">
        <v>0</v>
      </c>
      <c r="T278" s="213">
        <f>S278*H278</f>
        <v>0</v>
      </c>
      <c r="U278" s="35"/>
      <c r="V278" s="35"/>
      <c r="W278" s="35"/>
      <c r="X278" s="35"/>
      <c r="Y278" s="35"/>
      <c r="Z278" s="35"/>
      <c r="AA278" s="35"/>
      <c r="AB278" s="35"/>
      <c r="AC278" s="35"/>
      <c r="AD278" s="35"/>
      <c r="AE278" s="35"/>
      <c r="AR278" s="214" t="s">
        <v>202</v>
      </c>
      <c r="AT278" s="214" t="s">
        <v>174</v>
      </c>
      <c r="AU278" s="214" t="s">
        <v>79</v>
      </c>
      <c r="AY278" s="14" t="s">
        <v>171</v>
      </c>
      <c r="BE278" s="215">
        <f>IF(N278="základní",J278,0)</f>
        <v>0</v>
      </c>
      <c r="BF278" s="215">
        <f>IF(N278="snížená",J278,0)</f>
        <v>0</v>
      </c>
      <c r="BG278" s="215">
        <f>IF(N278="zákl. přenesená",J278,0)</f>
        <v>0</v>
      </c>
      <c r="BH278" s="215">
        <f>IF(N278="sníž. přenesená",J278,0)</f>
        <v>0</v>
      </c>
      <c r="BI278" s="215">
        <f>IF(N278="nulová",J278,0)</f>
        <v>0</v>
      </c>
      <c r="BJ278" s="14" t="s">
        <v>77</v>
      </c>
      <c r="BK278" s="215">
        <f>ROUND(I278*H278,2)</f>
        <v>0</v>
      </c>
      <c r="BL278" s="14" t="s">
        <v>202</v>
      </c>
      <c r="BM278" s="214" t="s">
        <v>1248</v>
      </c>
    </row>
    <row r="279" spans="1:65" s="2" customFormat="1" ht="49.05" customHeight="1">
      <c r="A279" s="35"/>
      <c r="B279" s="36"/>
      <c r="C279" s="202" t="s">
        <v>1249</v>
      </c>
      <c r="D279" s="202" t="s">
        <v>174</v>
      </c>
      <c r="E279" s="203" t="s">
        <v>1250</v>
      </c>
      <c r="F279" s="204" t="s">
        <v>1251</v>
      </c>
      <c r="G279" s="205" t="s">
        <v>321</v>
      </c>
      <c r="H279" s="216"/>
      <c r="I279" s="207"/>
      <c r="J279" s="208">
        <f>ROUND(I279*H279,2)</f>
        <v>0</v>
      </c>
      <c r="K279" s="209"/>
      <c r="L279" s="41"/>
      <c r="M279" s="210" t="s">
        <v>19</v>
      </c>
      <c r="N279" s="211" t="s">
        <v>40</v>
      </c>
      <c r="O279" s="81"/>
      <c r="P279" s="212">
        <f>O279*H279</f>
        <v>0</v>
      </c>
      <c r="Q279" s="212">
        <v>0</v>
      </c>
      <c r="R279" s="212">
        <f>Q279*H279</f>
        <v>0</v>
      </c>
      <c r="S279" s="212">
        <v>0</v>
      </c>
      <c r="T279" s="213">
        <f>S279*H279</f>
        <v>0</v>
      </c>
      <c r="U279" s="35"/>
      <c r="V279" s="35"/>
      <c r="W279" s="35"/>
      <c r="X279" s="35"/>
      <c r="Y279" s="35"/>
      <c r="Z279" s="35"/>
      <c r="AA279" s="35"/>
      <c r="AB279" s="35"/>
      <c r="AC279" s="35"/>
      <c r="AD279" s="35"/>
      <c r="AE279" s="35"/>
      <c r="AR279" s="214" t="s">
        <v>202</v>
      </c>
      <c r="AT279" s="214" t="s">
        <v>174</v>
      </c>
      <c r="AU279" s="214" t="s">
        <v>79</v>
      </c>
      <c r="AY279" s="14" t="s">
        <v>171</v>
      </c>
      <c r="BE279" s="215">
        <f>IF(N279="základní",J279,0)</f>
        <v>0</v>
      </c>
      <c r="BF279" s="215">
        <f>IF(N279="snížená",J279,0)</f>
        <v>0</v>
      </c>
      <c r="BG279" s="215">
        <f>IF(N279="zákl. přenesená",J279,0)</f>
        <v>0</v>
      </c>
      <c r="BH279" s="215">
        <f>IF(N279="sníž. přenesená",J279,0)</f>
        <v>0</v>
      </c>
      <c r="BI279" s="215">
        <f>IF(N279="nulová",J279,0)</f>
        <v>0</v>
      </c>
      <c r="BJ279" s="14" t="s">
        <v>77</v>
      </c>
      <c r="BK279" s="215">
        <f>ROUND(I279*H279,2)</f>
        <v>0</v>
      </c>
      <c r="BL279" s="14" t="s">
        <v>202</v>
      </c>
      <c r="BM279" s="214" t="s">
        <v>1252</v>
      </c>
    </row>
    <row r="280" spans="1:63" s="12" customFormat="1" ht="22.8" customHeight="1">
      <c r="A280" s="12"/>
      <c r="B280" s="186"/>
      <c r="C280" s="187"/>
      <c r="D280" s="188" t="s">
        <v>68</v>
      </c>
      <c r="E280" s="200" t="s">
        <v>273</v>
      </c>
      <c r="F280" s="200" t="s">
        <v>274</v>
      </c>
      <c r="G280" s="187"/>
      <c r="H280" s="187"/>
      <c r="I280" s="190"/>
      <c r="J280" s="201">
        <f>BK280</f>
        <v>0</v>
      </c>
      <c r="K280" s="187"/>
      <c r="L280" s="192"/>
      <c r="M280" s="193"/>
      <c r="N280" s="194"/>
      <c r="O280" s="194"/>
      <c r="P280" s="195">
        <f>SUM(P281:P295)</f>
        <v>0</v>
      </c>
      <c r="Q280" s="194"/>
      <c r="R280" s="195">
        <f>SUM(R281:R295)</f>
        <v>0</v>
      </c>
      <c r="S280" s="194"/>
      <c r="T280" s="196">
        <f>SUM(T281:T295)</f>
        <v>0</v>
      </c>
      <c r="U280" s="12"/>
      <c r="V280" s="12"/>
      <c r="W280" s="12"/>
      <c r="X280" s="12"/>
      <c r="Y280" s="12"/>
      <c r="Z280" s="12"/>
      <c r="AA280" s="12"/>
      <c r="AB280" s="12"/>
      <c r="AC280" s="12"/>
      <c r="AD280" s="12"/>
      <c r="AE280" s="12"/>
      <c r="AR280" s="197" t="s">
        <v>79</v>
      </c>
      <c r="AT280" s="198" t="s">
        <v>68</v>
      </c>
      <c r="AU280" s="198" t="s">
        <v>77</v>
      </c>
      <c r="AY280" s="197" t="s">
        <v>171</v>
      </c>
      <c r="BK280" s="199">
        <f>SUM(BK281:BK295)</f>
        <v>0</v>
      </c>
    </row>
    <row r="281" spans="1:65" s="2" customFormat="1" ht="24.15" customHeight="1">
      <c r="A281" s="35"/>
      <c r="B281" s="36"/>
      <c r="C281" s="202" t="s">
        <v>1001</v>
      </c>
      <c r="D281" s="202" t="s">
        <v>174</v>
      </c>
      <c r="E281" s="203" t="s">
        <v>1253</v>
      </c>
      <c r="F281" s="204" t="s">
        <v>1254</v>
      </c>
      <c r="G281" s="205" t="s">
        <v>184</v>
      </c>
      <c r="H281" s="206">
        <v>468.166</v>
      </c>
      <c r="I281" s="207"/>
      <c r="J281" s="208">
        <f>ROUND(I281*H281,2)</f>
        <v>0</v>
      </c>
      <c r="K281" s="209"/>
      <c r="L281" s="41"/>
      <c r="M281" s="210" t="s">
        <v>19</v>
      </c>
      <c r="N281" s="211" t="s">
        <v>40</v>
      </c>
      <c r="O281" s="81"/>
      <c r="P281" s="212">
        <f>O281*H281</f>
        <v>0</v>
      </c>
      <c r="Q281" s="212">
        <v>0</v>
      </c>
      <c r="R281" s="212">
        <f>Q281*H281</f>
        <v>0</v>
      </c>
      <c r="S281" s="212">
        <v>0</v>
      </c>
      <c r="T281" s="213">
        <f>S281*H281</f>
        <v>0</v>
      </c>
      <c r="U281" s="35"/>
      <c r="V281" s="35"/>
      <c r="W281" s="35"/>
      <c r="X281" s="35"/>
      <c r="Y281" s="35"/>
      <c r="Z281" s="35"/>
      <c r="AA281" s="35"/>
      <c r="AB281" s="35"/>
      <c r="AC281" s="35"/>
      <c r="AD281" s="35"/>
      <c r="AE281" s="35"/>
      <c r="AR281" s="214" t="s">
        <v>202</v>
      </c>
      <c r="AT281" s="214" t="s">
        <v>174</v>
      </c>
      <c r="AU281" s="214" t="s">
        <v>79</v>
      </c>
      <c r="AY281" s="14" t="s">
        <v>171</v>
      </c>
      <c r="BE281" s="215">
        <f>IF(N281="základní",J281,0)</f>
        <v>0</v>
      </c>
      <c r="BF281" s="215">
        <f>IF(N281="snížená",J281,0)</f>
        <v>0</v>
      </c>
      <c r="BG281" s="215">
        <f>IF(N281="zákl. přenesená",J281,0)</f>
        <v>0</v>
      </c>
      <c r="BH281" s="215">
        <f>IF(N281="sníž. přenesená",J281,0)</f>
        <v>0</v>
      </c>
      <c r="BI281" s="215">
        <f>IF(N281="nulová",J281,0)</f>
        <v>0</v>
      </c>
      <c r="BJ281" s="14" t="s">
        <v>77</v>
      </c>
      <c r="BK281" s="215">
        <f>ROUND(I281*H281,2)</f>
        <v>0</v>
      </c>
      <c r="BL281" s="14" t="s">
        <v>202</v>
      </c>
      <c r="BM281" s="214" t="s">
        <v>1255</v>
      </c>
    </row>
    <row r="282" spans="1:65" s="2" customFormat="1" ht="24.15" customHeight="1">
      <c r="A282" s="35"/>
      <c r="B282" s="36"/>
      <c r="C282" s="202" t="s">
        <v>1256</v>
      </c>
      <c r="D282" s="202" t="s">
        <v>174</v>
      </c>
      <c r="E282" s="203" t="s">
        <v>1257</v>
      </c>
      <c r="F282" s="204" t="s">
        <v>1258</v>
      </c>
      <c r="G282" s="205" t="s">
        <v>356</v>
      </c>
      <c r="H282" s="206">
        <v>79.5</v>
      </c>
      <c r="I282" s="207"/>
      <c r="J282" s="208">
        <f>ROUND(I282*H282,2)</f>
        <v>0</v>
      </c>
      <c r="K282" s="209"/>
      <c r="L282" s="41"/>
      <c r="M282" s="210" t="s">
        <v>19</v>
      </c>
      <c r="N282" s="211" t="s">
        <v>40</v>
      </c>
      <c r="O282" s="81"/>
      <c r="P282" s="212">
        <f>O282*H282</f>
        <v>0</v>
      </c>
      <c r="Q282" s="212">
        <v>0</v>
      </c>
      <c r="R282" s="212">
        <f>Q282*H282</f>
        <v>0</v>
      </c>
      <c r="S282" s="212">
        <v>0</v>
      </c>
      <c r="T282" s="213">
        <f>S282*H282</f>
        <v>0</v>
      </c>
      <c r="U282" s="35"/>
      <c r="V282" s="35"/>
      <c r="W282" s="35"/>
      <c r="X282" s="35"/>
      <c r="Y282" s="35"/>
      <c r="Z282" s="35"/>
      <c r="AA282" s="35"/>
      <c r="AB282" s="35"/>
      <c r="AC282" s="35"/>
      <c r="AD282" s="35"/>
      <c r="AE282" s="35"/>
      <c r="AR282" s="214" t="s">
        <v>202</v>
      </c>
      <c r="AT282" s="214" t="s">
        <v>174</v>
      </c>
      <c r="AU282" s="214" t="s">
        <v>79</v>
      </c>
      <c r="AY282" s="14" t="s">
        <v>171</v>
      </c>
      <c r="BE282" s="215">
        <f>IF(N282="základní",J282,0)</f>
        <v>0</v>
      </c>
      <c r="BF282" s="215">
        <f>IF(N282="snížená",J282,0)</f>
        <v>0</v>
      </c>
      <c r="BG282" s="215">
        <f>IF(N282="zákl. přenesená",J282,0)</f>
        <v>0</v>
      </c>
      <c r="BH282" s="215">
        <f>IF(N282="sníž. přenesená",J282,0)</f>
        <v>0</v>
      </c>
      <c r="BI282" s="215">
        <f>IF(N282="nulová",J282,0)</f>
        <v>0</v>
      </c>
      <c r="BJ282" s="14" t="s">
        <v>77</v>
      </c>
      <c r="BK282" s="215">
        <f>ROUND(I282*H282,2)</f>
        <v>0</v>
      </c>
      <c r="BL282" s="14" t="s">
        <v>202</v>
      </c>
      <c r="BM282" s="214" t="s">
        <v>1259</v>
      </c>
    </row>
    <row r="283" spans="1:65" s="2" customFormat="1" ht="14.4" customHeight="1">
      <c r="A283" s="35"/>
      <c r="B283" s="36"/>
      <c r="C283" s="202" t="s">
        <v>1004</v>
      </c>
      <c r="D283" s="202" t="s">
        <v>174</v>
      </c>
      <c r="E283" s="203" t="s">
        <v>1260</v>
      </c>
      <c r="F283" s="204" t="s">
        <v>1261</v>
      </c>
      <c r="G283" s="205" t="s">
        <v>356</v>
      </c>
      <c r="H283" s="206">
        <v>6</v>
      </c>
      <c r="I283" s="207"/>
      <c r="J283" s="208">
        <f>ROUND(I283*H283,2)</f>
        <v>0</v>
      </c>
      <c r="K283" s="209"/>
      <c r="L283" s="41"/>
      <c r="M283" s="210" t="s">
        <v>19</v>
      </c>
      <c r="N283" s="211" t="s">
        <v>40</v>
      </c>
      <c r="O283" s="81"/>
      <c r="P283" s="212">
        <f>O283*H283</f>
        <v>0</v>
      </c>
      <c r="Q283" s="212">
        <v>0</v>
      </c>
      <c r="R283" s="212">
        <f>Q283*H283</f>
        <v>0</v>
      </c>
      <c r="S283" s="212">
        <v>0</v>
      </c>
      <c r="T283" s="213">
        <f>S283*H283</f>
        <v>0</v>
      </c>
      <c r="U283" s="35"/>
      <c r="V283" s="35"/>
      <c r="W283" s="35"/>
      <c r="X283" s="35"/>
      <c r="Y283" s="35"/>
      <c r="Z283" s="35"/>
      <c r="AA283" s="35"/>
      <c r="AB283" s="35"/>
      <c r="AC283" s="35"/>
      <c r="AD283" s="35"/>
      <c r="AE283" s="35"/>
      <c r="AR283" s="214" t="s">
        <v>202</v>
      </c>
      <c r="AT283" s="214" t="s">
        <v>174</v>
      </c>
      <c r="AU283" s="214" t="s">
        <v>79</v>
      </c>
      <c r="AY283" s="14" t="s">
        <v>171</v>
      </c>
      <c r="BE283" s="215">
        <f>IF(N283="základní",J283,0)</f>
        <v>0</v>
      </c>
      <c r="BF283" s="215">
        <f>IF(N283="snížená",J283,0)</f>
        <v>0</v>
      </c>
      <c r="BG283" s="215">
        <f>IF(N283="zákl. přenesená",J283,0)</f>
        <v>0</v>
      </c>
      <c r="BH283" s="215">
        <f>IF(N283="sníž. přenesená",J283,0)</f>
        <v>0</v>
      </c>
      <c r="BI283" s="215">
        <f>IF(N283="nulová",J283,0)</f>
        <v>0</v>
      </c>
      <c r="BJ283" s="14" t="s">
        <v>77</v>
      </c>
      <c r="BK283" s="215">
        <f>ROUND(I283*H283,2)</f>
        <v>0</v>
      </c>
      <c r="BL283" s="14" t="s">
        <v>202</v>
      </c>
      <c r="BM283" s="214" t="s">
        <v>1262</v>
      </c>
    </row>
    <row r="284" spans="1:65" s="2" customFormat="1" ht="14.4" customHeight="1">
      <c r="A284" s="35"/>
      <c r="B284" s="36"/>
      <c r="C284" s="202" t="s">
        <v>1263</v>
      </c>
      <c r="D284" s="202" t="s">
        <v>174</v>
      </c>
      <c r="E284" s="203" t="s">
        <v>1264</v>
      </c>
      <c r="F284" s="204" t="s">
        <v>1265</v>
      </c>
      <c r="G284" s="205" t="s">
        <v>356</v>
      </c>
      <c r="H284" s="206">
        <v>79.5</v>
      </c>
      <c r="I284" s="207"/>
      <c r="J284" s="208">
        <f>ROUND(I284*H284,2)</f>
        <v>0</v>
      </c>
      <c r="K284" s="209"/>
      <c r="L284" s="41"/>
      <c r="M284" s="210" t="s">
        <v>19</v>
      </c>
      <c r="N284" s="211" t="s">
        <v>40</v>
      </c>
      <c r="O284" s="81"/>
      <c r="P284" s="212">
        <f>O284*H284</f>
        <v>0</v>
      </c>
      <c r="Q284" s="212">
        <v>0</v>
      </c>
      <c r="R284" s="212">
        <f>Q284*H284</f>
        <v>0</v>
      </c>
      <c r="S284" s="212">
        <v>0</v>
      </c>
      <c r="T284" s="213">
        <f>S284*H284</f>
        <v>0</v>
      </c>
      <c r="U284" s="35"/>
      <c r="V284" s="35"/>
      <c r="W284" s="35"/>
      <c r="X284" s="35"/>
      <c r="Y284" s="35"/>
      <c r="Z284" s="35"/>
      <c r="AA284" s="35"/>
      <c r="AB284" s="35"/>
      <c r="AC284" s="35"/>
      <c r="AD284" s="35"/>
      <c r="AE284" s="35"/>
      <c r="AR284" s="214" t="s">
        <v>202</v>
      </c>
      <c r="AT284" s="214" t="s">
        <v>174</v>
      </c>
      <c r="AU284" s="214" t="s">
        <v>79</v>
      </c>
      <c r="AY284" s="14" t="s">
        <v>171</v>
      </c>
      <c r="BE284" s="215">
        <f>IF(N284="základní",J284,0)</f>
        <v>0</v>
      </c>
      <c r="BF284" s="215">
        <f>IF(N284="snížená",J284,0)</f>
        <v>0</v>
      </c>
      <c r="BG284" s="215">
        <f>IF(N284="zákl. přenesená",J284,0)</f>
        <v>0</v>
      </c>
      <c r="BH284" s="215">
        <f>IF(N284="sníž. přenesená",J284,0)</f>
        <v>0</v>
      </c>
      <c r="BI284" s="215">
        <f>IF(N284="nulová",J284,0)</f>
        <v>0</v>
      </c>
      <c r="BJ284" s="14" t="s">
        <v>77</v>
      </c>
      <c r="BK284" s="215">
        <f>ROUND(I284*H284,2)</f>
        <v>0</v>
      </c>
      <c r="BL284" s="14" t="s">
        <v>202</v>
      </c>
      <c r="BM284" s="214" t="s">
        <v>1266</v>
      </c>
    </row>
    <row r="285" spans="1:65" s="2" customFormat="1" ht="14.4" customHeight="1">
      <c r="A285" s="35"/>
      <c r="B285" s="36"/>
      <c r="C285" s="202" t="s">
        <v>1008</v>
      </c>
      <c r="D285" s="202" t="s">
        <v>174</v>
      </c>
      <c r="E285" s="203" t="s">
        <v>1267</v>
      </c>
      <c r="F285" s="204" t="s">
        <v>1268</v>
      </c>
      <c r="G285" s="205" t="s">
        <v>356</v>
      </c>
      <c r="H285" s="206">
        <v>79.5</v>
      </c>
      <c r="I285" s="207"/>
      <c r="J285" s="208">
        <f>ROUND(I285*H285,2)</f>
        <v>0</v>
      </c>
      <c r="K285" s="209"/>
      <c r="L285" s="41"/>
      <c r="M285" s="210" t="s">
        <v>19</v>
      </c>
      <c r="N285" s="211" t="s">
        <v>40</v>
      </c>
      <c r="O285" s="81"/>
      <c r="P285" s="212">
        <f>O285*H285</f>
        <v>0</v>
      </c>
      <c r="Q285" s="212">
        <v>0</v>
      </c>
      <c r="R285" s="212">
        <f>Q285*H285</f>
        <v>0</v>
      </c>
      <c r="S285" s="212">
        <v>0</v>
      </c>
      <c r="T285" s="213">
        <f>S285*H285</f>
        <v>0</v>
      </c>
      <c r="U285" s="35"/>
      <c r="V285" s="35"/>
      <c r="W285" s="35"/>
      <c r="X285" s="35"/>
      <c r="Y285" s="35"/>
      <c r="Z285" s="35"/>
      <c r="AA285" s="35"/>
      <c r="AB285" s="35"/>
      <c r="AC285" s="35"/>
      <c r="AD285" s="35"/>
      <c r="AE285" s="35"/>
      <c r="AR285" s="214" t="s">
        <v>202</v>
      </c>
      <c r="AT285" s="214" t="s">
        <v>174</v>
      </c>
      <c r="AU285" s="214" t="s">
        <v>79</v>
      </c>
      <c r="AY285" s="14" t="s">
        <v>171</v>
      </c>
      <c r="BE285" s="215">
        <f>IF(N285="základní",J285,0)</f>
        <v>0</v>
      </c>
      <c r="BF285" s="215">
        <f>IF(N285="snížená",J285,0)</f>
        <v>0</v>
      </c>
      <c r="BG285" s="215">
        <f>IF(N285="zákl. přenesená",J285,0)</f>
        <v>0</v>
      </c>
      <c r="BH285" s="215">
        <f>IF(N285="sníž. přenesená",J285,0)</f>
        <v>0</v>
      </c>
      <c r="BI285" s="215">
        <f>IF(N285="nulová",J285,0)</f>
        <v>0</v>
      </c>
      <c r="BJ285" s="14" t="s">
        <v>77</v>
      </c>
      <c r="BK285" s="215">
        <f>ROUND(I285*H285,2)</f>
        <v>0</v>
      </c>
      <c r="BL285" s="14" t="s">
        <v>202</v>
      </c>
      <c r="BM285" s="214" t="s">
        <v>1269</v>
      </c>
    </row>
    <row r="286" spans="1:65" s="2" customFormat="1" ht="14.4" customHeight="1">
      <c r="A286" s="35"/>
      <c r="B286" s="36"/>
      <c r="C286" s="202" t="s">
        <v>1270</v>
      </c>
      <c r="D286" s="202" t="s">
        <v>174</v>
      </c>
      <c r="E286" s="203" t="s">
        <v>1271</v>
      </c>
      <c r="F286" s="204" t="s">
        <v>1272</v>
      </c>
      <c r="G286" s="205" t="s">
        <v>356</v>
      </c>
      <c r="H286" s="206">
        <v>20</v>
      </c>
      <c r="I286" s="207"/>
      <c r="J286" s="208">
        <f>ROUND(I286*H286,2)</f>
        <v>0</v>
      </c>
      <c r="K286" s="209"/>
      <c r="L286" s="41"/>
      <c r="M286" s="210" t="s">
        <v>19</v>
      </c>
      <c r="N286" s="211" t="s">
        <v>40</v>
      </c>
      <c r="O286" s="81"/>
      <c r="P286" s="212">
        <f>O286*H286</f>
        <v>0</v>
      </c>
      <c r="Q286" s="212">
        <v>0</v>
      </c>
      <c r="R286" s="212">
        <f>Q286*H286</f>
        <v>0</v>
      </c>
      <c r="S286" s="212">
        <v>0</v>
      </c>
      <c r="T286" s="213">
        <f>S286*H286</f>
        <v>0</v>
      </c>
      <c r="U286" s="35"/>
      <c r="V286" s="35"/>
      <c r="W286" s="35"/>
      <c r="X286" s="35"/>
      <c r="Y286" s="35"/>
      <c r="Z286" s="35"/>
      <c r="AA286" s="35"/>
      <c r="AB286" s="35"/>
      <c r="AC286" s="35"/>
      <c r="AD286" s="35"/>
      <c r="AE286" s="35"/>
      <c r="AR286" s="214" t="s">
        <v>202</v>
      </c>
      <c r="AT286" s="214" t="s">
        <v>174</v>
      </c>
      <c r="AU286" s="214" t="s">
        <v>79</v>
      </c>
      <c r="AY286" s="14" t="s">
        <v>171</v>
      </c>
      <c r="BE286" s="215">
        <f>IF(N286="základní",J286,0)</f>
        <v>0</v>
      </c>
      <c r="BF286" s="215">
        <f>IF(N286="snížená",J286,0)</f>
        <v>0</v>
      </c>
      <c r="BG286" s="215">
        <f>IF(N286="zákl. přenesená",J286,0)</f>
        <v>0</v>
      </c>
      <c r="BH286" s="215">
        <f>IF(N286="sníž. přenesená",J286,0)</f>
        <v>0</v>
      </c>
      <c r="BI286" s="215">
        <f>IF(N286="nulová",J286,0)</f>
        <v>0</v>
      </c>
      <c r="BJ286" s="14" t="s">
        <v>77</v>
      </c>
      <c r="BK286" s="215">
        <f>ROUND(I286*H286,2)</f>
        <v>0</v>
      </c>
      <c r="BL286" s="14" t="s">
        <v>202</v>
      </c>
      <c r="BM286" s="214" t="s">
        <v>1273</v>
      </c>
    </row>
    <row r="287" spans="1:65" s="2" customFormat="1" ht="14.4" customHeight="1">
      <c r="A287" s="35"/>
      <c r="B287" s="36"/>
      <c r="C287" s="202" t="s">
        <v>1011</v>
      </c>
      <c r="D287" s="202" t="s">
        <v>174</v>
      </c>
      <c r="E287" s="203" t="s">
        <v>1274</v>
      </c>
      <c r="F287" s="204" t="s">
        <v>1275</v>
      </c>
      <c r="G287" s="205" t="s">
        <v>378</v>
      </c>
      <c r="H287" s="206">
        <v>5</v>
      </c>
      <c r="I287" s="207"/>
      <c r="J287" s="208">
        <f>ROUND(I287*H287,2)</f>
        <v>0</v>
      </c>
      <c r="K287" s="209"/>
      <c r="L287" s="41"/>
      <c r="M287" s="210" t="s">
        <v>19</v>
      </c>
      <c r="N287" s="211" t="s">
        <v>40</v>
      </c>
      <c r="O287" s="81"/>
      <c r="P287" s="212">
        <f>O287*H287</f>
        <v>0</v>
      </c>
      <c r="Q287" s="212">
        <v>0</v>
      </c>
      <c r="R287" s="212">
        <f>Q287*H287</f>
        <v>0</v>
      </c>
      <c r="S287" s="212">
        <v>0</v>
      </c>
      <c r="T287" s="213">
        <f>S287*H287</f>
        <v>0</v>
      </c>
      <c r="U287" s="35"/>
      <c r="V287" s="35"/>
      <c r="W287" s="35"/>
      <c r="X287" s="35"/>
      <c r="Y287" s="35"/>
      <c r="Z287" s="35"/>
      <c r="AA287" s="35"/>
      <c r="AB287" s="35"/>
      <c r="AC287" s="35"/>
      <c r="AD287" s="35"/>
      <c r="AE287" s="35"/>
      <c r="AR287" s="214" t="s">
        <v>202</v>
      </c>
      <c r="AT287" s="214" t="s">
        <v>174</v>
      </c>
      <c r="AU287" s="214" t="s">
        <v>79</v>
      </c>
      <c r="AY287" s="14" t="s">
        <v>171</v>
      </c>
      <c r="BE287" s="215">
        <f>IF(N287="základní",J287,0)</f>
        <v>0</v>
      </c>
      <c r="BF287" s="215">
        <f>IF(N287="snížená",J287,0)</f>
        <v>0</v>
      </c>
      <c r="BG287" s="215">
        <f>IF(N287="zákl. přenesená",J287,0)</f>
        <v>0</v>
      </c>
      <c r="BH287" s="215">
        <f>IF(N287="sníž. přenesená",J287,0)</f>
        <v>0</v>
      </c>
      <c r="BI287" s="215">
        <f>IF(N287="nulová",J287,0)</f>
        <v>0</v>
      </c>
      <c r="BJ287" s="14" t="s">
        <v>77</v>
      </c>
      <c r="BK287" s="215">
        <f>ROUND(I287*H287,2)</f>
        <v>0</v>
      </c>
      <c r="BL287" s="14" t="s">
        <v>202</v>
      </c>
      <c r="BM287" s="214" t="s">
        <v>1276</v>
      </c>
    </row>
    <row r="288" spans="1:65" s="2" customFormat="1" ht="14.4" customHeight="1">
      <c r="A288" s="35"/>
      <c r="B288" s="36"/>
      <c r="C288" s="202" t="s">
        <v>1277</v>
      </c>
      <c r="D288" s="202" t="s">
        <v>174</v>
      </c>
      <c r="E288" s="203" t="s">
        <v>1278</v>
      </c>
      <c r="F288" s="204" t="s">
        <v>1279</v>
      </c>
      <c r="G288" s="205" t="s">
        <v>378</v>
      </c>
      <c r="H288" s="206">
        <v>8</v>
      </c>
      <c r="I288" s="207"/>
      <c r="J288" s="208">
        <f>ROUND(I288*H288,2)</f>
        <v>0</v>
      </c>
      <c r="K288" s="209"/>
      <c r="L288" s="41"/>
      <c r="M288" s="210" t="s">
        <v>19</v>
      </c>
      <c r="N288" s="211" t="s">
        <v>40</v>
      </c>
      <c r="O288" s="81"/>
      <c r="P288" s="212">
        <f>O288*H288</f>
        <v>0</v>
      </c>
      <c r="Q288" s="212">
        <v>0</v>
      </c>
      <c r="R288" s="212">
        <f>Q288*H288</f>
        <v>0</v>
      </c>
      <c r="S288" s="212">
        <v>0</v>
      </c>
      <c r="T288" s="213">
        <f>S288*H288</f>
        <v>0</v>
      </c>
      <c r="U288" s="35"/>
      <c r="V288" s="35"/>
      <c r="W288" s="35"/>
      <c r="X288" s="35"/>
      <c r="Y288" s="35"/>
      <c r="Z288" s="35"/>
      <c r="AA288" s="35"/>
      <c r="AB288" s="35"/>
      <c r="AC288" s="35"/>
      <c r="AD288" s="35"/>
      <c r="AE288" s="35"/>
      <c r="AR288" s="214" t="s">
        <v>202</v>
      </c>
      <c r="AT288" s="214" t="s">
        <v>174</v>
      </c>
      <c r="AU288" s="214" t="s">
        <v>79</v>
      </c>
      <c r="AY288" s="14" t="s">
        <v>171</v>
      </c>
      <c r="BE288" s="215">
        <f>IF(N288="základní",J288,0)</f>
        <v>0</v>
      </c>
      <c r="BF288" s="215">
        <f>IF(N288="snížená",J288,0)</f>
        <v>0</v>
      </c>
      <c r="BG288" s="215">
        <f>IF(N288="zákl. přenesená",J288,0)</f>
        <v>0</v>
      </c>
      <c r="BH288" s="215">
        <f>IF(N288="sníž. přenesená",J288,0)</f>
        <v>0</v>
      </c>
      <c r="BI288" s="215">
        <f>IF(N288="nulová",J288,0)</f>
        <v>0</v>
      </c>
      <c r="BJ288" s="14" t="s">
        <v>77</v>
      </c>
      <c r="BK288" s="215">
        <f>ROUND(I288*H288,2)</f>
        <v>0</v>
      </c>
      <c r="BL288" s="14" t="s">
        <v>202</v>
      </c>
      <c r="BM288" s="214" t="s">
        <v>1280</v>
      </c>
    </row>
    <row r="289" spans="1:65" s="2" customFormat="1" ht="14.4" customHeight="1">
      <c r="A289" s="35"/>
      <c r="B289" s="36"/>
      <c r="C289" s="202" t="s">
        <v>1015</v>
      </c>
      <c r="D289" s="202" t="s">
        <v>174</v>
      </c>
      <c r="E289" s="203" t="s">
        <v>1281</v>
      </c>
      <c r="F289" s="204" t="s">
        <v>1282</v>
      </c>
      <c r="G289" s="205" t="s">
        <v>356</v>
      </c>
      <c r="H289" s="206">
        <v>47</v>
      </c>
      <c r="I289" s="207"/>
      <c r="J289" s="208">
        <f>ROUND(I289*H289,2)</f>
        <v>0</v>
      </c>
      <c r="K289" s="209"/>
      <c r="L289" s="41"/>
      <c r="M289" s="210" t="s">
        <v>19</v>
      </c>
      <c r="N289" s="211" t="s">
        <v>40</v>
      </c>
      <c r="O289" s="81"/>
      <c r="P289" s="212">
        <f>O289*H289</f>
        <v>0</v>
      </c>
      <c r="Q289" s="212">
        <v>0</v>
      </c>
      <c r="R289" s="212">
        <f>Q289*H289</f>
        <v>0</v>
      </c>
      <c r="S289" s="212">
        <v>0</v>
      </c>
      <c r="T289" s="213">
        <f>S289*H289</f>
        <v>0</v>
      </c>
      <c r="U289" s="35"/>
      <c r="V289" s="35"/>
      <c r="W289" s="35"/>
      <c r="X289" s="35"/>
      <c r="Y289" s="35"/>
      <c r="Z289" s="35"/>
      <c r="AA289" s="35"/>
      <c r="AB289" s="35"/>
      <c r="AC289" s="35"/>
      <c r="AD289" s="35"/>
      <c r="AE289" s="35"/>
      <c r="AR289" s="214" t="s">
        <v>202</v>
      </c>
      <c r="AT289" s="214" t="s">
        <v>174</v>
      </c>
      <c r="AU289" s="214" t="s">
        <v>79</v>
      </c>
      <c r="AY289" s="14" t="s">
        <v>171</v>
      </c>
      <c r="BE289" s="215">
        <f>IF(N289="základní",J289,0)</f>
        <v>0</v>
      </c>
      <c r="BF289" s="215">
        <f>IF(N289="snížená",J289,0)</f>
        <v>0</v>
      </c>
      <c r="BG289" s="215">
        <f>IF(N289="zákl. přenesená",J289,0)</f>
        <v>0</v>
      </c>
      <c r="BH289" s="215">
        <f>IF(N289="sníž. přenesená",J289,0)</f>
        <v>0</v>
      </c>
      <c r="BI289" s="215">
        <f>IF(N289="nulová",J289,0)</f>
        <v>0</v>
      </c>
      <c r="BJ289" s="14" t="s">
        <v>77</v>
      </c>
      <c r="BK289" s="215">
        <f>ROUND(I289*H289,2)</f>
        <v>0</v>
      </c>
      <c r="BL289" s="14" t="s">
        <v>202</v>
      </c>
      <c r="BM289" s="214" t="s">
        <v>1283</v>
      </c>
    </row>
    <row r="290" spans="1:65" s="2" customFormat="1" ht="14.4" customHeight="1">
      <c r="A290" s="35"/>
      <c r="B290" s="36"/>
      <c r="C290" s="202" t="s">
        <v>1284</v>
      </c>
      <c r="D290" s="202" t="s">
        <v>174</v>
      </c>
      <c r="E290" s="203" t="s">
        <v>1285</v>
      </c>
      <c r="F290" s="204" t="s">
        <v>1286</v>
      </c>
      <c r="G290" s="205" t="s">
        <v>356</v>
      </c>
      <c r="H290" s="206">
        <v>46.5</v>
      </c>
      <c r="I290" s="207"/>
      <c r="J290" s="208">
        <f>ROUND(I290*H290,2)</f>
        <v>0</v>
      </c>
      <c r="K290" s="209"/>
      <c r="L290" s="41"/>
      <c r="M290" s="210" t="s">
        <v>19</v>
      </c>
      <c r="N290" s="211" t="s">
        <v>40</v>
      </c>
      <c r="O290" s="81"/>
      <c r="P290" s="212">
        <f>O290*H290</f>
        <v>0</v>
      </c>
      <c r="Q290" s="212">
        <v>0</v>
      </c>
      <c r="R290" s="212">
        <f>Q290*H290</f>
        <v>0</v>
      </c>
      <c r="S290" s="212">
        <v>0</v>
      </c>
      <c r="T290" s="213">
        <f>S290*H290</f>
        <v>0</v>
      </c>
      <c r="U290" s="35"/>
      <c r="V290" s="35"/>
      <c r="W290" s="35"/>
      <c r="X290" s="35"/>
      <c r="Y290" s="35"/>
      <c r="Z290" s="35"/>
      <c r="AA290" s="35"/>
      <c r="AB290" s="35"/>
      <c r="AC290" s="35"/>
      <c r="AD290" s="35"/>
      <c r="AE290" s="35"/>
      <c r="AR290" s="214" t="s">
        <v>202</v>
      </c>
      <c r="AT290" s="214" t="s">
        <v>174</v>
      </c>
      <c r="AU290" s="214" t="s">
        <v>79</v>
      </c>
      <c r="AY290" s="14" t="s">
        <v>171</v>
      </c>
      <c r="BE290" s="215">
        <f>IF(N290="základní",J290,0)</f>
        <v>0</v>
      </c>
      <c r="BF290" s="215">
        <f>IF(N290="snížená",J290,0)</f>
        <v>0</v>
      </c>
      <c r="BG290" s="215">
        <f>IF(N290="zákl. přenesená",J290,0)</f>
        <v>0</v>
      </c>
      <c r="BH290" s="215">
        <f>IF(N290="sníž. přenesená",J290,0)</f>
        <v>0</v>
      </c>
      <c r="BI290" s="215">
        <f>IF(N290="nulová",J290,0)</f>
        <v>0</v>
      </c>
      <c r="BJ290" s="14" t="s">
        <v>77</v>
      </c>
      <c r="BK290" s="215">
        <f>ROUND(I290*H290,2)</f>
        <v>0</v>
      </c>
      <c r="BL290" s="14" t="s">
        <v>202</v>
      </c>
      <c r="BM290" s="214" t="s">
        <v>1287</v>
      </c>
    </row>
    <row r="291" spans="1:65" s="2" customFormat="1" ht="14.4" customHeight="1">
      <c r="A291" s="35"/>
      <c r="B291" s="36"/>
      <c r="C291" s="202" t="s">
        <v>1018</v>
      </c>
      <c r="D291" s="202" t="s">
        <v>174</v>
      </c>
      <c r="E291" s="203" t="s">
        <v>1288</v>
      </c>
      <c r="F291" s="204" t="s">
        <v>1289</v>
      </c>
      <c r="G291" s="205" t="s">
        <v>356</v>
      </c>
      <c r="H291" s="206">
        <v>26.5</v>
      </c>
      <c r="I291" s="207"/>
      <c r="J291" s="208">
        <f>ROUND(I291*H291,2)</f>
        <v>0</v>
      </c>
      <c r="K291" s="209"/>
      <c r="L291" s="41"/>
      <c r="M291" s="210" t="s">
        <v>19</v>
      </c>
      <c r="N291" s="211" t="s">
        <v>40</v>
      </c>
      <c r="O291" s="81"/>
      <c r="P291" s="212">
        <f>O291*H291</f>
        <v>0</v>
      </c>
      <c r="Q291" s="212">
        <v>0</v>
      </c>
      <c r="R291" s="212">
        <f>Q291*H291</f>
        <v>0</v>
      </c>
      <c r="S291" s="212">
        <v>0</v>
      </c>
      <c r="T291" s="213">
        <f>S291*H291</f>
        <v>0</v>
      </c>
      <c r="U291" s="35"/>
      <c r="V291" s="35"/>
      <c r="W291" s="35"/>
      <c r="X291" s="35"/>
      <c r="Y291" s="35"/>
      <c r="Z291" s="35"/>
      <c r="AA291" s="35"/>
      <c r="AB291" s="35"/>
      <c r="AC291" s="35"/>
      <c r="AD291" s="35"/>
      <c r="AE291" s="35"/>
      <c r="AR291" s="214" t="s">
        <v>202</v>
      </c>
      <c r="AT291" s="214" t="s">
        <v>174</v>
      </c>
      <c r="AU291" s="214" t="s">
        <v>79</v>
      </c>
      <c r="AY291" s="14" t="s">
        <v>171</v>
      </c>
      <c r="BE291" s="215">
        <f>IF(N291="základní",J291,0)</f>
        <v>0</v>
      </c>
      <c r="BF291" s="215">
        <f>IF(N291="snížená",J291,0)</f>
        <v>0</v>
      </c>
      <c r="BG291" s="215">
        <f>IF(N291="zákl. přenesená",J291,0)</f>
        <v>0</v>
      </c>
      <c r="BH291" s="215">
        <f>IF(N291="sníž. přenesená",J291,0)</f>
        <v>0</v>
      </c>
      <c r="BI291" s="215">
        <f>IF(N291="nulová",J291,0)</f>
        <v>0</v>
      </c>
      <c r="BJ291" s="14" t="s">
        <v>77</v>
      </c>
      <c r="BK291" s="215">
        <f>ROUND(I291*H291,2)</f>
        <v>0</v>
      </c>
      <c r="BL291" s="14" t="s">
        <v>202</v>
      </c>
      <c r="BM291" s="214" t="s">
        <v>1290</v>
      </c>
    </row>
    <row r="292" spans="1:65" s="2" customFormat="1" ht="14.4" customHeight="1">
      <c r="A292" s="35"/>
      <c r="B292" s="36"/>
      <c r="C292" s="202" t="s">
        <v>1291</v>
      </c>
      <c r="D292" s="202" t="s">
        <v>174</v>
      </c>
      <c r="E292" s="203" t="s">
        <v>1292</v>
      </c>
      <c r="F292" s="204" t="s">
        <v>1293</v>
      </c>
      <c r="G292" s="205" t="s">
        <v>378</v>
      </c>
      <c r="H292" s="206">
        <v>36</v>
      </c>
      <c r="I292" s="207"/>
      <c r="J292" s="208">
        <f>ROUND(I292*H292,2)</f>
        <v>0</v>
      </c>
      <c r="K292" s="209"/>
      <c r="L292" s="41"/>
      <c r="M292" s="210" t="s">
        <v>19</v>
      </c>
      <c r="N292" s="211" t="s">
        <v>40</v>
      </c>
      <c r="O292" s="81"/>
      <c r="P292" s="212">
        <f>O292*H292</f>
        <v>0</v>
      </c>
      <c r="Q292" s="212">
        <v>0</v>
      </c>
      <c r="R292" s="212">
        <f>Q292*H292</f>
        <v>0</v>
      </c>
      <c r="S292" s="212">
        <v>0</v>
      </c>
      <c r="T292" s="213">
        <f>S292*H292</f>
        <v>0</v>
      </c>
      <c r="U292" s="35"/>
      <c r="V292" s="35"/>
      <c r="W292" s="35"/>
      <c r="X292" s="35"/>
      <c r="Y292" s="35"/>
      <c r="Z292" s="35"/>
      <c r="AA292" s="35"/>
      <c r="AB292" s="35"/>
      <c r="AC292" s="35"/>
      <c r="AD292" s="35"/>
      <c r="AE292" s="35"/>
      <c r="AR292" s="214" t="s">
        <v>202</v>
      </c>
      <c r="AT292" s="214" t="s">
        <v>174</v>
      </c>
      <c r="AU292" s="214" t="s">
        <v>79</v>
      </c>
      <c r="AY292" s="14" t="s">
        <v>171</v>
      </c>
      <c r="BE292" s="215">
        <f>IF(N292="základní",J292,0)</f>
        <v>0</v>
      </c>
      <c r="BF292" s="215">
        <f>IF(N292="snížená",J292,0)</f>
        <v>0</v>
      </c>
      <c r="BG292" s="215">
        <f>IF(N292="zákl. přenesená",J292,0)</f>
        <v>0</v>
      </c>
      <c r="BH292" s="215">
        <f>IF(N292="sníž. přenesená",J292,0)</f>
        <v>0</v>
      </c>
      <c r="BI292" s="215">
        <f>IF(N292="nulová",J292,0)</f>
        <v>0</v>
      </c>
      <c r="BJ292" s="14" t="s">
        <v>77</v>
      </c>
      <c r="BK292" s="215">
        <f>ROUND(I292*H292,2)</f>
        <v>0</v>
      </c>
      <c r="BL292" s="14" t="s">
        <v>202</v>
      </c>
      <c r="BM292" s="214" t="s">
        <v>1294</v>
      </c>
    </row>
    <row r="293" spans="1:65" s="2" customFormat="1" ht="14.4" customHeight="1">
      <c r="A293" s="35"/>
      <c r="B293" s="36"/>
      <c r="C293" s="202" t="s">
        <v>1022</v>
      </c>
      <c r="D293" s="202" t="s">
        <v>174</v>
      </c>
      <c r="E293" s="203" t="s">
        <v>1295</v>
      </c>
      <c r="F293" s="204" t="s">
        <v>1296</v>
      </c>
      <c r="G293" s="205" t="s">
        <v>356</v>
      </c>
      <c r="H293" s="206">
        <v>3.8</v>
      </c>
      <c r="I293" s="207"/>
      <c r="J293" s="208">
        <f>ROUND(I293*H293,2)</f>
        <v>0</v>
      </c>
      <c r="K293" s="209"/>
      <c r="L293" s="41"/>
      <c r="M293" s="210" t="s">
        <v>19</v>
      </c>
      <c r="N293" s="211" t="s">
        <v>40</v>
      </c>
      <c r="O293" s="81"/>
      <c r="P293" s="212">
        <f>O293*H293</f>
        <v>0</v>
      </c>
      <c r="Q293" s="212">
        <v>0</v>
      </c>
      <c r="R293" s="212">
        <f>Q293*H293</f>
        <v>0</v>
      </c>
      <c r="S293" s="212">
        <v>0</v>
      </c>
      <c r="T293" s="213">
        <f>S293*H293</f>
        <v>0</v>
      </c>
      <c r="U293" s="35"/>
      <c r="V293" s="35"/>
      <c r="W293" s="35"/>
      <c r="X293" s="35"/>
      <c r="Y293" s="35"/>
      <c r="Z293" s="35"/>
      <c r="AA293" s="35"/>
      <c r="AB293" s="35"/>
      <c r="AC293" s="35"/>
      <c r="AD293" s="35"/>
      <c r="AE293" s="35"/>
      <c r="AR293" s="214" t="s">
        <v>202</v>
      </c>
      <c r="AT293" s="214" t="s">
        <v>174</v>
      </c>
      <c r="AU293" s="214" t="s">
        <v>79</v>
      </c>
      <c r="AY293" s="14" t="s">
        <v>171</v>
      </c>
      <c r="BE293" s="215">
        <f>IF(N293="základní",J293,0)</f>
        <v>0</v>
      </c>
      <c r="BF293" s="215">
        <f>IF(N293="snížená",J293,0)</f>
        <v>0</v>
      </c>
      <c r="BG293" s="215">
        <f>IF(N293="zákl. přenesená",J293,0)</f>
        <v>0</v>
      </c>
      <c r="BH293" s="215">
        <f>IF(N293="sníž. přenesená",J293,0)</f>
        <v>0</v>
      </c>
      <c r="BI293" s="215">
        <f>IF(N293="nulová",J293,0)</f>
        <v>0</v>
      </c>
      <c r="BJ293" s="14" t="s">
        <v>77</v>
      </c>
      <c r="BK293" s="215">
        <f>ROUND(I293*H293,2)</f>
        <v>0</v>
      </c>
      <c r="BL293" s="14" t="s">
        <v>202</v>
      </c>
      <c r="BM293" s="214" t="s">
        <v>1297</v>
      </c>
    </row>
    <row r="294" spans="1:65" s="2" customFormat="1" ht="14.4" customHeight="1">
      <c r="A294" s="35"/>
      <c r="B294" s="36"/>
      <c r="C294" s="202" t="s">
        <v>1298</v>
      </c>
      <c r="D294" s="202" t="s">
        <v>174</v>
      </c>
      <c r="E294" s="203" t="s">
        <v>1299</v>
      </c>
      <c r="F294" s="204" t="s">
        <v>1300</v>
      </c>
      <c r="G294" s="205" t="s">
        <v>226</v>
      </c>
      <c r="H294" s="206">
        <v>1</v>
      </c>
      <c r="I294" s="207"/>
      <c r="J294" s="208">
        <f>ROUND(I294*H294,2)</f>
        <v>0</v>
      </c>
      <c r="K294" s="209"/>
      <c r="L294" s="41"/>
      <c r="M294" s="210" t="s">
        <v>19</v>
      </c>
      <c r="N294" s="211" t="s">
        <v>40</v>
      </c>
      <c r="O294" s="81"/>
      <c r="P294" s="212">
        <f>O294*H294</f>
        <v>0</v>
      </c>
      <c r="Q294" s="212">
        <v>0</v>
      </c>
      <c r="R294" s="212">
        <f>Q294*H294</f>
        <v>0</v>
      </c>
      <c r="S294" s="212">
        <v>0</v>
      </c>
      <c r="T294" s="213">
        <f>S294*H294</f>
        <v>0</v>
      </c>
      <c r="U294" s="35"/>
      <c r="V294" s="35"/>
      <c r="W294" s="35"/>
      <c r="X294" s="35"/>
      <c r="Y294" s="35"/>
      <c r="Z294" s="35"/>
      <c r="AA294" s="35"/>
      <c r="AB294" s="35"/>
      <c r="AC294" s="35"/>
      <c r="AD294" s="35"/>
      <c r="AE294" s="35"/>
      <c r="AR294" s="214" t="s">
        <v>202</v>
      </c>
      <c r="AT294" s="214" t="s">
        <v>174</v>
      </c>
      <c r="AU294" s="214" t="s">
        <v>79</v>
      </c>
      <c r="AY294" s="14" t="s">
        <v>171</v>
      </c>
      <c r="BE294" s="215">
        <f>IF(N294="základní",J294,0)</f>
        <v>0</v>
      </c>
      <c r="BF294" s="215">
        <f>IF(N294="snížená",J294,0)</f>
        <v>0</v>
      </c>
      <c r="BG294" s="215">
        <f>IF(N294="zákl. přenesená",J294,0)</f>
        <v>0</v>
      </c>
      <c r="BH294" s="215">
        <f>IF(N294="sníž. přenesená",J294,0)</f>
        <v>0</v>
      </c>
      <c r="BI294" s="215">
        <f>IF(N294="nulová",J294,0)</f>
        <v>0</v>
      </c>
      <c r="BJ294" s="14" t="s">
        <v>77</v>
      </c>
      <c r="BK294" s="215">
        <f>ROUND(I294*H294,2)</f>
        <v>0</v>
      </c>
      <c r="BL294" s="14" t="s">
        <v>202</v>
      </c>
      <c r="BM294" s="214" t="s">
        <v>1301</v>
      </c>
    </row>
    <row r="295" spans="1:65" s="2" customFormat="1" ht="37.8" customHeight="1">
      <c r="A295" s="35"/>
      <c r="B295" s="36"/>
      <c r="C295" s="202" t="s">
        <v>1025</v>
      </c>
      <c r="D295" s="202" t="s">
        <v>174</v>
      </c>
      <c r="E295" s="203" t="s">
        <v>1302</v>
      </c>
      <c r="F295" s="204" t="s">
        <v>1303</v>
      </c>
      <c r="G295" s="205" t="s">
        <v>321</v>
      </c>
      <c r="H295" s="216"/>
      <c r="I295" s="207"/>
      <c r="J295" s="208">
        <f>ROUND(I295*H295,2)</f>
        <v>0</v>
      </c>
      <c r="K295" s="209"/>
      <c r="L295" s="41"/>
      <c r="M295" s="210" t="s">
        <v>19</v>
      </c>
      <c r="N295" s="211" t="s">
        <v>40</v>
      </c>
      <c r="O295" s="81"/>
      <c r="P295" s="212">
        <f>O295*H295</f>
        <v>0</v>
      </c>
      <c r="Q295" s="212">
        <v>0</v>
      </c>
      <c r="R295" s="212">
        <f>Q295*H295</f>
        <v>0</v>
      </c>
      <c r="S295" s="212">
        <v>0</v>
      </c>
      <c r="T295" s="213">
        <f>S295*H295</f>
        <v>0</v>
      </c>
      <c r="U295" s="35"/>
      <c r="V295" s="35"/>
      <c r="W295" s="35"/>
      <c r="X295" s="35"/>
      <c r="Y295" s="35"/>
      <c r="Z295" s="35"/>
      <c r="AA295" s="35"/>
      <c r="AB295" s="35"/>
      <c r="AC295" s="35"/>
      <c r="AD295" s="35"/>
      <c r="AE295" s="35"/>
      <c r="AR295" s="214" t="s">
        <v>202</v>
      </c>
      <c r="AT295" s="214" t="s">
        <v>174</v>
      </c>
      <c r="AU295" s="214" t="s">
        <v>79</v>
      </c>
      <c r="AY295" s="14" t="s">
        <v>171</v>
      </c>
      <c r="BE295" s="215">
        <f>IF(N295="základní",J295,0)</f>
        <v>0</v>
      </c>
      <c r="BF295" s="215">
        <f>IF(N295="snížená",J295,0)</f>
        <v>0</v>
      </c>
      <c r="BG295" s="215">
        <f>IF(N295="zákl. přenesená",J295,0)</f>
        <v>0</v>
      </c>
      <c r="BH295" s="215">
        <f>IF(N295="sníž. přenesená",J295,0)</f>
        <v>0</v>
      </c>
      <c r="BI295" s="215">
        <f>IF(N295="nulová",J295,0)</f>
        <v>0</v>
      </c>
      <c r="BJ295" s="14" t="s">
        <v>77</v>
      </c>
      <c r="BK295" s="215">
        <f>ROUND(I295*H295,2)</f>
        <v>0</v>
      </c>
      <c r="BL295" s="14" t="s">
        <v>202</v>
      </c>
      <c r="BM295" s="214" t="s">
        <v>1304</v>
      </c>
    </row>
    <row r="296" spans="1:63" s="12" customFormat="1" ht="22.8" customHeight="1">
      <c r="A296" s="12"/>
      <c r="B296" s="186"/>
      <c r="C296" s="187"/>
      <c r="D296" s="188" t="s">
        <v>68</v>
      </c>
      <c r="E296" s="200" t="s">
        <v>279</v>
      </c>
      <c r="F296" s="200" t="s">
        <v>280</v>
      </c>
      <c r="G296" s="187"/>
      <c r="H296" s="187"/>
      <c r="I296" s="190"/>
      <c r="J296" s="201">
        <f>BK296</f>
        <v>0</v>
      </c>
      <c r="K296" s="187"/>
      <c r="L296" s="192"/>
      <c r="M296" s="193"/>
      <c r="N296" s="194"/>
      <c r="O296" s="194"/>
      <c r="P296" s="195">
        <f>SUM(P297:P299)</f>
        <v>0</v>
      </c>
      <c r="Q296" s="194"/>
      <c r="R296" s="195">
        <f>SUM(R297:R299)</f>
        <v>0.07209761999999999</v>
      </c>
      <c r="S296" s="194"/>
      <c r="T296" s="196">
        <f>SUM(T297:T299)</f>
        <v>0</v>
      </c>
      <c r="U296" s="12"/>
      <c r="V296" s="12"/>
      <c r="W296" s="12"/>
      <c r="X296" s="12"/>
      <c r="Y296" s="12"/>
      <c r="Z296" s="12"/>
      <c r="AA296" s="12"/>
      <c r="AB296" s="12"/>
      <c r="AC296" s="12"/>
      <c r="AD296" s="12"/>
      <c r="AE296" s="12"/>
      <c r="AR296" s="197" t="s">
        <v>79</v>
      </c>
      <c r="AT296" s="198" t="s">
        <v>68</v>
      </c>
      <c r="AU296" s="198" t="s">
        <v>77</v>
      </c>
      <c r="AY296" s="197" t="s">
        <v>171</v>
      </c>
      <c r="BK296" s="199">
        <f>SUM(BK297:BK299)</f>
        <v>0</v>
      </c>
    </row>
    <row r="297" spans="1:65" s="2" customFormat="1" ht="37.8" customHeight="1">
      <c r="A297" s="35"/>
      <c r="B297" s="36"/>
      <c r="C297" s="202" t="s">
        <v>1305</v>
      </c>
      <c r="D297" s="202" t="s">
        <v>174</v>
      </c>
      <c r="E297" s="203" t="s">
        <v>1306</v>
      </c>
      <c r="F297" s="204" t="s">
        <v>1307</v>
      </c>
      <c r="G297" s="205" t="s">
        <v>184</v>
      </c>
      <c r="H297" s="206">
        <v>468.166</v>
      </c>
      <c r="I297" s="207"/>
      <c r="J297" s="208">
        <f>ROUND(I297*H297,2)</f>
        <v>0</v>
      </c>
      <c r="K297" s="209"/>
      <c r="L297" s="41"/>
      <c r="M297" s="210" t="s">
        <v>19</v>
      </c>
      <c r="N297" s="211" t="s">
        <v>40</v>
      </c>
      <c r="O297" s="81"/>
      <c r="P297" s="212">
        <f>O297*H297</f>
        <v>0</v>
      </c>
      <c r="Q297" s="212">
        <v>0</v>
      </c>
      <c r="R297" s="212">
        <f>Q297*H297</f>
        <v>0</v>
      </c>
      <c r="S297" s="212">
        <v>0</v>
      </c>
      <c r="T297" s="213">
        <f>S297*H297</f>
        <v>0</v>
      </c>
      <c r="U297" s="35"/>
      <c r="V297" s="35"/>
      <c r="W297" s="35"/>
      <c r="X297" s="35"/>
      <c r="Y297" s="35"/>
      <c r="Z297" s="35"/>
      <c r="AA297" s="35"/>
      <c r="AB297" s="35"/>
      <c r="AC297" s="35"/>
      <c r="AD297" s="35"/>
      <c r="AE297" s="35"/>
      <c r="AR297" s="214" t="s">
        <v>202</v>
      </c>
      <c r="AT297" s="214" t="s">
        <v>174</v>
      </c>
      <c r="AU297" s="214" t="s">
        <v>79</v>
      </c>
      <c r="AY297" s="14" t="s">
        <v>171</v>
      </c>
      <c r="BE297" s="215">
        <f>IF(N297="základní",J297,0)</f>
        <v>0</v>
      </c>
      <c r="BF297" s="215">
        <f>IF(N297="snížená",J297,0)</f>
        <v>0</v>
      </c>
      <c r="BG297" s="215">
        <f>IF(N297="zákl. přenesená",J297,0)</f>
        <v>0</v>
      </c>
      <c r="BH297" s="215">
        <f>IF(N297="sníž. přenesená",J297,0)</f>
        <v>0</v>
      </c>
      <c r="BI297" s="215">
        <f>IF(N297="nulová",J297,0)</f>
        <v>0</v>
      </c>
      <c r="BJ297" s="14" t="s">
        <v>77</v>
      </c>
      <c r="BK297" s="215">
        <f>ROUND(I297*H297,2)</f>
        <v>0</v>
      </c>
      <c r="BL297" s="14" t="s">
        <v>202</v>
      </c>
      <c r="BM297" s="214" t="s">
        <v>1308</v>
      </c>
    </row>
    <row r="298" spans="1:65" s="2" customFormat="1" ht="37.8" customHeight="1">
      <c r="A298" s="35"/>
      <c r="B298" s="36"/>
      <c r="C298" s="222" t="s">
        <v>1029</v>
      </c>
      <c r="D298" s="222" t="s">
        <v>299</v>
      </c>
      <c r="E298" s="223" t="s">
        <v>1309</v>
      </c>
      <c r="F298" s="224" t="s">
        <v>1310</v>
      </c>
      <c r="G298" s="225" t="s">
        <v>184</v>
      </c>
      <c r="H298" s="226">
        <v>514.983</v>
      </c>
      <c r="I298" s="227"/>
      <c r="J298" s="228">
        <f>ROUND(I298*H298,2)</f>
        <v>0</v>
      </c>
      <c r="K298" s="229"/>
      <c r="L298" s="230"/>
      <c r="M298" s="231" t="s">
        <v>19</v>
      </c>
      <c r="N298" s="232" t="s">
        <v>40</v>
      </c>
      <c r="O298" s="81"/>
      <c r="P298" s="212">
        <f>O298*H298</f>
        <v>0</v>
      </c>
      <c r="Q298" s="212">
        <v>0.00014</v>
      </c>
      <c r="R298" s="212">
        <f>Q298*H298</f>
        <v>0.07209761999999999</v>
      </c>
      <c r="S298" s="212">
        <v>0</v>
      </c>
      <c r="T298" s="213">
        <f>S298*H298</f>
        <v>0</v>
      </c>
      <c r="U298" s="35"/>
      <c r="V298" s="35"/>
      <c r="W298" s="35"/>
      <c r="X298" s="35"/>
      <c r="Y298" s="35"/>
      <c r="Z298" s="35"/>
      <c r="AA298" s="35"/>
      <c r="AB298" s="35"/>
      <c r="AC298" s="35"/>
      <c r="AD298" s="35"/>
      <c r="AE298" s="35"/>
      <c r="AR298" s="214" t="s">
        <v>227</v>
      </c>
      <c r="AT298" s="214" t="s">
        <v>299</v>
      </c>
      <c r="AU298" s="214" t="s">
        <v>79</v>
      </c>
      <c r="AY298" s="14" t="s">
        <v>171</v>
      </c>
      <c r="BE298" s="215">
        <f>IF(N298="základní",J298,0)</f>
        <v>0</v>
      </c>
      <c r="BF298" s="215">
        <f>IF(N298="snížená",J298,0)</f>
        <v>0</v>
      </c>
      <c r="BG298" s="215">
        <f>IF(N298="zákl. přenesená",J298,0)</f>
        <v>0</v>
      </c>
      <c r="BH298" s="215">
        <f>IF(N298="sníž. přenesená",J298,0)</f>
        <v>0</v>
      </c>
      <c r="BI298" s="215">
        <f>IF(N298="nulová",J298,0)</f>
        <v>0</v>
      </c>
      <c r="BJ298" s="14" t="s">
        <v>77</v>
      </c>
      <c r="BK298" s="215">
        <f>ROUND(I298*H298,2)</f>
        <v>0</v>
      </c>
      <c r="BL298" s="14" t="s">
        <v>202</v>
      </c>
      <c r="BM298" s="214" t="s">
        <v>1311</v>
      </c>
    </row>
    <row r="299" spans="1:65" s="2" customFormat="1" ht="37.8" customHeight="1">
      <c r="A299" s="35"/>
      <c r="B299" s="36"/>
      <c r="C299" s="202" t="s">
        <v>1312</v>
      </c>
      <c r="D299" s="202" t="s">
        <v>174</v>
      </c>
      <c r="E299" s="203" t="s">
        <v>1313</v>
      </c>
      <c r="F299" s="204" t="s">
        <v>1314</v>
      </c>
      <c r="G299" s="205" t="s">
        <v>321</v>
      </c>
      <c r="H299" s="216"/>
      <c r="I299" s="207"/>
      <c r="J299" s="208">
        <f>ROUND(I299*H299,2)</f>
        <v>0</v>
      </c>
      <c r="K299" s="209"/>
      <c r="L299" s="41"/>
      <c r="M299" s="210" t="s">
        <v>19</v>
      </c>
      <c r="N299" s="211" t="s">
        <v>40</v>
      </c>
      <c r="O299" s="81"/>
      <c r="P299" s="212">
        <f>O299*H299</f>
        <v>0</v>
      </c>
      <c r="Q299" s="212">
        <v>0</v>
      </c>
      <c r="R299" s="212">
        <f>Q299*H299</f>
        <v>0</v>
      </c>
      <c r="S299" s="212">
        <v>0</v>
      </c>
      <c r="T299" s="213">
        <f>S299*H299</f>
        <v>0</v>
      </c>
      <c r="U299" s="35"/>
      <c r="V299" s="35"/>
      <c r="W299" s="35"/>
      <c r="X299" s="35"/>
      <c r="Y299" s="35"/>
      <c r="Z299" s="35"/>
      <c r="AA299" s="35"/>
      <c r="AB299" s="35"/>
      <c r="AC299" s="35"/>
      <c r="AD299" s="35"/>
      <c r="AE299" s="35"/>
      <c r="AR299" s="214" t="s">
        <v>202</v>
      </c>
      <c r="AT299" s="214" t="s">
        <v>174</v>
      </c>
      <c r="AU299" s="214" t="s">
        <v>79</v>
      </c>
      <c r="AY299" s="14" t="s">
        <v>171</v>
      </c>
      <c r="BE299" s="215">
        <f>IF(N299="základní",J299,0)</f>
        <v>0</v>
      </c>
      <c r="BF299" s="215">
        <f>IF(N299="snížená",J299,0)</f>
        <v>0</v>
      </c>
      <c r="BG299" s="215">
        <f>IF(N299="zákl. přenesená",J299,0)</f>
        <v>0</v>
      </c>
      <c r="BH299" s="215">
        <f>IF(N299="sníž. přenesená",J299,0)</f>
        <v>0</v>
      </c>
      <c r="BI299" s="215">
        <f>IF(N299="nulová",J299,0)</f>
        <v>0</v>
      </c>
      <c r="BJ299" s="14" t="s">
        <v>77</v>
      </c>
      <c r="BK299" s="215">
        <f>ROUND(I299*H299,2)</f>
        <v>0</v>
      </c>
      <c r="BL299" s="14" t="s">
        <v>202</v>
      </c>
      <c r="BM299" s="214" t="s">
        <v>1315</v>
      </c>
    </row>
    <row r="300" spans="1:63" s="12" customFormat="1" ht="22.8" customHeight="1">
      <c r="A300" s="12"/>
      <c r="B300" s="186"/>
      <c r="C300" s="187"/>
      <c r="D300" s="188" t="s">
        <v>68</v>
      </c>
      <c r="E300" s="200" t="s">
        <v>284</v>
      </c>
      <c r="F300" s="200" t="s">
        <v>285</v>
      </c>
      <c r="G300" s="187"/>
      <c r="H300" s="187"/>
      <c r="I300" s="190"/>
      <c r="J300" s="201">
        <f>BK300</f>
        <v>0</v>
      </c>
      <c r="K300" s="187"/>
      <c r="L300" s="192"/>
      <c r="M300" s="193"/>
      <c r="N300" s="194"/>
      <c r="O300" s="194"/>
      <c r="P300" s="195">
        <f>SUM(P301:P312)</f>
        <v>0</v>
      </c>
      <c r="Q300" s="194"/>
      <c r="R300" s="195">
        <f>SUM(R301:R312)</f>
        <v>0</v>
      </c>
      <c r="S300" s="194"/>
      <c r="T300" s="196">
        <f>SUM(T301:T312)</f>
        <v>0</v>
      </c>
      <c r="U300" s="12"/>
      <c r="V300" s="12"/>
      <c r="W300" s="12"/>
      <c r="X300" s="12"/>
      <c r="Y300" s="12"/>
      <c r="Z300" s="12"/>
      <c r="AA300" s="12"/>
      <c r="AB300" s="12"/>
      <c r="AC300" s="12"/>
      <c r="AD300" s="12"/>
      <c r="AE300" s="12"/>
      <c r="AR300" s="197" t="s">
        <v>79</v>
      </c>
      <c r="AT300" s="198" t="s">
        <v>68</v>
      </c>
      <c r="AU300" s="198" t="s">
        <v>77</v>
      </c>
      <c r="AY300" s="197" t="s">
        <v>171</v>
      </c>
      <c r="BK300" s="199">
        <f>SUM(BK301:BK312)</f>
        <v>0</v>
      </c>
    </row>
    <row r="301" spans="1:65" s="2" customFormat="1" ht="14.4" customHeight="1">
      <c r="A301" s="35"/>
      <c r="B301" s="36"/>
      <c r="C301" s="202" t="s">
        <v>1030</v>
      </c>
      <c r="D301" s="202" t="s">
        <v>174</v>
      </c>
      <c r="E301" s="203" t="s">
        <v>1316</v>
      </c>
      <c r="F301" s="204" t="s">
        <v>1317</v>
      </c>
      <c r="G301" s="205" t="s">
        <v>378</v>
      </c>
      <c r="H301" s="206">
        <v>2</v>
      </c>
      <c r="I301" s="207"/>
      <c r="J301" s="208">
        <f>ROUND(I301*H301,2)</f>
        <v>0</v>
      </c>
      <c r="K301" s="209"/>
      <c r="L301" s="41"/>
      <c r="M301" s="210" t="s">
        <v>19</v>
      </c>
      <c r="N301" s="211" t="s">
        <v>40</v>
      </c>
      <c r="O301" s="81"/>
      <c r="P301" s="212">
        <f>O301*H301</f>
        <v>0</v>
      </c>
      <c r="Q301" s="212">
        <v>0</v>
      </c>
      <c r="R301" s="212">
        <f>Q301*H301</f>
        <v>0</v>
      </c>
      <c r="S301" s="212">
        <v>0</v>
      </c>
      <c r="T301" s="213">
        <f>S301*H301</f>
        <v>0</v>
      </c>
      <c r="U301" s="35"/>
      <c r="V301" s="35"/>
      <c r="W301" s="35"/>
      <c r="X301" s="35"/>
      <c r="Y301" s="35"/>
      <c r="Z301" s="35"/>
      <c r="AA301" s="35"/>
      <c r="AB301" s="35"/>
      <c r="AC301" s="35"/>
      <c r="AD301" s="35"/>
      <c r="AE301" s="35"/>
      <c r="AR301" s="214" t="s">
        <v>202</v>
      </c>
      <c r="AT301" s="214" t="s">
        <v>174</v>
      </c>
      <c r="AU301" s="214" t="s">
        <v>79</v>
      </c>
      <c r="AY301" s="14" t="s">
        <v>171</v>
      </c>
      <c r="BE301" s="215">
        <f>IF(N301="základní",J301,0)</f>
        <v>0</v>
      </c>
      <c r="BF301" s="215">
        <f>IF(N301="snížená",J301,0)</f>
        <v>0</v>
      </c>
      <c r="BG301" s="215">
        <f>IF(N301="zákl. přenesená",J301,0)</f>
        <v>0</v>
      </c>
      <c r="BH301" s="215">
        <f>IF(N301="sníž. přenesená",J301,0)</f>
        <v>0</v>
      </c>
      <c r="BI301" s="215">
        <f>IF(N301="nulová",J301,0)</f>
        <v>0</v>
      </c>
      <c r="BJ301" s="14" t="s">
        <v>77</v>
      </c>
      <c r="BK301" s="215">
        <f>ROUND(I301*H301,2)</f>
        <v>0</v>
      </c>
      <c r="BL301" s="14" t="s">
        <v>202</v>
      </c>
      <c r="BM301" s="214" t="s">
        <v>1318</v>
      </c>
    </row>
    <row r="302" spans="1:65" s="2" customFormat="1" ht="14.4" customHeight="1">
      <c r="A302" s="35"/>
      <c r="B302" s="36"/>
      <c r="C302" s="202" t="s">
        <v>1319</v>
      </c>
      <c r="D302" s="202" t="s">
        <v>174</v>
      </c>
      <c r="E302" s="203" t="s">
        <v>1320</v>
      </c>
      <c r="F302" s="204" t="s">
        <v>1321</v>
      </c>
      <c r="G302" s="205" t="s">
        <v>378</v>
      </c>
      <c r="H302" s="206">
        <v>1</v>
      </c>
      <c r="I302" s="207"/>
      <c r="J302" s="208">
        <f>ROUND(I302*H302,2)</f>
        <v>0</v>
      </c>
      <c r="K302" s="209"/>
      <c r="L302" s="41"/>
      <c r="M302" s="210" t="s">
        <v>19</v>
      </c>
      <c r="N302" s="211" t="s">
        <v>40</v>
      </c>
      <c r="O302" s="81"/>
      <c r="P302" s="212">
        <f>O302*H302</f>
        <v>0</v>
      </c>
      <c r="Q302" s="212">
        <v>0</v>
      </c>
      <c r="R302" s="212">
        <f>Q302*H302</f>
        <v>0</v>
      </c>
      <c r="S302" s="212">
        <v>0</v>
      </c>
      <c r="T302" s="213">
        <f>S302*H302</f>
        <v>0</v>
      </c>
      <c r="U302" s="35"/>
      <c r="V302" s="35"/>
      <c r="W302" s="35"/>
      <c r="X302" s="35"/>
      <c r="Y302" s="35"/>
      <c r="Z302" s="35"/>
      <c r="AA302" s="35"/>
      <c r="AB302" s="35"/>
      <c r="AC302" s="35"/>
      <c r="AD302" s="35"/>
      <c r="AE302" s="35"/>
      <c r="AR302" s="214" t="s">
        <v>202</v>
      </c>
      <c r="AT302" s="214" t="s">
        <v>174</v>
      </c>
      <c r="AU302" s="214" t="s">
        <v>79</v>
      </c>
      <c r="AY302" s="14" t="s">
        <v>171</v>
      </c>
      <c r="BE302" s="215">
        <f>IF(N302="základní",J302,0)</f>
        <v>0</v>
      </c>
      <c r="BF302" s="215">
        <f>IF(N302="snížená",J302,0)</f>
        <v>0</v>
      </c>
      <c r="BG302" s="215">
        <f>IF(N302="zákl. přenesená",J302,0)</f>
        <v>0</v>
      </c>
      <c r="BH302" s="215">
        <f>IF(N302="sníž. přenesená",J302,0)</f>
        <v>0</v>
      </c>
      <c r="BI302" s="215">
        <f>IF(N302="nulová",J302,0)</f>
        <v>0</v>
      </c>
      <c r="BJ302" s="14" t="s">
        <v>77</v>
      </c>
      <c r="BK302" s="215">
        <f>ROUND(I302*H302,2)</f>
        <v>0</v>
      </c>
      <c r="BL302" s="14" t="s">
        <v>202</v>
      </c>
      <c r="BM302" s="214" t="s">
        <v>1322</v>
      </c>
    </row>
    <row r="303" spans="1:65" s="2" customFormat="1" ht="14.4" customHeight="1">
      <c r="A303" s="35"/>
      <c r="B303" s="36"/>
      <c r="C303" s="202" t="s">
        <v>1034</v>
      </c>
      <c r="D303" s="202" t="s">
        <v>174</v>
      </c>
      <c r="E303" s="203" t="s">
        <v>1323</v>
      </c>
      <c r="F303" s="204" t="s">
        <v>1324</v>
      </c>
      <c r="G303" s="205" t="s">
        <v>378</v>
      </c>
      <c r="H303" s="206">
        <v>2</v>
      </c>
      <c r="I303" s="207"/>
      <c r="J303" s="208">
        <f>ROUND(I303*H303,2)</f>
        <v>0</v>
      </c>
      <c r="K303" s="209"/>
      <c r="L303" s="41"/>
      <c r="M303" s="210" t="s">
        <v>19</v>
      </c>
      <c r="N303" s="211" t="s">
        <v>40</v>
      </c>
      <c r="O303" s="81"/>
      <c r="P303" s="212">
        <f>O303*H303</f>
        <v>0</v>
      </c>
      <c r="Q303" s="212">
        <v>0</v>
      </c>
      <c r="R303" s="212">
        <f>Q303*H303</f>
        <v>0</v>
      </c>
      <c r="S303" s="212">
        <v>0</v>
      </c>
      <c r="T303" s="213">
        <f>S303*H303</f>
        <v>0</v>
      </c>
      <c r="U303" s="35"/>
      <c r="V303" s="35"/>
      <c r="W303" s="35"/>
      <c r="X303" s="35"/>
      <c r="Y303" s="35"/>
      <c r="Z303" s="35"/>
      <c r="AA303" s="35"/>
      <c r="AB303" s="35"/>
      <c r="AC303" s="35"/>
      <c r="AD303" s="35"/>
      <c r="AE303" s="35"/>
      <c r="AR303" s="214" t="s">
        <v>202</v>
      </c>
      <c r="AT303" s="214" t="s">
        <v>174</v>
      </c>
      <c r="AU303" s="214" t="s">
        <v>79</v>
      </c>
      <c r="AY303" s="14" t="s">
        <v>171</v>
      </c>
      <c r="BE303" s="215">
        <f>IF(N303="základní",J303,0)</f>
        <v>0</v>
      </c>
      <c r="BF303" s="215">
        <f>IF(N303="snížená",J303,0)</f>
        <v>0</v>
      </c>
      <c r="BG303" s="215">
        <f>IF(N303="zákl. přenesená",J303,0)</f>
        <v>0</v>
      </c>
      <c r="BH303" s="215">
        <f>IF(N303="sníž. přenesená",J303,0)</f>
        <v>0</v>
      </c>
      <c r="BI303" s="215">
        <f>IF(N303="nulová",J303,0)</f>
        <v>0</v>
      </c>
      <c r="BJ303" s="14" t="s">
        <v>77</v>
      </c>
      <c r="BK303" s="215">
        <f>ROUND(I303*H303,2)</f>
        <v>0</v>
      </c>
      <c r="BL303" s="14" t="s">
        <v>202</v>
      </c>
      <c r="BM303" s="214" t="s">
        <v>1325</v>
      </c>
    </row>
    <row r="304" spans="1:65" s="2" customFormat="1" ht="24.15" customHeight="1">
      <c r="A304" s="35"/>
      <c r="B304" s="36"/>
      <c r="C304" s="202" t="s">
        <v>1326</v>
      </c>
      <c r="D304" s="202" t="s">
        <v>174</v>
      </c>
      <c r="E304" s="203" t="s">
        <v>1327</v>
      </c>
      <c r="F304" s="204" t="s">
        <v>1328</v>
      </c>
      <c r="G304" s="205" t="s">
        <v>378</v>
      </c>
      <c r="H304" s="206">
        <v>21</v>
      </c>
      <c r="I304" s="207"/>
      <c r="J304" s="208">
        <f>ROUND(I304*H304,2)</f>
        <v>0</v>
      </c>
      <c r="K304" s="209"/>
      <c r="L304" s="41"/>
      <c r="M304" s="210" t="s">
        <v>19</v>
      </c>
      <c r="N304" s="211" t="s">
        <v>40</v>
      </c>
      <c r="O304" s="81"/>
      <c r="P304" s="212">
        <f>O304*H304</f>
        <v>0</v>
      </c>
      <c r="Q304" s="212">
        <v>0</v>
      </c>
      <c r="R304" s="212">
        <f>Q304*H304</f>
        <v>0</v>
      </c>
      <c r="S304" s="212">
        <v>0</v>
      </c>
      <c r="T304" s="213">
        <f>S304*H304</f>
        <v>0</v>
      </c>
      <c r="U304" s="35"/>
      <c r="V304" s="35"/>
      <c r="W304" s="35"/>
      <c r="X304" s="35"/>
      <c r="Y304" s="35"/>
      <c r="Z304" s="35"/>
      <c r="AA304" s="35"/>
      <c r="AB304" s="35"/>
      <c r="AC304" s="35"/>
      <c r="AD304" s="35"/>
      <c r="AE304" s="35"/>
      <c r="AR304" s="214" t="s">
        <v>202</v>
      </c>
      <c r="AT304" s="214" t="s">
        <v>174</v>
      </c>
      <c r="AU304" s="214" t="s">
        <v>79</v>
      </c>
      <c r="AY304" s="14" t="s">
        <v>171</v>
      </c>
      <c r="BE304" s="215">
        <f>IF(N304="základní",J304,0)</f>
        <v>0</v>
      </c>
      <c r="BF304" s="215">
        <f>IF(N304="snížená",J304,0)</f>
        <v>0</v>
      </c>
      <c r="BG304" s="215">
        <f>IF(N304="zákl. přenesená",J304,0)</f>
        <v>0</v>
      </c>
      <c r="BH304" s="215">
        <f>IF(N304="sníž. přenesená",J304,0)</f>
        <v>0</v>
      </c>
      <c r="BI304" s="215">
        <f>IF(N304="nulová",J304,0)</f>
        <v>0</v>
      </c>
      <c r="BJ304" s="14" t="s">
        <v>77</v>
      </c>
      <c r="BK304" s="215">
        <f>ROUND(I304*H304,2)</f>
        <v>0</v>
      </c>
      <c r="BL304" s="14" t="s">
        <v>202</v>
      </c>
      <c r="BM304" s="214" t="s">
        <v>1329</v>
      </c>
    </row>
    <row r="305" spans="1:65" s="2" customFormat="1" ht="14.4" customHeight="1">
      <c r="A305" s="35"/>
      <c r="B305" s="36"/>
      <c r="C305" s="202" t="s">
        <v>1037</v>
      </c>
      <c r="D305" s="202" t="s">
        <v>174</v>
      </c>
      <c r="E305" s="203" t="s">
        <v>1330</v>
      </c>
      <c r="F305" s="204" t="s">
        <v>1331</v>
      </c>
      <c r="G305" s="205" t="s">
        <v>378</v>
      </c>
      <c r="H305" s="206">
        <v>6</v>
      </c>
      <c r="I305" s="207"/>
      <c r="J305" s="208">
        <f>ROUND(I305*H305,2)</f>
        <v>0</v>
      </c>
      <c r="K305" s="209"/>
      <c r="L305" s="41"/>
      <c r="M305" s="210" t="s">
        <v>19</v>
      </c>
      <c r="N305" s="211" t="s">
        <v>40</v>
      </c>
      <c r="O305" s="81"/>
      <c r="P305" s="212">
        <f>O305*H305</f>
        <v>0</v>
      </c>
      <c r="Q305" s="212">
        <v>0</v>
      </c>
      <c r="R305" s="212">
        <f>Q305*H305</f>
        <v>0</v>
      </c>
      <c r="S305" s="212">
        <v>0</v>
      </c>
      <c r="T305" s="213">
        <f>S305*H305</f>
        <v>0</v>
      </c>
      <c r="U305" s="35"/>
      <c r="V305" s="35"/>
      <c r="W305" s="35"/>
      <c r="X305" s="35"/>
      <c r="Y305" s="35"/>
      <c r="Z305" s="35"/>
      <c r="AA305" s="35"/>
      <c r="AB305" s="35"/>
      <c r="AC305" s="35"/>
      <c r="AD305" s="35"/>
      <c r="AE305" s="35"/>
      <c r="AR305" s="214" t="s">
        <v>202</v>
      </c>
      <c r="AT305" s="214" t="s">
        <v>174</v>
      </c>
      <c r="AU305" s="214" t="s">
        <v>79</v>
      </c>
      <c r="AY305" s="14" t="s">
        <v>171</v>
      </c>
      <c r="BE305" s="215">
        <f>IF(N305="základní",J305,0)</f>
        <v>0</v>
      </c>
      <c r="BF305" s="215">
        <f>IF(N305="snížená",J305,0)</f>
        <v>0</v>
      </c>
      <c r="BG305" s="215">
        <f>IF(N305="zákl. přenesená",J305,0)</f>
        <v>0</v>
      </c>
      <c r="BH305" s="215">
        <f>IF(N305="sníž. přenesená",J305,0)</f>
        <v>0</v>
      </c>
      <c r="BI305" s="215">
        <f>IF(N305="nulová",J305,0)</f>
        <v>0</v>
      </c>
      <c r="BJ305" s="14" t="s">
        <v>77</v>
      </c>
      <c r="BK305" s="215">
        <f>ROUND(I305*H305,2)</f>
        <v>0</v>
      </c>
      <c r="BL305" s="14" t="s">
        <v>202</v>
      </c>
      <c r="BM305" s="214" t="s">
        <v>1332</v>
      </c>
    </row>
    <row r="306" spans="1:65" s="2" customFormat="1" ht="14.4" customHeight="1">
      <c r="A306" s="35"/>
      <c r="B306" s="36"/>
      <c r="C306" s="202" t="s">
        <v>1333</v>
      </c>
      <c r="D306" s="202" t="s">
        <v>174</v>
      </c>
      <c r="E306" s="203" t="s">
        <v>1334</v>
      </c>
      <c r="F306" s="204" t="s">
        <v>1335</v>
      </c>
      <c r="G306" s="205" t="s">
        <v>378</v>
      </c>
      <c r="H306" s="206">
        <v>36</v>
      </c>
      <c r="I306" s="207"/>
      <c r="J306" s="208">
        <f>ROUND(I306*H306,2)</f>
        <v>0</v>
      </c>
      <c r="K306" s="209"/>
      <c r="L306" s="41"/>
      <c r="M306" s="210" t="s">
        <v>19</v>
      </c>
      <c r="N306" s="211" t="s">
        <v>40</v>
      </c>
      <c r="O306" s="81"/>
      <c r="P306" s="212">
        <f>O306*H306</f>
        <v>0</v>
      </c>
      <c r="Q306" s="212">
        <v>0</v>
      </c>
      <c r="R306" s="212">
        <f>Q306*H306</f>
        <v>0</v>
      </c>
      <c r="S306" s="212">
        <v>0</v>
      </c>
      <c r="T306" s="213">
        <f>S306*H306</f>
        <v>0</v>
      </c>
      <c r="U306" s="35"/>
      <c r="V306" s="35"/>
      <c r="W306" s="35"/>
      <c r="X306" s="35"/>
      <c r="Y306" s="35"/>
      <c r="Z306" s="35"/>
      <c r="AA306" s="35"/>
      <c r="AB306" s="35"/>
      <c r="AC306" s="35"/>
      <c r="AD306" s="35"/>
      <c r="AE306" s="35"/>
      <c r="AR306" s="214" t="s">
        <v>202</v>
      </c>
      <c r="AT306" s="214" t="s">
        <v>174</v>
      </c>
      <c r="AU306" s="214" t="s">
        <v>79</v>
      </c>
      <c r="AY306" s="14" t="s">
        <v>171</v>
      </c>
      <c r="BE306" s="215">
        <f>IF(N306="základní",J306,0)</f>
        <v>0</v>
      </c>
      <c r="BF306" s="215">
        <f>IF(N306="snížená",J306,0)</f>
        <v>0</v>
      </c>
      <c r="BG306" s="215">
        <f>IF(N306="zákl. přenesená",J306,0)</f>
        <v>0</v>
      </c>
      <c r="BH306" s="215">
        <f>IF(N306="sníž. přenesená",J306,0)</f>
        <v>0</v>
      </c>
      <c r="BI306" s="215">
        <f>IF(N306="nulová",J306,0)</f>
        <v>0</v>
      </c>
      <c r="BJ306" s="14" t="s">
        <v>77</v>
      </c>
      <c r="BK306" s="215">
        <f>ROUND(I306*H306,2)</f>
        <v>0</v>
      </c>
      <c r="BL306" s="14" t="s">
        <v>202</v>
      </c>
      <c r="BM306" s="214" t="s">
        <v>1336</v>
      </c>
    </row>
    <row r="307" spans="1:65" s="2" customFormat="1" ht="14.4" customHeight="1">
      <c r="A307" s="35"/>
      <c r="B307" s="36"/>
      <c r="C307" s="202" t="s">
        <v>1041</v>
      </c>
      <c r="D307" s="202" t="s">
        <v>174</v>
      </c>
      <c r="E307" s="203" t="s">
        <v>1337</v>
      </c>
      <c r="F307" s="204" t="s">
        <v>1338</v>
      </c>
      <c r="G307" s="205" t="s">
        <v>378</v>
      </c>
      <c r="H307" s="206">
        <v>4</v>
      </c>
      <c r="I307" s="207"/>
      <c r="J307" s="208">
        <f>ROUND(I307*H307,2)</f>
        <v>0</v>
      </c>
      <c r="K307" s="209"/>
      <c r="L307" s="41"/>
      <c r="M307" s="210" t="s">
        <v>19</v>
      </c>
      <c r="N307" s="211" t="s">
        <v>40</v>
      </c>
      <c r="O307" s="81"/>
      <c r="P307" s="212">
        <f>O307*H307</f>
        <v>0</v>
      </c>
      <c r="Q307" s="212">
        <v>0</v>
      </c>
      <c r="R307" s="212">
        <f>Q307*H307</f>
        <v>0</v>
      </c>
      <c r="S307" s="212">
        <v>0</v>
      </c>
      <c r="T307" s="213">
        <f>S307*H307</f>
        <v>0</v>
      </c>
      <c r="U307" s="35"/>
      <c r="V307" s="35"/>
      <c r="W307" s="35"/>
      <c r="X307" s="35"/>
      <c r="Y307" s="35"/>
      <c r="Z307" s="35"/>
      <c r="AA307" s="35"/>
      <c r="AB307" s="35"/>
      <c r="AC307" s="35"/>
      <c r="AD307" s="35"/>
      <c r="AE307" s="35"/>
      <c r="AR307" s="214" t="s">
        <v>202</v>
      </c>
      <c r="AT307" s="214" t="s">
        <v>174</v>
      </c>
      <c r="AU307" s="214" t="s">
        <v>79</v>
      </c>
      <c r="AY307" s="14" t="s">
        <v>171</v>
      </c>
      <c r="BE307" s="215">
        <f>IF(N307="základní",J307,0)</f>
        <v>0</v>
      </c>
      <c r="BF307" s="215">
        <f>IF(N307="snížená",J307,0)</f>
        <v>0</v>
      </c>
      <c r="BG307" s="215">
        <f>IF(N307="zákl. přenesená",J307,0)</f>
        <v>0</v>
      </c>
      <c r="BH307" s="215">
        <f>IF(N307="sníž. přenesená",J307,0)</f>
        <v>0</v>
      </c>
      <c r="BI307" s="215">
        <f>IF(N307="nulová",J307,0)</f>
        <v>0</v>
      </c>
      <c r="BJ307" s="14" t="s">
        <v>77</v>
      </c>
      <c r="BK307" s="215">
        <f>ROUND(I307*H307,2)</f>
        <v>0</v>
      </c>
      <c r="BL307" s="14" t="s">
        <v>202</v>
      </c>
      <c r="BM307" s="214" t="s">
        <v>1339</v>
      </c>
    </row>
    <row r="308" spans="1:65" s="2" customFormat="1" ht="14.4" customHeight="1">
      <c r="A308" s="35"/>
      <c r="B308" s="36"/>
      <c r="C308" s="202" t="s">
        <v>1340</v>
      </c>
      <c r="D308" s="202" t="s">
        <v>174</v>
      </c>
      <c r="E308" s="203" t="s">
        <v>1341</v>
      </c>
      <c r="F308" s="204" t="s">
        <v>1342</v>
      </c>
      <c r="G308" s="205" t="s">
        <v>378</v>
      </c>
      <c r="H308" s="206">
        <v>17</v>
      </c>
      <c r="I308" s="207"/>
      <c r="J308" s="208">
        <f>ROUND(I308*H308,2)</f>
        <v>0</v>
      </c>
      <c r="K308" s="209"/>
      <c r="L308" s="41"/>
      <c r="M308" s="210" t="s">
        <v>19</v>
      </c>
      <c r="N308" s="211" t="s">
        <v>40</v>
      </c>
      <c r="O308" s="81"/>
      <c r="P308" s="212">
        <f>O308*H308</f>
        <v>0</v>
      </c>
      <c r="Q308" s="212">
        <v>0</v>
      </c>
      <c r="R308" s="212">
        <f>Q308*H308</f>
        <v>0</v>
      </c>
      <c r="S308" s="212">
        <v>0</v>
      </c>
      <c r="T308" s="213">
        <f>S308*H308</f>
        <v>0</v>
      </c>
      <c r="U308" s="35"/>
      <c r="V308" s="35"/>
      <c r="W308" s="35"/>
      <c r="X308" s="35"/>
      <c r="Y308" s="35"/>
      <c r="Z308" s="35"/>
      <c r="AA308" s="35"/>
      <c r="AB308" s="35"/>
      <c r="AC308" s="35"/>
      <c r="AD308" s="35"/>
      <c r="AE308" s="35"/>
      <c r="AR308" s="214" t="s">
        <v>202</v>
      </c>
      <c r="AT308" s="214" t="s">
        <v>174</v>
      </c>
      <c r="AU308" s="214" t="s">
        <v>79</v>
      </c>
      <c r="AY308" s="14" t="s">
        <v>171</v>
      </c>
      <c r="BE308" s="215">
        <f>IF(N308="základní",J308,0)</f>
        <v>0</v>
      </c>
      <c r="BF308" s="215">
        <f>IF(N308="snížená",J308,0)</f>
        <v>0</v>
      </c>
      <c r="BG308" s="215">
        <f>IF(N308="zákl. přenesená",J308,0)</f>
        <v>0</v>
      </c>
      <c r="BH308" s="215">
        <f>IF(N308="sníž. přenesená",J308,0)</f>
        <v>0</v>
      </c>
      <c r="BI308" s="215">
        <f>IF(N308="nulová",J308,0)</f>
        <v>0</v>
      </c>
      <c r="BJ308" s="14" t="s">
        <v>77</v>
      </c>
      <c r="BK308" s="215">
        <f>ROUND(I308*H308,2)</f>
        <v>0</v>
      </c>
      <c r="BL308" s="14" t="s">
        <v>202</v>
      </c>
      <c r="BM308" s="214" t="s">
        <v>1343</v>
      </c>
    </row>
    <row r="309" spans="1:65" s="2" customFormat="1" ht="14.4" customHeight="1">
      <c r="A309" s="35"/>
      <c r="B309" s="36"/>
      <c r="C309" s="202" t="s">
        <v>1044</v>
      </c>
      <c r="D309" s="202" t="s">
        <v>174</v>
      </c>
      <c r="E309" s="203" t="s">
        <v>1344</v>
      </c>
      <c r="F309" s="204" t="s">
        <v>1345</v>
      </c>
      <c r="G309" s="205" t="s">
        <v>378</v>
      </c>
      <c r="H309" s="206">
        <v>30</v>
      </c>
      <c r="I309" s="207"/>
      <c r="J309" s="208">
        <f>ROUND(I309*H309,2)</f>
        <v>0</v>
      </c>
      <c r="K309" s="209"/>
      <c r="L309" s="41"/>
      <c r="M309" s="210" t="s">
        <v>19</v>
      </c>
      <c r="N309" s="211" t="s">
        <v>40</v>
      </c>
      <c r="O309" s="81"/>
      <c r="P309" s="212">
        <f>O309*H309</f>
        <v>0</v>
      </c>
      <c r="Q309" s="212">
        <v>0</v>
      </c>
      <c r="R309" s="212">
        <f>Q309*H309</f>
        <v>0</v>
      </c>
      <c r="S309" s="212">
        <v>0</v>
      </c>
      <c r="T309" s="213">
        <f>S309*H309</f>
        <v>0</v>
      </c>
      <c r="U309" s="35"/>
      <c r="V309" s="35"/>
      <c r="W309" s="35"/>
      <c r="X309" s="35"/>
      <c r="Y309" s="35"/>
      <c r="Z309" s="35"/>
      <c r="AA309" s="35"/>
      <c r="AB309" s="35"/>
      <c r="AC309" s="35"/>
      <c r="AD309" s="35"/>
      <c r="AE309" s="35"/>
      <c r="AR309" s="214" t="s">
        <v>202</v>
      </c>
      <c r="AT309" s="214" t="s">
        <v>174</v>
      </c>
      <c r="AU309" s="214" t="s">
        <v>79</v>
      </c>
      <c r="AY309" s="14" t="s">
        <v>171</v>
      </c>
      <c r="BE309" s="215">
        <f>IF(N309="základní",J309,0)</f>
        <v>0</v>
      </c>
      <c r="BF309" s="215">
        <f>IF(N309="snížená",J309,0)</f>
        <v>0</v>
      </c>
      <c r="BG309" s="215">
        <f>IF(N309="zákl. přenesená",J309,0)</f>
        <v>0</v>
      </c>
      <c r="BH309" s="215">
        <f>IF(N309="sníž. přenesená",J309,0)</f>
        <v>0</v>
      </c>
      <c r="BI309" s="215">
        <f>IF(N309="nulová",J309,0)</f>
        <v>0</v>
      </c>
      <c r="BJ309" s="14" t="s">
        <v>77</v>
      </c>
      <c r="BK309" s="215">
        <f>ROUND(I309*H309,2)</f>
        <v>0</v>
      </c>
      <c r="BL309" s="14" t="s">
        <v>202</v>
      </c>
      <c r="BM309" s="214" t="s">
        <v>1346</v>
      </c>
    </row>
    <row r="310" spans="1:65" s="2" customFormat="1" ht="24.15" customHeight="1">
      <c r="A310" s="35"/>
      <c r="B310" s="36"/>
      <c r="C310" s="202" t="s">
        <v>1347</v>
      </c>
      <c r="D310" s="202" t="s">
        <v>174</v>
      </c>
      <c r="E310" s="203" t="s">
        <v>1348</v>
      </c>
      <c r="F310" s="204" t="s">
        <v>1349</v>
      </c>
      <c r="G310" s="205" t="s">
        <v>378</v>
      </c>
      <c r="H310" s="206">
        <v>6</v>
      </c>
      <c r="I310" s="207"/>
      <c r="J310" s="208">
        <f>ROUND(I310*H310,2)</f>
        <v>0</v>
      </c>
      <c r="K310" s="209"/>
      <c r="L310" s="41"/>
      <c r="M310" s="210" t="s">
        <v>19</v>
      </c>
      <c r="N310" s="211" t="s">
        <v>40</v>
      </c>
      <c r="O310" s="81"/>
      <c r="P310" s="212">
        <f>O310*H310</f>
        <v>0</v>
      </c>
      <c r="Q310" s="212">
        <v>0</v>
      </c>
      <c r="R310" s="212">
        <f>Q310*H310</f>
        <v>0</v>
      </c>
      <c r="S310" s="212">
        <v>0</v>
      </c>
      <c r="T310" s="213">
        <f>S310*H310</f>
        <v>0</v>
      </c>
      <c r="U310" s="35"/>
      <c r="V310" s="35"/>
      <c r="W310" s="35"/>
      <c r="X310" s="35"/>
      <c r="Y310" s="35"/>
      <c r="Z310" s="35"/>
      <c r="AA310" s="35"/>
      <c r="AB310" s="35"/>
      <c r="AC310" s="35"/>
      <c r="AD310" s="35"/>
      <c r="AE310" s="35"/>
      <c r="AR310" s="214" t="s">
        <v>202</v>
      </c>
      <c r="AT310" s="214" t="s">
        <v>174</v>
      </c>
      <c r="AU310" s="214" t="s">
        <v>79</v>
      </c>
      <c r="AY310" s="14" t="s">
        <v>171</v>
      </c>
      <c r="BE310" s="215">
        <f>IF(N310="základní",J310,0)</f>
        <v>0</v>
      </c>
      <c r="BF310" s="215">
        <f>IF(N310="snížená",J310,0)</f>
        <v>0</v>
      </c>
      <c r="BG310" s="215">
        <f>IF(N310="zákl. přenesená",J310,0)</f>
        <v>0</v>
      </c>
      <c r="BH310" s="215">
        <f>IF(N310="sníž. přenesená",J310,0)</f>
        <v>0</v>
      </c>
      <c r="BI310" s="215">
        <f>IF(N310="nulová",J310,0)</f>
        <v>0</v>
      </c>
      <c r="BJ310" s="14" t="s">
        <v>77</v>
      </c>
      <c r="BK310" s="215">
        <f>ROUND(I310*H310,2)</f>
        <v>0</v>
      </c>
      <c r="BL310" s="14" t="s">
        <v>202</v>
      </c>
      <c r="BM310" s="214" t="s">
        <v>1350</v>
      </c>
    </row>
    <row r="311" spans="1:65" s="2" customFormat="1" ht="24.15" customHeight="1">
      <c r="A311" s="35"/>
      <c r="B311" s="36"/>
      <c r="C311" s="202" t="s">
        <v>1048</v>
      </c>
      <c r="D311" s="202" t="s">
        <v>174</v>
      </c>
      <c r="E311" s="203" t="s">
        <v>1351</v>
      </c>
      <c r="F311" s="204" t="s">
        <v>1352</v>
      </c>
      <c r="G311" s="205" t="s">
        <v>378</v>
      </c>
      <c r="H311" s="206">
        <v>6</v>
      </c>
      <c r="I311" s="207"/>
      <c r="J311" s="208">
        <f>ROUND(I311*H311,2)</f>
        <v>0</v>
      </c>
      <c r="K311" s="209"/>
      <c r="L311" s="41"/>
      <c r="M311" s="210" t="s">
        <v>19</v>
      </c>
      <c r="N311" s="211" t="s">
        <v>40</v>
      </c>
      <c r="O311" s="81"/>
      <c r="P311" s="212">
        <f>O311*H311</f>
        <v>0</v>
      </c>
      <c r="Q311" s="212">
        <v>0</v>
      </c>
      <c r="R311" s="212">
        <f>Q311*H311</f>
        <v>0</v>
      </c>
      <c r="S311" s="212">
        <v>0</v>
      </c>
      <c r="T311" s="213">
        <f>S311*H311</f>
        <v>0</v>
      </c>
      <c r="U311" s="35"/>
      <c r="V311" s="35"/>
      <c r="W311" s="35"/>
      <c r="X311" s="35"/>
      <c r="Y311" s="35"/>
      <c r="Z311" s="35"/>
      <c r="AA311" s="35"/>
      <c r="AB311" s="35"/>
      <c r="AC311" s="35"/>
      <c r="AD311" s="35"/>
      <c r="AE311" s="35"/>
      <c r="AR311" s="214" t="s">
        <v>202</v>
      </c>
      <c r="AT311" s="214" t="s">
        <v>174</v>
      </c>
      <c r="AU311" s="214" t="s">
        <v>79</v>
      </c>
      <c r="AY311" s="14" t="s">
        <v>171</v>
      </c>
      <c r="BE311" s="215">
        <f>IF(N311="základní",J311,0)</f>
        <v>0</v>
      </c>
      <c r="BF311" s="215">
        <f>IF(N311="snížená",J311,0)</f>
        <v>0</v>
      </c>
      <c r="BG311" s="215">
        <f>IF(N311="zákl. přenesená",J311,0)</f>
        <v>0</v>
      </c>
      <c r="BH311" s="215">
        <f>IF(N311="sníž. přenesená",J311,0)</f>
        <v>0</v>
      </c>
      <c r="BI311" s="215">
        <f>IF(N311="nulová",J311,0)</f>
        <v>0</v>
      </c>
      <c r="BJ311" s="14" t="s">
        <v>77</v>
      </c>
      <c r="BK311" s="215">
        <f>ROUND(I311*H311,2)</f>
        <v>0</v>
      </c>
      <c r="BL311" s="14" t="s">
        <v>202</v>
      </c>
      <c r="BM311" s="214" t="s">
        <v>1353</v>
      </c>
    </row>
    <row r="312" spans="1:65" s="2" customFormat="1" ht="37.8" customHeight="1">
      <c r="A312" s="35"/>
      <c r="B312" s="36"/>
      <c r="C312" s="202" t="s">
        <v>1354</v>
      </c>
      <c r="D312" s="202" t="s">
        <v>174</v>
      </c>
      <c r="E312" s="203" t="s">
        <v>1355</v>
      </c>
      <c r="F312" s="204" t="s">
        <v>1356</v>
      </c>
      <c r="G312" s="205" t="s">
        <v>321</v>
      </c>
      <c r="H312" s="216"/>
      <c r="I312" s="207"/>
      <c r="J312" s="208">
        <f>ROUND(I312*H312,2)</f>
        <v>0</v>
      </c>
      <c r="K312" s="209"/>
      <c r="L312" s="41"/>
      <c r="M312" s="210" t="s">
        <v>19</v>
      </c>
      <c r="N312" s="211" t="s">
        <v>40</v>
      </c>
      <c r="O312" s="81"/>
      <c r="P312" s="212">
        <f>O312*H312</f>
        <v>0</v>
      </c>
      <c r="Q312" s="212">
        <v>0</v>
      </c>
      <c r="R312" s="212">
        <f>Q312*H312</f>
        <v>0</v>
      </c>
      <c r="S312" s="212">
        <v>0</v>
      </c>
      <c r="T312" s="213">
        <f>S312*H312</f>
        <v>0</v>
      </c>
      <c r="U312" s="35"/>
      <c r="V312" s="35"/>
      <c r="W312" s="35"/>
      <c r="X312" s="35"/>
      <c r="Y312" s="35"/>
      <c r="Z312" s="35"/>
      <c r="AA312" s="35"/>
      <c r="AB312" s="35"/>
      <c r="AC312" s="35"/>
      <c r="AD312" s="35"/>
      <c r="AE312" s="35"/>
      <c r="AR312" s="214" t="s">
        <v>202</v>
      </c>
      <c r="AT312" s="214" t="s">
        <v>174</v>
      </c>
      <c r="AU312" s="214" t="s">
        <v>79</v>
      </c>
      <c r="AY312" s="14" t="s">
        <v>171</v>
      </c>
      <c r="BE312" s="215">
        <f>IF(N312="základní",J312,0)</f>
        <v>0</v>
      </c>
      <c r="BF312" s="215">
        <f>IF(N312="snížená",J312,0)</f>
        <v>0</v>
      </c>
      <c r="BG312" s="215">
        <f>IF(N312="zákl. přenesená",J312,0)</f>
        <v>0</v>
      </c>
      <c r="BH312" s="215">
        <f>IF(N312="sníž. přenesená",J312,0)</f>
        <v>0</v>
      </c>
      <c r="BI312" s="215">
        <f>IF(N312="nulová",J312,0)</f>
        <v>0</v>
      </c>
      <c r="BJ312" s="14" t="s">
        <v>77</v>
      </c>
      <c r="BK312" s="215">
        <f>ROUND(I312*H312,2)</f>
        <v>0</v>
      </c>
      <c r="BL312" s="14" t="s">
        <v>202</v>
      </c>
      <c r="BM312" s="214" t="s">
        <v>1357</v>
      </c>
    </row>
    <row r="313" spans="1:63" s="12" customFormat="1" ht="22.8" customHeight="1">
      <c r="A313" s="12"/>
      <c r="B313" s="186"/>
      <c r="C313" s="187"/>
      <c r="D313" s="188" t="s">
        <v>68</v>
      </c>
      <c r="E313" s="200" t="s">
        <v>293</v>
      </c>
      <c r="F313" s="200" t="s">
        <v>294</v>
      </c>
      <c r="G313" s="187"/>
      <c r="H313" s="187"/>
      <c r="I313" s="190"/>
      <c r="J313" s="201">
        <f>BK313</f>
        <v>0</v>
      </c>
      <c r="K313" s="187"/>
      <c r="L313" s="192"/>
      <c r="M313" s="193"/>
      <c r="N313" s="194"/>
      <c r="O313" s="194"/>
      <c r="P313" s="195">
        <f>SUM(P314:P329)</f>
        <v>0</v>
      </c>
      <c r="Q313" s="194"/>
      <c r="R313" s="195">
        <f>SUM(R314:R329)</f>
        <v>0</v>
      </c>
      <c r="S313" s="194"/>
      <c r="T313" s="196">
        <f>SUM(T314:T329)</f>
        <v>0</v>
      </c>
      <c r="U313" s="12"/>
      <c r="V313" s="12"/>
      <c r="W313" s="12"/>
      <c r="X313" s="12"/>
      <c r="Y313" s="12"/>
      <c r="Z313" s="12"/>
      <c r="AA313" s="12"/>
      <c r="AB313" s="12"/>
      <c r="AC313" s="12"/>
      <c r="AD313" s="12"/>
      <c r="AE313" s="12"/>
      <c r="AR313" s="197" t="s">
        <v>79</v>
      </c>
      <c r="AT313" s="198" t="s">
        <v>68</v>
      </c>
      <c r="AU313" s="198" t="s">
        <v>77</v>
      </c>
      <c r="AY313" s="197" t="s">
        <v>171</v>
      </c>
      <c r="BK313" s="199">
        <f>SUM(BK314:BK329)</f>
        <v>0</v>
      </c>
    </row>
    <row r="314" spans="1:65" s="2" customFormat="1" ht="14.4" customHeight="1">
      <c r="A314" s="35"/>
      <c r="B314" s="36"/>
      <c r="C314" s="202" t="s">
        <v>1051</v>
      </c>
      <c r="D314" s="202" t="s">
        <v>174</v>
      </c>
      <c r="E314" s="203" t="s">
        <v>264</v>
      </c>
      <c r="F314" s="204" t="s">
        <v>1358</v>
      </c>
      <c r="G314" s="205" t="s">
        <v>423</v>
      </c>
      <c r="H314" s="206">
        <v>1969.489</v>
      </c>
      <c r="I314" s="207"/>
      <c r="J314" s="208">
        <f>ROUND(I314*H314,2)</f>
        <v>0</v>
      </c>
      <c r="K314" s="209"/>
      <c r="L314" s="41"/>
      <c r="M314" s="210" t="s">
        <v>19</v>
      </c>
      <c r="N314" s="211" t="s">
        <v>40</v>
      </c>
      <c r="O314" s="81"/>
      <c r="P314" s="212">
        <f>O314*H314</f>
        <v>0</v>
      </c>
      <c r="Q314" s="212">
        <v>0</v>
      </c>
      <c r="R314" s="212">
        <f>Q314*H314</f>
        <v>0</v>
      </c>
      <c r="S314" s="212">
        <v>0</v>
      </c>
      <c r="T314" s="213">
        <f>S314*H314</f>
        <v>0</v>
      </c>
      <c r="U314" s="35"/>
      <c r="V314" s="35"/>
      <c r="W314" s="35"/>
      <c r="X314" s="35"/>
      <c r="Y314" s="35"/>
      <c r="Z314" s="35"/>
      <c r="AA314" s="35"/>
      <c r="AB314" s="35"/>
      <c r="AC314" s="35"/>
      <c r="AD314" s="35"/>
      <c r="AE314" s="35"/>
      <c r="AR314" s="214" t="s">
        <v>202</v>
      </c>
      <c r="AT314" s="214" t="s">
        <v>174</v>
      </c>
      <c r="AU314" s="214" t="s">
        <v>79</v>
      </c>
      <c r="AY314" s="14" t="s">
        <v>171</v>
      </c>
      <c r="BE314" s="215">
        <f>IF(N314="základní",J314,0)</f>
        <v>0</v>
      </c>
      <c r="BF314" s="215">
        <f>IF(N314="snížená",J314,0)</f>
        <v>0</v>
      </c>
      <c r="BG314" s="215">
        <f>IF(N314="zákl. přenesená",J314,0)</f>
        <v>0</v>
      </c>
      <c r="BH314" s="215">
        <f>IF(N314="sníž. přenesená",J314,0)</f>
        <v>0</v>
      </c>
      <c r="BI314" s="215">
        <f>IF(N314="nulová",J314,0)</f>
        <v>0</v>
      </c>
      <c r="BJ314" s="14" t="s">
        <v>77</v>
      </c>
      <c r="BK314" s="215">
        <f>ROUND(I314*H314,2)</f>
        <v>0</v>
      </c>
      <c r="BL314" s="14" t="s">
        <v>202</v>
      </c>
      <c r="BM314" s="214" t="s">
        <v>1359</v>
      </c>
    </row>
    <row r="315" spans="1:65" s="2" customFormat="1" ht="14.4" customHeight="1">
      <c r="A315" s="35"/>
      <c r="B315" s="36"/>
      <c r="C315" s="202" t="s">
        <v>1360</v>
      </c>
      <c r="D315" s="202" t="s">
        <v>174</v>
      </c>
      <c r="E315" s="203" t="s">
        <v>1361</v>
      </c>
      <c r="F315" s="204" t="s">
        <v>1362</v>
      </c>
      <c r="G315" s="205" t="s">
        <v>378</v>
      </c>
      <c r="H315" s="206">
        <v>8</v>
      </c>
      <c r="I315" s="207"/>
      <c r="J315" s="208">
        <f>ROUND(I315*H315,2)</f>
        <v>0</v>
      </c>
      <c r="K315" s="209"/>
      <c r="L315" s="41"/>
      <c r="M315" s="210" t="s">
        <v>19</v>
      </c>
      <c r="N315" s="211" t="s">
        <v>40</v>
      </c>
      <c r="O315" s="81"/>
      <c r="P315" s="212">
        <f>O315*H315</f>
        <v>0</v>
      </c>
      <c r="Q315" s="212">
        <v>0</v>
      </c>
      <c r="R315" s="212">
        <f>Q315*H315</f>
        <v>0</v>
      </c>
      <c r="S315" s="212">
        <v>0</v>
      </c>
      <c r="T315" s="213">
        <f>S315*H315</f>
        <v>0</v>
      </c>
      <c r="U315" s="35"/>
      <c r="V315" s="35"/>
      <c r="W315" s="35"/>
      <c r="X315" s="35"/>
      <c r="Y315" s="35"/>
      <c r="Z315" s="35"/>
      <c r="AA315" s="35"/>
      <c r="AB315" s="35"/>
      <c r="AC315" s="35"/>
      <c r="AD315" s="35"/>
      <c r="AE315" s="35"/>
      <c r="AR315" s="214" t="s">
        <v>202</v>
      </c>
      <c r="AT315" s="214" t="s">
        <v>174</v>
      </c>
      <c r="AU315" s="214" t="s">
        <v>79</v>
      </c>
      <c r="AY315" s="14" t="s">
        <v>171</v>
      </c>
      <c r="BE315" s="215">
        <f>IF(N315="základní",J315,0)</f>
        <v>0</v>
      </c>
      <c r="BF315" s="215">
        <f>IF(N315="snížená",J315,0)</f>
        <v>0</v>
      </c>
      <c r="BG315" s="215">
        <f>IF(N315="zákl. přenesená",J315,0)</f>
        <v>0</v>
      </c>
      <c r="BH315" s="215">
        <f>IF(N315="sníž. přenesená",J315,0)</f>
        <v>0</v>
      </c>
      <c r="BI315" s="215">
        <f>IF(N315="nulová",J315,0)</f>
        <v>0</v>
      </c>
      <c r="BJ315" s="14" t="s">
        <v>77</v>
      </c>
      <c r="BK315" s="215">
        <f>ROUND(I315*H315,2)</f>
        <v>0</v>
      </c>
      <c r="BL315" s="14" t="s">
        <v>202</v>
      </c>
      <c r="BM315" s="214" t="s">
        <v>1363</v>
      </c>
    </row>
    <row r="316" spans="1:65" s="2" customFormat="1" ht="24.15" customHeight="1">
      <c r="A316" s="35"/>
      <c r="B316" s="36"/>
      <c r="C316" s="202" t="s">
        <v>1055</v>
      </c>
      <c r="D316" s="202" t="s">
        <v>174</v>
      </c>
      <c r="E316" s="203" t="s">
        <v>1364</v>
      </c>
      <c r="F316" s="204" t="s">
        <v>1365</v>
      </c>
      <c r="G316" s="205" t="s">
        <v>378</v>
      </c>
      <c r="H316" s="206">
        <v>2</v>
      </c>
      <c r="I316" s="207"/>
      <c r="J316" s="208">
        <f>ROUND(I316*H316,2)</f>
        <v>0</v>
      </c>
      <c r="K316" s="209"/>
      <c r="L316" s="41"/>
      <c r="M316" s="210" t="s">
        <v>19</v>
      </c>
      <c r="N316" s="211" t="s">
        <v>40</v>
      </c>
      <c r="O316" s="81"/>
      <c r="P316" s="212">
        <f>O316*H316</f>
        <v>0</v>
      </c>
      <c r="Q316" s="212">
        <v>0</v>
      </c>
      <c r="R316" s="212">
        <f>Q316*H316</f>
        <v>0</v>
      </c>
      <c r="S316" s="212">
        <v>0</v>
      </c>
      <c r="T316" s="213">
        <f>S316*H316</f>
        <v>0</v>
      </c>
      <c r="U316" s="35"/>
      <c r="V316" s="35"/>
      <c r="W316" s="35"/>
      <c r="X316" s="35"/>
      <c r="Y316" s="35"/>
      <c r="Z316" s="35"/>
      <c r="AA316" s="35"/>
      <c r="AB316" s="35"/>
      <c r="AC316" s="35"/>
      <c r="AD316" s="35"/>
      <c r="AE316" s="35"/>
      <c r="AR316" s="214" t="s">
        <v>202</v>
      </c>
      <c r="AT316" s="214" t="s">
        <v>174</v>
      </c>
      <c r="AU316" s="214" t="s">
        <v>79</v>
      </c>
      <c r="AY316" s="14" t="s">
        <v>171</v>
      </c>
      <c r="BE316" s="215">
        <f>IF(N316="základní",J316,0)</f>
        <v>0</v>
      </c>
      <c r="BF316" s="215">
        <f>IF(N316="snížená",J316,0)</f>
        <v>0</v>
      </c>
      <c r="BG316" s="215">
        <f>IF(N316="zákl. přenesená",J316,0)</f>
        <v>0</v>
      </c>
      <c r="BH316" s="215">
        <f>IF(N316="sníž. přenesená",J316,0)</f>
        <v>0</v>
      </c>
      <c r="BI316" s="215">
        <f>IF(N316="nulová",J316,0)</f>
        <v>0</v>
      </c>
      <c r="BJ316" s="14" t="s">
        <v>77</v>
      </c>
      <c r="BK316" s="215">
        <f>ROUND(I316*H316,2)</f>
        <v>0</v>
      </c>
      <c r="BL316" s="14" t="s">
        <v>202</v>
      </c>
      <c r="BM316" s="214" t="s">
        <v>1366</v>
      </c>
    </row>
    <row r="317" spans="1:65" s="2" customFormat="1" ht="14.4" customHeight="1">
      <c r="A317" s="35"/>
      <c r="B317" s="36"/>
      <c r="C317" s="202" t="s">
        <v>1367</v>
      </c>
      <c r="D317" s="202" t="s">
        <v>174</v>
      </c>
      <c r="E317" s="203" t="s">
        <v>1368</v>
      </c>
      <c r="F317" s="204" t="s">
        <v>1369</v>
      </c>
      <c r="G317" s="205" t="s">
        <v>378</v>
      </c>
      <c r="H317" s="206">
        <v>1</v>
      </c>
      <c r="I317" s="207"/>
      <c r="J317" s="208">
        <f>ROUND(I317*H317,2)</f>
        <v>0</v>
      </c>
      <c r="K317" s="209"/>
      <c r="L317" s="41"/>
      <c r="M317" s="210" t="s">
        <v>19</v>
      </c>
      <c r="N317" s="211" t="s">
        <v>40</v>
      </c>
      <c r="O317" s="81"/>
      <c r="P317" s="212">
        <f>O317*H317</f>
        <v>0</v>
      </c>
      <c r="Q317" s="212">
        <v>0</v>
      </c>
      <c r="R317" s="212">
        <f>Q317*H317</f>
        <v>0</v>
      </c>
      <c r="S317" s="212">
        <v>0</v>
      </c>
      <c r="T317" s="213">
        <f>S317*H317</f>
        <v>0</v>
      </c>
      <c r="U317" s="35"/>
      <c r="V317" s="35"/>
      <c r="W317" s="35"/>
      <c r="X317" s="35"/>
      <c r="Y317" s="35"/>
      <c r="Z317" s="35"/>
      <c r="AA317" s="35"/>
      <c r="AB317" s="35"/>
      <c r="AC317" s="35"/>
      <c r="AD317" s="35"/>
      <c r="AE317" s="35"/>
      <c r="AR317" s="214" t="s">
        <v>202</v>
      </c>
      <c r="AT317" s="214" t="s">
        <v>174</v>
      </c>
      <c r="AU317" s="214" t="s">
        <v>79</v>
      </c>
      <c r="AY317" s="14" t="s">
        <v>171</v>
      </c>
      <c r="BE317" s="215">
        <f>IF(N317="základní",J317,0)</f>
        <v>0</v>
      </c>
      <c r="BF317" s="215">
        <f>IF(N317="snížená",J317,0)</f>
        <v>0</v>
      </c>
      <c r="BG317" s="215">
        <f>IF(N317="zákl. přenesená",J317,0)</f>
        <v>0</v>
      </c>
      <c r="BH317" s="215">
        <f>IF(N317="sníž. přenesená",J317,0)</f>
        <v>0</v>
      </c>
      <c r="BI317" s="215">
        <f>IF(N317="nulová",J317,0)</f>
        <v>0</v>
      </c>
      <c r="BJ317" s="14" t="s">
        <v>77</v>
      </c>
      <c r="BK317" s="215">
        <f>ROUND(I317*H317,2)</f>
        <v>0</v>
      </c>
      <c r="BL317" s="14" t="s">
        <v>202</v>
      </c>
      <c r="BM317" s="214" t="s">
        <v>1370</v>
      </c>
    </row>
    <row r="318" spans="1:65" s="2" customFormat="1" ht="24.15" customHeight="1">
      <c r="A318" s="35"/>
      <c r="B318" s="36"/>
      <c r="C318" s="202" t="s">
        <v>1058</v>
      </c>
      <c r="D318" s="202" t="s">
        <v>174</v>
      </c>
      <c r="E318" s="203" t="s">
        <v>1371</v>
      </c>
      <c r="F318" s="204" t="s">
        <v>1372</v>
      </c>
      <c r="G318" s="205" t="s">
        <v>378</v>
      </c>
      <c r="H318" s="206">
        <v>1</v>
      </c>
      <c r="I318" s="207"/>
      <c r="J318" s="208">
        <f>ROUND(I318*H318,2)</f>
        <v>0</v>
      </c>
      <c r="K318" s="209"/>
      <c r="L318" s="41"/>
      <c r="M318" s="210" t="s">
        <v>19</v>
      </c>
      <c r="N318" s="211" t="s">
        <v>40</v>
      </c>
      <c r="O318" s="81"/>
      <c r="P318" s="212">
        <f>O318*H318</f>
        <v>0</v>
      </c>
      <c r="Q318" s="212">
        <v>0</v>
      </c>
      <c r="R318" s="212">
        <f>Q318*H318</f>
        <v>0</v>
      </c>
      <c r="S318" s="212">
        <v>0</v>
      </c>
      <c r="T318" s="213">
        <f>S318*H318</f>
        <v>0</v>
      </c>
      <c r="U318" s="35"/>
      <c r="V318" s="35"/>
      <c r="W318" s="35"/>
      <c r="X318" s="35"/>
      <c r="Y318" s="35"/>
      <c r="Z318" s="35"/>
      <c r="AA318" s="35"/>
      <c r="AB318" s="35"/>
      <c r="AC318" s="35"/>
      <c r="AD318" s="35"/>
      <c r="AE318" s="35"/>
      <c r="AR318" s="214" t="s">
        <v>202</v>
      </c>
      <c r="AT318" s="214" t="s">
        <v>174</v>
      </c>
      <c r="AU318" s="214" t="s">
        <v>79</v>
      </c>
      <c r="AY318" s="14" t="s">
        <v>171</v>
      </c>
      <c r="BE318" s="215">
        <f>IF(N318="základní",J318,0)</f>
        <v>0</v>
      </c>
      <c r="BF318" s="215">
        <f>IF(N318="snížená",J318,0)</f>
        <v>0</v>
      </c>
      <c r="BG318" s="215">
        <f>IF(N318="zákl. přenesená",J318,0)</f>
        <v>0</v>
      </c>
      <c r="BH318" s="215">
        <f>IF(N318="sníž. přenesená",J318,0)</f>
        <v>0</v>
      </c>
      <c r="BI318" s="215">
        <f>IF(N318="nulová",J318,0)</f>
        <v>0</v>
      </c>
      <c r="BJ318" s="14" t="s">
        <v>77</v>
      </c>
      <c r="BK318" s="215">
        <f>ROUND(I318*H318,2)</f>
        <v>0</v>
      </c>
      <c r="BL318" s="14" t="s">
        <v>202</v>
      </c>
      <c r="BM318" s="214" t="s">
        <v>1373</v>
      </c>
    </row>
    <row r="319" spans="1:65" s="2" customFormat="1" ht="24.15" customHeight="1">
      <c r="A319" s="35"/>
      <c r="B319" s="36"/>
      <c r="C319" s="202" t="s">
        <v>1374</v>
      </c>
      <c r="D319" s="202" t="s">
        <v>174</v>
      </c>
      <c r="E319" s="203" t="s">
        <v>1375</v>
      </c>
      <c r="F319" s="204" t="s">
        <v>1376</v>
      </c>
      <c r="G319" s="205" t="s">
        <v>378</v>
      </c>
      <c r="H319" s="206">
        <v>1</v>
      </c>
      <c r="I319" s="207"/>
      <c r="J319" s="208">
        <f>ROUND(I319*H319,2)</f>
        <v>0</v>
      </c>
      <c r="K319" s="209"/>
      <c r="L319" s="41"/>
      <c r="M319" s="210" t="s">
        <v>19</v>
      </c>
      <c r="N319" s="211" t="s">
        <v>40</v>
      </c>
      <c r="O319" s="81"/>
      <c r="P319" s="212">
        <f>O319*H319</f>
        <v>0</v>
      </c>
      <c r="Q319" s="212">
        <v>0</v>
      </c>
      <c r="R319" s="212">
        <f>Q319*H319</f>
        <v>0</v>
      </c>
      <c r="S319" s="212">
        <v>0</v>
      </c>
      <c r="T319" s="213">
        <f>S319*H319</f>
        <v>0</v>
      </c>
      <c r="U319" s="35"/>
      <c r="V319" s="35"/>
      <c r="W319" s="35"/>
      <c r="X319" s="35"/>
      <c r="Y319" s="35"/>
      <c r="Z319" s="35"/>
      <c r="AA319" s="35"/>
      <c r="AB319" s="35"/>
      <c r="AC319" s="35"/>
      <c r="AD319" s="35"/>
      <c r="AE319" s="35"/>
      <c r="AR319" s="214" t="s">
        <v>202</v>
      </c>
      <c r="AT319" s="214" t="s">
        <v>174</v>
      </c>
      <c r="AU319" s="214" t="s">
        <v>79</v>
      </c>
      <c r="AY319" s="14" t="s">
        <v>171</v>
      </c>
      <c r="BE319" s="215">
        <f>IF(N319="základní",J319,0)</f>
        <v>0</v>
      </c>
      <c r="BF319" s="215">
        <f>IF(N319="snížená",J319,0)</f>
        <v>0</v>
      </c>
      <c r="BG319" s="215">
        <f>IF(N319="zákl. přenesená",J319,0)</f>
        <v>0</v>
      </c>
      <c r="BH319" s="215">
        <f>IF(N319="sníž. přenesená",J319,0)</f>
        <v>0</v>
      </c>
      <c r="BI319" s="215">
        <f>IF(N319="nulová",J319,0)</f>
        <v>0</v>
      </c>
      <c r="BJ319" s="14" t="s">
        <v>77</v>
      </c>
      <c r="BK319" s="215">
        <f>ROUND(I319*H319,2)</f>
        <v>0</v>
      </c>
      <c r="BL319" s="14" t="s">
        <v>202</v>
      </c>
      <c r="BM319" s="214" t="s">
        <v>1377</v>
      </c>
    </row>
    <row r="320" spans="1:65" s="2" customFormat="1" ht="24.15" customHeight="1">
      <c r="A320" s="35"/>
      <c r="B320" s="36"/>
      <c r="C320" s="202" t="s">
        <v>1062</v>
      </c>
      <c r="D320" s="202" t="s">
        <v>174</v>
      </c>
      <c r="E320" s="203" t="s">
        <v>1378</v>
      </c>
      <c r="F320" s="204" t="s">
        <v>1379</v>
      </c>
      <c r="G320" s="205" t="s">
        <v>352</v>
      </c>
      <c r="H320" s="206">
        <v>2</v>
      </c>
      <c r="I320" s="207"/>
      <c r="J320" s="208">
        <f>ROUND(I320*H320,2)</f>
        <v>0</v>
      </c>
      <c r="K320" s="209"/>
      <c r="L320" s="41"/>
      <c r="M320" s="210" t="s">
        <v>19</v>
      </c>
      <c r="N320" s="211" t="s">
        <v>40</v>
      </c>
      <c r="O320" s="81"/>
      <c r="P320" s="212">
        <f>O320*H320</f>
        <v>0</v>
      </c>
      <c r="Q320" s="212">
        <v>0</v>
      </c>
      <c r="R320" s="212">
        <f>Q320*H320</f>
        <v>0</v>
      </c>
      <c r="S320" s="212">
        <v>0</v>
      </c>
      <c r="T320" s="213">
        <f>S320*H320</f>
        <v>0</v>
      </c>
      <c r="U320" s="35"/>
      <c r="V320" s="35"/>
      <c r="W320" s="35"/>
      <c r="X320" s="35"/>
      <c r="Y320" s="35"/>
      <c r="Z320" s="35"/>
      <c r="AA320" s="35"/>
      <c r="AB320" s="35"/>
      <c r="AC320" s="35"/>
      <c r="AD320" s="35"/>
      <c r="AE320" s="35"/>
      <c r="AR320" s="214" t="s">
        <v>202</v>
      </c>
      <c r="AT320" s="214" t="s">
        <v>174</v>
      </c>
      <c r="AU320" s="214" t="s">
        <v>79</v>
      </c>
      <c r="AY320" s="14" t="s">
        <v>171</v>
      </c>
      <c r="BE320" s="215">
        <f>IF(N320="základní",J320,0)</f>
        <v>0</v>
      </c>
      <c r="BF320" s="215">
        <f>IF(N320="snížená",J320,0)</f>
        <v>0</v>
      </c>
      <c r="BG320" s="215">
        <f>IF(N320="zákl. přenesená",J320,0)</f>
        <v>0</v>
      </c>
      <c r="BH320" s="215">
        <f>IF(N320="sníž. přenesená",J320,0)</f>
        <v>0</v>
      </c>
      <c r="BI320" s="215">
        <f>IF(N320="nulová",J320,0)</f>
        <v>0</v>
      </c>
      <c r="BJ320" s="14" t="s">
        <v>77</v>
      </c>
      <c r="BK320" s="215">
        <f>ROUND(I320*H320,2)</f>
        <v>0</v>
      </c>
      <c r="BL320" s="14" t="s">
        <v>202</v>
      </c>
      <c r="BM320" s="214" t="s">
        <v>1380</v>
      </c>
    </row>
    <row r="321" spans="1:65" s="2" customFormat="1" ht="24.15" customHeight="1">
      <c r="A321" s="35"/>
      <c r="B321" s="36"/>
      <c r="C321" s="202" t="s">
        <v>1381</v>
      </c>
      <c r="D321" s="202" t="s">
        <v>174</v>
      </c>
      <c r="E321" s="203" t="s">
        <v>1382</v>
      </c>
      <c r="F321" s="204" t="s">
        <v>1383</v>
      </c>
      <c r="G321" s="205" t="s">
        <v>352</v>
      </c>
      <c r="H321" s="206">
        <v>1</v>
      </c>
      <c r="I321" s="207"/>
      <c r="J321" s="208">
        <f>ROUND(I321*H321,2)</f>
        <v>0</v>
      </c>
      <c r="K321" s="209"/>
      <c r="L321" s="41"/>
      <c r="M321" s="210" t="s">
        <v>19</v>
      </c>
      <c r="N321" s="211" t="s">
        <v>40</v>
      </c>
      <c r="O321" s="81"/>
      <c r="P321" s="212">
        <f>O321*H321</f>
        <v>0</v>
      </c>
      <c r="Q321" s="212">
        <v>0</v>
      </c>
      <c r="R321" s="212">
        <f>Q321*H321</f>
        <v>0</v>
      </c>
      <c r="S321" s="212">
        <v>0</v>
      </c>
      <c r="T321" s="213">
        <f>S321*H321</f>
        <v>0</v>
      </c>
      <c r="U321" s="35"/>
      <c r="V321" s="35"/>
      <c r="W321" s="35"/>
      <c r="X321" s="35"/>
      <c r="Y321" s="35"/>
      <c r="Z321" s="35"/>
      <c r="AA321" s="35"/>
      <c r="AB321" s="35"/>
      <c r="AC321" s="35"/>
      <c r="AD321" s="35"/>
      <c r="AE321" s="35"/>
      <c r="AR321" s="214" t="s">
        <v>202</v>
      </c>
      <c r="AT321" s="214" t="s">
        <v>174</v>
      </c>
      <c r="AU321" s="214" t="s">
        <v>79</v>
      </c>
      <c r="AY321" s="14" t="s">
        <v>171</v>
      </c>
      <c r="BE321" s="215">
        <f>IF(N321="základní",J321,0)</f>
        <v>0</v>
      </c>
      <c r="BF321" s="215">
        <f>IF(N321="snížená",J321,0)</f>
        <v>0</v>
      </c>
      <c r="BG321" s="215">
        <f>IF(N321="zákl. přenesená",J321,0)</f>
        <v>0</v>
      </c>
      <c r="BH321" s="215">
        <f>IF(N321="sníž. přenesená",J321,0)</f>
        <v>0</v>
      </c>
      <c r="BI321" s="215">
        <f>IF(N321="nulová",J321,0)</f>
        <v>0</v>
      </c>
      <c r="BJ321" s="14" t="s">
        <v>77</v>
      </c>
      <c r="BK321" s="215">
        <f>ROUND(I321*H321,2)</f>
        <v>0</v>
      </c>
      <c r="BL321" s="14" t="s">
        <v>202</v>
      </c>
      <c r="BM321" s="214" t="s">
        <v>1384</v>
      </c>
    </row>
    <row r="322" spans="1:65" s="2" customFormat="1" ht="14.4" customHeight="1">
      <c r="A322" s="35"/>
      <c r="B322" s="36"/>
      <c r="C322" s="202" t="s">
        <v>1065</v>
      </c>
      <c r="D322" s="202" t="s">
        <v>174</v>
      </c>
      <c r="E322" s="203" t="s">
        <v>1385</v>
      </c>
      <c r="F322" s="204" t="s">
        <v>1386</v>
      </c>
      <c r="G322" s="205" t="s">
        <v>378</v>
      </c>
      <c r="H322" s="206">
        <v>1</v>
      </c>
      <c r="I322" s="207"/>
      <c r="J322" s="208">
        <f>ROUND(I322*H322,2)</f>
        <v>0</v>
      </c>
      <c r="K322" s="209"/>
      <c r="L322" s="41"/>
      <c r="M322" s="210" t="s">
        <v>19</v>
      </c>
      <c r="N322" s="211" t="s">
        <v>40</v>
      </c>
      <c r="O322" s="81"/>
      <c r="P322" s="212">
        <f>O322*H322</f>
        <v>0</v>
      </c>
      <c r="Q322" s="212">
        <v>0</v>
      </c>
      <c r="R322" s="212">
        <f>Q322*H322</f>
        <v>0</v>
      </c>
      <c r="S322" s="212">
        <v>0</v>
      </c>
      <c r="T322" s="213">
        <f>S322*H322</f>
        <v>0</v>
      </c>
      <c r="U322" s="35"/>
      <c r="V322" s="35"/>
      <c r="W322" s="35"/>
      <c r="X322" s="35"/>
      <c r="Y322" s="35"/>
      <c r="Z322" s="35"/>
      <c r="AA322" s="35"/>
      <c r="AB322" s="35"/>
      <c r="AC322" s="35"/>
      <c r="AD322" s="35"/>
      <c r="AE322" s="35"/>
      <c r="AR322" s="214" t="s">
        <v>202</v>
      </c>
      <c r="AT322" s="214" t="s">
        <v>174</v>
      </c>
      <c r="AU322" s="214" t="s">
        <v>79</v>
      </c>
      <c r="AY322" s="14" t="s">
        <v>171</v>
      </c>
      <c r="BE322" s="215">
        <f>IF(N322="základní",J322,0)</f>
        <v>0</v>
      </c>
      <c r="BF322" s="215">
        <f>IF(N322="snížená",J322,0)</f>
        <v>0</v>
      </c>
      <c r="BG322" s="215">
        <f>IF(N322="zákl. přenesená",J322,0)</f>
        <v>0</v>
      </c>
      <c r="BH322" s="215">
        <f>IF(N322="sníž. přenesená",J322,0)</f>
        <v>0</v>
      </c>
      <c r="BI322" s="215">
        <f>IF(N322="nulová",J322,0)</f>
        <v>0</v>
      </c>
      <c r="BJ322" s="14" t="s">
        <v>77</v>
      </c>
      <c r="BK322" s="215">
        <f>ROUND(I322*H322,2)</f>
        <v>0</v>
      </c>
      <c r="BL322" s="14" t="s">
        <v>202</v>
      </c>
      <c r="BM322" s="214" t="s">
        <v>1387</v>
      </c>
    </row>
    <row r="323" spans="1:65" s="2" customFormat="1" ht="14.4" customHeight="1">
      <c r="A323" s="35"/>
      <c r="B323" s="36"/>
      <c r="C323" s="202" t="s">
        <v>1388</v>
      </c>
      <c r="D323" s="202" t="s">
        <v>174</v>
      </c>
      <c r="E323" s="203" t="s">
        <v>1389</v>
      </c>
      <c r="F323" s="204" t="s">
        <v>1390</v>
      </c>
      <c r="G323" s="205" t="s">
        <v>226</v>
      </c>
      <c r="H323" s="206">
        <v>1</v>
      </c>
      <c r="I323" s="207"/>
      <c r="J323" s="208">
        <f>ROUND(I323*H323,2)</f>
        <v>0</v>
      </c>
      <c r="K323" s="209"/>
      <c r="L323" s="41"/>
      <c r="M323" s="210" t="s">
        <v>19</v>
      </c>
      <c r="N323" s="211" t="s">
        <v>40</v>
      </c>
      <c r="O323" s="81"/>
      <c r="P323" s="212">
        <f>O323*H323</f>
        <v>0</v>
      </c>
      <c r="Q323" s="212">
        <v>0</v>
      </c>
      <c r="R323" s="212">
        <f>Q323*H323</f>
        <v>0</v>
      </c>
      <c r="S323" s="212">
        <v>0</v>
      </c>
      <c r="T323" s="213">
        <f>S323*H323</f>
        <v>0</v>
      </c>
      <c r="U323" s="35"/>
      <c r="V323" s="35"/>
      <c r="W323" s="35"/>
      <c r="X323" s="35"/>
      <c r="Y323" s="35"/>
      <c r="Z323" s="35"/>
      <c r="AA323" s="35"/>
      <c r="AB323" s="35"/>
      <c r="AC323" s="35"/>
      <c r="AD323" s="35"/>
      <c r="AE323" s="35"/>
      <c r="AR323" s="214" t="s">
        <v>202</v>
      </c>
      <c r="AT323" s="214" t="s">
        <v>174</v>
      </c>
      <c r="AU323" s="214" t="s">
        <v>79</v>
      </c>
      <c r="AY323" s="14" t="s">
        <v>171</v>
      </c>
      <c r="BE323" s="215">
        <f>IF(N323="základní",J323,0)</f>
        <v>0</v>
      </c>
      <c r="BF323" s="215">
        <f>IF(N323="snížená",J323,0)</f>
        <v>0</v>
      </c>
      <c r="BG323" s="215">
        <f>IF(N323="zákl. přenesená",J323,0)</f>
        <v>0</v>
      </c>
      <c r="BH323" s="215">
        <f>IF(N323="sníž. přenesená",J323,0)</f>
        <v>0</v>
      </c>
      <c r="BI323" s="215">
        <f>IF(N323="nulová",J323,0)</f>
        <v>0</v>
      </c>
      <c r="BJ323" s="14" t="s">
        <v>77</v>
      </c>
      <c r="BK323" s="215">
        <f>ROUND(I323*H323,2)</f>
        <v>0</v>
      </c>
      <c r="BL323" s="14" t="s">
        <v>202</v>
      </c>
      <c r="BM323" s="214" t="s">
        <v>1391</v>
      </c>
    </row>
    <row r="324" spans="1:65" s="2" customFormat="1" ht="14.4" customHeight="1">
      <c r="A324" s="35"/>
      <c r="B324" s="36"/>
      <c r="C324" s="202" t="s">
        <v>1068</v>
      </c>
      <c r="D324" s="202" t="s">
        <v>174</v>
      </c>
      <c r="E324" s="203" t="s">
        <v>1392</v>
      </c>
      <c r="F324" s="204" t="s">
        <v>1393</v>
      </c>
      <c r="G324" s="205" t="s">
        <v>226</v>
      </c>
      <c r="H324" s="206">
        <v>1</v>
      </c>
      <c r="I324" s="207"/>
      <c r="J324" s="208">
        <f>ROUND(I324*H324,2)</f>
        <v>0</v>
      </c>
      <c r="K324" s="209"/>
      <c r="L324" s="41"/>
      <c r="M324" s="210" t="s">
        <v>19</v>
      </c>
      <c r="N324" s="211" t="s">
        <v>40</v>
      </c>
      <c r="O324" s="81"/>
      <c r="P324" s="212">
        <f>O324*H324</f>
        <v>0</v>
      </c>
      <c r="Q324" s="212">
        <v>0</v>
      </c>
      <c r="R324" s="212">
        <f>Q324*H324</f>
        <v>0</v>
      </c>
      <c r="S324" s="212">
        <v>0</v>
      </c>
      <c r="T324" s="213">
        <f>S324*H324</f>
        <v>0</v>
      </c>
      <c r="U324" s="35"/>
      <c r="V324" s="35"/>
      <c r="W324" s="35"/>
      <c r="X324" s="35"/>
      <c r="Y324" s="35"/>
      <c r="Z324" s="35"/>
      <c r="AA324" s="35"/>
      <c r="AB324" s="35"/>
      <c r="AC324" s="35"/>
      <c r="AD324" s="35"/>
      <c r="AE324" s="35"/>
      <c r="AR324" s="214" t="s">
        <v>202</v>
      </c>
      <c r="AT324" s="214" t="s">
        <v>174</v>
      </c>
      <c r="AU324" s="214" t="s">
        <v>79</v>
      </c>
      <c r="AY324" s="14" t="s">
        <v>171</v>
      </c>
      <c r="BE324" s="215">
        <f>IF(N324="základní",J324,0)</f>
        <v>0</v>
      </c>
      <c r="BF324" s="215">
        <f>IF(N324="snížená",J324,0)</f>
        <v>0</v>
      </c>
      <c r="BG324" s="215">
        <f>IF(N324="zákl. přenesená",J324,0)</f>
        <v>0</v>
      </c>
      <c r="BH324" s="215">
        <f>IF(N324="sníž. přenesená",J324,0)</f>
        <v>0</v>
      </c>
      <c r="BI324" s="215">
        <f>IF(N324="nulová",J324,0)</f>
        <v>0</v>
      </c>
      <c r="BJ324" s="14" t="s">
        <v>77</v>
      </c>
      <c r="BK324" s="215">
        <f>ROUND(I324*H324,2)</f>
        <v>0</v>
      </c>
      <c r="BL324" s="14" t="s">
        <v>202</v>
      </c>
      <c r="BM324" s="214" t="s">
        <v>1394</v>
      </c>
    </row>
    <row r="325" spans="1:65" s="2" customFormat="1" ht="14.4" customHeight="1">
      <c r="A325" s="35"/>
      <c r="B325" s="36"/>
      <c r="C325" s="202" t="s">
        <v>1395</v>
      </c>
      <c r="D325" s="202" t="s">
        <v>174</v>
      </c>
      <c r="E325" s="203" t="s">
        <v>1396</v>
      </c>
      <c r="F325" s="204" t="s">
        <v>1397</v>
      </c>
      <c r="G325" s="205" t="s">
        <v>226</v>
      </c>
      <c r="H325" s="206">
        <v>1</v>
      </c>
      <c r="I325" s="207"/>
      <c r="J325" s="208">
        <f>ROUND(I325*H325,2)</f>
        <v>0</v>
      </c>
      <c r="K325" s="209"/>
      <c r="L325" s="41"/>
      <c r="M325" s="210" t="s">
        <v>19</v>
      </c>
      <c r="N325" s="211" t="s">
        <v>40</v>
      </c>
      <c r="O325" s="81"/>
      <c r="P325" s="212">
        <f>O325*H325</f>
        <v>0</v>
      </c>
      <c r="Q325" s="212">
        <v>0</v>
      </c>
      <c r="R325" s="212">
        <f>Q325*H325</f>
        <v>0</v>
      </c>
      <c r="S325" s="212">
        <v>0</v>
      </c>
      <c r="T325" s="213">
        <f>S325*H325</f>
        <v>0</v>
      </c>
      <c r="U325" s="35"/>
      <c r="V325" s="35"/>
      <c r="W325" s="35"/>
      <c r="X325" s="35"/>
      <c r="Y325" s="35"/>
      <c r="Z325" s="35"/>
      <c r="AA325" s="35"/>
      <c r="AB325" s="35"/>
      <c r="AC325" s="35"/>
      <c r="AD325" s="35"/>
      <c r="AE325" s="35"/>
      <c r="AR325" s="214" t="s">
        <v>202</v>
      </c>
      <c r="AT325" s="214" t="s">
        <v>174</v>
      </c>
      <c r="AU325" s="214" t="s">
        <v>79</v>
      </c>
      <c r="AY325" s="14" t="s">
        <v>171</v>
      </c>
      <c r="BE325" s="215">
        <f>IF(N325="základní",J325,0)</f>
        <v>0</v>
      </c>
      <c r="BF325" s="215">
        <f>IF(N325="snížená",J325,0)</f>
        <v>0</v>
      </c>
      <c r="BG325" s="215">
        <f>IF(N325="zákl. přenesená",J325,0)</f>
        <v>0</v>
      </c>
      <c r="BH325" s="215">
        <f>IF(N325="sníž. přenesená",J325,0)</f>
        <v>0</v>
      </c>
      <c r="BI325" s="215">
        <f>IF(N325="nulová",J325,0)</f>
        <v>0</v>
      </c>
      <c r="BJ325" s="14" t="s">
        <v>77</v>
      </c>
      <c r="BK325" s="215">
        <f>ROUND(I325*H325,2)</f>
        <v>0</v>
      </c>
      <c r="BL325" s="14" t="s">
        <v>202</v>
      </c>
      <c r="BM325" s="214" t="s">
        <v>1398</v>
      </c>
    </row>
    <row r="326" spans="1:65" s="2" customFormat="1" ht="14.4" customHeight="1">
      <c r="A326" s="35"/>
      <c r="B326" s="36"/>
      <c r="C326" s="202" t="s">
        <v>1399</v>
      </c>
      <c r="D326" s="202" t="s">
        <v>174</v>
      </c>
      <c r="E326" s="203" t="s">
        <v>1400</v>
      </c>
      <c r="F326" s="204" t="s">
        <v>1401</v>
      </c>
      <c r="G326" s="205" t="s">
        <v>226</v>
      </c>
      <c r="H326" s="206">
        <v>1</v>
      </c>
      <c r="I326" s="207"/>
      <c r="J326" s="208">
        <f>ROUND(I326*H326,2)</f>
        <v>0</v>
      </c>
      <c r="K326" s="209"/>
      <c r="L326" s="41"/>
      <c r="M326" s="210" t="s">
        <v>19</v>
      </c>
      <c r="N326" s="211" t="s">
        <v>40</v>
      </c>
      <c r="O326" s="81"/>
      <c r="P326" s="212">
        <f>O326*H326</f>
        <v>0</v>
      </c>
      <c r="Q326" s="212">
        <v>0</v>
      </c>
      <c r="R326" s="212">
        <f>Q326*H326</f>
        <v>0</v>
      </c>
      <c r="S326" s="212">
        <v>0</v>
      </c>
      <c r="T326" s="213">
        <f>S326*H326</f>
        <v>0</v>
      </c>
      <c r="U326" s="35"/>
      <c r="V326" s="35"/>
      <c r="W326" s="35"/>
      <c r="X326" s="35"/>
      <c r="Y326" s="35"/>
      <c r="Z326" s="35"/>
      <c r="AA326" s="35"/>
      <c r="AB326" s="35"/>
      <c r="AC326" s="35"/>
      <c r="AD326" s="35"/>
      <c r="AE326" s="35"/>
      <c r="AR326" s="214" t="s">
        <v>202</v>
      </c>
      <c r="AT326" s="214" t="s">
        <v>174</v>
      </c>
      <c r="AU326" s="214" t="s">
        <v>79</v>
      </c>
      <c r="AY326" s="14" t="s">
        <v>171</v>
      </c>
      <c r="BE326" s="215">
        <f>IF(N326="základní",J326,0)</f>
        <v>0</v>
      </c>
      <c r="BF326" s="215">
        <f>IF(N326="snížená",J326,0)</f>
        <v>0</v>
      </c>
      <c r="BG326" s="215">
        <f>IF(N326="zákl. přenesená",J326,0)</f>
        <v>0</v>
      </c>
      <c r="BH326" s="215">
        <f>IF(N326="sníž. přenesená",J326,0)</f>
        <v>0</v>
      </c>
      <c r="BI326" s="215">
        <f>IF(N326="nulová",J326,0)</f>
        <v>0</v>
      </c>
      <c r="BJ326" s="14" t="s">
        <v>77</v>
      </c>
      <c r="BK326" s="215">
        <f>ROUND(I326*H326,2)</f>
        <v>0</v>
      </c>
      <c r="BL326" s="14" t="s">
        <v>202</v>
      </c>
      <c r="BM326" s="214" t="s">
        <v>1402</v>
      </c>
    </row>
    <row r="327" spans="1:65" s="2" customFormat="1" ht="14.4" customHeight="1">
      <c r="A327" s="35"/>
      <c r="B327" s="36"/>
      <c r="C327" s="202" t="s">
        <v>1403</v>
      </c>
      <c r="D327" s="202" t="s">
        <v>174</v>
      </c>
      <c r="E327" s="203" t="s">
        <v>1404</v>
      </c>
      <c r="F327" s="204" t="s">
        <v>1405</v>
      </c>
      <c r="G327" s="205" t="s">
        <v>226</v>
      </c>
      <c r="H327" s="206">
        <v>1</v>
      </c>
      <c r="I327" s="207"/>
      <c r="J327" s="208">
        <f>ROUND(I327*H327,2)</f>
        <v>0</v>
      </c>
      <c r="K327" s="209"/>
      <c r="L327" s="41"/>
      <c r="M327" s="210" t="s">
        <v>19</v>
      </c>
      <c r="N327" s="211" t="s">
        <v>40</v>
      </c>
      <c r="O327" s="81"/>
      <c r="P327" s="212">
        <f>O327*H327</f>
        <v>0</v>
      </c>
      <c r="Q327" s="212">
        <v>0</v>
      </c>
      <c r="R327" s="212">
        <f>Q327*H327</f>
        <v>0</v>
      </c>
      <c r="S327" s="212">
        <v>0</v>
      </c>
      <c r="T327" s="213">
        <f>S327*H327</f>
        <v>0</v>
      </c>
      <c r="U327" s="35"/>
      <c r="V327" s="35"/>
      <c r="W327" s="35"/>
      <c r="X327" s="35"/>
      <c r="Y327" s="35"/>
      <c r="Z327" s="35"/>
      <c r="AA327" s="35"/>
      <c r="AB327" s="35"/>
      <c r="AC327" s="35"/>
      <c r="AD327" s="35"/>
      <c r="AE327" s="35"/>
      <c r="AR327" s="214" t="s">
        <v>202</v>
      </c>
      <c r="AT327" s="214" t="s">
        <v>174</v>
      </c>
      <c r="AU327" s="214" t="s">
        <v>79</v>
      </c>
      <c r="AY327" s="14" t="s">
        <v>171</v>
      </c>
      <c r="BE327" s="215">
        <f>IF(N327="základní",J327,0)</f>
        <v>0</v>
      </c>
      <c r="BF327" s="215">
        <f>IF(N327="snížená",J327,0)</f>
        <v>0</v>
      </c>
      <c r="BG327" s="215">
        <f>IF(N327="zákl. přenesená",J327,0)</f>
        <v>0</v>
      </c>
      <c r="BH327" s="215">
        <f>IF(N327="sníž. přenesená",J327,0)</f>
        <v>0</v>
      </c>
      <c r="BI327" s="215">
        <f>IF(N327="nulová",J327,0)</f>
        <v>0</v>
      </c>
      <c r="BJ327" s="14" t="s">
        <v>77</v>
      </c>
      <c r="BK327" s="215">
        <f>ROUND(I327*H327,2)</f>
        <v>0</v>
      </c>
      <c r="BL327" s="14" t="s">
        <v>202</v>
      </c>
      <c r="BM327" s="214" t="s">
        <v>1406</v>
      </c>
    </row>
    <row r="328" spans="1:65" s="2" customFormat="1" ht="14.4" customHeight="1">
      <c r="A328" s="35"/>
      <c r="B328" s="36"/>
      <c r="C328" s="202" t="s">
        <v>1069</v>
      </c>
      <c r="D328" s="202" t="s">
        <v>174</v>
      </c>
      <c r="E328" s="203" t="s">
        <v>1407</v>
      </c>
      <c r="F328" s="204" t="s">
        <v>1408</v>
      </c>
      <c r="G328" s="205" t="s">
        <v>226</v>
      </c>
      <c r="H328" s="206">
        <v>1</v>
      </c>
      <c r="I328" s="207"/>
      <c r="J328" s="208">
        <f>ROUND(I328*H328,2)</f>
        <v>0</v>
      </c>
      <c r="K328" s="209"/>
      <c r="L328" s="41"/>
      <c r="M328" s="210" t="s">
        <v>19</v>
      </c>
      <c r="N328" s="211" t="s">
        <v>40</v>
      </c>
      <c r="O328" s="81"/>
      <c r="P328" s="212">
        <f>O328*H328</f>
        <v>0</v>
      </c>
      <c r="Q328" s="212">
        <v>0</v>
      </c>
      <c r="R328" s="212">
        <f>Q328*H328</f>
        <v>0</v>
      </c>
      <c r="S328" s="212">
        <v>0</v>
      </c>
      <c r="T328" s="213">
        <f>S328*H328</f>
        <v>0</v>
      </c>
      <c r="U328" s="35"/>
      <c r="V328" s="35"/>
      <c r="W328" s="35"/>
      <c r="X328" s="35"/>
      <c r="Y328" s="35"/>
      <c r="Z328" s="35"/>
      <c r="AA328" s="35"/>
      <c r="AB328" s="35"/>
      <c r="AC328" s="35"/>
      <c r="AD328" s="35"/>
      <c r="AE328" s="35"/>
      <c r="AR328" s="214" t="s">
        <v>202</v>
      </c>
      <c r="AT328" s="214" t="s">
        <v>174</v>
      </c>
      <c r="AU328" s="214" t="s">
        <v>79</v>
      </c>
      <c r="AY328" s="14" t="s">
        <v>171</v>
      </c>
      <c r="BE328" s="215">
        <f>IF(N328="základní",J328,0)</f>
        <v>0</v>
      </c>
      <c r="BF328" s="215">
        <f>IF(N328="snížená",J328,0)</f>
        <v>0</v>
      </c>
      <c r="BG328" s="215">
        <f>IF(N328="zákl. přenesená",J328,0)</f>
        <v>0</v>
      </c>
      <c r="BH328" s="215">
        <f>IF(N328="sníž. přenesená",J328,0)</f>
        <v>0</v>
      </c>
      <c r="BI328" s="215">
        <f>IF(N328="nulová",J328,0)</f>
        <v>0</v>
      </c>
      <c r="BJ328" s="14" t="s">
        <v>77</v>
      </c>
      <c r="BK328" s="215">
        <f>ROUND(I328*H328,2)</f>
        <v>0</v>
      </c>
      <c r="BL328" s="14" t="s">
        <v>202</v>
      </c>
      <c r="BM328" s="214" t="s">
        <v>1409</v>
      </c>
    </row>
    <row r="329" spans="1:65" s="2" customFormat="1" ht="37.8" customHeight="1">
      <c r="A329" s="35"/>
      <c r="B329" s="36"/>
      <c r="C329" s="202" t="s">
        <v>1410</v>
      </c>
      <c r="D329" s="202" t="s">
        <v>174</v>
      </c>
      <c r="E329" s="203" t="s">
        <v>1411</v>
      </c>
      <c r="F329" s="204" t="s">
        <v>1412</v>
      </c>
      <c r="G329" s="205" t="s">
        <v>321</v>
      </c>
      <c r="H329" s="216"/>
      <c r="I329" s="207"/>
      <c r="J329" s="208">
        <f>ROUND(I329*H329,2)</f>
        <v>0</v>
      </c>
      <c r="K329" s="209"/>
      <c r="L329" s="41"/>
      <c r="M329" s="210" t="s">
        <v>19</v>
      </c>
      <c r="N329" s="211" t="s">
        <v>40</v>
      </c>
      <c r="O329" s="81"/>
      <c r="P329" s="212">
        <f>O329*H329</f>
        <v>0</v>
      </c>
      <c r="Q329" s="212">
        <v>0</v>
      </c>
      <c r="R329" s="212">
        <f>Q329*H329</f>
        <v>0</v>
      </c>
      <c r="S329" s="212">
        <v>0</v>
      </c>
      <c r="T329" s="213">
        <f>S329*H329</f>
        <v>0</v>
      </c>
      <c r="U329" s="35"/>
      <c r="V329" s="35"/>
      <c r="W329" s="35"/>
      <c r="X329" s="35"/>
      <c r="Y329" s="35"/>
      <c r="Z329" s="35"/>
      <c r="AA329" s="35"/>
      <c r="AB329" s="35"/>
      <c r="AC329" s="35"/>
      <c r="AD329" s="35"/>
      <c r="AE329" s="35"/>
      <c r="AR329" s="214" t="s">
        <v>202</v>
      </c>
      <c r="AT329" s="214" t="s">
        <v>174</v>
      </c>
      <c r="AU329" s="214" t="s">
        <v>79</v>
      </c>
      <c r="AY329" s="14" t="s">
        <v>171</v>
      </c>
      <c r="BE329" s="215">
        <f>IF(N329="základní",J329,0)</f>
        <v>0</v>
      </c>
      <c r="BF329" s="215">
        <f>IF(N329="snížená",J329,0)</f>
        <v>0</v>
      </c>
      <c r="BG329" s="215">
        <f>IF(N329="zákl. přenesená",J329,0)</f>
        <v>0</v>
      </c>
      <c r="BH329" s="215">
        <f>IF(N329="sníž. přenesená",J329,0)</f>
        <v>0</v>
      </c>
      <c r="BI329" s="215">
        <f>IF(N329="nulová",J329,0)</f>
        <v>0</v>
      </c>
      <c r="BJ329" s="14" t="s">
        <v>77</v>
      </c>
      <c r="BK329" s="215">
        <f>ROUND(I329*H329,2)</f>
        <v>0</v>
      </c>
      <c r="BL329" s="14" t="s">
        <v>202</v>
      </c>
      <c r="BM329" s="214" t="s">
        <v>1413</v>
      </c>
    </row>
    <row r="330" spans="1:63" s="12" customFormat="1" ht="22.8" customHeight="1">
      <c r="A330" s="12"/>
      <c r="B330" s="186"/>
      <c r="C330" s="187"/>
      <c r="D330" s="188" t="s">
        <v>68</v>
      </c>
      <c r="E330" s="200" t="s">
        <v>1414</v>
      </c>
      <c r="F330" s="200" t="s">
        <v>1415</v>
      </c>
      <c r="G330" s="187"/>
      <c r="H330" s="187"/>
      <c r="I330" s="190"/>
      <c r="J330" s="201">
        <f>BK330</f>
        <v>0</v>
      </c>
      <c r="K330" s="187"/>
      <c r="L330" s="192"/>
      <c r="M330" s="193"/>
      <c r="N330" s="194"/>
      <c r="O330" s="194"/>
      <c r="P330" s="195">
        <f>SUM(P331:P332)</f>
        <v>0</v>
      </c>
      <c r="Q330" s="194"/>
      <c r="R330" s="195">
        <f>SUM(R331:R332)</f>
        <v>0.9606513</v>
      </c>
      <c r="S330" s="194"/>
      <c r="T330" s="196">
        <f>SUM(T331:T332)</f>
        <v>0</v>
      </c>
      <c r="U330" s="12"/>
      <c r="V330" s="12"/>
      <c r="W330" s="12"/>
      <c r="X330" s="12"/>
      <c r="Y330" s="12"/>
      <c r="Z330" s="12"/>
      <c r="AA330" s="12"/>
      <c r="AB330" s="12"/>
      <c r="AC330" s="12"/>
      <c r="AD330" s="12"/>
      <c r="AE330" s="12"/>
      <c r="AR330" s="197" t="s">
        <v>79</v>
      </c>
      <c r="AT330" s="198" t="s">
        <v>68</v>
      </c>
      <c r="AU330" s="198" t="s">
        <v>77</v>
      </c>
      <c r="AY330" s="197" t="s">
        <v>171</v>
      </c>
      <c r="BK330" s="199">
        <f>SUM(BK331:BK332)</f>
        <v>0</v>
      </c>
    </row>
    <row r="331" spans="1:65" s="2" customFormat="1" ht="24.15" customHeight="1">
      <c r="A331" s="35"/>
      <c r="B331" s="36"/>
      <c r="C331" s="202" t="s">
        <v>1071</v>
      </c>
      <c r="D331" s="202" t="s">
        <v>174</v>
      </c>
      <c r="E331" s="203" t="s">
        <v>1416</v>
      </c>
      <c r="F331" s="204" t="s">
        <v>1417</v>
      </c>
      <c r="G331" s="205" t="s">
        <v>184</v>
      </c>
      <c r="H331" s="206">
        <v>126.735</v>
      </c>
      <c r="I331" s="207"/>
      <c r="J331" s="208">
        <f>ROUND(I331*H331,2)</f>
        <v>0</v>
      </c>
      <c r="K331" s="209"/>
      <c r="L331" s="41"/>
      <c r="M331" s="210" t="s">
        <v>19</v>
      </c>
      <c r="N331" s="211" t="s">
        <v>40</v>
      </c>
      <c r="O331" s="81"/>
      <c r="P331" s="212">
        <f>O331*H331</f>
        <v>0</v>
      </c>
      <c r="Q331" s="212">
        <v>0.00758</v>
      </c>
      <c r="R331" s="212">
        <f>Q331*H331</f>
        <v>0.9606513</v>
      </c>
      <c r="S331" s="212">
        <v>0</v>
      </c>
      <c r="T331" s="213">
        <f>S331*H331</f>
        <v>0</v>
      </c>
      <c r="U331" s="35"/>
      <c r="V331" s="35"/>
      <c r="W331" s="35"/>
      <c r="X331" s="35"/>
      <c r="Y331" s="35"/>
      <c r="Z331" s="35"/>
      <c r="AA331" s="35"/>
      <c r="AB331" s="35"/>
      <c r="AC331" s="35"/>
      <c r="AD331" s="35"/>
      <c r="AE331" s="35"/>
      <c r="AR331" s="214" t="s">
        <v>202</v>
      </c>
      <c r="AT331" s="214" t="s">
        <v>174</v>
      </c>
      <c r="AU331" s="214" t="s">
        <v>79</v>
      </c>
      <c r="AY331" s="14" t="s">
        <v>171</v>
      </c>
      <c r="BE331" s="215">
        <f>IF(N331="základní",J331,0)</f>
        <v>0</v>
      </c>
      <c r="BF331" s="215">
        <f>IF(N331="snížená",J331,0)</f>
        <v>0</v>
      </c>
      <c r="BG331" s="215">
        <f>IF(N331="zákl. přenesená",J331,0)</f>
        <v>0</v>
      </c>
      <c r="BH331" s="215">
        <f>IF(N331="sníž. přenesená",J331,0)</f>
        <v>0</v>
      </c>
      <c r="BI331" s="215">
        <f>IF(N331="nulová",J331,0)</f>
        <v>0</v>
      </c>
      <c r="BJ331" s="14" t="s">
        <v>77</v>
      </c>
      <c r="BK331" s="215">
        <f>ROUND(I331*H331,2)</f>
        <v>0</v>
      </c>
      <c r="BL331" s="14" t="s">
        <v>202</v>
      </c>
      <c r="BM331" s="214" t="s">
        <v>1418</v>
      </c>
    </row>
    <row r="332" spans="1:65" s="2" customFormat="1" ht="37.8" customHeight="1">
      <c r="A332" s="35"/>
      <c r="B332" s="36"/>
      <c r="C332" s="202" t="s">
        <v>1419</v>
      </c>
      <c r="D332" s="202" t="s">
        <v>174</v>
      </c>
      <c r="E332" s="203" t="s">
        <v>1420</v>
      </c>
      <c r="F332" s="204" t="s">
        <v>1421</v>
      </c>
      <c r="G332" s="205" t="s">
        <v>321</v>
      </c>
      <c r="H332" s="216"/>
      <c r="I332" s="207"/>
      <c r="J332" s="208">
        <f>ROUND(I332*H332,2)</f>
        <v>0</v>
      </c>
      <c r="K332" s="209"/>
      <c r="L332" s="41"/>
      <c r="M332" s="210" t="s">
        <v>19</v>
      </c>
      <c r="N332" s="211" t="s">
        <v>40</v>
      </c>
      <c r="O332" s="81"/>
      <c r="P332" s="212">
        <f>O332*H332</f>
        <v>0</v>
      </c>
      <c r="Q332" s="212">
        <v>0</v>
      </c>
      <c r="R332" s="212">
        <f>Q332*H332</f>
        <v>0</v>
      </c>
      <c r="S332" s="212">
        <v>0</v>
      </c>
      <c r="T332" s="213">
        <f>S332*H332</f>
        <v>0</v>
      </c>
      <c r="U332" s="35"/>
      <c r="V332" s="35"/>
      <c r="W332" s="35"/>
      <c r="X332" s="35"/>
      <c r="Y332" s="35"/>
      <c r="Z332" s="35"/>
      <c r="AA332" s="35"/>
      <c r="AB332" s="35"/>
      <c r="AC332" s="35"/>
      <c r="AD332" s="35"/>
      <c r="AE332" s="35"/>
      <c r="AR332" s="214" t="s">
        <v>202</v>
      </c>
      <c r="AT332" s="214" t="s">
        <v>174</v>
      </c>
      <c r="AU332" s="214" t="s">
        <v>79</v>
      </c>
      <c r="AY332" s="14" t="s">
        <v>171</v>
      </c>
      <c r="BE332" s="215">
        <f>IF(N332="základní",J332,0)</f>
        <v>0</v>
      </c>
      <c r="BF332" s="215">
        <f>IF(N332="snížená",J332,0)</f>
        <v>0</v>
      </c>
      <c r="BG332" s="215">
        <f>IF(N332="zákl. přenesená",J332,0)</f>
        <v>0</v>
      </c>
      <c r="BH332" s="215">
        <f>IF(N332="sníž. přenesená",J332,0)</f>
        <v>0</v>
      </c>
      <c r="BI332" s="215">
        <f>IF(N332="nulová",J332,0)</f>
        <v>0</v>
      </c>
      <c r="BJ332" s="14" t="s">
        <v>77</v>
      </c>
      <c r="BK332" s="215">
        <f>ROUND(I332*H332,2)</f>
        <v>0</v>
      </c>
      <c r="BL332" s="14" t="s">
        <v>202</v>
      </c>
      <c r="BM332" s="214" t="s">
        <v>1422</v>
      </c>
    </row>
    <row r="333" spans="1:63" s="12" customFormat="1" ht="22.8" customHeight="1">
      <c r="A333" s="12"/>
      <c r="B333" s="186"/>
      <c r="C333" s="187"/>
      <c r="D333" s="188" t="s">
        <v>68</v>
      </c>
      <c r="E333" s="200" t="s">
        <v>1423</v>
      </c>
      <c r="F333" s="200" t="s">
        <v>1424</v>
      </c>
      <c r="G333" s="187"/>
      <c r="H333" s="187"/>
      <c r="I333" s="190"/>
      <c r="J333" s="201">
        <f>BK333</f>
        <v>0</v>
      </c>
      <c r="K333" s="187"/>
      <c r="L333" s="192"/>
      <c r="M333" s="193"/>
      <c r="N333" s="194"/>
      <c r="O333" s="194"/>
      <c r="P333" s="195">
        <f>SUM(P334:P342)</f>
        <v>0</v>
      </c>
      <c r="Q333" s="194"/>
      <c r="R333" s="195">
        <f>SUM(R334:R342)</f>
        <v>3.4095826</v>
      </c>
      <c r="S333" s="194"/>
      <c r="T333" s="196">
        <f>SUM(T334:T342)</f>
        <v>0</v>
      </c>
      <c r="U333" s="12"/>
      <c r="V333" s="12"/>
      <c r="W333" s="12"/>
      <c r="X333" s="12"/>
      <c r="Y333" s="12"/>
      <c r="Z333" s="12"/>
      <c r="AA333" s="12"/>
      <c r="AB333" s="12"/>
      <c r="AC333" s="12"/>
      <c r="AD333" s="12"/>
      <c r="AE333" s="12"/>
      <c r="AR333" s="197" t="s">
        <v>79</v>
      </c>
      <c r="AT333" s="198" t="s">
        <v>68</v>
      </c>
      <c r="AU333" s="198" t="s">
        <v>77</v>
      </c>
      <c r="AY333" s="197" t="s">
        <v>171</v>
      </c>
      <c r="BK333" s="199">
        <f>SUM(BK334:BK342)</f>
        <v>0</v>
      </c>
    </row>
    <row r="334" spans="1:65" s="2" customFormat="1" ht="37.8" customHeight="1">
      <c r="A334" s="35"/>
      <c r="B334" s="36"/>
      <c r="C334" s="202" t="s">
        <v>1072</v>
      </c>
      <c r="D334" s="202" t="s">
        <v>174</v>
      </c>
      <c r="E334" s="203" t="s">
        <v>1425</v>
      </c>
      <c r="F334" s="204" t="s">
        <v>1426</v>
      </c>
      <c r="G334" s="205" t="s">
        <v>184</v>
      </c>
      <c r="H334" s="206">
        <v>503.365</v>
      </c>
      <c r="I334" s="207"/>
      <c r="J334" s="208">
        <f>ROUND(I334*H334,2)</f>
        <v>0</v>
      </c>
      <c r="K334" s="209"/>
      <c r="L334" s="41"/>
      <c r="M334" s="210" t="s">
        <v>19</v>
      </c>
      <c r="N334" s="211" t="s">
        <v>40</v>
      </c>
      <c r="O334" s="81"/>
      <c r="P334" s="212">
        <f>O334*H334</f>
        <v>0</v>
      </c>
      <c r="Q334" s="212">
        <v>0.006</v>
      </c>
      <c r="R334" s="212">
        <f>Q334*H334</f>
        <v>3.02019</v>
      </c>
      <c r="S334" s="212">
        <v>0</v>
      </c>
      <c r="T334" s="213">
        <f>S334*H334</f>
        <v>0</v>
      </c>
      <c r="U334" s="35"/>
      <c r="V334" s="35"/>
      <c r="W334" s="35"/>
      <c r="X334" s="35"/>
      <c r="Y334" s="35"/>
      <c r="Z334" s="35"/>
      <c r="AA334" s="35"/>
      <c r="AB334" s="35"/>
      <c r="AC334" s="35"/>
      <c r="AD334" s="35"/>
      <c r="AE334" s="35"/>
      <c r="AR334" s="214" t="s">
        <v>202</v>
      </c>
      <c r="AT334" s="214" t="s">
        <v>174</v>
      </c>
      <c r="AU334" s="214" t="s">
        <v>79</v>
      </c>
      <c r="AY334" s="14" t="s">
        <v>171</v>
      </c>
      <c r="BE334" s="215">
        <f>IF(N334="základní",J334,0)</f>
        <v>0</v>
      </c>
      <c r="BF334" s="215">
        <f>IF(N334="snížená",J334,0)</f>
        <v>0</v>
      </c>
      <c r="BG334" s="215">
        <f>IF(N334="zákl. přenesená",J334,0)</f>
        <v>0</v>
      </c>
      <c r="BH334" s="215">
        <f>IF(N334="sníž. přenesená",J334,0)</f>
        <v>0</v>
      </c>
      <c r="BI334" s="215">
        <f>IF(N334="nulová",J334,0)</f>
        <v>0</v>
      </c>
      <c r="BJ334" s="14" t="s">
        <v>77</v>
      </c>
      <c r="BK334" s="215">
        <f>ROUND(I334*H334,2)</f>
        <v>0</v>
      </c>
      <c r="BL334" s="14" t="s">
        <v>202</v>
      </c>
      <c r="BM334" s="214" t="s">
        <v>1427</v>
      </c>
    </row>
    <row r="335" spans="1:65" s="2" customFormat="1" ht="37.8" customHeight="1">
      <c r="A335" s="35"/>
      <c r="B335" s="36"/>
      <c r="C335" s="202" t="s">
        <v>1428</v>
      </c>
      <c r="D335" s="202" t="s">
        <v>174</v>
      </c>
      <c r="E335" s="203" t="s">
        <v>1429</v>
      </c>
      <c r="F335" s="204" t="s">
        <v>1430</v>
      </c>
      <c r="G335" s="205" t="s">
        <v>356</v>
      </c>
      <c r="H335" s="206">
        <v>65</v>
      </c>
      <c r="I335" s="207"/>
      <c r="J335" s="208">
        <f>ROUND(I335*H335,2)</f>
        <v>0</v>
      </c>
      <c r="K335" s="209"/>
      <c r="L335" s="41"/>
      <c r="M335" s="210" t="s">
        <v>19</v>
      </c>
      <c r="N335" s="211" t="s">
        <v>40</v>
      </c>
      <c r="O335" s="81"/>
      <c r="P335" s="212">
        <f>O335*H335</f>
        <v>0</v>
      </c>
      <c r="Q335" s="212">
        <v>0.00095</v>
      </c>
      <c r="R335" s="212">
        <f>Q335*H335</f>
        <v>0.06175</v>
      </c>
      <c r="S335" s="212">
        <v>0</v>
      </c>
      <c r="T335" s="213">
        <f>S335*H335</f>
        <v>0</v>
      </c>
      <c r="U335" s="35"/>
      <c r="V335" s="35"/>
      <c r="W335" s="35"/>
      <c r="X335" s="35"/>
      <c r="Y335" s="35"/>
      <c r="Z335" s="35"/>
      <c r="AA335" s="35"/>
      <c r="AB335" s="35"/>
      <c r="AC335" s="35"/>
      <c r="AD335" s="35"/>
      <c r="AE335" s="35"/>
      <c r="AR335" s="214" t="s">
        <v>202</v>
      </c>
      <c r="AT335" s="214" t="s">
        <v>174</v>
      </c>
      <c r="AU335" s="214" t="s">
        <v>79</v>
      </c>
      <c r="AY335" s="14" t="s">
        <v>171</v>
      </c>
      <c r="BE335" s="215">
        <f>IF(N335="základní",J335,0)</f>
        <v>0</v>
      </c>
      <c r="BF335" s="215">
        <f>IF(N335="snížená",J335,0)</f>
        <v>0</v>
      </c>
      <c r="BG335" s="215">
        <f>IF(N335="zákl. přenesená",J335,0)</f>
        <v>0</v>
      </c>
      <c r="BH335" s="215">
        <f>IF(N335="sníž. přenesená",J335,0)</f>
        <v>0</v>
      </c>
      <c r="BI335" s="215">
        <f>IF(N335="nulová",J335,0)</f>
        <v>0</v>
      </c>
      <c r="BJ335" s="14" t="s">
        <v>77</v>
      </c>
      <c r="BK335" s="215">
        <f>ROUND(I335*H335,2)</f>
        <v>0</v>
      </c>
      <c r="BL335" s="14" t="s">
        <v>202</v>
      </c>
      <c r="BM335" s="214" t="s">
        <v>1431</v>
      </c>
    </row>
    <row r="336" spans="1:65" s="2" customFormat="1" ht="24.15" customHeight="1">
      <c r="A336" s="35"/>
      <c r="B336" s="36"/>
      <c r="C336" s="222" t="s">
        <v>1074</v>
      </c>
      <c r="D336" s="222" t="s">
        <v>299</v>
      </c>
      <c r="E336" s="223" t="s">
        <v>1432</v>
      </c>
      <c r="F336" s="224" t="s">
        <v>1433</v>
      </c>
      <c r="G336" s="225" t="s">
        <v>356</v>
      </c>
      <c r="H336" s="226">
        <v>568.002</v>
      </c>
      <c r="I336" s="227"/>
      <c r="J336" s="228">
        <f>ROUND(I336*H336,2)</f>
        <v>0</v>
      </c>
      <c r="K336" s="229"/>
      <c r="L336" s="230"/>
      <c r="M336" s="231" t="s">
        <v>19</v>
      </c>
      <c r="N336" s="232" t="s">
        <v>40</v>
      </c>
      <c r="O336" s="81"/>
      <c r="P336" s="212">
        <f>O336*H336</f>
        <v>0</v>
      </c>
      <c r="Q336" s="212">
        <v>0</v>
      </c>
      <c r="R336" s="212">
        <f>Q336*H336</f>
        <v>0</v>
      </c>
      <c r="S336" s="212">
        <v>0</v>
      </c>
      <c r="T336" s="213">
        <f>S336*H336</f>
        <v>0</v>
      </c>
      <c r="U336" s="35"/>
      <c r="V336" s="35"/>
      <c r="W336" s="35"/>
      <c r="X336" s="35"/>
      <c r="Y336" s="35"/>
      <c r="Z336" s="35"/>
      <c r="AA336" s="35"/>
      <c r="AB336" s="35"/>
      <c r="AC336" s="35"/>
      <c r="AD336" s="35"/>
      <c r="AE336" s="35"/>
      <c r="AR336" s="214" t="s">
        <v>227</v>
      </c>
      <c r="AT336" s="214" t="s">
        <v>299</v>
      </c>
      <c r="AU336" s="214" t="s">
        <v>79</v>
      </c>
      <c r="AY336" s="14" t="s">
        <v>171</v>
      </c>
      <c r="BE336" s="215">
        <f>IF(N336="základní",J336,0)</f>
        <v>0</v>
      </c>
      <c r="BF336" s="215">
        <f>IF(N336="snížená",J336,0)</f>
        <v>0</v>
      </c>
      <c r="BG336" s="215">
        <f>IF(N336="zákl. přenesená",J336,0)</f>
        <v>0</v>
      </c>
      <c r="BH336" s="215">
        <f>IF(N336="sníž. přenesená",J336,0)</f>
        <v>0</v>
      </c>
      <c r="BI336" s="215">
        <f>IF(N336="nulová",J336,0)</f>
        <v>0</v>
      </c>
      <c r="BJ336" s="14" t="s">
        <v>77</v>
      </c>
      <c r="BK336" s="215">
        <f>ROUND(I336*H336,2)</f>
        <v>0</v>
      </c>
      <c r="BL336" s="14" t="s">
        <v>202</v>
      </c>
      <c r="BM336" s="214" t="s">
        <v>1434</v>
      </c>
    </row>
    <row r="337" spans="1:65" s="2" customFormat="1" ht="24.15" customHeight="1">
      <c r="A337" s="35"/>
      <c r="B337" s="36"/>
      <c r="C337" s="202" t="s">
        <v>1435</v>
      </c>
      <c r="D337" s="202" t="s">
        <v>174</v>
      </c>
      <c r="E337" s="203" t="s">
        <v>1436</v>
      </c>
      <c r="F337" s="204" t="s">
        <v>1437</v>
      </c>
      <c r="G337" s="205" t="s">
        <v>356</v>
      </c>
      <c r="H337" s="206">
        <v>71</v>
      </c>
      <c r="I337" s="207"/>
      <c r="J337" s="208">
        <f>ROUND(I337*H337,2)</f>
        <v>0</v>
      </c>
      <c r="K337" s="209"/>
      <c r="L337" s="41"/>
      <c r="M337" s="210" t="s">
        <v>19</v>
      </c>
      <c r="N337" s="211" t="s">
        <v>40</v>
      </c>
      <c r="O337" s="81"/>
      <c r="P337" s="212">
        <f>O337*H337</f>
        <v>0</v>
      </c>
      <c r="Q337" s="212">
        <v>0.00055</v>
      </c>
      <c r="R337" s="212">
        <f>Q337*H337</f>
        <v>0.03905</v>
      </c>
      <c r="S337" s="212">
        <v>0</v>
      </c>
      <c r="T337" s="213">
        <f>S337*H337</f>
        <v>0</v>
      </c>
      <c r="U337" s="35"/>
      <c r="V337" s="35"/>
      <c r="W337" s="35"/>
      <c r="X337" s="35"/>
      <c r="Y337" s="35"/>
      <c r="Z337" s="35"/>
      <c r="AA337" s="35"/>
      <c r="AB337" s="35"/>
      <c r="AC337" s="35"/>
      <c r="AD337" s="35"/>
      <c r="AE337" s="35"/>
      <c r="AR337" s="214" t="s">
        <v>202</v>
      </c>
      <c r="AT337" s="214" t="s">
        <v>174</v>
      </c>
      <c r="AU337" s="214" t="s">
        <v>79</v>
      </c>
      <c r="AY337" s="14" t="s">
        <v>171</v>
      </c>
      <c r="BE337" s="215">
        <f>IF(N337="základní",J337,0)</f>
        <v>0</v>
      </c>
      <c r="BF337" s="215">
        <f>IF(N337="snížená",J337,0)</f>
        <v>0</v>
      </c>
      <c r="BG337" s="215">
        <f>IF(N337="zákl. přenesená",J337,0)</f>
        <v>0</v>
      </c>
      <c r="BH337" s="215">
        <f>IF(N337="sníž. přenesená",J337,0)</f>
        <v>0</v>
      </c>
      <c r="BI337" s="215">
        <f>IF(N337="nulová",J337,0)</f>
        <v>0</v>
      </c>
      <c r="BJ337" s="14" t="s">
        <v>77</v>
      </c>
      <c r="BK337" s="215">
        <f>ROUND(I337*H337,2)</f>
        <v>0</v>
      </c>
      <c r="BL337" s="14" t="s">
        <v>202</v>
      </c>
      <c r="BM337" s="214" t="s">
        <v>1438</v>
      </c>
    </row>
    <row r="338" spans="1:65" s="2" customFormat="1" ht="24.15" customHeight="1">
      <c r="A338" s="35"/>
      <c r="B338" s="36"/>
      <c r="C338" s="202" t="s">
        <v>1439</v>
      </c>
      <c r="D338" s="202" t="s">
        <v>174</v>
      </c>
      <c r="E338" s="203" t="s">
        <v>1440</v>
      </c>
      <c r="F338" s="204" t="s">
        <v>1441</v>
      </c>
      <c r="G338" s="205" t="s">
        <v>356</v>
      </c>
      <c r="H338" s="206">
        <v>257.57</v>
      </c>
      <c r="I338" s="207"/>
      <c r="J338" s="208">
        <f>ROUND(I338*H338,2)</f>
        <v>0</v>
      </c>
      <c r="K338" s="209"/>
      <c r="L338" s="41"/>
      <c r="M338" s="210" t="s">
        <v>19</v>
      </c>
      <c r="N338" s="211" t="s">
        <v>40</v>
      </c>
      <c r="O338" s="81"/>
      <c r="P338" s="212">
        <f>O338*H338</f>
        <v>0</v>
      </c>
      <c r="Q338" s="212">
        <v>0.0005</v>
      </c>
      <c r="R338" s="212">
        <f>Q338*H338</f>
        <v>0.128785</v>
      </c>
      <c r="S338" s="212">
        <v>0</v>
      </c>
      <c r="T338" s="213">
        <f>S338*H338</f>
        <v>0</v>
      </c>
      <c r="U338" s="35"/>
      <c r="V338" s="35"/>
      <c r="W338" s="35"/>
      <c r="X338" s="35"/>
      <c r="Y338" s="35"/>
      <c r="Z338" s="35"/>
      <c r="AA338" s="35"/>
      <c r="AB338" s="35"/>
      <c r="AC338" s="35"/>
      <c r="AD338" s="35"/>
      <c r="AE338" s="35"/>
      <c r="AR338" s="214" t="s">
        <v>202</v>
      </c>
      <c r="AT338" s="214" t="s">
        <v>174</v>
      </c>
      <c r="AU338" s="214" t="s">
        <v>79</v>
      </c>
      <c r="AY338" s="14" t="s">
        <v>171</v>
      </c>
      <c r="BE338" s="215">
        <f>IF(N338="základní",J338,0)</f>
        <v>0</v>
      </c>
      <c r="BF338" s="215">
        <f>IF(N338="snížená",J338,0)</f>
        <v>0</v>
      </c>
      <c r="BG338" s="215">
        <f>IF(N338="zákl. přenesená",J338,0)</f>
        <v>0</v>
      </c>
      <c r="BH338" s="215">
        <f>IF(N338="sníž. přenesená",J338,0)</f>
        <v>0</v>
      </c>
      <c r="BI338" s="215">
        <f>IF(N338="nulová",J338,0)</f>
        <v>0</v>
      </c>
      <c r="BJ338" s="14" t="s">
        <v>77</v>
      </c>
      <c r="BK338" s="215">
        <f>ROUND(I338*H338,2)</f>
        <v>0</v>
      </c>
      <c r="BL338" s="14" t="s">
        <v>202</v>
      </c>
      <c r="BM338" s="214" t="s">
        <v>1442</v>
      </c>
    </row>
    <row r="339" spans="1:65" s="2" customFormat="1" ht="24.15" customHeight="1">
      <c r="A339" s="35"/>
      <c r="B339" s="36"/>
      <c r="C339" s="202" t="s">
        <v>1443</v>
      </c>
      <c r="D339" s="202" t="s">
        <v>174</v>
      </c>
      <c r="E339" s="203" t="s">
        <v>1444</v>
      </c>
      <c r="F339" s="204" t="s">
        <v>1445</v>
      </c>
      <c r="G339" s="205" t="s">
        <v>184</v>
      </c>
      <c r="H339" s="206">
        <v>506.935</v>
      </c>
      <c r="I339" s="207"/>
      <c r="J339" s="208">
        <f>ROUND(I339*H339,2)</f>
        <v>0</v>
      </c>
      <c r="K339" s="209"/>
      <c r="L339" s="41"/>
      <c r="M339" s="210" t="s">
        <v>19</v>
      </c>
      <c r="N339" s="211" t="s">
        <v>40</v>
      </c>
      <c r="O339" s="81"/>
      <c r="P339" s="212">
        <f>O339*H339</f>
        <v>0</v>
      </c>
      <c r="Q339" s="212">
        <v>0.0003</v>
      </c>
      <c r="R339" s="212">
        <f>Q339*H339</f>
        <v>0.15208049999999998</v>
      </c>
      <c r="S339" s="212">
        <v>0</v>
      </c>
      <c r="T339" s="213">
        <f>S339*H339</f>
        <v>0</v>
      </c>
      <c r="U339" s="35"/>
      <c r="V339" s="35"/>
      <c r="W339" s="35"/>
      <c r="X339" s="35"/>
      <c r="Y339" s="35"/>
      <c r="Z339" s="35"/>
      <c r="AA339" s="35"/>
      <c r="AB339" s="35"/>
      <c r="AC339" s="35"/>
      <c r="AD339" s="35"/>
      <c r="AE339" s="35"/>
      <c r="AR339" s="214" t="s">
        <v>202</v>
      </c>
      <c r="AT339" s="214" t="s">
        <v>174</v>
      </c>
      <c r="AU339" s="214" t="s">
        <v>79</v>
      </c>
      <c r="AY339" s="14" t="s">
        <v>171</v>
      </c>
      <c r="BE339" s="215">
        <f>IF(N339="základní",J339,0)</f>
        <v>0</v>
      </c>
      <c r="BF339" s="215">
        <f>IF(N339="snížená",J339,0)</f>
        <v>0</v>
      </c>
      <c r="BG339" s="215">
        <f>IF(N339="zákl. přenesená",J339,0)</f>
        <v>0</v>
      </c>
      <c r="BH339" s="215">
        <f>IF(N339="sníž. přenesená",J339,0)</f>
        <v>0</v>
      </c>
      <c r="BI339" s="215">
        <f>IF(N339="nulová",J339,0)</f>
        <v>0</v>
      </c>
      <c r="BJ339" s="14" t="s">
        <v>77</v>
      </c>
      <c r="BK339" s="215">
        <f>ROUND(I339*H339,2)</f>
        <v>0</v>
      </c>
      <c r="BL339" s="14" t="s">
        <v>202</v>
      </c>
      <c r="BM339" s="214" t="s">
        <v>1446</v>
      </c>
    </row>
    <row r="340" spans="1:65" s="2" customFormat="1" ht="24.15" customHeight="1">
      <c r="A340" s="35"/>
      <c r="B340" s="36"/>
      <c r="C340" s="202" t="s">
        <v>1075</v>
      </c>
      <c r="D340" s="202" t="s">
        <v>174</v>
      </c>
      <c r="E340" s="203" t="s">
        <v>1447</v>
      </c>
      <c r="F340" s="204" t="s">
        <v>1448</v>
      </c>
      <c r="G340" s="205" t="s">
        <v>356</v>
      </c>
      <c r="H340" s="206">
        <v>257.57</v>
      </c>
      <c r="I340" s="207"/>
      <c r="J340" s="208">
        <f>ROUND(I340*H340,2)</f>
        <v>0</v>
      </c>
      <c r="K340" s="209"/>
      <c r="L340" s="41"/>
      <c r="M340" s="210" t="s">
        <v>19</v>
      </c>
      <c r="N340" s="211" t="s">
        <v>40</v>
      </c>
      <c r="O340" s="81"/>
      <c r="P340" s="212">
        <f>O340*H340</f>
        <v>0</v>
      </c>
      <c r="Q340" s="212">
        <v>3E-05</v>
      </c>
      <c r="R340" s="212">
        <f>Q340*H340</f>
        <v>0.0077271</v>
      </c>
      <c r="S340" s="212">
        <v>0</v>
      </c>
      <c r="T340" s="213">
        <f>S340*H340</f>
        <v>0</v>
      </c>
      <c r="U340" s="35"/>
      <c r="V340" s="35"/>
      <c r="W340" s="35"/>
      <c r="X340" s="35"/>
      <c r="Y340" s="35"/>
      <c r="Z340" s="35"/>
      <c r="AA340" s="35"/>
      <c r="AB340" s="35"/>
      <c r="AC340" s="35"/>
      <c r="AD340" s="35"/>
      <c r="AE340" s="35"/>
      <c r="AR340" s="214" t="s">
        <v>202</v>
      </c>
      <c r="AT340" s="214" t="s">
        <v>174</v>
      </c>
      <c r="AU340" s="214" t="s">
        <v>79</v>
      </c>
      <c r="AY340" s="14" t="s">
        <v>171</v>
      </c>
      <c r="BE340" s="215">
        <f>IF(N340="základní",J340,0)</f>
        <v>0</v>
      </c>
      <c r="BF340" s="215">
        <f>IF(N340="snížená",J340,0)</f>
        <v>0</v>
      </c>
      <c r="BG340" s="215">
        <f>IF(N340="zákl. přenesená",J340,0)</f>
        <v>0</v>
      </c>
      <c r="BH340" s="215">
        <f>IF(N340="sníž. přenesená",J340,0)</f>
        <v>0</v>
      </c>
      <c r="BI340" s="215">
        <f>IF(N340="nulová",J340,0)</f>
        <v>0</v>
      </c>
      <c r="BJ340" s="14" t="s">
        <v>77</v>
      </c>
      <c r="BK340" s="215">
        <f>ROUND(I340*H340,2)</f>
        <v>0</v>
      </c>
      <c r="BL340" s="14" t="s">
        <v>202</v>
      </c>
      <c r="BM340" s="214" t="s">
        <v>1449</v>
      </c>
    </row>
    <row r="341" spans="1:65" s="2" customFormat="1" ht="24.15" customHeight="1">
      <c r="A341" s="35"/>
      <c r="B341" s="36"/>
      <c r="C341" s="202" t="s">
        <v>1450</v>
      </c>
      <c r="D341" s="202" t="s">
        <v>174</v>
      </c>
      <c r="E341" s="203" t="s">
        <v>1451</v>
      </c>
      <c r="F341" s="204" t="s">
        <v>1452</v>
      </c>
      <c r="G341" s="205" t="s">
        <v>352</v>
      </c>
      <c r="H341" s="206">
        <v>96</v>
      </c>
      <c r="I341" s="207"/>
      <c r="J341" s="208">
        <f>ROUND(I341*H341,2)</f>
        <v>0</v>
      </c>
      <c r="K341" s="209"/>
      <c r="L341" s="41"/>
      <c r="M341" s="210" t="s">
        <v>19</v>
      </c>
      <c r="N341" s="211" t="s">
        <v>40</v>
      </c>
      <c r="O341" s="81"/>
      <c r="P341" s="212">
        <f>O341*H341</f>
        <v>0</v>
      </c>
      <c r="Q341" s="212">
        <v>0</v>
      </c>
      <c r="R341" s="212">
        <f>Q341*H341</f>
        <v>0</v>
      </c>
      <c r="S341" s="212">
        <v>0</v>
      </c>
      <c r="T341" s="213">
        <f>S341*H341</f>
        <v>0</v>
      </c>
      <c r="U341" s="35"/>
      <c r="V341" s="35"/>
      <c r="W341" s="35"/>
      <c r="X341" s="35"/>
      <c r="Y341" s="35"/>
      <c r="Z341" s="35"/>
      <c r="AA341" s="35"/>
      <c r="AB341" s="35"/>
      <c r="AC341" s="35"/>
      <c r="AD341" s="35"/>
      <c r="AE341" s="35"/>
      <c r="AR341" s="214" t="s">
        <v>202</v>
      </c>
      <c r="AT341" s="214" t="s">
        <v>174</v>
      </c>
      <c r="AU341" s="214" t="s">
        <v>79</v>
      </c>
      <c r="AY341" s="14" t="s">
        <v>171</v>
      </c>
      <c r="BE341" s="215">
        <f>IF(N341="základní",J341,0)</f>
        <v>0</v>
      </c>
      <c r="BF341" s="215">
        <f>IF(N341="snížená",J341,0)</f>
        <v>0</v>
      </c>
      <c r="BG341" s="215">
        <f>IF(N341="zákl. přenesená",J341,0)</f>
        <v>0</v>
      </c>
      <c r="BH341" s="215">
        <f>IF(N341="sníž. přenesená",J341,0)</f>
        <v>0</v>
      </c>
      <c r="BI341" s="215">
        <f>IF(N341="nulová",J341,0)</f>
        <v>0</v>
      </c>
      <c r="BJ341" s="14" t="s">
        <v>77</v>
      </c>
      <c r="BK341" s="215">
        <f>ROUND(I341*H341,2)</f>
        <v>0</v>
      </c>
      <c r="BL341" s="14" t="s">
        <v>202</v>
      </c>
      <c r="BM341" s="214" t="s">
        <v>1453</v>
      </c>
    </row>
    <row r="342" spans="1:65" s="2" customFormat="1" ht="37.8" customHeight="1">
      <c r="A342" s="35"/>
      <c r="B342" s="36"/>
      <c r="C342" s="202" t="s">
        <v>1077</v>
      </c>
      <c r="D342" s="202" t="s">
        <v>174</v>
      </c>
      <c r="E342" s="203" t="s">
        <v>1454</v>
      </c>
      <c r="F342" s="204" t="s">
        <v>1455</v>
      </c>
      <c r="G342" s="205" t="s">
        <v>321</v>
      </c>
      <c r="H342" s="216"/>
      <c r="I342" s="207"/>
      <c r="J342" s="208">
        <f>ROUND(I342*H342,2)</f>
        <v>0</v>
      </c>
      <c r="K342" s="209"/>
      <c r="L342" s="41"/>
      <c r="M342" s="210" t="s">
        <v>19</v>
      </c>
      <c r="N342" s="211" t="s">
        <v>40</v>
      </c>
      <c r="O342" s="81"/>
      <c r="P342" s="212">
        <f>O342*H342</f>
        <v>0</v>
      </c>
      <c r="Q342" s="212">
        <v>0</v>
      </c>
      <c r="R342" s="212">
        <f>Q342*H342</f>
        <v>0</v>
      </c>
      <c r="S342" s="212">
        <v>0</v>
      </c>
      <c r="T342" s="213">
        <f>S342*H342</f>
        <v>0</v>
      </c>
      <c r="U342" s="35"/>
      <c r="V342" s="35"/>
      <c r="W342" s="35"/>
      <c r="X342" s="35"/>
      <c r="Y342" s="35"/>
      <c r="Z342" s="35"/>
      <c r="AA342" s="35"/>
      <c r="AB342" s="35"/>
      <c r="AC342" s="35"/>
      <c r="AD342" s="35"/>
      <c r="AE342" s="35"/>
      <c r="AR342" s="214" t="s">
        <v>202</v>
      </c>
      <c r="AT342" s="214" t="s">
        <v>174</v>
      </c>
      <c r="AU342" s="214" t="s">
        <v>79</v>
      </c>
      <c r="AY342" s="14" t="s">
        <v>171</v>
      </c>
      <c r="BE342" s="215">
        <f>IF(N342="základní",J342,0)</f>
        <v>0</v>
      </c>
      <c r="BF342" s="215">
        <f>IF(N342="snížená",J342,0)</f>
        <v>0</v>
      </c>
      <c r="BG342" s="215">
        <f>IF(N342="zákl. přenesená",J342,0)</f>
        <v>0</v>
      </c>
      <c r="BH342" s="215">
        <f>IF(N342="sníž. přenesená",J342,0)</f>
        <v>0</v>
      </c>
      <c r="BI342" s="215">
        <f>IF(N342="nulová",J342,0)</f>
        <v>0</v>
      </c>
      <c r="BJ342" s="14" t="s">
        <v>77</v>
      </c>
      <c r="BK342" s="215">
        <f>ROUND(I342*H342,2)</f>
        <v>0</v>
      </c>
      <c r="BL342" s="14" t="s">
        <v>202</v>
      </c>
      <c r="BM342" s="214" t="s">
        <v>1456</v>
      </c>
    </row>
    <row r="343" spans="1:63" s="12" customFormat="1" ht="22.8" customHeight="1">
      <c r="A343" s="12"/>
      <c r="B343" s="186"/>
      <c r="C343" s="187"/>
      <c r="D343" s="188" t="s">
        <v>68</v>
      </c>
      <c r="E343" s="200" t="s">
        <v>1457</v>
      </c>
      <c r="F343" s="200" t="s">
        <v>1458</v>
      </c>
      <c r="G343" s="187"/>
      <c r="H343" s="187"/>
      <c r="I343" s="190"/>
      <c r="J343" s="201">
        <f>BK343</f>
        <v>0</v>
      </c>
      <c r="K343" s="187"/>
      <c r="L343" s="192"/>
      <c r="M343" s="193"/>
      <c r="N343" s="194"/>
      <c r="O343" s="194"/>
      <c r="P343" s="195">
        <f>SUM(P344:P348)</f>
        <v>0</v>
      </c>
      <c r="Q343" s="194"/>
      <c r="R343" s="195">
        <f>SUM(R344:R348)</f>
        <v>0.26526236000000003</v>
      </c>
      <c r="S343" s="194"/>
      <c r="T343" s="196">
        <f>SUM(T344:T348)</f>
        <v>0</v>
      </c>
      <c r="U343" s="12"/>
      <c r="V343" s="12"/>
      <c r="W343" s="12"/>
      <c r="X343" s="12"/>
      <c r="Y343" s="12"/>
      <c r="Z343" s="12"/>
      <c r="AA343" s="12"/>
      <c r="AB343" s="12"/>
      <c r="AC343" s="12"/>
      <c r="AD343" s="12"/>
      <c r="AE343" s="12"/>
      <c r="AR343" s="197" t="s">
        <v>79</v>
      </c>
      <c r="AT343" s="198" t="s">
        <v>68</v>
      </c>
      <c r="AU343" s="198" t="s">
        <v>77</v>
      </c>
      <c r="AY343" s="197" t="s">
        <v>171</v>
      </c>
      <c r="BK343" s="199">
        <f>SUM(BK344:BK348)</f>
        <v>0</v>
      </c>
    </row>
    <row r="344" spans="1:65" s="2" customFormat="1" ht="24.15" customHeight="1">
      <c r="A344" s="35"/>
      <c r="B344" s="36"/>
      <c r="C344" s="202" t="s">
        <v>1459</v>
      </c>
      <c r="D344" s="202" t="s">
        <v>174</v>
      </c>
      <c r="E344" s="203" t="s">
        <v>1460</v>
      </c>
      <c r="F344" s="204" t="s">
        <v>1461</v>
      </c>
      <c r="G344" s="205" t="s">
        <v>226</v>
      </c>
      <c r="H344" s="206">
        <v>1</v>
      </c>
      <c r="I344" s="207"/>
      <c r="J344" s="208">
        <f>ROUND(I344*H344,2)</f>
        <v>0</v>
      </c>
      <c r="K344" s="209"/>
      <c r="L344" s="41"/>
      <c r="M344" s="210" t="s">
        <v>19</v>
      </c>
      <c r="N344" s="211" t="s">
        <v>40</v>
      </c>
      <c r="O344" s="81"/>
      <c r="P344" s="212">
        <f>O344*H344</f>
        <v>0</v>
      </c>
      <c r="Q344" s="212">
        <v>0</v>
      </c>
      <c r="R344" s="212">
        <f>Q344*H344</f>
        <v>0</v>
      </c>
      <c r="S344" s="212">
        <v>0</v>
      </c>
      <c r="T344" s="213">
        <f>S344*H344</f>
        <v>0</v>
      </c>
      <c r="U344" s="35"/>
      <c r="V344" s="35"/>
      <c r="W344" s="35"/>
      <c r="X344" s="35"/>
      <c r="Y344" s="35"/>
      <c r="Z344" s="35"/>
      <c r="AA344" s="35"/>
      <c r="AB344" s="35"/>
      <c r="AC344" s="35"/>
      <c r="AD344" s="35"/>
      <c r="AE344" s="35"/>
      <c r="AR344" s="214" t="s">
        <v>202</v>
      </c>
      <c r="AT344" s="214" t="s">
        <v>174</v>
      </c>
      <c r="AU344" s="214" t="s">
        <v>79</v>
      </c>
      <c r="AY344" s="14" t="s">
        <v>171</v>
      </c>
      <c r="BE344" s="215">
        <f>IF(N344="základní",J344,0)</f>
        <v>0</v>
      </c>
      <c r="BF344" s="215">
        <f>IF(N344="snížená",J344,0)</f>
        <v>0</v>
      </c>
      <c r="BG344" s="215">
        <f>IF(N344="zákl. přenesená",J344,0)</f>
        <v>0</v>
      </c>
      <c r="BH344" s="215">
        <f>IF(N344="sníž. přenesená",J344,0)</f>
        <v>0</v>
      </c>
      <c r="BI344" s="215">
        <f>IF(N344="nulová",J344,0)</f>
        <v>0</v>
      </c>
      <c r="BJ344" s="14" t="s">
        <v>77</v>
      </c>
      <c r="BK344" s="215">
        <f>ROUND(I344*H344,2)</f>
        <v>0</v>
      </c>
      <c r="BL344" s="14" t="s">
        <v>202</v>
      </c>
      <c r="BM344" s="214" t="s">
        <v>1462</v>
      </c>
    </row>
    <row r="345" spans="1:65" s="2" customFormat="1" ht="24.15" customHeight="1">
      <c r="A345" s="35"/>
      <c r="B345" s="36"/>
      <c r="C345" s="202" t="s">
        <v>1080</v>
      </c>
      <c r="D345" s="202" t="s">
        <v>174</v>
      </c>
      <c r="E345" s="203" t="s">
        <v>1463</v>
      </c>
      <c r="F345" s="204" t="s">
        <v>1464</v>
      </c>
      <c r="G345" s="205" t="s">
        <v>184</v>
      </c>
      <c r="H345" s="206">
        <v>14.138</v>
      </c>
      <c r="I345" s="207"/>
      <c r="J345" s="208">
        <f>ROUND(I345*H345,2)</f>
        <v>0</v>
      </c>
      <c r="K345" s="209"/>
      <c r="L345" s="41"/>
      <c r="M345" s="210" t="s">
        <v>19</v>
      </c>
      <c r="N345" s="211" t="s">
        <v>40</v>
      </c>
      <c r="O345" s="81"/>
      <c r="P345" s="212">
        <f>O345*H345</f>
        <v>0</v>
      </c>
      <c r="Q345" s="212">
        <v>0.00013</v>
      </c>
      <c r="R345" s="212">
        <f>Q345*H345</f>
        <v>0.00183794</v>
      </c>
      <c r="S345" s="212">
        <v>0</v>
      </c>
      <c r="T345" s="213">
        <f>S345*H345</f>
        <v>0</v>
      </c>
      <c r="U345" s="35"/>
      <c r="V345" s="35"/>
      <c r="W345" s="35"/>
      <c r="X345" s="35"/>
      <c r="Y345" s="35"/>
      <c r="Z345" s="35"/>
      <c r="AA345" s="35"/>
      <c r="AB345" s="35"/>
      <c r="AC345" s="35"/>
      <c r="AD345" s="35"/>
      <c r="AE345" s="35"/>
      <c r="AR345" s="214" t="s">
        <v>202</v>
      </c>
      <c r="AT345" s="214" t="s">
        <v>174</v>
      </c>
      <c r="AU345" s="214" t="s">
        <v>79</v>
      </c>
      <c r="AY345" s="14" t="s">
        <v>171</v>
      </c>
      <c r="BE345" s="215">
        <f>IF(N345="základní",J345,0)</f>
        <v>0</v>
      </c>
      <c r="BF345" s="215">
        <f>IF(N345="snížená",J345,0)</f>
        <v>0</v>
      </c>
      <c r="BG345" s="215">
        <f>IF(N345="zákl. přenesená",J345,0)</f>
        <v>0</v>
      </c>
      <c r="BH345" s="215">
        <f>IF(N345="sníž. přenesená",J345,0)</f>
        <v>0</v>
      </c>
      <c r="BI345" s="215">
        <f>IF(N345="nulová",J345,0)</f>
        <v>0</v>
      </c>
      <c r="BJ345" s="14" t="s">
        <v>77</v>
      </c>
      <c r="BK345" s="215">
        <f>ROUND(I345*H345,2)</f>
        <v>0</v>
      </c>
      <c r="BL345" s="14" t="s">
        <v>202</v>
      </c>
      <c r="BM345" s="214" t="s">
        <v>1465</v>
      </c>
    </row>
    <row r="346" spans="1:65" s="2" customFormat="1" ht="24.15" customHeight="1">
      <c r="A346" s="35"/>
      <c r="B346" s="36"/>
      <c r="C346" s="202" t="s">
        <v>1466</v>
      </c>
      <c r="D346" s="202" t="s">
        <v>174</v>
      </c>
      <c r="E346" s="203" t="s">
        <v>1467</v>
      </c>
      <c r="F346" s="204" t="s">
        <v>1468</v>
      </c>
      <c r="G346" s="205" t="s">
        <v>184</v>
      </c>
      <c r="H346" s="206">
        <v>14.138</v>
      </c>
      <c r="I346" s="207"/>
      <c r="J346" s="208">
        <f>ROUND(I346*H346,2)</f>
        <v>0</v>
      </c>
      <c r="K346" s="209"/>
      <c r="L346" s="41"/>
      <c r="M346" s="210" t="s">
        <v>19</v>
      </c>
      <c r="N346" s="211" t="s">
        <v>40</v>
      </c>
      <c r="O346" s="81"/>
      <c r="P346" s="212">
        <f>O346*H346</f>
        <v>0</v>
      </c>
      <c r="Q346" s="212">
        <v>0.00029</v>
      </c>
      <c r="R346" s="212">
        <f>Q346*H346</f>
        <v>0.00410002</v>
      </c>
      <c r="S346" s="212">
        <v>0</v>
      </c>
      <c r="T346" s="213">
        <f>S346*H346</f>
        <v>0</v>
      </c>
      <c r="U346" s="35"/>
      <c r="V346" s="35"/>
      <c r="W346" s="35"/>
      <c r="X346" s="35"/>
      <c r="Y346" s="35"/>
      <c r="Z346" s="35"/>
      <c r="AA346" s="35"/>
      <c r="AB346" s="35"/>
      <c r="AC346" s="35"/>
      <c r="AD346" s="35"/>
      <c r="AE346" s="35"/>
      <c r="AR346" s="214" t="s">
        <v>202</v>
      </c>
      <c r="AT346" s="214" t="s">
        <v>174</v>
      </c>
      <c r="AU346" s="214" t="s">
        <v>79</v>
      </c>
      <c r="AY346" s="14" t="s">
        <v>171</v>
      </c>
      <c r="BE346" s="215">
        <f>IF(N346="základní",J346,0)</f>
        <v>0</v>
      </c>
      <c r="BF346" s="215">
        <f>IF(N346="snížená",J346,0)</f>
        <v>0</v>
      </c>
      <c r="BG346" s="215">
        <f>IF(N346="zákl. přenesená",J346,0)</f>
        <v>0</v>
      </c>
      <c r="BH346" s="215">
        <f>IF(N346="sníž. přenesená",J346,0)</f>
        <v>0</v>
      </c>
      <c r="BI346" s="215">
        <f>IF(N346="nulová",J346,0)</f>
        <v>0</v>
      </c>
      <c r="BJ346" s="14" t="s">
        <v>77</v>
      </c>
      <c r="BK346" s="215">
        <f>ROUND(I346*H346,2)</f>
        <v>0</v>
      </c>
      <c r="BL346" s="14" t="s">
        <v>202</v>
      </c>
      <c r="BM346" s="214" t="s">
        <v>1469</v>
      </c>
    </row>
    <row r="347" spans="1:65" s="2" customFormat="1" ht="24.15" customHeight="1">
      <c r="A347" s="35"/>
      <c r="B347" s="36"/>
      <c r="C347" s="202" t="s">
        <v>1084</v>
      </c>
      <c r="D347" s="202" t="s">
        <v>174</v>
      </c>
      <c r="E347" s="203" t="s">
        <v>1470</v>
      </c>
      <c r="F347" s="204" t="s">
        <v>1471</v>
      </c>
      <c r="G347" s="205" t="s">
        <v>184</v>
      </c>
      <c r="H347" s="206">
        <v>301.54</v>
      </c>
      <c r="I347" s="207"/>
      <c r="J347" s="208">
        <f>ROUND(I347*H347,2)</f>
        <v>0</v>
      </c>
      <c r="K347" s="209"/>
      <c r="L347" s="41"/>
      <c r="M347" s="210" t="s">
        <v>19</v>
      </c>
      <c r="N347" s="211" t="s">
        <v>40</v>
      </c>
      <c r="O347" s="81"/>
      <c r="P347" s="212">
        <f>O347*H347</f>
        <v>0</v>
      </c>
      <c r="Q347" s="212">
        <v>0.00036</v>
      </c>
      <c r="R347" s="212">
        <f>Q347*H347</f>
        <v>0.10855440000000001</v>
      </c>
      <c r="S347" s="212">
        <v>0</v>
      </c>
      <c r="T347" s="213">
        <f>S347*H347</f>
        <v>0</v>
      </c>
      <c r="U347" s="35"/>
      <c r="V347" s="35"/>
      <c r="W347" s="35"/>
      <c r="X347" s="35"/>
      <c r="Y347" s="35"/>
      <c r="Z347" s="35"/>
      <c r="AA347" s="35"/>
      <c r="AB347" s="35"/>
      <c r="AC347" s="35"/>
      <c r="AD347" s="35"/>
      <c r="AE347" s="35"/>
      <c r="AR347" s="214" t="s">
        <v>202</v>
      </c>
      <c r="AT347" s="214" t="s">
        <v>174</v>
      </c>
      <c r="AU347" s="214" t="s">
        <v>79</v>
      </c>
      <c r="AY347" s="14" t="s">
        <v>171</v>
      </c>
      <c r="BE347" s="215">
        <f>IF(N347="základní",J347,0)</f>
        <v>0</v>
      </c>
      <c r="BF347" s="215">
        <f>IF(N347="snížená",J347,0)</f>
        <v>0</v>
      </c>
      <c r="BG347" s="215">
        <f>IF(N347="zákl. přenesená",J347,0)</f>
        <v>0</v>
      </c>
      <c r="BH347" s="215">
        <f>IF(N347="sníž. přenesená",J347,0)</f>
        <v>0</v>
      </c>
      <c r="BI347" s="215">
        <f>IF(N347="nulová",J347,0)</f>
        <v>0</v>
      </c>
      <c r="BJ347" s="14" t="s">
        <v>77</v>
      </c>
      <c r="BK347" s="215">
        <f>ROUND(I347*H347,2)</f>
        <v>0</v>
      </c>
      <c r="BL347" s="14" t="s">
        <v>202</v>
      </c>
      <c r="BM347" s="214" t="s">
        <v>1472</v>
      </c>
    </row>
    <row r="348" spans="1:65" s="2" customFormat="1" ht="24.15" customHeight="1">
      <c r="A348" s="35"/>
      <c r="B348" s="36"/>
      <c r="C348" s="202" t="s">
        <v>1473</v>
      </c>
      <c r="D348" s="202" t="s">
        <v>174</v>
      </c>
      <c r="E348" s="203" t="s">
        <v>1474</v>
      </c>
      <c r="F348" s="204" t="s">
        <v>1475</v>
      </c>
      <c r="G348" s="205" t="s">
        <v>184</v>
      </c>
      <c r="H348" s="206">
        <v>301.54</v>
      </c>
      <c r="I348" s="207"/>
      <c r="J348" s="208">
        <f>ROUND(I348*H348,2)</f>
        <v>0</v>
      </c>
      <c r="K348" s="209"/>
      <c r="L348" s="41"/>
      <c r="M348" s="210" t="s">
        <v>19</v>
      </c>
      <c r="N348" s="211" t="s">
        <v>40</v>
      </c>
      <c r="O348" s="81"/>
      <c r="P348" s="212">
        <f>O348*H348</f>
        <v>0</v>
      </c>
      <c r="Q348" s="212">
        <v>0.0005</v>
      </c>
      <c r="R348" s="212">
        <f>Q348*H348</f>
        <v>0.15077000000000002</v>
      </c>
      <c r="S348" s="212">
        <v>0</v>
      </c>
      <c r="T348" s="213">
        <f>S348*H348</f>
        <v>0</v>
      </c>
      <c r="U348" s="35"/>
      <c r="V348" s="35"/>
      <c r="W348" s="35"/>
      <c r="X348" s="35"/>
      <c r="Y348" s="35"/>
      <c r="Z348" s="35"/>
      <c r="AA348" s="35"/>
      <c r="AB348" s="35"/>
      <c r="AC348" s="35"/>
      <c r="AD348" s="35"/>
      <c r="AE348" s="35"/>
      <c r="AR348" s="214" t="s">
        <v>202</v>
      </c>
      <c r="AT348" s="214" t="s">
        <v>174</v>
      </c>
      <c r="AU348" s="214" t="s">
        <v>79</v>
      </c>
      <c r="AY348" s="14" t="s">
        <v>171</v>
      </c>
      <c r="BE348" s="215">
        <f>IF(N348="základní",J348,0)</f>
        <v>0</v>
      </c>
      <c r="BF348" s="215">
        <f>IF(N348="snížená",J348,0)</f>
        <v>0</v>
      </c>
      <c r="BG348" s="215">
        <f>IF(N348="zákl. přenesená",J348,0)</f>
        <v>0</v>
      </c>
      <c r="BH348" s="215">
        <f>IF(N348="sníž. přenesená",J348,0)</f>
        <v>0</v>
      </c>
      <c r="BI348" s="215">
        <f>IF(N348="nulová",J348,0)</f>
        <v>0</v>
      </c>
      <c r="BJ348" s="14" t="s">
        <v>77</v>
      </c>
      <c r="BK348" s="215">
        <f>ROUND(I348*H348,2)</f>
        <v>0</v>
      </c>
      <c r="BL348" s="14" t="s">
        <v>202</v>
      </c>
      <c r="BM348" s="214" t="s">
        <v>1476</v>
      </c>
    </row>
    <row r="349" spans="1:63" s="12" customFormat="1" ht="22.8" customHeight="1">
      <c r="A349" s="12"/>
      <c r="B349" s="186"/>
      <c r="C349" s="187"/>
      <c r="D349" s="188" t="s">
        <v>68</v>
      </c>
      <c r="E349" s="200" t="s">
        <v>1477</v>
      </c>
      <c r="F349" s="200" t="s">
        <v>1478</v>
      </c>
      <c r="G349" s="187"/>
      <c r="H349" s="187"/>
      <c r="I349" s="190"/>
      <c r="J349" s="201">
        <f>BK349</f>
        <v>0</v>
      </c>
      <c r="K349" s="187"/>
      <c r="L349" s="192"/>
      <c r="M349" s="193"/>
      <c r="N349" s="194"/>
      <c r="O349" s="194"/>
      <c r="P349" s="195">
        <f>SUM(P350:P352)</f>
        <v>0</v>
      </c>
      <c r="Q349" s="194"/>
      <c r="R349" s="195">
        <f>SUM(R350:R352)</f>
        <v>0.9274453600000001</v>
      </c>
      <c r="S349" s="194"/>
      <c r="T349" s="196">
        <f>SUM(T350:T352)</f>
        <v>0.23808674999999996</v>
      </c>
      <c r="U349" s="12"/>
      <c r="V349" s="12"/>
      <c r="W349" s="12"/>
      <c r="X349" s="12"/>
      <c r="Y349" s="12"/>
      <c r="Z349" s="12"/>
      <c r="AA349" s="12"/>
      <c r="AB349" s="12"/>
      <c r="AC349" s="12"/>
      <c r="AD349" s="12"/>
      <c r="AE349" s="12"/>
      <c r="AR349" s="197" t="s">
        <v>79</v>
      </c>
      <c r="AT349" s="198" t="s">
        <v>68</v>
      </c>
      <c r="AU349" s="198" t="s">
        <v>77</v>
      </c>
      <c r="AY349" s="197" t="s">
        <v>171</v>
      </c>
      <c r="BK349" s="199">
        <f>SUM(BK350:BK352)</f>
        <v>0</v>
      </c>
    </row>
    <row r="350" spans="1:65" s="2" customFormat="1" ht="24.15" customHeight="1">
      <c r="A350" s="35"/>
      <c r="B350" s="36"/>
      <c r="C350" s="202" t="s">
        <v>1479</v>
      </c>
      <c r="D350" s="202" t="s">
        <v>174</v>
      </c>
      <c r="E350" s="203" t="s">
        <v>1480</v>
      </c>
      <c r="F350" s="204" t="s">
        <v>1481</v>
      </c>
      <c r="G350" s="205" t="s">
        <v>184</v>
      </c>
      <c r="H350" s="206">
        <v>1587.245</v>
      </c>
      <c r="I350" s="207"/>
      <c r="J350" s="208">
        <f>ROUND(I350*H350,2)</f>
        <v>0</v>
      </c>
      <c r="K350" s="209"/>
      <c r="L350" s="41"/>
      <c r="M350" s="210" t="s">
        <v>19</v>
      </c>
      <c r="N350" s="211" t="s">
        <v>40</v>
      </c>
      <c r="O350" s="81"/>
      <c r="P350" s="212">
        <f>O350*H350</f>
        <v>0</v>
      </c>
      <c r="Q350" s="212">
        <v>0</v>
      </c>
      <c r="R350" s="212">
        <f>Q350*H350</f>
        <v>0</v>
      </c>
      <c r="S350" s="212">
        <v>0.00015</v>
      </c>
      <c r="T350" s="213">
        <f>S350*H350</f>
        <v>0.23808674999999996</v>
      </c>
      <c r="U350" s="35"/>
      <c r="V350" s="35"/>
      <c r="W350" s="35"/>
      <c r="X350" s="35"/>
      <c r="Y350" s="35"/>
      <c r="Z350" s="35"/>
      <c r="AA350" s="35"/>
      <c r="AB350" s="35"/>
      <c r="AC350" s="35"/>
      <c r="AD350" s="35"/>
      <c r="AE350" s="35"/>
      <c r="AR350" s="214" t="s">
        <v>202</v>
      </c>
      <c r="AT350" s="214" t="s">
        <v>174</v>
      </c>
      <c r="AU350" s="214" t="s">
        <v>79</v>
      </c>
      <c r="AY350" s="14" t="s">
        <v>171</v>
      </c>
      <c r="BE350" s="215">
        <f>IF(N350="základní",J350,0)</f>
        <v>0</v>
      </c>
      <c r="BF350" s="215">
        <f>IF(N350="snížená",J350,0)</f>
        <v>0</v>
      </c>
      <c r="BG350" s="215">
        <f>IF(N350="zákl. přenesená",J350,0)</f>
        <v>0</v>
      </c>
      <c r="BH350" s="215">
        <f>IF(N350="sníž. přenesená",J350,0)</f>
        <v>0</v>
      </c>
      <c r="BI350" s="215">
        <f>IF(N350="nulová",J350,0)</f>
        <v>0</v>
      </c>
      <c r="BJ350" s="14" t="s">
        <v>77</v>
      </c>
      <c r="BK350" s="215">
        <f>ROUND(I350*H350,2)</f>
        <v>0</v>
      </c>
      <c r="BL350" s="14" t="s">
        <v>202</v>
      </c>
      <c r="BM350" s="214" t="s">
        <v>1482</v>
      </c>
    </row>
    <row r="351" spans="1:65" s="2" customFormat="1" ht="24.15" customHeight="1">
      <c r="A351" s="35"/>
      <c r="B351" s="36"/>
      <c r="C351" s="202" t="s">
        <v>1483</v>
      </c>
      <c r="D351" s="202" t="s">
        <v>174</v>
      </c>
      <c r="E351" s="203" t="s">
        <v>1484</v>
      </c>
      <c r="F351" s="204" t="s">
        <v>1485</v>
      </c>
      <c r="G351" s="205" t="s">
        <v>184</v>
      </c>
      <c r="H351" s="206">
        <v>1973.288</v>
      </c>
      <c r="I351" s="207"/>
      <c r="J351" s="208">
        <f>ROUND(I351*H351,2)</f>
        <v>0</v>
      </c>
      <c r="K351" s="209"/>
      <c r="L351" s="41"/>
      <c r="M351" s="210" t="s">
        <v>19</v>
      </c>
      <c r="N351" s="211" t="s">
        <v>40</v>
      </c>
      <c r="O351" s="81"/>
      <c r="P351" s="212">
        <f>O351*H351</f>
        <v>0</v>
      </c>
      <c r="Q351" s="212">
        <v>0.00019</v>
      </c>
      <c r="R351" s="212">
        <f>Q351*H351</f>
        <v>0.37492472000000004</v>
      </c>
      <c r="S351" s="212">
        <v>0</v>
      </c>
      <c r="T351" s="213">
        <f>S351*H351</f>
        <v>0</v>
      </c>
      <c r="U351" s="35"/>
      <c r="V351" s="35"/>
      <c r="W351" s="35"/>
      <c r="X351" s="35"/>
      <c r="Y351" s="35"/>
      <c r="Z351" s="35"/>
      <c r="AA351" s="35"/>
      <c r="AB351" s="35"/>
      <c r="AC351" s="35"/>
      <c r="AD351" s="35"/>
      <c r="AE351" s="35"/>
      <c r="AR351" s="214" t="s">
        <v>202</v>
      </c>
      <c r="AT351" s="214" t="s">
        <v>174</v>
      </c>
      <c r="AU351" s="214" t="s">
        <v>79</v>
      </c>
      <c r="AY351" s="14" t="s">
        <v>171</v>
      </c>
      <c r="BE351" s="215">
        <f>IF(N351="základní",J351,0)</f>
        <v>0</v>
      </c>
      <c r="BF351" s="215">
        <f>IF(N351="snížená",J351,0)</f>
        <v>0</v>
      </c>
      <c r="BG351" s="215">
        <f>IF(N351="zákl. přenesená",J351,0)</f>
        <v>0</v>
      </c>
      <c r="BH351" s="215">
        <f>IF(N351="sníž. přenesená",J351,0)</f>
        <v>0</v>
      </c>
      <c r="BI351" s="215">
        <f>IF(N351="nulová",J351,0)</f>
        <v>0</v>
      </c>
      <c r="BJ351" s="14" t="s">
        <v>77</v>
      </c>
      <c r="BK351" s="215">
        <f>ROUND(I351*H351,2)</f>
        <v>0</v>
      </c>
      <c r="BL351" s="14" t="s">
        <v>202</v>
      </c>
      <c r="BM351" s="214" t="s">
        <v>1486</v>
      </c>
    </row>
    <row r="352" spans="1:65" s="2" customFormat="1" ht="37.8" customHeight="1">
      <c r="A352" s="35"/>
      <c r="B352" s="36"/>
      <c r="C352" s="202" t="s">
        <v>1091</v>
      </c>
      <c r="D352" s="202" t="s">
        <v>174</v>
      </c>
      <c r="E352" s="203" t="s">
        <v>1487</v>
      </c>
      <c r="F352" s="204" t="s">
        <v>1488</v>
      </c>
      <c r="G352" s="205" t="s">
        <v>184</v>
      </c>
      <c r="H352" s="206">
        <v>1973.288</v>
      </c>
      <c r="I352" s="207"/>
      <c r="J352" s="208">
        <f>ROUND(I352*H352,2)</f>
        <v>0</v>
      </c>
      <c r="K352" s="209"/>
      <c r="L352" s="41"/>
      <c r="M352" s="210" t="s">
        <v>19</v>
      </c>
      <c r="N352" s="211" t="s">
        <v>40</v>
      </c>
      <c r="O352" s="81"/>
      <c r="P352" s="212">
        <f>O352*H352</f>
        <v>0</v>
      </c>
      <c r="Q352" s="212">
        <v>0.00028</v>
      </c>
      <c r="R352" s="212">
        <f>Q352*H352</f>
        <v>0.55252064</v>
      </c>
      <c r="S352" s="212">
        <v>0</v>
      </c>
      <c r="T352" s="213">
        <f>S352*H352</f>
        <v>0</v>
      </c>
      <c r="U352" s="35"/>
      <c r="V352" s="35"/>
      <c r="W352" s="35"/>
      <c r="X352" s="35"/>
      <c r="Y352" s="35"/>
      <c r="Z352" s="35"/>
      <c r="AA352" s="35"/>
      <c r="AB352" s="35"/>
      <c r="AC352" s="35"/>
      <c r="AD352" s="35"/>
      <c r="AE352" s="35"/>
      <c r="AR352" s="214" t="s">
        <v>202</v>
      </c>
      <c r="AT352" s="214" t="s">
        <v>174</v>
      </c>
      <c r="AU352" s="214" t="s">
        <v>79</v>
      </c>
      <c r="AY352" s="14" t="s">
        <v>171</v>
      </c>
      <c r="BE352" s="215">
        <f>IF(N352="základní",J352,0)</f>
        <v>0</v>
      </c>
      <c r="BF352" s="215">
        <f>IF(N352="snížená",J352,0)</f>
        <v>0</v>
      </c>
      <c r="BG352" s="215">
        <f>IF(N352="zákl. přenesená",J352,0)</f>
        <v>0</v>
      </c>
      <c r="BH352" s="215">
        <f>IF(N352="sníž. přenesená",J352,0)</f>
        <v>0</v>
      </c>
      <c r="BI352" s="215">
        <f>IF(N352="nulová",J352,0)</f>
        <v>0</v>
      </c>
      <c r="BJ352" s="14" t="s">
        <v>77</v>
      </c>
      <c r="BK352" s="215">
        <f>ROUND(I352*H352,2)</f>
        <v>0</v>
      </c>
      <c r="BL352" s="14" t="s">
        <v>202</v>
      </c>
      <c r="BM352" s="214" t="s">
        <v>1489</v>
      </c>
    </row>
    <row r="353" spans="1:63" s="12" customFormat="1" ht="25.9" customHeight="1">
      <c r="A353" s="12"/>
      <c r="B353" s="186"/>
      <c r="C353" s="187"/>
      <c r="D353" s="188" t="s">
        <v>68</v>
      </c>
      <c r="E353" s="189" t="s">
        <v>315</v>
      </c>
      <c r="F353" s="189" t="s">
        <v>316</v>
      </c>
      <c r="G353" s="187"/>
      <c r="H353" s="187"/>
      <c r="I353" s="190"/>
      <c r="J353" s="191">
        <f>BK353</f>
        <v>0</v>
      </c>
      <c r="K353" s="187"/>
      <c r="L353" s="192"/>
      <c r="M353" s="193"/>
      <c r="N353" s="194"/>
      <c r="O353" s="194"/>
      <c r="P353" s="195">
        <f>P354+P356</f>
        <v>0</v>
      </c>
      <c r="Q353" s="194"/>
      <c r="R353" s="195">
        <f>R354+R356</f>
        <v>0</v>
      </c>
      <c r="S353" s="194"/>
      <c r="T353" s="196">
        <f>T354+T356</f>
        <v>0</v>
      </c>
      <c r="U353" s="12"/>
      <c r="V353" s="12"/>
      <c r="W353" s="12"/>
      <c r="X353" s="12"/>
      <c r="Y353" s="12"/>
      <c r="Z353" s="12"/>
      <c r="AA353" s="12"/>
      <c r="AB353" s="12"/>
      <c r="AC353" s="12"/>
      <c r="AD353" s="12"/>
      <c r="AE353" s="12"/>
      <c r="AR353" s="197" t="s">
        <v>189</v>
      </c>
      <c r="AT353" s="198" t="s">
        <v>68</v>
      </c>
      <c r="AU353" s="198" t="s">
        <v>69</v>
      </c>
      <c r="AY353" s="197" t="s">
        <v>171</v>
      </c>
      <c r="BK353" s="199">
        <f>BK354+BK356</f>
        <v>0</v>
      </c>
    </row>
    <row r="354" spans="1:63" s="12" customFormat="1" ht="22.8" customHeight="1">
      <c r="A354" s="12"/>
      <c r="B354" s="186"/>
      <c r="C354" s="187"/>
      <c r="D354" s="188" t="s">
        <v>68</v>
      </c>
      <c r="E354" s="200" t="s">
        <v>317</v>
      </c>
      <c r="F354" s="200" t="s">
        <v>318</v>
      </c>
      <c r="G354" s="187"/>
      <c r="H354" s="187"/>
      <c r="I354" s="190"/>
      <c r="J354" s="201">
        <f>BK354</f>
        <v>0</v>
      </c>
      <c r="K354" s="187"/>
      <c r="L354" s="192"/>
      <c r="M354" s="193"/>
      <c r="N354" s="194"/>
      <c r="O354" s="194"/>
      <c r="P354" s="195">
        <f>P355</f>
        <v>0</v>
      </c>
      <c r="Q354" s="194"/>
      <c r="R354" s="195">
        <f>R355</f>
        <v>0</v>
      </c>
      <c r="S354" s="194"/>
      <c r="T354" s="196">
        <f>T355</f>
        <v>0</v>
      </c>
      <c r="U354" s="12"/>
      <c r="V354" s="12"/>
      <c r="W354" s="12"/>
      <c r="X354" s="12"/>
      <c r="Y354" s="12"/>
      <c r="Z354" s="12"/>
      <c r="AA354" s="12"/>
      <c r="AB354" s="12"/>
      <c r="AC354" s="12"/>
      <c r="AD354" s="12"/>
      <c r="AE354" s="12"/>
      <c r="AR354" s="197" t="s">
        <v>189</v>
      </c>
      <c r="AT354" s="198" t="s">
        <v>68</v>
      </c>
      <c r="AU354" s="198" t="s">
        <v>77</v>
      </c>
      <c r="AY354" s="197" t="s">
        <v>171</v>
      </c>
      <c r="BK354" s="199">
        <f>BK355</f>
        <v>0</v>
      </c>
    </row>
    <row r="355" spans="1:65" s="2" customFormat="1" ht="14.4" customHeight="1">
      <c r="A355" s="35"/>
      <c r="B355" s="36"/>
      <c r="C355" s="202" t="s">
        <v>1490</v>
      </c>
      <c r="D355" s="202" t="s">
        <v>174</v>
      </c>
      <c r="E355" s="203" t="s">
        <v>320</v>
      </c>
      <c r="F355" s="204" t="s">
        <v>318</v>
      </c>
      <c r="G355" s="205" t="s">
        <v>321</v>
      </c>
      <c r="H355" s="216"/>
      <c r="I355" s="207"/>
      <c r="J355" s="208">
        <f>ROUND(I355*H355,2)</f>
        <v>0</v>
      </c>
      <c r="K355" s="209"/>
      <c r="L355" s="41"/>
      <c r="M355" s="210" t="s">
        <v>19</v>
      </c>
      <c r="N355" s="211" t="s">
        <v>40</v>
      </c>
      <c r="O355" s="81"/>
      <c r="P355" s="212">
        <f>O355*H355</f>
        <v>0</v>
      </c>
      <c r="Q355" s="212">
        <v>0</v>
      </c>
      <c r="R355" s="212">
        <f>Q355*H355</f>
        <v>0</v>
      </c>
      <c r="S355" s="212">
        <v>0</v>
      </c>
      <c r="T355" s="213">
        <f>S355*H355</f>
        <v>0</v>
      </c>
      <c r="U355" s="35"/>
      <c r="V355" s="35"/>
      <c r="W355" s="35"/>
      <c r="X355" s="35"/>
      <c r="Y355" s="35"/>
      <c r="Z355" s="35"/>
      <c r="AA355" s="35"/>
      <c r="AB355" s="35"/>
      <c r="AC355" s="35"/>
      <c r="AD355" s="35"/>
      <c r="AE355" s="35"/>
      <c r="AR355" s="214" t="s">
        <v>322</v>
      </c>
      <c r="AT355" s="214" t="s">
        <v>174</v>
      </c>
      <c r="AU355" s="214" t="s">
        <v>79</v>
      </c>
      <c r="AY355" s="14" t="s">
        <v>171</v>
      </c>
      <c r="BE355" s="215">
        <f>IF(N355="základní",J355,0)</f>
        <v>0</v>
      </c>
      <c r="BF355" s="215">
        <f>IF(N355="snížená",J355,0)</f>
        <v>0</v>
      </c>
      <c r="BG355" s="215">
        <f>IF(N355="zákl. přenesená",J355,0)</f>
        <v>0</v>
      </c>
      <c r="BH355" s="215">
        <f>IF(N355="sníž. přenesená",J355,0)</f>
        <v>0</v>
      </c>
      <c r="BI355" s="215">
        <f>IF(N355="nulová",J355,0)</f>
        <v>0</v>
      </c>
      <c r="BJ355" s="14" t="s">
        <v>77</v>
      </c>
      <c r="BK355" s="215">
        <f>ROUND(I355*H355,2)</f>
        <v>0</v>
      </c>
      <c r="BL355" s="14" t="s">
        <v>322</v>
      </c>
      <c r="BM355" s="214" t="s">
        <v>1491</v>
      </c>
    </row>
    <row r="356" spans="1:63" s="12" customFormat="1" ht="22.8" customHeight="1">
      <c r="A356" s="12"/>
      <c r="B356" s="186"/>
      <c r="C356" s="187"/>
      <c r="D356" s="188" t="s">
        <v>68</v>
      </c>
      <c r="E356" s="200" t="s">
        <v>324</v>
      </c>
      <c r="F356" s="200" t="s">
        <v>325</v>
      </c>
      <c r="G356" s="187"/>
      <c r="H356" s="187"/>
      <c r="I356" s="190"/>
      <c r="J356" s="201">
        <f>BK356</f>
        <v>0</v>
      </c>
      <c r="K356" s="187"/>
      <c r="L356" s="192"/>
      <c r="M356" s="193"/>
      <c r="N356" s="194"/>
      <c r="O356" s="194"/>
      <c r="P356" s="195">
        <f>P357</f>
        <v>0</v>
      </c>
      <c r="Q356" s="194"/>
      <c r="R356" s="195">
        <f>R357</f>
        <v>0</v>
      </c>
      <c r="S356" s="194"/>
      <c r="T356" s="196">
        <f>T357</f>
        <v>0</v>
      </c>
      <c r="U356" s="12"/>
      <c r="V356" s="12"/>
      <c r="W356" s="12"/>
      <c r="X356" s="12"/>
      <c r="Y356" s="12"/>
      <c r="Z356" s="12"/>
      <c r="AA356" s="12"/>
      <c r="AB356" s="12"/>
      <c r="AC356" s="12"/>
      <c r="AD356" s="12"/>
      <c r="AE356" s="12"/>
      <c r="AR356" s="197" t="s">
        <v>189</v>
      </c>
      <c r="AT356" s="198" t="s">
        <v>68</v>
      </c>
      <c r="AU356" s="198" t="s">
        <v>77</v>
      </c>
      <c r="AY356" s="197" t="s">
        <v>171</v>
      </c>
      <c r="BK356" s="199">
        <f>BK357</f>
        <v>0</v>
      </c>
    </row>
    <row r="357" spans="1:65" s="2" customFormat="1" ht="14.4" customHeight="1">
      <c r="A357" s="35"/>
      <c r="B357" s="36"/>
      <c r="C357" s="202" t="s">
        <v>1492</v>
      </c>
      <c r="D357" s="202" t="s">
        <v>174</v>
      </c>
      <c r="E357" s="203" t="s">
        <v>326</v>
      </c>
      <c r="F357" s="204" t="s">
        <v>325</v>
      </c>
      <c r="G357" s="205" t="s">
        <v>321</v>
      </c>
      <c r="H357" s="216"/>
      <c r="I357" s="207"/>
      <c r="J357" s="208">
        <f>ROUND(I357*H357,2)</f>
        <v>0</v>
      </c>
      <c r="K357" s="209"/>
      <c r="L357" s="41"/>
      <c r="M357" s="217" t="s">
        <v>19</v>
      </c>
      <c r="N357" s="218" t="s">
        <v>40</v>
      </c>
      <c r="O357" s="219"/>
      <c r="P357" s="220">
        <f>O357*H357</f>
        <v>0</v>
      </c>
      <c r="Q357" s="220">
        <v>0</v>
      </c>
      <c r="R357" s="220">
        <f>Q357*H357</f>
        <v>0</v>
      </c>
      <c r="S357" s="220">
        <v>0</v>
      </c>
      <c r="T357" s="221">
        <f>S357*H357</f>
        <v>0</v>
      </c>
      <c r="U357" s="35"/>
      <c r="V357" s="35"/>
      <c r="W357" s="35"/>
      <c r="X357" s="35"/>
      <c r="Y357" s="35"/>
      <c r="Z357" s="35"/>
      <c r="AA357" s="35"/>
      <c r="AB357" s="35"/>
      <c r="AC357" s="35"/>
      <c r="AD357" s="35"/>
      <c r="AE357" s="35"/>
      <c r="AR357" s="214" t="s">
        <v>322</v>
      </c>
      <c r="AT357" s="214" t="s">
        <v>174</v>
      </c>
      <c r="AU357" s="214" t="s">
        <v>79</v>
      </c>
      <c r="AY357" s="14" t="s">
        <v>171</v>
      </c>
      <c r="BE357" s="215">
        <f>IF(N357="základní",J357,0)</f>
        <v>0</v>
      </c>
      <c r="BF357" s="215">
        <f>IF(N357="snížená",J357,0)</f>
        <v>0</v>
      </c>
      <c r="BG357" s="215">
        <f>IF(N357="zákl. přenesená",J357,0)</f>
        <v>0</v>
      </c>
      <c r="BH357" s="215">
        <f>IF(N357="sníž. přenesená",J357,0)</f>
        <v>0</v>
      </c>
      <c r="BI357" s="215">
        <f>IF(N357="nulová",J357,0)</f>
        <v>0</v>
      </c>
      <c r="BJ357" s="14" t="s">
        <v>77</v>
      </c>
      <c r="BK357" s="215">
        <f>ROUND(I357*H357,2)</f>
        <v>0</v>
      </c>
      <c r="BL357" s="14" t="s">
        <v>322</v>
      </c>
      <c r="BM357" s="214" t="s">
        <v>1493</v>
      </c>
    </row>
    <row r="358" spans="1:31" s="2" customFormat="1" ht="6.95" customHeight="1">
      <c r="A358" s="35"/>
      <c r="B358" s="56"/>
      <c r="C358" s="57"/>
      <c r="D358" s="57"/>
      <c r="E358" s="57"/>
      <c r="F358" s="57"/>
      <c r="G358" s="57"/>
      <c r="H358" s="57"/>
      <c r="I358" s="57"/>
      <c r="J358" s="57"/>
      <c r="K358" s="57"/>
      <c r="L358" s="41"/>
      <c r="M358" s="35"/>
      <c r="O358" s="35"/>
      <c r="P358" s="35"/>
      <c r="Q358" s="35"/>
      <c r="R358" s="35"/>
      <c r="S358" s="35"/>
      <c r="T358" s="35"/>
      <c r="U358" s="35"/>
      <c r="V358" s="35"/>
      <c r="W358" s="35"/>
      <c r="X358" s="35"/>
      <c r="Y358" s="35"/>
      <c r="Z358" s="35"/>
      <c r="AA358" s="35"/>
      <c r="AB358" s="35"/>
      <c r="AC358" s="35"/>
      <c r="AD358" s="35"/>
      <c r="AE358" s="35"/>
    </row>
  </sheetData>
  <sheetProtection password="CC35" sheet="1" objects="1" scenarios="1" formatColumns="0" formatRows="0" autoFilter="0"/>
  <autoFilter ref="C104:K357"/>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96</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1494</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22</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tr">
        <f>IF('Rekapitulace stavby'!AN10="","",'Rekapitulace stavby'!AN10)</f>
        <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tr">
        <f>IF('Rekapitulace stavby'!E11="","",'Rekapitulace stavby'!E11)</f>
        <v xml:space="preserve"> </v>
      </c>
      <c r="F15" s="35"/>
      <c r="G15" s="35"/>
      <c r="H15" s="35"/>
      <c r="I15" s="129" t="s">
        <v>27</v>
      </c>
      <c r="J15" s="133" t="str">
        <f>IF('Rekapitulace stavby'!AN11="","",'Rekapitulace stavby'!AN11)</f>
        <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tr">
        <f>IF('Rekapitulace stavby'!AN16="","",'Rekapitulace stavby'!AN16)</f>
        <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tr">
        <f>IF('Rekapitulace stavby'!E17="","",'Rekapitulace stavby'!E17)</f>
        <v xml:space="preserve"> </v>
      </c>
      <c r="F21" s="35"/>
      <c r="G21" s="35"/>
      <c r="H21" s="35"/>
      <c r="I21" s="129" t="s">
        <v>27</v>
      </c>
      <c r="J21" s="133" t="str">
        <f>IF('Rekapitulace stavby'!AN17="","",'Rekapitulace stavby'!AN17)</f>
        <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ROUND(J88,2)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ROUND((SUM(BE88:BE135)),2)</f>
        <v>0</v>
      </c>
      <c r="G33" s="35"/>
      <c r="H33" s="35"/>
      <c r="I33" s="145">
        <v>0.21</v>
      </c>
      <c r="J33" s="144">
        <f>ROUND(((SUM(BE88:BE135))*I33),2)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ROUND((SUM(BF88:BF135)),2)</f>
        <v>0</v>
      </c>
      <c r="G34" s="35"/>
      <c r="H34" s="35"/>
      <c r="I34" s="145">
        <v>0.15</v>
      </c>
      <c r="J34" s="144">
        <f>ROUND(((SUM(BF88:BF135))*I34),2)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ROUND((SUM(BG88:BG135)),2)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ROUND((SUM(BH88:BH135)),2)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ROUND((SUM(BI88:BI135)),2)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SO.03.02 - ELEKTROINSTALACE</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 xml:space="preserve"> </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15.15" customHeight="1" hidden="1">
      <c r="A54" s="35"/>
      <c r="B54" s="36"/>
      <c r="C54" s="29" t="s">
        <v>25</v>
      </c>
      <c r="D54" s="37"/>
      <c r="E54" s="37"/>
      <c r="F54" s="24" t="str">
        <f>E15</f>
        <v xml:space="preserve"> </v>
      </c>
      <c r="G54" s="37"/>
      <c r="H54" s="37"/>
      <c r="I54" s="29" t="s">
        <v>30</v>
      </c>
      <c r="J54" s="33" t="str">
        <f>E21</f>
        <v xml:space="preserve"> </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J88</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547</v>
      </c>
      <c r="E60" s="165"/>
      <c r="F60" s="165"/>
      <c r="G60" s="165"/>
      <c r="H60" s="165"/>
      <c r="I60" s="165"/>
      <c r="J60" s="166">
        <f>J89</f>
        <v>0</v>
      </c>
      <c r="K60" s="163"/>
      <c r="L60" s="167"/>
      <c r="S60" s="9"/>
      <c r="T60" s="9"/>
      <c r="U60" s="9"/>
      <c r="V60" s="9"/>
      <c r="W60" s="9"/>
      <c r="X60" s="9"/>
      <c r="Y60" s="9"/>
      <c r="Z60" s="9"/>
      <c r="AA60" s="9"/>
      <c r="AB60" s="9"/>
      <c r="AC60" s="9"/>
      <c r="AD60" s="9"/>
      <c r="AE60" s="9"/>
    </row>
    <row r="61" spans="1:31" s="9" customFormat="1" ht="24.95" customHeight="1" hidden="1">
      <c r="A61" s="9"/>
      <c r="B61" s="162"/>
      <c r="C61" s="163"/>
      <c r="D61" s="164" t="s">
        <v>548</v>
      </c>
      <c r="E61" s="165"/>
      <c r="F61" s="165"/>
      <c r="G61" s="165"/>
      <c r="H61" s="165"/>
      <c r="I61" s="165"/>
      <c r="J61" s="166">
        <f>J110</f>
        <v>0</v>
      </c>
      <c r="K61" s="163"/>
      <c r="L61" s="167"/>
      <c r="S61" s="9"/>
      <c r="T61" s="9"/>
      <c r="U61" s="9"/>
      <c r="V61" s="9"/>
      <c r="W61" s="9"/>
      <c r="X61" s="9"/>
      <c r="Y61" s="9"/>
      <c r="Z61" s="9"/>
      <c r="AA61" s="9"/>
      <c r="AB61" s="9"/>
      <c r="AC61" s="9"/>
      <c r="AD61" s="9"/>
      <c r="AE61" s="9"/>
    </row>
    <row r="62" spans="1:31" s="9" customFormat="1" ht="24.95" customHeight="1" hidden="1">
      <c r="A62" s="9"/>
      <c r="B62" s="162"/>
      <c r="C62" s="163"/>
      <c r="D62" s="164" t="s">
        <v>549</v>
      </c>
      <c r="E62" s="165"/>
      <c r="F62" s="165"/>
      <c r="G62" s="165"/>
      <c r="H62" s="165"/>
      <c r="I62" s="165"/>
      <c r="J62" s="166">
        <f>J122</f>
        <v>0</v>
      </c>
      <c r="K62" s="163"/>
      <c r="L62" s="167"/>
      <c r="S62" s="9"/>
      <c r="T62" s="9"/>
      <c r="U62" s="9"/>
      <c r="V62" s="9"/>
      <c r="W62" s="9"/>
      <c r="X62" s="9"/>
      <c r="Y62" s="9"/>
      <c r="Z62" s="9"/>
      <c r="AA62" s="9"/>
      <c r="AB62" s="9"/>
      <c r="AC62" s="9"/>
      <c r="AD62" s="9"/>
      <c r="AE62" s="9"/>
    </row>
    <row r="63" spans="1:31" s="9" customFormat="1" ht="24.95" customHeight="1" hidden="1">
      <c r="A63" s="9"/>
      <c r="B63" s="162"/>
      <c r="C63" s="163"/>
      <c r="D63" s="164" t="s">
        <v>153</v>
      </c>
      <c r="E63" s="165"/>
      <c r="F63" s="165"/>
      <c r="G63" s="165"/>
      <c r="H63" s="165"/>
      <c r="I63" s="165"/>
      <c r="J63" s="166">
        <f>J125</f>
        <v>0</v>
      </c>
      <c r="K63" s="163"/>
      <c r="L63" s="167"/>
      <c r="S63" s="9"/>
      <c r="T63" s="9"/>
      <c r="U63" s="9"/>
      <c r="V63" s="9"/>
      <c r="W63" s="9"/>
      <c r="X63" s="9"/>
      <c r="Y63" s="9"/>
      <c r="Z63" s="9"/>
      <c r="AA63" s="9"/>
      <c r="AB63" s="9"/>
      <c r="AC63" s="9"/>
      <c r="AD63" s="9"/>
      <c r="AE63" s="9"/>
    </row>
    <row r="64" spans="1:31" s="10" customFormat="1" ht="19.9" customHeight="1" hidden="1">
      <c r="A64" s="10"/>
      <c r="B64" s="168"/>
      <c r="C64" s="169"/>
      <c r="D64" s="170" t="s">
        <v>550</v>
      </c>
      <c r="E64" s="171"/>
      <c r="F64" s="171"/>
      <c r="G64" s="171"/>
      <c r="H64" s="171"/>
      <c r="I64" s="171"/>
      <c r="J64" s="172">
        <f>J126</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154</v>
      </c>
      <c r="E65" s="171"/>
      <c r="F65" s="171"/>
      <c r="G65" s="171"/>
      <c r="H65" s="171"/>
      <c r="I65" s="171"/>
      <c r="J65" s="172">
        <f>J128</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155</v>
      </c>
      <c r="E66" s="171"/>
      <c r="F66" s="171"/>
      <c r="G66" s="171"/>
      <c r="H66" s="171"/>
      <c r="I66" s="171"/>
      <c r="J66" s="172">
        <f>J130</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551</v>
      </c>
      <c r="E67" s="171"/>
      <c r="F67" s="171"/>
      <c r="G67" s="171"/>
      <c r="H67" s="171"/>
      <c r="I67" s="171"/>
      <c r="J67" s="172">
        <f>J132</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1495</v>
      </c>
      <c r="E68" s="171"/>
      <c r="F68" s="171"/>
      <c r="G68" s="171"/>
      <c r="H68" s="171"/>
      <c r="I68" s="171"/>
      <c r="J68" s="172">
        <f>J134</f>
        <v>0</v>
      </c>
      <c r="K68" s="169"/>
      <c r="L68" s="173"/>
      <c r="S68" s="10"/>
      <c r="T68" s="10"/>
      <c r="U68" s="10"/>
      <c r="V68" s="10"/>
      <c r="W68" s="10"/>
      <c r="X68" s="10"/>
      <c r="Y68" s="10"/>
      <c r="Z68" s="10"/>
      <c r="AA68" s="10"/>
      <c r="AB68" s="10"/>
      <c r="AC68" s="10"/>
      <c r="AD68" s="10"/>
      <c r="AE68" s="10"/>
    </row>
    <row r="69" spans="1:31" s="2" customFormat="1" ht="21.8" customHeight="1" hidden="1">
      <c r="A69" s="35"/>
      <c r="B69" s="36"/>
      <c r="C69" s="37"/>
      <c r="D69" s="37"/>
      <c r="E69" s="37"/>
      <c r="F69" s="37"/>
      <c r="G69" s="37"/>
      <c r="H69" s="37"/>
      <c r="I69" s="37"/>
      <c r="J69" s="37"/>
      <c r="K69" s="37"/>
      <c r="L69" s="131"/>
      <c r="S69" s="35"/>
      <c r="T69" s="35"/>
      <c r="U69" s="35"/>
      <c r="V69" s="35"/>
      <c r="W69" s="35"/>
      <c r="X69" s="35"/>
      <c r="Y69" s="35"/>
      <c r="Z69" s="35"/>
      <c r="AA69" s="35"/>
      <c r="AB69" s="35"/>
      <c r="AC69" s="35"/>
      <c r="AD69" s="35"/>
      <c r="AE69" s="35"/>
    </row>
    <row r="70" spans="1:31" s="2" customFormat="1" ht="6.95" customHeight="1" hidden="1">
      <c r="A70" s="35"/>
      <c r="B70" s="56"/>
      <c r="C70" s="57"/>
      <c r="D70" s="57"/>
      <c r="E70" s="57"/>
      <c r="F70" s="57"/>
      <c r="G70" s="57"/>
      <c r="H70" s="57"/>
      <c r="I70" s="57"/>
      <c r="J70" s="57"/>
      <c r="K70" s="57"/>
      <c r="L70" s="131"/>
      <c r="S70" s="35"/>
      <c r="T70" s="35"/>
      <c r="U70" s="35"/>
      <c r="V70" s="35"/>
      <c r="W70" s="35"/>
      <c r="X70" s="35"/>
      <c r="Y70" s="35"/>
      <c r="Z70" s="35"/>
      <c r="AA70" s="35"/>
      <c r="AB70" s="35"/>
      <c r="AC70" s="35"/>
      <c r="AD70" s="35"/>
      <c r="AE70" s="35"/>
    </row>
    <row r="71" ht="12" hidden="1"/>
    <row r="72" ht="12" hidden="1"/>
    <row r="73" ht="12" hidden="1"/>
    <row r="74" spans="1:31" s="2" customFormat="1" ht="6.95" customHeight="1">
      <c r="A74" s="35"/>
      <c r="B74" s="58"/>
      <c r="C74" s="59"/>
      <c r="D74" s="59"/>
      <c r="E74" s="59"/>
      <c r="F74" s="59"/>
      <c r="G74" s="59"/>
      <c r="H74" s="59"/>
      <c r="I74" s="59"/>
      <c r="J74" s="59"/>
      <c r="K74" s="59"/>
      <c r="L74" s="131"/>
      <c r="S74" s="35"/>
      <c r="T74" s="35"/>
      <c r="U74" s="35"/>
      <c r="V74" s="35"/>
      <c r="W74" s="35"/>
      <c r="X74" s="35"/>
      <c r="Y74" s="35"/>
      <c r="Z74" s="35"/>
      <c r="AA74" s="35"/>
      <c r="AB74" s="35"/>
      <c r="AC74" s="35"/>
      <c r="AD74" s="35"/>
      <c r="AE74" s="35"/>
    </row>
    <row r="75" spans="1:31" s="2" customFormat="1" ht="24.95" customHeight="1">
      <c r="A75" s="35"/>
      <c r="B75" s="36"/>
      <c r="C75" s="20" t="s">
        <v>156</v>
      </c>
      <c r="D75" s="37"/>
      <c r="E75" s="37"/>
      <c r="F75" s="37"/>
      <c r="G75" s="37"/>
      <c r="H75" s="37"/>
      <c r="I75" s="37"/>
      <c r="J75" s="37"/>
      <c r="K75" s="37"/>
      <c r="L75" s="131"/>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31"/>
      <c r="S76" s="35"/>
      <c r="T76" s="35"/>
      <c r="U76" s="35"/>
      <c r="V76" s="35"/>
      <c r="W76" s="35"/>
      <c r="X76" s="35"/>
      <c r="Y76" s="35"/>
      <c r="Z76" s="35"/>
      <c r="AA76" s="35"/>
      <c r="AB76" s="35"/>
      <c r="AC76" s="35"/>
      <c r="AD76" s="35"/>
      <c r="AE76" s="35"/>
    </row>
    <row r="77" spans="1:31" s="2" customFormat="1" ht="12" customHeight="1">
      <c r="A77" s="35"/>
      <c r="B77" s="36"/>
      <c r="C77" s="29" t="s">
        <v>16</v>
      </c>
      <c r="D77" s="37"/>
      <c r="E77" s="37"/>
      <c r="F77" s="37"/>
      <c r="G77" s="37"/>
      <c r="H77" s="37"/>
      <c r="I77" s="37"/>
      <c r="J77" s="37"/>
      <c r="K77" s="37"/>
      <c r="L77" s="131"/>
      <c r="S77" s="35"/>
      <c r="T77" s="35"/>
      <c r="U77" s="35"/>
      <c r="V77" s="35"/>
      <c r="W77" s="35"/>
      <c r="X77" s="35"/>
      <c r="Y77" s="35"/>
      <c r="Z77" s="35"/>
      <c r="AA77" s="35"/>
      <c r="AB77" s="35"/>
      <c r="AC77" s="35"/>
      <c r="AD77" s="35"/>
      <c r="AE77" s="35"/>
    </row>
    <row r="78" spans="1:31" s="2" customFormat="1" ht="16.5" customHeight="1">
      <c r="A78" s="35"/>
      <c r="B78" s="36"/>
      <c r="C78" s="37"/>
      <c r="D78" s="37"/>
      <c r="E78" s="157" t="str">
        <f>E7</f>
        <v>ON Jíčín - Náhradní zdroj elektrické energie - nemocnice Jičín</v>
      </c>
      <c r="F78" s="29"/>
      <c r="G78" s="29"/>
      <c r="H78" s="29"/>
      <c r="I78" s="37"/>
      <c r="J78" s="37"/>
      <c r="K78" s="37"/>
      <c r="L78" s="131"/>
      <c r="S78" s="35"/>
      <c r="T78" s="35"/>
      <c r="U78" s="35"/>
      <c r="V78" s="35"/>
      <c r="W78" s="35"/>
      <c r="X78" s="35"/>
      <c r="Y78" s="35"/>
      <c r="Z78" s="35"/>
      <c r="AA78" s="35"/>
      <c r="AB78" s="35"/>
      <c r="AC78" s="35"/>
      <c r="AD78" s="35"/>
      <c r="AE78" s="35"/>
    </row>
    <row r="79" spans="1:31" s="2" customFormat="1" ht="12" customHeight="1">
      <c r="A79" s="35"/>
      <c r="B79" s="36"/>
      <c r="C79" s="29" t="s">
        <v>130</v>
      </c>
      <c r="D79" s="37"/>
      <c r="E79" s="37"/>
      <c r="F79" s="37"/>
      <c r="G79" s="37"/>
      <c r="H79" s="37"/>
      <c r="I79" s="37"/>
      <c r="J79" s="37"/>
      <c r="K79" s="37"/>
      <c r="L79" s="131"/>
      <c r="S79" s="35"/>
      <c r="T79" s="35"/>
      <c r="U79" s="35"/>
      <c r="V79" s="35"/>
      <c r="W79" s="35"/>
      <c r="X79" s="35"/>
      <c r="Y79" s="35"/>
      <c r="Z79" s="35"/>
      <c r="AA79" s="35"/>
      <c r="AB79" s="35"/>
      <c r="AC79" s="35"/>
      <c r="AD79" s="35"/>
      <c r="AE79" s="35"/>
    </row>
    <row r="80" spans="1:31" s="2" customFormat="1" ht="16.5" customHeight="1">
      <c r="A80" s="35"/>
      <c r="B80" s="36"/>
      <c r="C80" s="37"/>
      <c r="D80" s="37"/>
      <c r="E80" s="66" t="str">
        <f>E9</f>
        <v>SO.03.02 - ELEKTROINSTALACE</v>
      </c>
      <c r="F80" s="37"/>
      <c r="G80" s="37"/>
      <c r="H80" s="37"/>
      <c r="I80" s="37"/>
      <c r="J80" s="37"/>
      <c r="K80" s="37"/>
      <c r="L80" s="131"/>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2" customHeight="1">
      <c r="A82" s="35"/>
      <c r="B82" s="36"/>
      <c r="C82" s="29" t="s">
        <v>21</v>
      </c>
      <c r="D82" s="37"/>
      <c r="E82" s="37"/>
      <c r="F82" s="24" t="str">
        <f>F12</f>
        <v xml:space="preserve"> </v>
      </c>
      <c r="G82" s="37"/>
      <c r="H82" s="37"/>
      <c r="I82" s="29" t="s">
        <v>23</v>
      </c>
      <c r="J82" s="69" t="str">
        <f>IF(J12="","",J12)</f>
        <v>3. 9. 2021</v>
      </c>
      <c r="K82" s="37"/>
      <c r="L82" s="131"/>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31"/>
      <c r="S83" s="35"/>
      <c r="T83" s="35"/>
      <c r="U83" s="35"/>
      <c r="V83" s="35"/>
      <c r="W83" s="35"/>
      <c r="X83" s="35"/>
      <c r="Y83" s="35"/>
      <c r="Z83" s="35"/>
      <c r="AA83" s="35"/>
      <c r="AB83" s="35"/>
      <c r="AC83" s="35"/>
      <c r="AD83" s="35"/>
      <c r="AE83" s="35"/>
    </row>
    <row r="84" spans="1:31" s="2" customFormat="1" ht="15.15" customHeight="1">
      <c r="A84" s="35"/>
      <c r="B84" s="36"/>
      <c r="C84" s="29" t="s">
        <v>25</v>
      </c>
      <c r="D84" s="37"/>
      <c r="E84" s="37"/>
      <c r="F84" s="24" t="str">
        <f>E15</f>
        <v xml:space="preserve"> </v>
      </c>
      <c r="G84" s="37"/>
      <c r="H84" s="37"/>
      <c r="I84" s="29" t="s">
        <v>30</v>
      </c>
      <c r="J84" s="33" t="str">
        <f>E21</f>
        <v xml:space="preserve"> </v>
      </c>
      <c r="K84" s="37"/>
      <c r="L84" s="131"/>
      <c r="S84" s="35"/>
      <c r="T84" s="35"/>
      <c r="U84" s="35"/>
      <c r="V84" s="35"/>
      <c r="W84" s="35"/>
      <c r="X84" s="35"/>
      <c r="Y84" s="35"/>
      <c r="Z84" s="35"/>
      <c r="AA84" s="35"/>
      <c r="AB84" s="35"/>
      <c r="AC84" s="35"/>
      <c r="AD84" s="35"/>
      <c r="AE84" s="35"/>
    </row>
    <row r="85" spans="1:31" s="2" customFormat="1" ht="15.15" customHeight="1">
      <c r="A85" s="35"/>
      <c r="B85" s="36"/>
      <c r="C85" s="29" t="s">
        <v>28</v>
      </c>
      <c r="D85" s="37"/>
      <c r="E85" s="37"/>
      <c r="F85" s="24" t="str">
        <f>IF(E18="","",E18)</f>
        <v>Vyplň údaj</v>
      </c>
      <c r="G85" s="37"/>
      <c r="H85" s="37"/>
      <c r="I85" s="29" t="s">
        <v>32</v>
      </c>
      <c r="J85" s="33" t="str">
        <f>E24</f>
        <v xml:space="preserve"> </v>
      </c>
      <c r="K85" s="37"/>
      <c r="L85" s="131"/>
      <c r="S85" s="35"/>
      <c r="T85" s="35"/>
      <c r="U85" s="35"/>
      <c r="V85" s="35"/>
      <c r="W85" s="35"/>
      <c r="X85" s="35"/>
      <c r="Y85" s="35"/>
      <c r="Z85" s="35"/>
      <c r="AA85" s="35"/>
      <c r="AB85" s="35"/>
      <c r="AC85" s="35"/>
      <c r="AD85" s="35"/>
      <c r="AE85" s="35"/>
    </row>
    <row r="86" spans="1:31" s="2" customFormat="1" ht="10.3"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11" customFormat="1" ht="29.25" customHeight="1">
      <c r="A87" s="174"/>
      <c r="B87" s="175"/>
      <c r="C87" s="176" t="s">
        <v>157</v>
      </c>
      <c r="D87" s="177" t="s">
        <v>54</v>
      </c>
      <c r="E87" s="177" t="s">
        <v>50</v>
      </c>
      <c r="F87" s="177" t="s">
        <v>51</v>
      </c>
      <c r="G87" s="177" t="s">
        <v>158</v>
      </c>
      <c r="H87" s="177" t="s">
        <v>159</v>
      </c>
      <c r="I87" s="177" t="s">
        <v>160</v>
      </c>
      <c r="J87" s="178" t="s">
        <v>135</v>
      </c>
      <c r="K87" s="179" t="s">
        <v>161</v>
      </c>
      <c r="L87" s="180"/>
      <c r="M87" s="89" t="s">
        <v>19</v>
      </c>
      <c r="N87" s="90" t="s">
        <v>39</v>
      </c>
      <c r="O87" s="90" t="s">
        <v>162</v>
      </c>
      <c r="P87" s="90" t="s">
        <v>163</v>
      </c>
      <c r="Q87" s="90" t="s">
        <v>164</v>
      </c>
      <c r="R87" s="90" t="s">
        <v>165</v>
      </c>
      <c r="S87" s="90" t="s">
        <v>166</v>
      </c>
      <c r="T87" s="91" t="s">
        <v>167</v>
      </c>
      <c r="U87" s="174"/>
      <c r="V87" s="174"/>
      <c r="W87" s="174"/>
      <c r="X87" s="174"/>
      <c r="Y87" s="174"/>
      <c r="Z87" s="174"/>
      <c r="AA87" s="174"/>
      <c r="AB87" s="174"/>
      <c r="AC87" s="174"/>
      <c r="AD87" s="174"/>
      <c r="AE87" s="174"/>
    </row>
    <row r="88" spans="1:63" s="2" customFormat="1" ht="22.8" customHeight="1">
      <c r="A88" s="35"/>
      <c r="B88" s="36"/>
      <c r="C88" s="96" t="s">
        <v>168</v>
      </c>
      <c r="D88" s="37"/>
      <c r="E88" s="37"/>
      <c r="F88" s="37"/>
      <c r="G88" s="37"/>
      <c r="H88" s="37"/>
      <c r="I88" s="37"/>
      <c r="J88" s="181">
        <f>BK88</f>
        <v>0</v>
      </c>
      <c r="K88" s="37"/>
      <c r="L88" s="41"/>
      <c r="M88" s="92"/>
      <c r="N88" s="182"/>
      <c r="O88" s="93"/>
      <c r="P88" s="183">
        <f>P89+P110+P122+P125</f>
        <v>0</v>
      </c>
      <c r="Q88" s="93"/>
      <c r="R88" s="183">
        <f>R89+R110+R122+R125</f>
        <v>0</v>
      </c>
      <c r="S88" s="93"/>
      <c r="T88" s="184">
        <f>T89+T110+T122+T125</f>
        <v>0</v>
      </c>
      <c r="U88" s="35"/>
      <c r="V88" s="35"/>
      <c r="W88" s="35"/>
      <c r="X88" s="35"/>
      <c r="Y88" s="35"/>
      <c r="Z88" s="35"/>
      <c r="AA88" s="35"/>
      <c r="AB88" s="35"/>
      <c r="AC88" s="35"/>
      <c r="AD88" s="35"/>
      <c r="AE88" s="35"/>
      <c r="AT88" s="14" t="s">
        <v>68</v>
      </c>
      <c r="AU88" s="14" t="s">
        <v>136</v>
      </c>
      <c r="BK88" s="185">
        <f>BK89+BK110+BK122+BK125</f>
        <v>0</v>
      </c>
    </row>
    <row r="89" spans="1:63" s="12" customFormat="1" ht="25.9" customHeight="1">
      <c r="A89" s="12"/>
      <c r="B89" s="186"/>
      <c r="C89" s="187"/>
      <c r="D89" s="188" t="s">
        <v>68</v>
      </c>
      <c r="E89" s="189" t="s">
        <v>552</v>
      </c>
      <c r="F89" s="189" t="s">
        <v>553</v>
      </c>
      <c r="G89" s="187"/>
      <c r="H89" s="187"/>
      <c r="I89" s="190"/>
      <c r="J89" s="191">
        <f>BK89</f>
        <v>0</v>
      </c>
      <c r="K89" s="187"/>
      <c r="L89" s="192"/>
      <c r="M89" s="193"/>
      <c r="N89" s="194"/>
      <c r="O89" s="194"/>
      <c r="P89" s="195">
        <f>SUM(P90:P109)</f>
        <v>0</v>
      </c>
      <c r="Q89" s="194"/>
      <c r="R89" s="195">
        <f>SUM(R90:R109)</f>
        <v>0</v>
      </c>
      <c r="S89" s="194"/>
      <c r="T89" s="196">
        <f>SUM(T90:T109)</f>
        <v>0</v>
      </c>
      <c r="U89" s="12"/>
      <c r="V89" s="12"/>
      <c r="W89" s="12"/>
      <c r="X89" s="12"/>
      <c r="Y89" s="12"/>
      <c r="Z89" s="12"/>
      <c r="AA89" s="12"/>
      <c r="AB89" s="12"/>
      <c r="AC89" s="12"/>
      <c r="AD89" s="12"/>
      <c r="AE89" s="12"/>
      <c r="AR89" s="197" t="s">
        <v>77</v>
      </c>
      <c r="AT89" s="198" t="s">
        <v>68</v>
      </c>
      <c r="AU89" s="198" t="s">
        <v>69</v>
      </c>
      <c r="AY89" s="197" t="s">
        <v>171</v>
      </c>
      <c r="BK89" s="199">
        <f>SUM(BK90:BK109)</f>
        <v>0</v>
      </c>
    </row>
    <row r="90" spans="1:65" s="2" customFormat="1" ht="14.4" customHeight="1">
      <c r="A90" s="35"/>
      <c r="B90" s="36"/>
      <c r="C90" s="222" t="s">
        <v>77</v>
      </c>
      <c r="D90" s="222" t="s">
        <v>299</v>
      </c>
      <c r="E90" s="223" t="s">
        <v>1496</v>
      </c>
      <c r="F90" s="224" t="s">
        <v>1497</v>
      </c>
      <c r="G90" s="225" t="s">
        <v>378</v>
      </c>
      <c r="H90" s="226">
        <v>1</v>
      </c>
      <c r="I90" s="227"/>
      <c r="J90" s="228">
        <f>ROUND(I90*H90,2)</f>
        <v>0</v>
      </c>
      <c r="K90" s="229"/>
      <c r="L90" s="230"/>
      <c r="M90" s="231" t="s">
        <v>19</v>
      </c>
      <c r="N90" s="232" t="s">
        <v>40</v>
      </c>
      <c r="O90" s="81"/>
      <c r="P90" s="212">
        <f>O90*H90</f>
        <v>0</v>
      </c>
      <c r="Q90" s="212">
        <v>0</v>
      </c>
      <c r="R90" s="212">
        <f>Q90*H90</f>
        <v>0</v>
      </c>
      <c r="S90" s="212">
        <v>0</v>
      </c>
      <c r="T90" s="213">
        <f>S90*H90</f>
        <v>0</v>
      </c>
      <c r="U90" s="35"/>
      <c r="V90" s="35"/>
      <c r="W90" s="35"/>
      <c r="X90" s="35"/>
      <c r="Y90" s="35"/>
      <c r="Z90" s="35"/>
      <c r="AA90" s="35"/>
      <c r="AB90" s="35"/>
      <c r="AC90" s="35"/>
      <c r="AD90" s="35"/>
      <c r="AE90" s="35"/>
      <c r="AR90" s="214" t="s">
        <v>188</v>
      </c>
      <c r="AT90" s="214" t="s">
        <v>299</v>
      </c>
      <c r="AU90" s="214" t="s">
        <v>77</v>
      </c>
      <c r="AY90" s="14" t="s">
        <v>171</v>
      </c>
      <c r="BE90" s="215">
        <f>IF(N90="základní",J90,0)</f>
        <v>0</v>
      </c>
      <c r="BF90" s="215">
        <f>IF(N90="snížená",J90,0)</f>
        <v>0</v>
      </c>
      <c r="BG90" s="215">
        <f>IF(N90="zákl. přenesená",J90,0)</f>
        <v>0</v>
      </c>
      <c r="BH90" s="215">
        <f>IF(N90="sníž. přenesená",J90,0)</f>
        <v>0</v>
      </c>
      <c r="BI90" s="215">
        <f>IF(N90="nulová",J90,0)</f>
        <v>0</v>
      </c>
      <c r="BJ90" s="14" t="s">
        <v>77</v>
      </c>
      <c r="BK90" s="215">
        <f>ROUND(I90*H90,2)</f>
        <v>0</v>
      </c>
      <c r="BL90" s="14" t="s">
        <v>178</v>
      </c>
      <c r="BM90" s="214" t="s">
        <v>79</v>
      </c>
    </row>
    <row r="91" spans="1:65" s="2" customFormat="1" ht="14.4" customHeight="1">
      <c r="A91" s="35"/>
      <c r="B91" s="36"/>
      <c r="C91" s="222" t="s">
        <v>79</v>
      </c>
      <c r="D91" s="222" t="s">
        <v>299</v>
      </c>
      <c r="E91" s="223" t="s">
        <v>1498</v>
      </c>
      <c r="F91" s="224" t="s">
        <v>1499</v>
      </c>
      <c r="G91" s="225" t="s">
        <v>378</v>
      </c>
      <c r="H91" s="226">
        <v>1</v>
      </c>
      <c r="I91" s="227"/>
      <c r="J91" s="228">
        <f>ROUND(I91*H91,2)</f>
        <v>0</v>
      </c>
      <c r="K91" s="229"/>
      <c r="L91" s="230"/>
      <c r="M91" s="231" t="s">
        <v>19</v>
      </c>
      <c r="N91" s="232" t="s">
        <v>40</v>
      </c>
      <c r="O91" s="81"/>
      <c r="P91" s="212">
        <f>O91*H91</f>
        <v>0</v>
      </c>
      <c r="Q91" s="212">
        <v>0</v>
      </c>
      <c r="R91" s="212">
        <f>Q91*H91</f>
        <v>0</v>
      </c>
      <c r="S91" s="212">
        <v>0</v>
      </c>
      <c r="T91" s="213">
        <f>S91*H91</f>
        <v>0</v>
      </c>
      <c r="U91" s="35"/>
      <c r="V91" s="35"/>
      <c r="W91" s="35"/>
      <c r="X91" s="35"/>
      <c r="Y91" s="35"/>
      <c r="Z91" s="35"/>
      <c r="AA91" s="35"/>
      <c r="AB91" s="35"/>
      <c r="AC91" s="35"/>
      <c r="AD91" s="35"/>
      <c r="AE91" s="35"/>
      <c r="AR91" s="214" t="s">
        <v>188</v>
      </c>
      <c r="AT91" s="214" t="s">
        <v>299</v>
      </c>
      <c r="AU91" s="214" t="s">
        <v>77</v>
      </c>
      <c r="AY91" s="14" t="s">
        <v>171</v>
      </c>
      <c r="BE91" s="215">
        <f>IF(N91="základní",J91,0)</f>
        <v>0</v>
      </c>
      <c r="BF91" s="215">
        <f>IF(N91="snížená",J91,0)</f>
        <v>0</v>
      </c>
      <c r="BG91" s="215">
        <f>IF(N91="zákl. přenesená",J91,0)</f>
        <v>0</v>
      </c>
      <c r="BH91" s="215">
        <f>IF(N91="sníž. přenesená",J91,0)</f>
        <v>0</v>
      </c>
      <c r="BI91" s="215">
        <f>IF(N91="nulová",J91,0)</f>
        <v>0</v>
      </c>
      <c r="BJ91" s="14" t="s">
        <v>77</v>
      </c>
      <c r="BK91" s="215">
        <f>ROUND(I91*H91,2)</f>
        <v>0</v>
      </c>
      <c r="BL91" s="14" t="s">
        <v>178</v>
      </c>
      <c r="BM91" s="214" t="s">
        <v>178</v>
      </c>
    </row>
    <row r="92" spans="1:65" s="2" customFormat="1" ht="14.4" customHeight="1">
      <c r="A92" s="35"/>
      <c r="B92" s="36"/>
      <c r="C92" s="222" t="s">
        <v>181</v>
      </c>
      <c r="D92" s="222" t="s">
        <v>299</v>
      </c>
      <c r="E92" s="223" t="s">
        <v>1500</v>
      </c>
      <c r="F92" s="224" t="s">
        <v>1501</v>
      </c>
      <c r="G92" s="225" t="s">
        <v>378</v>
      </c>
      <c r="H92" s="226">
        <v>2</v>
      </c>
      <c r="I92" s="227"/>
      <c r="J92" s="228">
        <f>ROUND(I92*H92,2)</f>
        <v>0</v>
      </c>
      <c r="K92" s="229"/>
      <c r="L92" s="230"/>
      <c r="M92" s="231" t="s">
        <v>19</v>
      </c>
      <c r="N92" s="232" t="s">
        <v>40</v>
      </c>
      <c r="O92" s="81"/>
      <c r="P92" s="212">
        <f>O92*H92</f>
        <v>0</v>
      </c>
      <c r="Q92" s="212">
        <v>0</v>
      </c>
      <c r="R92" s="212">
        <f>Q92*H92</f>
        <v>0</v>
      </c>
      <c r="S92" s="212">
        <v>0</v>
      </c>
      <c r="T92" s="213">
        <f>S92*H92</f>
        <v>0</v>
      </c>
      <c r="U92" s="35"/>
      <c r="V92" s="35"/>
      <c r="W92" s="35"/>
      <c r="X92" s="35"/>
      <c r="Y92" s="35"/>
      <c r="Z92" s="35"/>
      <c r="AA92" s="35"/>
      <c r="AB92" s="35"/>
      <c r="AC92" s="35"/>
      <c r="AD92" s="35"/>
      <c r="AE92" s="35"/>
      <c r="AR92" s="214" t="s">
        <v>188</v>
      </c>
      <c r="AT92" s="214" t="s">
        <v>299</v>
      </c>
      <c r="AU92" s="214" t="s">
        <v>77</v>
      </c>
      <c r="AY92" s="14" t="s">
        <v>171</v>
      </c>
      <c r="BE92" s="215">
        <f>IF(N92="základní",J92,0)</f>
        <v>0</v>
      </c>
      <c r="BF92" s="215">
        <f>IF(N92="snížená",J92,0)</f>
        <v>0</v>
      </c>
      <c r="BG92" s="215">
        <f>IF(N92="zákl. přenesená",J92,0)</f>
        <v>0</v>
      </c>
      <c r="BH92" s="215">
        <f>IF(N92="sníž. přenesená",J92,0)</f>
        <v>0</v>
      </c>
      <c r="BI92" s="215">
        <f>IF(N92="nulová",J92,0)</f>
        <v>0</v>
      </c>
      <c r="BJ92" s="14" t="s">
        <v>77</v>
      </c>
      <c r="BK92" s="215">
        <f>ROUND(I92*H92,2)</f>
        <v>0</v>
      </c>
      <c r="BL92" s="14" t="s">
        <v>178</v>
      </c>
      <c r="BM92" s="214" t="s">
        <v>185</v>
      </c>
    </row>
    <row r="93" spans="1:65" s="2" customFormat="1" ht="14.4" customHeight="1">
      <c r="A93" s="35"/>
      <c r="B93" s="36"/>
      <c r="C93" s="222" t="s">
        <v>178</v>
      </c>
      <c r="D93" s="222" t="s">
        <v>299</v>
      </c>
      <c r="E93" s="223" t="s">
        <v>1502</v>
      </c>
      <c r="F93" s="224" t="s">
        <v>1503</v>
      </c>
      <c r="G93" s="225" t="s">
        <v>378</v>
      </c>
      <c r="H93" s="226">
        <v>4</v>
      </c>
      <c r="I93" s="227"/>
      <c r="J93" s="228">
        <f>ROUND(I93*H93,2)</f>
        <v>0</v>
      </c>
      <c r="K93" s="229"/>
      <c r="L93" s="230"/>
      <c r="M93" s="231" t="s">
        <v>19</v>
      </c>
      <c r="N93" s="232" t="s">
        <v>40</v>
      </c>
      <c r="O93" s="81"/>
      <c r="P93" s="212">
        <f>O93*H93</f>
        <v>0</v>
      </c>
      <c r="Q93" s="212">
        <v>0</v>
      </c>
      <c r="R93" s="212">
        <f>Q93*H93</f>
        <v>0</v>
      </c>
      <c r="S93" s="212">
        <v>0</v>
      </c>
      <c r="T93" s="213">
        <f>S93*H93</f>
        <v>0</v>
      </c>
      <c r="U93" s="35"/>
      <c r="V93" s="35"/>
      <c r="W93" s="35"/>
      <c r="X93" s="35"/>
      <c r="Y93" s="35"/>
      <c r="Z93" s="35"/>
      <c r="AA93" s="35"/>
      <c r="AB93" s="35"/>
      <c r="AC93" s="35"/>
      <c r="AD93" s="35"/>
      <c r="AE93" s="35"/>
      <c r="AR93" s="214" t="s">
        <v>188</v>
      </c>
      <c r="AT93" s="214" t="s">
        <v>299</v>
      </c>
      <c r="AU93" s="214" t="s">
        <v>77</v>
      </c>
      <c r="AY93" s="14" t="s">
        <v>171</v>
      </c>
      <c r="BE93" s="215">
        <f>IF(N93="základní",J93,0)</f>
        <v>0</v>
      </c>
      <c r="BF93" s="215">
        <f>IF(N93="snížená",J93,0)</f>
        <v>0</v>
      </c>
      <c r="BG93" s="215">
        <f>IF(N93="zákl. přenesená",J93,0)</f>
        <v>0</v>
      </c>
      <c r="BH93" s="215">
        <f>IF(N93="sníž. přenesená",J93,0)</f>
        <v>0</v>
      </c>
      <c r="BI93" s="215">
        <f>IF(N93="nulová",J93,0)</f>
        <v>0</v>
      </c>
      <c r="BJ93" s="14" t="s">
        <v>77</v>
      </c>
      <c r="BK93" s="215">
        <f>ROUND(I93*H93,2)</f>
        <v>0</v>
      </c>
      <c r="BL93" s="14" t="s">
        <v>178</v>
      </c>
      <c r="BM93" s="214" t="s">
        <v>188</v>
      </c>
    </row>
    <row r="94" spans="1:65" s="2" customFormat="1" ht="14.4" customHeight="1">
      <c r="A94" s="35"/>
      <c r="B94" s="36"/>
      <c r="C94" s="222" t="s">
        <v>189</v>
      </c>
      <c r="D94" s="222" t="s">
        <v>299</v>
      </c>
      <c r="E94" s="223" t="s">
        <v>1504</v>
      </c>
      <c r="F94" s="224" t="s">
        <v>561</v>
      </c>
      <c r="G94" s="225" t="s">
        <v>356</v>
      </c>
      <c r="H94" s="226">
        <v>260</v>
      </c>
      <c r="I94" s="227"/>
      <c r="J94" s="228">
        <f>ROUND(I94*H94,2)</f>
        <v>0</v>
      </c>
      <c r="K94" s="229"/>
      <c r="L94" s="230"/>
      <c r="M94" s="231" t="s">
        <v>19</v>
      </c>
      <c r="N94" s="232" t="s">
        <v>40</v>
      </c>
      <c r="O94" s="81"/>
      <c r="P94" s="212">
        <f>O94*H94</f>
        <v>0</v>
      </c>
      <c r="Q94" s="212">
        <v>0</v>
      </c>
      <c r="R94" s="212">
        <f>Q94*H94</f>
        <v>0</v>
      </c>
      <c r="S94" s="212">
        <v>0</v>
      </c>
      <c r="T94" s="213">
        <f>S94*H94</f>
        <v>0</v>
      </c>
      <c r="U94" s="35"/>
      <c r="V94" s="35"/>
      <c r="W94" s="35"/>
      <c r="X94" s="35"/>
      <c r="Y94" s="35"/>
      <c r="Z94" s="35"/>
      <c r="AA94" s="35"/>
      <c r="AB94" s="35"/>
      <c r="AC94" s="35"/>
      <c r="AD94" s="35"/>
      <c r="AE94" s="35"/>
      <c r="AR94" s="214" t="s">
        <v>188</v>
      </c>
      <c r="AT94" s="214" t="s">
        <v>299</v>
      </c>
      <c r="AU94" s="214" t="s">
        <v>77</v>
      </c>
      <c r="AY94" s="14" t="s">
        <v>171</v>
      </c>
      <c r="BE94" s="215">
        <f>IF(N94="základní",J94,0)</f>
        <v>0</v>
      </c>
      <c r="BF94" s="215">
        <f>IF(N94="snížená",J94,0)</f>
        <v>0</v>
      </c>
      <c r="BG94" s="215">
        <f>IF(N94="zákl. přenesená",J94,0)</f>
        <v>0</v>
      </c>
      <c r="BH94" s="215">
        <f>IF(N94="sníž. přenesená",J94,0)</f>
        <v>0</v>
      </c>
      <c r="BI94" s="215">
        <f>IF(N94="nulová",J94,0)</f>
        <v>0</v>
      </c>
      <c r="BJ94" s="14" t="s">
        <v>77</v>
      </c>
      <c r="BK94" s="215">
        <f>ROUND(I94*H94,2)</f>
        <v>0</v>
      </c>
      <c r="BL94" s="14" t="s">
        <v>178</v>
      </c>
      <c r="BM94" s="214" t="s">
        <v>192</v>
      </c>
    </row>
    <row r="95" spans="1:65" s="2" customFormat="1" ht="14.4" customHeight="1">
      <c r="A95" s="35"/>
      <c r="B95" s="36"/>
      <c r="C95" s="222" t="s">
        <v>185</v>
      </c>
      <c r="D95" s="222" t="s">
        <v>299</v>
      </c>
      <c r="E95" s="223" t="s">
        <v>562</v>
      </c>
      <c r="F95" s="224" t="s">
        <v>563</v>
      </c>
      <c r="G95" s="225" t="s">
        <v>356</v>
      </c>
      <c r="H95" s="226">
        <v>220</v>
      </c>
      <c r="I95" s="227"/>
      <c r="J95" s="228">
        <f>ROUND(I95*H95,2)</f>
        <v>0</v>
      </c>
      <c r="K95" s="229"/>
      <c r="L95" s="230"/>
      <c r="M95" s="231" t="s">
        <v>19</v>
      </c>
      <c r="N95" s="232" t="s">
        <v>40</v>
      </c>
      <c r="O95" s="81"/>
      <c r="P95" s="212">
        <f>O95*H95</f>
        <v>0</v>
      </c>
      <c r="Q95" s="212">
        <v>0</v>
      </c>
      <c r="R95" s="212">
        <f>Q95*H95</f>
        <v>0</v>
      </c>
      <c r="S95" s="212">
        <v>0</v>
      </c>
      <c r="T95" s="213">
        <f>S95*H95</f>
        <v>0</v>
      </c>
      <c r="U95" s="35"/>
      <c r="V95" s="35"/>
      <c r="W95" s="35"/>
      <c r="X95" s="35"/>
      <c r="Y95" s="35"/>
      <c r="Z95" s="35"/>
      <c r="AA95" s="35"/>
      <c r="AB95" s="35"/>
      <c r="AC95" s="35"/>
      <c r="AD95" s="35"/>
      <c r="AE95" s="35"/>
      <c r="AR95" s="214" t="s">
        <v>188</v>
      </c>
      <c r="AT95" s="214" t="s">
        <v>299</v>
      </c>
      <c r="AU95" s="214" t="s">
        <v>77</v>
      </c>
      <c r="AY95" s="14" t="s">
        <v>171</v>
      </c>
      <c r="BE95" s="215">
        <f>IF(N95="základní",J95,0)</f>
        <v>0</v>
      </c>
      <c r="BF95" s="215">
        <f>IF(N95="snížená",J95,0)</f>
        <v>0</v>
      </c>
      <c r="BG95" s="215">
        <f>IF(N95="zákl. přenesená",J95,0)</f>
        <v>0</v>
      </c>
      <c r="BH95" s="215">
        <f>IF(N95="sníž. přenesená",J95,0)</f>
        <v>0</v>
      </c>
      <c r="BI95" s="215">
        <f>IF(N95="nulová",J95,0)</f>
        <v>0</v>
      </c>
      <c r="BJ95" s="14" t="s">
        <v>77</v>
      </c>
      <c r="BK95" s="215">
        <f>ROUND(I95*H95,2)</f>
        <v>0</v>
      </c>
      <c r="BL95" s="14" t="s">
        <v>178</v>
      </c>
      <c r="BM95" s="214" t="s">
        <v>195</v>
      </c>
    </row>
    <row r="96" spans="1:65" s="2" customFormat="1" ht="14.4" customHeight="1">
      <c r="A96" s="35"/>
      <c r="B96" s="36"/>
      <c r="C96" s="222" t="s">
        <v>196</v>
      </c>
      <c r="D96" s="222" t="s">
        <v>299</v>
      </c>
      <c r="E96" s="223" t="s">
        <v>564</v>
      </c>
      <c r="F96" s="224" t="s">
        <v>565</v>
      </c>
      <c r="G96" s="225" t="s">
        <v>356</v>
      </c>
      <c r="H96" s="226">
        <v>260</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77</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199</v>
      </c>
    </row>
    <row r="97" spans="1:65" s="2" customFormat="1" ht="14.4" customHeight="1">
      <c r="A97" s="35"/>
      <c r="B97" s="36"/>
      <c r="C97" s="222" t="s">
        <v>188</v>
      </c>
      <c r="D97" s="222" t="s">
        <v>299</v>
      </c>
      <c r="E97" s="223" t="s">
        <v>1505</v>
      </c>
      <c r="F97" s="224" t="s">
        <v>1506</v>
      </c>
      <c r="G97" s="225" t="s">
        <v>378</v>
      </c>
      <c r="H97" s="226">
        <v>20</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77</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202</v>
      </c>
    </row>
    <row r="98" spans="1:65" s="2" customFormat="1" ht="14.4" customHeight="1">
      <c r="A98" s="35"/>
      <c r="B98" s="36"/>
      <c r="C98" s="222" t="s">
        <v>172</v>
      </c>
      <c r="D98" s="222" t="s">
        <v>299</v>
      </c>
      <c r="E98" s="223" t="s">
        <v>1507</v>
      </c>
      <c r="F98" s="224" t="s">
        <v>1508</v>
      </c>
      <c r="G98" s="225" t="s">
        <v>378</v>
      </c>
      <c r="H98" s="226">
        <v>1</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77</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206</v>
      </c>
    </row>
    <row r="99" spans="1:65" s="2" customFormat="1" ht="14.4" customHeight="1">
      <c r="A99" s="35"/>
      <c r="B99" s="36"/>
      <c r="C99" s="222" t="s">
        <v>192</v>
      </c>
      <c r="D99" s="222" t="s">
        <v>299</v>
      </c>
      <c r="E99" s="223" t="s">
        <v>1509</v>
      </c>
      <c r="F99" s="224" t="s">
        <v>1510</v>
      </c>
      <c r="G99" s="225" t="s">
        <v>356</v>
      </c>
      <c r="H99" s="226">
        <v>400</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77</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209</v>
      </c>
    </row>
    <row r="100" spans="1:65" s="2" customFormat="1" ht="14.4" customHeight="1">
      <c r="A100" s="35"/>
      <c r="B100" s="36"/>
      <c r="C100" s="222" t="s">
        <v>210</v>
      </c>
      <c r="D100" s="222" t="s">
        <v>299</v>
      </c>
      <c r="E100" s="223" t="s">
        <v>1511</v>
      </c>
      <c r="F100" s="224" t="s">
        <v>1512</v>
      </c>
      <c r="G100" s="225" t="s">
        <v>356</v>
      </c>
      <c r="H100" s="226">
        <v>50</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77</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213</v>
      </c>
    </row>
    <row r="101" spans="1:65" s="2" customFormat="1" ht="14.4" customHeight="1">
      <c r="A101" s="35"/>
      <c r="B101" s="36"/>
      <c r="C101" s="222" t="s">
        <v>195</v>
      </c>
      <c r="D101" s="222" t="s">
        <v>299</v>
      </c>
      <c r="E101" s="223" t="s">
        <v>1513</v>
      </c>
      <c r="F101" s="224" t="s">
        <v>587</v>
      </c>
      <c r="G101" s="225" t="s">
        <v>356</v>
      </c>
      <c r="H101" s="226">
        <v>20</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77</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269</v>
      </c>
    </row>
    <row r="102" spans="1:65" s="2" customFormat="1" ht="14.4" customHeight="1">
      <c r="A102" s="35"/>
      <c r="B102" s="36"/>
      <c r="C102" s="222" t="s">
        <v>217</v>
      </c>
      <c r="D102" s="222" t="s">
        <v>299</v>
      </c>
      <c r="E102" s="223" t="s">
        <v>1514</v>
      </c>
      <c r="F102" s="224" t="s">
        <v>1515</v>
      </c>
      <c r="G102" s="225" t="s">
        <v>378</v>
      </c>
      <c r="H102" s="226">
        <v>2</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77</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216</v>
      </c>
    </row>
    <row r="103" spans="1:65" s="2" customFormat="1" ht="14.4" customHeight="1">
      <c r="A103" s="35"/>
      <c r="B103" s="36"/>
      <c r="C103" s="222" t="s">
        <v>199</v>
      </c>
      <c r="D103" s="222" t="s">
        <v>299</v>
      </c>
      <c r="E103" s="223" t="s">
        <v>1516</v>
      </c>
      <c r="F103" s="224" t="s">
        <v>1517</v>
      </c>
      <c r="G103" s="225" t="s">
        <v>378</v>
      </c>
      <c r="H103" s="226">
        <v>4</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77</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220</v>
      </c>
    </row>
    <row r="104" spans="1:65" s="2" customFormat="1" ht="14.4" customHeight="1">
      <c r="A104" s="35"/>
      <c r="B104" s="36"/>
      <c r="C104" s="222" t="s">
        <v>8</v>
      </c>
      <c r="D104" s="222" t="s">
        <v>299</v>
      </c>
      <c r="E104" s="223" t="s">
        <v>1518</v>
      </c>
      <c r="F104" s="224" t="s">
        <v>1519</v>
      </c>
      <c r="G104" s="225" t="s">
        <v>378</v>
      </c>
      <c r="H104" s="226">
        <v>4</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77</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223</v>
      </c>
    </row>
    <row r="105" spans="1:65" s="2" customFormat="1" ht="14.4" customHeight="1">
      <c r="A105" s="35"/>
      <c r="B105" s="36"/>
      <c r="C105" s="222" t="s">
        <v>202</v>
      </c>
      <c r="D105" s="222" t="s">
        <v>299</v>
      </c>
      <c r="E105" s="223" t="s">
        <v>1520</v>
      </c>
      <c r="F105" s="224" t="s">
        <v>1521</v>
      </c>
      <c r="G105" s="225" t="s">
        <v>378</v>
      </c>
      <c r="H105" s="226">
        <v>13</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77</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227</v>
      </c>
    </row>
    <row r="106" spans="1:65" s="2" customFormat="1" ht="24.15" customHeight="1">
      <c r="A106" s="35"/>
      <c r="B106" s="36"/>
      <c r="C106" s="222" t="s">
        <v>235</v>
      </c>
      <c r="D106" s="222" t="s">
        <v>299</v>
      </c>
      <c r="E106" s="223" t="s">
        <v>1522</v>
      </c>
      <c r="F106" s="224" t="s">
        <v>1523</v>
      </c>
      <c r="G106" s="225" t="s">
        <v>356</v>
      </c>
      <c r="H106" s="226">
        <v>50</v>
      </c>
      <c r="I106" s="227"/>
      <c r="J106" s="228">
        <f>ROUND(I106*H106,2)</f>
        <v>0</v>
      </c>
      <c r="K106" s="229"/>
      <c r="L106" s="230"/>
      <c r="M106" s="231" t="s">
        <v>19</v>
      </c>
      <c r="N106" s="232"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188</v>
      </c>
      <c r="AT106" s="214" t="s">
        <v>299</v>
      </c>
      <c r="AU106" s="214" t="s">
        <v>77</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230</v>
      </c>
    </row>
    <row r="107" spans="1:65" s="2" customFormat="1" ht="14.4" customHeight="1">
      <c r="A107" s="35"/>
      <c r="B107" s="36"/>
      <c r="C107" s="222" t="s">
        <v>206</v>
      </c>
      <c r="D107" s="222" t="s">
        <v>299</v>
      </c>
      <c r="E107" s="223" t="s">
        <v>1524</v>
      </c>
      <c r="F107" s="224" t="s">
        <v>1525</v>
      </c>
      <c r="G107" s="225" t="s">
        <v>1526</v>
      </c>
      <c r="H107" s="226">
        <v>1</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77</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238</v>
      </c>
    </row>
    <row r="108" spans="1:65" s="2" customFormat="1" ht="14.4" customHeight="1">
      <c r="A108" s="35"/>
      <c r="B108" s="36"/>
      <c r="C108" s="222" t="s">
        <v>244</v>
      </c>
      <c r="D108" s="222" t="s">
        <v>299</v>
      </c>
      <c r="E108" s="223" t="s">
        <v>1527</v>
      </c>
      <c r="F108" s="224" t="s">
        <v>1528</v>
      </c>
      <c r="G108" s="225" t="s">
        <v>378</v>
      </c>
      <c r="H108" s="226">
        <v>1</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77</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241</v>
      </c>
    </row>
    <row r="109" spans="1:65" s="2" customFormat="1" ht="14.4" customHeight="1">
      <c r="A109" s="35"/>
      <c r="B109" s="36"/>
      <c r="C109" s="222" t="s">
        <v>209</v>
      </c>
      <c r="D109" s="222" t="s">
        <v>299</v>
      </c>
      <c r="E109" s="223" t="s">
        <v>1529</v>
      </c>
      <c r="F109" s="224" t="s">
        <v>627</v>
      </c>
      <c r="G109" s="225" t="s">
        <v>321</v>
      </c>
      <c r="H109" s="233"/>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77</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247</v>
      </c>
    </row>
    <row r="110" spans="1:63" s="12" customFormat="1" ht="25.9" customHeight="1">
      <c r="A110" s="12"/>
      <c r="B110" s="186"/>
      <c r="C110" s="187"/>
      <c r="D110" s="188" t="s">
        <v>68</v>
      </c>
      <c r="E110" s="189" t="s">
        <v>628</v>
      </c>
      <c r="F110" s="189" t="s">
        <v>629</v>
      </c>
      <c r="G110" s="187"/>
      <c r="H110" s="187"/>
      <c r="I110" s="190"/>
      <c r="J110" s="191">
        <f>BK110</f>
        <v>0</v>
      </c>
      <c r="K110" s="187"/>
      <c r="L110" s="192"/>
      <c r="M110" s="193"/>
      <c r="N110" s="194"/>
      <c r="O110" s="194"/>
      <c r="P110" s="195">
        <f>SUM(P111:P121)</f>
        <v>0</v>
      </c>
      <c r="Q110" s="194"/>
      <c r="R110" s="195">
        <f>SUM(R111:R121)</f>
        <v>0</v>
      </c>
      <c r="S110" s="194"/>
      <c r="T110" s="196">
        <f>SUM(T111:T121)</f>
        <v>0</v>
      </c>
      <c r="U110" s="12"/>
      <c r="V110" s="12"/>
      <c r="W110" s="12"/>
      <c r="X110" s="12"/>
      <c r="Y110" s="12"/>
      <c r="Z110" s="12"/>
      <c r="AA110" s="12"/>
      <c r="AB110" s="12"/>
      <c r="AC110" s="12"/>
      <c r="AD110" s="12"/>
      <c r="AE110" s="12"/>
      <c r="AR110" s="197" t="s">
        <v>77</v>
      </c>
      <c r="AT110" s="198" t="s">
        <v>68</v>
      </c>
      <c r="AU110" s="198" t="s">
        <v>69</v>
      </c>
      <c r="AY110" s="197" t="s">
        <v>171</v>
      </c>
      <c r="BK110" s="199">
        <f>SUM(BK111:BK121)</f>
        <v>0</v>
      </c>
    </row>
    <row r="111" spans="1:65" s="2" customFormat="1" ht="14.4" customHeight="1">
      <c r="A111" s="35"/>
      <c r="B111" s="36"/>
      <c r="C111" s="202" t="s">
        <v>7</v>
      </c>
      <c r="D111" s="202" t="s">
        <v>174</v>
      </c>
      <c r="E111" s="203" t="s">
        <v>1530</v>
      </c>
      <c r="F111" s="204" t="s">
        <v>1531</v>
      </c>
      <c r="G111" s="205" t="s">
        <v>378</v>
      </c>
      <c r="H111" s="206">
        <v>1</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77</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252</v>
      </c>
    </row>
    <row r="112" spans="1:65" s="2" customFormat="1" ht="14.4" customHeight="1">
      <c r="A112" s="35"/>
      <c r="B112" s="36"/>
      <c r="C112" s="202" t="s">
        <v>213</v>
      </c>
      <c r="D112" s="202" t="s">
        <v>174</v>
      </c>
      <c r="E112" s="203" t="s">
        <v>1532</v>
      </c>
      <c r="F112" s="204" t="s">
        <v>1533</v>
      </c>
      <c r="G112" s="205" t="s">
        <v>378</v>
      </c>
      <c r="H112" s="206">
        <v>1</v>
      </c>
      <c r="I112" s="207"/>
      <c r="J112" s="208">
        <f>ROUND(I112*H112,2)</f>
        <v>0</v>
      </c>
      <c r="K112" s="209"/>
      <c r="L112" s="41"/>
      <c r="M112" s="210" t="s">
        <v>19</v>
      </c>
      <c r="N112" s="211"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178</v>
      </c>
      <c r="AT112" s="214" t="s">
        <v>174</v>
      </c>
      <c r="AU112" s="214" t="s">
        <v>77</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255</v>
      </c>
    </row>
    <row r="113" spans="1:65" s="2" customFormat="1" ht="14.4" customHeight="1">
      <c r="A113" s="35"/>
      <c r="B113" s="36"/>
      <c r="C113" s="202" t="s">
        <v>263</v>
      </c>
      <c r="D113" s="202" t="s">
        <v>174</v>
      </c>
      <c r="E113" s="203" t="s">
        <v>636</v>
      </c>
      <c r="F113" s="204" t="s">
        <v>637</v>
      </c>
      <c r="G113" s="205" t="s">
        <v>356</v>
      </c>
      <c r="H113" s="206">
        <v>740</v>
      </c>
      <c r="I113" s="207"/>
      <c r="J113" s="208">
        <f>ROUND(I113*H113,2)</f>
        <v>0</v>
      </c>
      <c r="K113" s="209"/>
      <c r="L113" s="41"/>
      <c r="M113" s="210" t="s">
        <v>19</v>
      </c>
      <c r="N113" s="211"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178</v>
      </c>
      <c r="AT113" s="214" t="s">
        <v>174</v>
      </c>
      <c r="AU113" s="214" t="s">
        <v>77</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260</v>
      </c>
    </row>
    <row r="114" spans="1:65" s="2" customFormat="1" ht="14.4" customHeight="1">
      <c r="A114" s="35"/>
      <c r="B114" s="36"/>
      <c r="C114" s="202" t="s">
        <v>269</v>
      </c>
      <c r="D114" s="202" t="s">
        <v>174</v>
      </c>
      <c r="E114" s="203" t="s">
        <v>1534</v>
      </c>
      <c r="F114" s="204" t="s">
        <v>1535</v>
      </c>
      <c r="G114" s="205" t="s">
        <v>356</v>
      </c>
      <c r="H114" s="206">
        <v>470</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77</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266</v>
      </c>
    </row>
    <row r="115" spans="1:65" s="2" customFormat="1" ht="14.4" customHeight="1">
      <c r="A115" s="35"/>
      <c r="B115" s="36"/>
      <c r="C115" s="202" t="s">
        <v>275</v>
      </c>
      <c r="D115" s="202" t="s">
        <v>174</v>
      </c>
      <c r="E115" s="203" t="s">
        <v>641</v>
      </c>
      <c r="F115" s="204" t="s">
        <v>642</v>
      </c>
      <c r="G115" s="205" t="s">
        <v>378</v>
      </c>
      <c r="H115" s="206">
        <v>20</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178</v>
      </c>
      <c r="AT115" s="214" t="s">
        <v>174</v>
      </c>
      <c r="AU115" s="214" t="s">
        <v>77</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272</v>
      </c>
    </row>
    <row r="116" spans="1:65" s="2" customFormat="1" ht="14.4" customHeight="1">
      <c r="A116" s="35"/>
      <c r="B116" s="36"/>
      <c r="C116" s="202" t="s">
        <v>216</v>
      </c>
      <c r="D116" s="202" t="s">
        <v>174</v>
      </c>
      <c r="E116" s="203" t="s">
        <v>643</v>
      </c>
      <c r="F116" s="204" t="s">
        <v>644</v>
      </c>
      <c r="G116" s="205" t="s">
        <v>378</v>
      </c>
      <c r="H116" s="206">
        <v>10</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77</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278</v>
      </c>
    </row>
    <row r="117" spans="1:65" s="2" customFormat="1" ht="14.4" customHeight="1">
      <c r="A117" s="35"/>
      <c r="B117" s="36"/>
      <c r="C117" s="202" t="s">
        <v>286</v>
      </c>
      <c r="D117" s="202" t="s">
        <v>174</v>
      </c>
      <c r="E117" s="203" t="s">
        <v>645</v>
      </c>
      <c r="F117" s="204" t="s">
        <v>646</v>
      </c>
      <c r="G117" s="205" t="s">
        <v>378</v>
      </c>
      <c r="H117" s="206">
        <v>13</v>
      </c>
      <c r="I117" s="207"/>
      <c r="J117" s="208">
        <f>ROUND(I117*H117,2)</f>
        <v>0</v>
      </c>
      <c r="K117" s="209"/>
      <c r="L117" s="41"/>
      <c r="M117" s="210" t="s">
        <v>19</v>
      </c>
      <c r="N117" s="211" t="s">
        <v>40</v>
      </c>
      <c r="O117" s="81"/>
      <c r="P117" s="212">
        <f>O117*H117</f>
        <v>0</v>
      </c>
      <c r="Q117" s="212">
        <v>0</v>
      </c>
      <c r="R117" s="212">
        <f>Q117*H117</f>
        <v>0</v>
      </c>
      <c r="S117" s="212">
        <v>0</v>
      </c>
      <c r="T117" s="213">
        <f>S117*H117</f>
        <v>0</v>
      </c>
      <c r="U117" s="35"/>
      <c r="V117" s="35"/>
      <c r="W117" s="35"/>
      <c r="X117" s="35"/>
      <c r="Y117" s="35"/>
      <c r="Z117" s="35"/>
      <c r="AA117" s="35"/>
      <c r="AB117" s="35"/>
      <c r="AC117" s="35"/>
      <c r="AD117" s="35"/>
      <c r="AE117" s="35"/>
      <c r="AR117" s="214" t="s">
        <v>178</v>
      </c>
      <c r="AT117" s="214" t="s">
        <v>174</v>
      </c>
      <c r="AU117" s="214" t="s">
        <v>77</v>
      </c>
      <c r="AY117" s="14" t="s">
        <v>171</v>
      </c>
      <c r="BE117" s="215">
        <f>IF(N117="základní",J117,0)</f>
        <v>0</v>
      </c>
      <c r="BF117" s="215">
        <f>IF(N117="snížená",J117,0)</f>
        <v>0</v>
      </c>
      <c r="BG117" s="215">
        <f>IF(N117="zákl. přenesená",J117,0)</f>
        <v>0</v>
      </c>
      <c r="BH117" s="215">
        <f>IF(N117="sníž. přenesená",J117,0)</f>
        <v>0</v>
      </c>
      <c r="BI117" s="215">
        <f>IF(N117="nulová",J117,0)</f>
        <v>0</v>
      </c>
      <c r="BJ117" s="14" t="s">
        <v>77</v>
      </c>
      <c r="BK117" s="215">
        <f>ROUND(I117*H117,2)</f>
        <v>0</v>
      </c>
      <c r="BL117" s="14" t="s">
        <v>178</v>
      </c>
      <c r="BM117" s="214" t="s">
        <v>283</v>
      </c>
    </row>
    <row r="118" spans="1:65" s="2" customFormat="1" ht="14.4" customHeight="1">
      <c r="A118" s="35"/>
      <c r="B118" s="36"/>
      <c r="C118" s="202" t="s">
        <v>220</v>
      </c>
      <c r="D118" s="202" t="s">
        <v>174</v>
      </c>
      <c r="E118" s="203" t="s">
        <v>1536</v>
      </c>
      <c r="F118" s="204" t="s">
        <v>1537</v>
      </c>
      <c r="G118" s="205" t="s">
        <v>378</v>
      </c>
      <c r="H118" s="206">
        <v>4</v>
      </c>
      <c r="I118" s="207"/>
      <c r="J118" s="208">
        <f>ROUND(I118*H118,2)</f>
        <v>0</v>
      </c>
      <c r="K118" s="209"/>
      <c r="L118" s="41"/>
      <c r="M118" s="210" t="s">
        <v>19</v>
      </c>
      <c r="N118" s="211"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178</v>
      </c>
      <c r="AT118" s="214" t="s">
        <v>174</v>
      </c>
      <c r="AU118" s="214" t="s">
        <v>77</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289</v>
      </c>
    </row>
    <row r="119" spans="1:65" s="2" customFormat="1" ht="14.4" customHeight="1">
      <c r="A119" s="35"/>
      <c r="B119" s="36"/>
      <c r="C119" s="202" t="s">
        <v>295</v>
      </c>
      <c r="D119" s="202" t="s">
        <v>174</v>
      </c>
      <c r="E119" s="203" t="s">
        <v>1538</v>
      </c>
      <c r="F119" s="204" t="s">
        <v>652</v>
      </c>
      <c r="G119" s="205" t="s">
        <v>653</v>
      </c>
      <c r="H119" s="206">
        <v>10</v>
      </c>
      <c r="I119" s="207"/>
      <c r="J119" s="208">
        <f>ROUND(I119*H119,2)</f>
        <v>0</v>
      </c>
      <c r="K119" s="209"/>
      <c r="L119" s="41"/>
      <c r="M119" s="210" t="s">
        <v>19</v>
      </c>
      <c r="N119" s="211"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178</v>
      </c>
      <c r="AT119" s="214" t="s">
        <v>174</v>
      </c>
      <c r="AU119" s="214" t="s">
        <v>77</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292</v>
      </c>
    </row>
    <row r="120" spans="1:65" s="2" customFormat="1" ht="14.4" customHeight="1">
      <c r="A120" s="35"/>
      <c r="B120" s="36"/>
      <c r="C120" s="202" t="s">
        <v>223</v>
      </c>
      <c r="D120" s="202" t="s">
        <v>174</v>
      </c>
      <c r="E120" s="203" t="s">
        <v>1539</v>
      </c>
      <c r="F120" s="204" t="s">
        <v>1540</v>
      </c>
      <c r="G120" s="205" t="s">
        <v>640</v>
      </c>
      <c r="H120" s="206">
        <v>1</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77</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298</v>
      </c>
    </row>
    <row r="121" spans="1:65" s="2" customFormat="1" ht="14.4" customHeight="1">
      <c r="A121" s="35"/>
      <c r="B121" s="36"/>
      <c r="C121" s="202" t="s">
        <v>307</v>
      </c>
      <c r="D121" s="202" t="s">
        <v>174</v>
      </c>
      <c r="E121" s="203" t="s">
        <v>654</v>
      </c>
      <c r="F121" s="204" t="s">
        <v>655</v>
      </c>
      <c r="G121" s="205" t="s">
        <v>378</v>
      </c>
      <c r="H121" s="206">
        <v>13</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77</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306</v>
      </c>
    </row>
    <row r="122" spans="1:63" s="12" customFormat="1" ht="25.9" customHeight="1">
      <c r="A122" s="12"/>
      <c r="B122" s="186"/>
      <c r="C122" s="187"/>
      <c r="D122" s="188" t="s">
        <v>68</v>
      </c>
      <c r="E122" s="189" t="s">
        <v>656</v>
      </c>
      <c r="F122" s="189" t="s">
        <v>657</v>
      </c>
      <c r="G122" s="187"/>
      <c r="H122" s="187"/>
      <c r="I122" s="190"/>
      <c r="J122" s="191">
        <f>BK122</f>
        <v>0</v>
      </c>
      <c r="K122" s="187"/>
      <c r="L122" s="192"/>
      <c r="M122" s="193"/>
      <c r="N122" s="194"/>
      <c r="O122" s="194"/>
      <c r="P122" s="195">
        <f>SUM(P123:P124)</f>
        <v>0</v>
      </c>
      <c r="Q122" s="194"/>
      <c r="R122" s="195">
        <f>SUM(R123:R124)</f>
        <v>0</v>
      </c>
      <c r="S122" s="194"/>
      <c r="T122" s="196">
        <f>SUM(T123:T124)</f>
        <v>0</v>
      </c>
      <c r="U122" s="12"/>
      <c r="V122" s="12"/>
      <c r="W122" s="12"/>
      <c r="X122" s="12"/>
      <c r="Y122" s="12"/>
      <c r="Z122" s="12"/>
      <c r="AA122" s="12"/>
      <c r="AB122" s="12"/>
      <c r="AC122" s="12"/>
      <c r="AD122" s="12"/>
      <c r="AE122" s="12"/>
      <c r="AR122" s="197" t="s">
        <v>77</v>
      </c>
      <c r="AT122" s="198" t="s">
        <v>68</v>
      </c>
      <c r="AU122" s="198" t="s">
        <v>69</v>
      </c>
      <c r="AY122" s="197" t="s">
        <v>171</v>
      </c>
      <c r="BK122" s="199">
        <f>SUM(BK123:BK124)</f>
        <v>0</v>
      </c>
    </row>
    <row r="123" spans="1:65" s="2" customFormat="1" ht="14.4" customHeight="1">
      <c r="A123" s="35"/>
      <c r="B123" s="36"/>
      <c r="C123" s="202" t="s">
        <v>227</v>
      </c>
      <c r="D123" s="202" t="s">
        <v>174</v>
      </c>
      <c r="E123" s="203" t="s">
        <v>658</v>
      </c>
      <c r="F123" s="204" t="s">
        <v>657</v>
      </c>
      <c r="G123" s="205" t="s">
        <v>653</v>
      </c>
      <c r="H123" s="206">
        <v>8</v>
      </c>
      <c r="I123" s="207"/>
      <c r="J123" s="208">
        <f>ROUND(I123*H123,2)</f>
        <v>0</v>
      </c>
      <c r="K123" s="209"/>
      <c r="L123" s="41"/>
      <c r="M123" s="210" t="s">
        <v>19</v>
      </c>
      <c r="N123" s="211"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178</v>
      </c>
      <c r="AT123" s="214" t="s">
        <v>174</v>
      </c>
      <c r="AU123" s="214" t="s">
        <v>77</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305</v>
      </c>
    </row>
    <row r="124" spans="1:65" s="2" customFormat="1" ht="14.4" customHeight="1">
      <c r="A124" s="35"/>
      <c r="B124" s="36"/>
      <c r="C124" s="202" t="s">
        <v>319</v>
      </c>
      <c r="D124" s="202" t="s">
        <v>174</v>
      </c>
      <c r="E124" s="203" t="s">
        <v>1541</v>
      </c>
      <c r="F124" s="204" t="s">
        <v>660</v>
      </c>
      <c r="G124" s="205" t="s">
        <v>378</v>
      </c>
      <c r="H124" s="206">
        <v>1</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77</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314</v>
      </c>
    </row>
    <row r="125" spans="1:63" s="12" customFormat="1" ht="25.9" customHeight="1">
      <c r="A125" s="12"/>
      <c r="B125" s="186"/>
      <c r="C125" s="187"/>
      <c r="D125" s="188" t="s">
        <v>68</v>
      </c>
      <c r="E125" s="189" t="s">
        <v>315</v>
      </c>
      <c r="F125" s="189" t="s">
        <v>316</v>
      </c>
      <c r="G125" s="187"/>
      <c r="H125" s="187"/>
      <c r="I125" s="190"/>
      <c r="J125" s="191">
        <f>BK125</f>
        <v>0</v>
      </c>
      <c r="K125" s="187"/>
      <c r="L125" s="192"/>
      <c r="M125" s="193"/>
      <c r="N125" s="194"/>
      <c r="O125" s="194"/>
      <c r="P125" s="195">
        <f>P126+P128+P130+P132+P134</f>
        <v>0</v>
      </c>
      <c r="Q125" s="194"/>
      <c r="R125" s="195">
        <f>R126+R128+R130+R132+R134</f>
        <v>0</v>
      </c>
      <c r="S125" s="194"/>
      <c r="T125" s="196">
        <f>T126+T128+T130+T132+T134</f>
        <v>0</v>
      </c>
      <c r="U125" s="12"/>
      <c r="V125" s="12"/>
      <c r="W125" s="12"/>
      <c r="X125" s="12"/>
      <c r="Y125" s="12"/>
      <c r="Z125" s="12"/>
      <c r="AA125" s="12"/>
      <c r="AB125" s="12"/>
      <c r="AC125" s="12"/>
      <c r="AD125" s="12"/>
      <c r="AE125" s="12"/>
      <c r="AR125" s="197" t="s">
        <v>189</v>
      </c>
      <c r="AT125" s="198" t="s">
        <v>68</v>
      </c>
      <c r="AU125" s="198" t="s">
        <v>69</v>
      </c>
      <c r="AY125" s="197" t="s">
        <v>171</v>
      </c>
      <c r="BK125" s="199">
        <f>BK126+BK128+BK130+BK132+BK134</f>
        <v>0</v>
      </c>
    </row>
    <row r="126" spans="1:63" s="12" customFormat="1" ht="22.8" customHeight="1">
      <c r="A126" s="12"/>
      <c r="B126" s="186"/>
      <c r="C126" s="187"/>
      <c r="D126" s="188" t="s">
        <v>68</v>
      </c>
      <c r="E126" s="200" t="s">
        <v>661</v>
      </c>
      <c r="F126" s="200" t="s">
        <v>662</v>
      </c>
      <c r="G126" s="187"/>
      <c r="H126" s="187"/>
      <c r="I126" s="190"/>
      <c r="J126" s="201">
        <f>BK126</f>
        <v>0</v>
      </c>
      <c r="K126" s="187"/>
      <c r="L126" s="192"/>
      <c r="M126" s="193"/>
      <c r="N126" s="194"/>
      <c r="O126" s="194"/>
      <c r="P126" s="195">
        <f>P127</f>
        <v>0</v>
      </c>
      <c r="Q126" s="194"/>
      <c r="R126" s="195">
        <f>R127</f>
        <v>0</v>
      </c>
      <c r="S126" s="194"/>
      <c r="T126" s="196">
        <f>T127</f>
        <v>0</v>
      </c>
      <c r="U126" s="12"/>
      <c r="V126" s="12"/>
      <c r="W126" s="12"/>
      <c r="X126" s="12"/>
      <c r="Y126" s="12"/>
      <c r="Z126" s="12"/>
      <c r="AA126" s="12"/>
      <c r="AB126" s="12"/>
      <c r="AC126" s="12"/>
      <c r="AD126" s="12"/>
      <c r="AE126" s="12"/>
      <c r="AR126" s="197" t="s">
        <v>189</v>
      </c>
      <c r="AT126" s="198" t="s">
        <v>68</v>
      </c>
      <c r="AU126" s="198" t="s">
        <v>77</v>
      </c>
      <c r="AY126" s="197" t="s">
        <v>171</v>
      </c>
      <c r="BK126" s="199">
        <f>BK127</f>
        <v>0</v>
      </c>
    </row>
    <row r="127" spans="1:65" s="2" customFormat="1" ht="14.4" customHeight="1">
      <c r="A127" s="35"/>
      <c r="B127" s="36"/>
      <c r="C127" s="202" t="s">
        <v>230</v>
      </c>
      <c r="D127" s="202" t="s">
        <v>174</v>
      </c>
      <c r="E127" s="203" t="s">
        <v>663</v>
      </c>
      <c r="F127" s="204" t="s">
        <v>664</v>
      </c>
      <c r="G127" s="205" t="s">
        <v>321</v>
      </c>
      <c r="H127" s="216"/>
      <c r="I127" s="207"/>
      <c r="J127" s="208">
        <f>ROUND(I127*H127,2)</f>
        <v>0</v>
      </c>
      <c r="K127" s="209"/>
      <c r="L127" s="41"/>
      <c r="M127" s="210" t="s">
        <v>19</v>
      </c>
      <c r="N127" s="211" t="s">
        <v>40</v>
      </c>
      <c r="O127" s="81"/>
      <c r="P127" s="212">
        <f>O127*H127</f>
        <v>0</v>
      </c>
      <c r="Q127" s="212">
        <v>0</v>
      </c>
      <c r="R127" s="212">
        <f>Q127*H127</f>
        <v>0</v>
      </c>
      <c r="S127" s="212">
        <v>0</v>
      </c>
      <c r="T127" s="213">
        <f>S127*H127</f>
        <v>0</v>
      </c>
      <c r="U127" s="35"/>
      <c r="V127" s="35"/>
      <c r="W127" s="35"/>
      <c r="X127" s="35"/>
      <c r="Y127" s="35"/>
      <c r="Z127" s="35"/>
      <c r="AA127" s="35"/>
      <c r="AB127" s="35"/>
      <c r="AC127" s="35"/>
      <c r="AD127" s="35"/>
      <c r="AE127" s="35"/>
      <c r="AR127" s="214" t="s">
        <v>322</v>
      </c>
      <c r="AT127" s="214" t="s">
        <v>174</v>
      </c>
      <c r="AU127" s="214" t="s">
        <v>79</v>
      </c>
      <c r="AY127" s="14" t="s">
        <v>171</v>
      </c>
      <c r="BE127" s="215">
        <f>IF(N127="základní",J127,0)</f>
        <v>0</v>
      </c>
      <c r="BF127" s="215">
        <f>IF(N127="snížená",J127,0)</f>
        <v>0</v>
      </c>
      <c r="BG127" s="215">
        <f>IF(N127="zákl. přenesená",J127,0)</f>
        <v>0</v>
      </c>
      <c r="BH127" s="215">
        <f>IF(N127="sníž. přenesená",J127,0)</f>
        <v>0</v>
      </c>
      <c r="BI127" s="215">
        <f>IF(N127="nulová",J127,0)</f>
        <v>0</v>
      </c>
      <c r="BJ127" s="14" t="s">
        <v>77</v>
      </c>
      <c r="BK127" s="215">
        <f>ROUND(I127*H127,2)</f>
        <v>0</v>
      </c>
      <c r="BL127" s="14" t="s">
        <v>322</v>
      </c>
      <c r="BM127" s="214" t="s">
        <v>1542</v>
      </c>
    </row>
    <row r="128" spans="1:63" s="12" customFormat="1" ht="22.8" customHeight="1">
      <c r="A128" s="12"/>
      <c r="B128" s="186"/>
      <c r="C128" s="187"/>
      <c r="D128" s="188" t="s">
        <v>68</v>
      </c>
      <c r="E128" s="200" t="s">
        <v>317</v>
      </c>
      <c r="F128" s="200" t="s">
        <v>318</v>
      </c>
      <c r="G128" s="187"/>
      <c r="H128" s="187"/>
      <c r="I128" s="190"/>
      <c r="J128" s="201">
        <f>BK128</f>
        <v>0</v>
      </c>
      <c r="K128" s="187"/>
      <c r="L128" s="192"/>
      <c r="M128" s="193"/>
      <c r="N128" s="194"/>
      <c r="O128" s="194"/>
      <c r="P128" s="195">
        <f>P129</f>
        <v>0</v>
      </c>
      <c r="Q128" s="194"/>
      <c r="R128" s="195">
        <f>R129</f>
        <v>0</v>
      </c>
      <c r="S128" s="194"/>
      <c r="T128" s="196">
        <f>T129</f>
        <v>0</v>
      </c>
      <c r="U128" s="12"/>
      <c r="V128" s="12"/>
      <c r="W128" s="12"/>
      <c r="X128" s="12"/>
      <c r="Y128" s="12"/>
      <c r="Z128" s="12"/>
      <c r="AA128" s="12"/>
      <c r="AB128" s="12"/>
      <c r="AC128" s="12"/>
      <c r="AD128" s="12"/>
      <c r="AE128" s="12"/>
      <c r="AR128" s="197" t="s">
        <v>189</v>
      </c>
      <c r="AT128" s="198" t="s">
        <v>68</v>
      </c>
      <c r="AU128" s="198" t="s">
        <v>77</v>
      </c>
      <c r="AY128" s="197" t="s">
        <v>171</v>
      </c>
      <c r="BK128" s="199">
        <f>BK129</f>
        <v>0</v>
      </c>
    </row>
    <row r="129" spans="1:65" s="2" customFormat="1" ht="14.4" customHeight="1">
      <c r="A129" s="35"/>
      <c r="B129" s="36"/>
      <c r="C129" s="202" t="s">
        <v>425</v>
      </c>
      <c r="D129" s="202" t="s">
        <v>174</v>
      </c>
      <c r="E129" s="203" t="s">
        <v>320</v>
      </c>
      <c r="F129" s="204" t="s">
        <v>318</v>
      </c>
      <c r="G129" s="205" t="s">
        <v>321</v>
      </c>
      <c r="H129" s="216"/>
      <c r="I129" s="207"/>
      <c r="J129" s="208">
        <f>ROUND(I129*H129,2)</f>
        <v>0</v>
      </c>
      <c r="K129" s="209"/>
      <c r="L129" s="41"/>
      <c r="M129" s="210" t="s">
        <v>19</v>
      </c>
      <c r="N129" s="211"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322</v>
      </c>
      <c r="AT129" s="214" t="s">
        <v>174</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322</v>
      </c>
      <c r="BM129" s="214" t="s">
        <v>1543</v>
      </c>
    </row>
    <row r="130" spans="1:63" s="12" customFormat="1" ht="22.8" customHeight="1">
      <c r="A130" s="12"/>
      <c r="B130" s="186"/>
      <c r="C130" s="187"/>
      <c r="D130" s="188" t="s">
        <v>68</v>
      </c>
      <c r="E130" s="200" t="s">
        <v>324</v>
      </c>
      <c r="F130" s="200" t="s">
        <v>325</v>
      </c>
      <c r="G130" s="187"/>
      <c r="H130" s="187"/>
      <c r="I130" s="190"/>
      <c r="J130" s="201">
        <f>BK130</f>
        <v>0</v>
      </c>
      <c r="K130" s="187"/>
      <c r="L130" s="192"/>
      <c r="M130" s="193"/>
      <c r="N130" s="194"/>
      <c r="O130" s="194"/>
      <c r="P130" s="195">
        <f>P131</f>
        <v>0</v>
      </c>
      <c r="Q130" s="194"/>
      <c r="R130" s="195">
        <f>R131</f>
        <v>0</v>
      </c>
      <c r="S130" s="194"/>
      <c r="T130" s="196">
        <f>T131</f>
        <v>0</v>
      </c>
      <c r="U130" s="12"/>
      <c r="V130" s="12"/>
      <c r="W130" s="12"/>
      <c r="X130" s="12"/>
      <c r="Y130" s="12"/>
      <c r="Z130" s="12"/>
      <c r="AA130" s="12"/>
      <c r="AB130" s="12"/>
      <c r="AC130" s="12"/>
      <c r="AD130" s="12"/>
      <c r="AE130" s="12"/>
      <c r="AR130" s="197" t="s">
        <v>189</v>
      </c>
      <c r="AT130" s="198" t="s">
        <v>68</v>
      </c>
      <c r="AU130" s="198" t="s">
        <v>77</v>
      </c>
      <c r="AY130" s="197" t="s">
        <v>171</v>
      </c>
      <c r="BK130" s="199">
        <f>BK131</f>
        <v>0</v>
      </c>
    </row>
    <row r="131" spans="1:65" s="2" customFormat="1" ht="14.4" customHeight="1">
      <c r="A131" s="35"/>
      <c r="B131" s="36"/>
      <c r="C131" s="202" t="s">
        <v>238</v>
      </c>
      <c r="D131" s="202" t="s">
        <v>174</v>
      </c>
      <c r="E131" s="203" t="s">
        <v>326</v>
      </c>
      <c r="F131" s="204" t="s">
        <v>325</v>
      </c>
      <c r="G131" s="205" t="s">
        <v>321</v>
      </c>
      <c r="H131" s="216"/>
      <c r="I131" s="207"/>
      <c r="J131" s="208">
        <f>ROUND(I131*H131,2)</f>
        <v>0</v>
      </c>
      <c r="K131" s="209"/>
      <c r="L131" s="41"/>
      <c r="M131" s="210" t="s">
        <v>19</v>
      </c>
      <c r="N131" s="211"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322</v>
      </c>
      <c r="AT131" s="214" t="s">
        <v>174</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322</v>
      </c>
      <c r="BM131" s="214" t="s">
        <v>1544</v>
      </c>
    </row>
    <row r="132" spans="1:63" s="12" customFormat="1" ht="22.8" customHeight="1">
      <c r="A132" s="12"/>
      <c r="B132" s="186"/>
      <c r="C132" s="187"/>
      <c r="D132" s="188" t="s">
        <v>68</v>
      </c>
      <c r="E132" s="200" t="s">
        <v>668</v>
      </c>
      <c r="F132" s="200" t="s">
        <v>669</v>
      </c>
      <c r="G132" s="187"/>
      <c r="H132" s="187"/>
      <c r="I132" s="190"/>
      <c r="J132" s="201">
        <f>BK132</f>
        <v>0</v>
      </c>
      <c r="K132" s="187"/>
      <c r="L132" s="192"/>
      <c r="M132" s="193"/>
      <c r="N132" s="194"/>
      <c r="O132" s="194"/>
      <c r="P132" s="195">
        <f>P133</f>
        <v>0</v>
      </c>
      <c r="Q132" s="194"/>
      <c r="R132" s="195">
        <f>R133</f>
        <v>0</v>
      </c>
      <c r="S132" s="194"/>
      <c r="T132" s="196">
        <f>T133</f>
        <v>0</v>
      </c>
      <c r="U132" s="12"/>
      <c r="V132" s="12"/>
      <c r="W132" s="12"/>
      <c r="X132" s="12"/>
      <c r="Y132" s="12"/>
      <c r="Z132" s="12"/>
      <c r="AA132" s="12"/>
      <c r="AB132" s="12"/>
      <c r="AC132" s="12"/>
      <c r="AD132" s="12"/>
      <c r="AE132" s="12"/>
      <c r="AR132" s="197" t="s">
        <v>189</v>
      </c>
      <c r="AT132" s="198" t="s">
        <v>68</v>
      </c>
      <c r="AU132" s="198" t="s">
        <v>77</v>
      </c>
      <c r="AY132" s="197" t="s">
        <v>171</v>
      </c>
      <c r="BK132" s="199">
        <f>BK133</f>
        <v>0</v>
      </c>
    </row>
    <row r="133" spans="1:65" s="2" customFormat="1" ht="14.4" customHeight="1">
      <c r="A133" s="35"/>
      <c r="B133" s="36"/>
      <c r="C133" s="202" t="s">
        <v>430</v>
      </c>
      <c r="D133" s="202" t="s">
        <v>174</v>
      </c>
      <c r="E133" s="203" t="s">
        <v>670</v>
      </c>
      <c r="F133" s="204" t="s">
        <v>671</v>
      </c>
      <c r="G133" s="205" t="s">
        <v>321</v>
      </c>
      <c r="H133" s="216"/>
      <c r="I133" s="207"/>
      <c r="J133" s="208">
        <f>ROUND(I133*H133,2)</f>
        <v>0</v>
      </c>
      <c r="K133" s="209"/>
      <c r="L133" s="41"/>
      <c r="M133" s="210" t="s">
        <v>19</v>
      </c>
      <c r="N133" s="211"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322</v>
      </c>
      <c r="AT133" s="214" t="s">
        <v>174</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322</v>
      </c>
      <c r="BM133" s="214" t="s">
        <v>1545</v>
      </c>
    </row>
    <row r="134" spans="1:63" s="12" customFormat="1" ht="22.8" customHeight="1">
      <c r="A134" s="12"/>
      <c r="B134" s="186"/>
      <c r="C134" s="187"/>
      <c r="D134" s="188" t="s">
        <v>68</v>
      </c>
      <c r="E134" s="200" t="s">
        <v>1546</v>
      </c>
      <c r="F134" s="200" t="s">
        <v>1547</v>
      </c>
      <c r="G134" s="187"/>
      <c r="H134" s="187"/>
      <c r="I134" s="190"/>
      <c r="J134" s="201">
        <f>BK134</f>
        <v>0</v>
      </c>
      <c r="K134" s="187"/>
      <c r="L134" s="192"/>
      <c r="M134" s="193"/>
      <c r="N134" s="194"/>
      <c r="O134" s="194"/>
      <c r="P134" s="195">
        <f>P135</f>
        <v>0</v>
      </c>
      <c r="Q134" s="194"/>
      <c r="R134" s="195">
        <f>R135</f>
        <v>0</v>
      </c>
      <c r="S134" s="194"/>
      <c r="T134" s="196">
        <f>T135</f>
        <v>0</v>
      </c>
      <c r="U134" s="12"/>
      <c r="V134" s="12"/>
      <c r="W134" s="12"/>
      <c r="X134" s="12"/>
      <c r="Y134" s="12"/>
      <c r="Z134" s="12"/>
      <c r="AA134" s="12"/>
      <c r="AB134" s="12"/>
      <c r="AC134" s="12"/>
      <c r="AD134" s="12"/>
      <c r="AE134" s="12"/>
      <c r="AR134" s="197" t="s">
        <v>189</v>
      </c>
      <c r="AT134" s="198" t="s">
        <v>68</v>
      </c>
      <c r="AU134" s="198" t="s">
        <v>77</v>
      </c>
      <c r="AY134" s="197" t="s">
        <v>171</v>
      </c>
      <c r="BK134" s="199">
        <f>BK135</f>
        <v>0</v>
      </c>
    </row>
    <row r="135" spans="1:65" s="2" customFormat="1" ht="24.15" customHeight="1">
      <c r="A135" s="35"/>
      <c r="B135" s="36"/>
      <c r="C135" s="202" t="s">
        <v>241</v>
      </c>
      <c r="D135" s="202" t="s">
        <v>174</v>
      </c>
      <c r="E135" s="203" t="s">
        <v>1548</v>
      </c>
      <c r="F135" s="204" t="s">
        <v>1549</v>
      </c>
      <c r="G135" s="205" t="s">
        <v>1550</v>
      </c>
      <c r="H135" s="206">
        <v>1</v>
      </c>
      <c r="I135" s="207"/>
      <c r="J135" s="208">
        <f>ROUND(I135*H135,2)</f>
        <v>0</v>
      </c>
      <c r="K135" s="209"/>
      <c r="L135" s="41"/>
      <c r="M135" s="217" t="s">
        <v>19</v>
      </c>
      <c r="N135" s="218" t="s">
        <v>40</v>
      </c>
      <c r="O135" s="219"/>
      <c r="P135" s="220">
        <f>O135*H135</f>
        <v>0</v>
      </c>
      <c r="Q135" s="220">
        <v>0</v>
      </c>
      <c r="R135" s="220">
        <f>Q135*H135</f>
        <v>0</v>
      </c>
      <c r="S135" s="220">
        <v>0</v>
      </c>
      <c r="T135" s="221">
        <f>S135*H135</f>
        <v>0</v>
      </c>
      <c r="U135" s="35"/>
      <c r="V135" s="35"/>
      <c r="W135" s="35"/>
      <c r="X135" s="35"/>
      <c r="Y135" s="35"/>
      <c r="Z135" s="35"/>
      <c r="AA135" s="35"/>
      <c r="AB135" s="35"/>
      <c r="AC135" s="35"/>
      <c r="AD135" s="35"/>
      <c r="AE135" s="35"/>
      <c r="AR135" s="214" t="s">
        <v>322</v>
      </c>
      <c r="AT135" s="214" t="s">
        <v>174</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322</v>
      </c>
      <c r="BM135" s="214" t="s">
        <v>1551</v>
      </c>
    </row>
    <row r="136" spans="1:31" s="2" customFormat="1" ht="6.95" customHeight="1">
      <c r="A136" s="35"/>
      <c r="B136" s="56"/>
      <c r="C136" s="57"/>
      <c r="D136" s="57"/>
      <c r="E136" s="57"/>
      <c r="F136" s="57"/>
      <c r="G136" s="57"/>
      <c r="H136" s="57"/>
      <c r="I136" s="57"/>
      <c r="J136" s="57"/>
      <c r="K136" s="57"/>
      <c r="L136" s="41"/>
      <c r="M136" s="35"/>
      <c r="O136" s="35"/>
      <c r="P136" s="35"/>
      <c r="Q136" s="35"/>
      <c r="R136" s="35"/>
      <c r="S136" s="35"/>
      <c r="T136" s="35"/>
      <c r="U136" s="35"/>
      <c r="V136" s="35"/>
      <c r="W136" s="35"/>
      <c r="X136" s="35"/>
      <c r="Y136" s="35"/>
      <c r="Z136" s="35"/>
      <c r="AA136" s="35"/>
      <c r="AB136" s="35"/>
      <c r="AC136" s="35"/>
      <c r="AD136" s="35"/>
      <c r="AE136" s="35"/>
    </row>
  </sheetData>
  <sheetProtection password="CC35" sheet="1" objects="1" scenarios="1" formatColumns="0" formatRows="0" autoFilter="0"/>
  <autoFilter ref="C87:K13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99</v>
      </c>
    </row>
    <row r="3" spans="2:46" s="1" customFormat="1" ht="6.95" customHeight="1">
      <c r="B3" s="125"/>
      <c r="C3" s="126"/>
      <c r="D3" s="126"/>
      <c r="E3" s="126"/>
      <c r="F3" s="126"/>
      <c r="G3" s="126"/>
      <c r="H3" s="126"/>
      <c r="I3" s="126"/>
      <c r="J3" s="126"/>
      <c r="K3" s="126"/>
      <c r="L3" s="17"/>
      <c r="AT3" s="14" t="s">
        <v>79</v>
      </c>
    </row>
    <row r="4" spans="2:46" s="1" customFormat="1" ht="24.95" customHeight="1">
      <c r="B4" s="17"/>
      <c r="D4" s="127" t="s">
        <v>129</v>
      </c>
      <c r="L4" s="17"/>
      <c r="M4" s="128" t="s">
        <v>10</v>
      </c>
      <c r="AT4" s="14" t="s">
        <v>4</v>
      </c>
    </row>
    <row r="5" spans="2:12" s="1" customFormat="1" ht="6.95" customHeight="1">
      <c r="B5" s="17"/>
      <c r="L5" s="17"/>
    </row>
    <row r="6" spans="2:12" s="1" customFormat="1" ht="12" customHeight="1">
      <c r="B6" s="17"/>
      <c r="D6" s="129" t="s">
        <v>16</v>
      </c>
      <c r="L6" s="17"/>
    </row>
    <row r="7" spans="2:12" s="1" customFormat="1" ht="16.5" customHeight="1">
      <c r="B7" s="17"/>
      <c r="E7" s="130" t="str">
        <f>'Rekapitulace stavby'!K6</f>
        <v>ON Jíčín - Náhradní zdroj elektrické energie - nemocnice Jičín</v>
      </c>
      <c r="F7" s="129"/>
      <c r="G7" s="129"/>
      <c r="H7" s="129"/>
      <c r="L7" s="17"/>
    </row>
    <row r="8" spans="1:31" s="2" customFormat="1" ht="12" customHeight="1">
      <c r="A8" s="35"/>
      <c r="B8" s="41"/>
      <c r="C8" s="35"/>
      <c r="D8" s="129" t="s">
        <v>130</v>
      </c>
      <c r="E8" s="35"/>
      <c r="F8" s="35"/>
      <c r="G8" s="35"/>
      <c r="H8" s="35"/>
      <c r="I8" s="35"/>
      <c r="J8" s="35"/>
      <c r="K8" s="35"/>
      <c r="L8" s="131"/>
      <c r="S8" s="35"/>
      <c r="T8" s="35"/>
      <c r="U8" s="35"/>
      <c r="V8" s="35"/>
      <c r="W8" s="35"/>
      <c r="X8" s="35"/>
      <c r="Y8" s="35"/>
      <c r="Z8" s="35"/>
      <c r="AA8" s="35"/>
      <c r="AB8" s="35"/>
      <c r="AC8" s="35"/>
      <c r="AD8" s="35"/>
      <c r="AE8" s="35"/>
    </row>
    <row r="9" spans="1:31" s="2" customFormat="1" ht="16.5" customHeight="1">
      <c r="A9" s="35"/>
      <c r="B9" s="41"/>
      <c r="C9" s="35"/>
      <c r="D9" s="35"/>
      <c r="E9" s="132" t="s">
        <v>1552</v>
      </c>
      <c r="F9" s="35"/>
      <c r="G9" s="35"/>
      <c r="H9" s="35"/>
      <c r="I9" s="35"/>
      <c r="J9" s="35"/>
      <c r="K9" s="35"/>
      <c r="L9" s="131"/>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131"/>
      <c r="S10" s="35"/>
      <c r="T10" s="35"/>
      <c r="U10" s="35"/>
      <c r="V10" s="35"/>
      <c r="W10" s="35"/>
      <c r="X10" s="35"/>
      <c r="Y10" s="35"/>
      <c r="Z10" s="35"/>
      <c r="AA10" s="35"/>
      <c r="AB10" s="35"/>
      <c r="AC10" s="35"/>
      <c r="AD10" s="35"/>
      <c r="AE10" s="35"/>
    </row>
    <row r="11" spans="1:31" s="2" customFormat="1" ht="12" customHeight="1">
      <c r="A11" s="35"/>
      <c r="B11" s="41"/>
      <c r="C11" s="35"/>
      <c r="D11" s="129" t="s">
        <v>18</v>
      </c>
      <c r="E11" s="35"/>
      <c r="F11" s="133" t="s">
        <v>19</v>
      </c>
      <c r="G11" s="35"/>
      <c r="H11" s="35"/>
      <c r="I11" s="129" t="s">
        <v>20</v>
      </c>
      <c r="J11" s="133" t="s">
        <v>19</v>
      </c>
      <c r="K11" s="35"/>
      <c r="L11" s="131"/>
      <c r="S11" s="35"/>
      <c r="T11" s="35"/>
      <c r="U11" s="35"/>
      <c r="V11" s="35"/>
      <c r="W11" s="35"/>
      <c r="X11" s="35"/>
      <c r="Y11" s="35"/>
      <c r="Z11" s="35"/>
      <c r="AA11" s="35"/>
      <c r="AB11" s="35"/>
      <c r="AC11" s="35"/>
      <c r="AD11" s="35"/>
      <c r="AE11" s="35"/>
    </row>
    <row r="12" spans="1:31" s="2" customFormat="1" ht="12" customHeight="1">
      <c r="A12" s="35"/>
      <c r="B12" s="41"/>
      <c r="C12" s="35"/>
      <c r="D12" s="129" t="s">
        <v>21</v>
      </c>
      <c r="E12" s="35"/>
      <c r="F12" s="133" t="s">
        <v>1553</v>
      </c>
      <c r="G12" s="35"/>
      <c r="H12" s="35"/>
      <c r="I12" s="129" t="s">
        <v>23</v>
      </c>
      <c r="J12" s="134" t="str">
        <f>'Rekapitulace stavby'!AN8</f>
        <v>3. 9. 2021</v>
      </c>
      <c r="K12" s="35"/>
      <c r="L12" s="131"/>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131"/>
      <c r="S13" s="35"/>
      <c r="T13" s="35"/>
      <c r="U13" s="35"/>
      <c r="V13" s="35"/>
      <c r="W13" s="35"/>
      <c r="X13" s="35"/>
      <c r="Y13" s="35"/>
      <c r="Z13" s="35"/>
      <c r="AA13" s="35"/>
      <c r="AB13" s="35"/>
      <c r="AC13" s="35"/>
      <c r="AD13" s="35"/>
      <c r="AE13" s="35"/>
    </row>
    <row r="14" spans="1:31" s="2" customFormat="1" ht="12" customHeight="1">
      <c r="A14" s="35"/>
      <c r="B14" s="41"/>
      <c r="C14" s="35"/>
      <c r="D14" s="129" t="s">
        <v>25</v>
      </c>
      <c r="E14" s="35"/>
      <c r="F14" s="35"/>
      <c r="G14" s="35"/>
      <c r="H14" s="35"/>
      <c r="I14" s="129" t="s">
        <v>26</v>
      </c>
      <c r="J14" s="133" t="s">
        <v>19</v>
      </c>
      <c r="K14" s="35"/>
      <c r="L14" s="131"/>
      <c r="S14" s="35"/>
      <c r="T14" s="35"/>
      <c r="U14" s="35"/>
      <c r="V14" s="35"/>
      <c r="W14" s="35"/>
      <c r="X14" s="35"/>
      <c r="Y14" s="35"/>
      <c r="Z14" s="35"/>
      <c r="AA14" s="35"/>
      <c r="AB14" s="35"/>
      <c r="AC14" s="35"/>
      <c r="AD14" s="35"/>
      <c r="AE14" s="35"/>
    </row>
    <row r="15" spans="1:31" s="2" customFormat="1" ht="18" customHeight="1">
      <c r="A15" s="35"/>
      <c r="B15" s="41"/>
      <c r="C15" s="35"/>
      <c r="D15" s="35"/>
      <c r="E15" s="133" t="s">
        <v>1554</v>
      </c>
      <c r="F15" s="35"/>
      <c r="G15" s="35"/>
      <c r="H15" s="35"/>
      <c r="I15" s="129" t="s">
        <v>27</v>
      </c>
      <c r="J15" s="133" t="s">
        <v>19</v>
      </c>
      <c r="K15" s="35"/>
      <c r="L15" s="131"/>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131"/>
      <c r="S16" s="35"/>
      <c r="T16" s="35"/>
      <c r="U16" s="35"/>
      <c r="V16" s="35"/>
      <c r="W16" s="35"/>
      <c r="X16" s="35"/>
      <c r="Y16" s="35"/>
      <c r="Z16" s="35"/>
      <c r="AA16" s="35"/>
      <c r="AB16" s="35"/>
      <c r="AC16" s="35"/>
      <c r="AD16" s="35"/>
      <c r="AE16" s="35"/>
    </row>
    <row r="17" spans="1:31" s="2" customFormat="1" ht="12" customHeight="1">
      <c r="A17" s="35"/>
      <c r="B17" s="41"/>
      <c r="C17" s="35"/>
      <c r="D17" s="129" t="s">
        <v>28</v>
      </c>
      <c r="E17" s="35"/>
      <c r="F17" s="35"/>
      <c r="G17" s="35"/>
      <c r="H17" s="35"/>
      <c r="I17" s="129" t="s">
        <v>26</v>
      </c>
      <c r="J17" s="30" t="str">
        <f>'Rekapitulace stavby'!AN13</f>
        <v>Vyplň údaj</v>
      </c>
      <c r="K17" s="35"/>
      <c r="L17" s="131"/>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3"/>
      <c r="G18" s="133"/>
      <c r="H18" s="133"/>
      <c r="I18" s="129" t="s">
        <v>27</v>
      </c>
      <c r="J18" s="30" t="str">
        <f>'Rekapitulace stavby'!AN14</f>
        <v>Vyplň údaj</v>
      </c>
      <c r="K18" s="35"/>
      <c r="L18" s="131"/>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131"/>
      <c r="S19" s="35"/>
      <c r="T19" s="35"/>
      <c r="U19" s="35"/>
      <c r="V19" s="35"/>
      <c r="W19" s="35"/>
      <c r="X19" s="35"/>
      <c r="Y19" s="35"/>
      <c r="Z19" s="35"/>
      <c r="AA19" s="35"/>
      <c r="AB19" s="35"/>
      <c r="AC19" s="35"/>
      <c r="AD19" s="35"/>
      <c r="AE19" s="35"/>
    </row>
    <row r="20" spans="1:31" s="2" customFormat="1" ht="12" customHeight="1">
      <c r="A20" s="35"/>
      <c r="B20" s="41"/>
      <c r="C20" s="35"/>
      <c r="D20" s="129" t="s">
        <v>30</v>
      </c>
      <c r="E20" s="35"/>
      <c r="F20" s="35"/>
      <c r="G20" s="35"/>
      <c r="H20" s="35"/>
      <c r="I20" s="129" t="s">
        <v>26</v>
      </c>
      <c r="J20" s="133" t="s">
        <v>19</v>
      </c>
      <c r="K20" s="35"/>
      <c r="L20" s="131"/>
      <c r="S20" s="35"/>
      <c r="T20" s="35"/>
      <c r="U20" s="35"/>
      <c r="V20" s="35"/>
      <c r="W20" s="35"/>
      <c r="X20" s="35"/>
      <c r="Y20" s="35"/>
      <c r="Z20" s="35"/>
      <c r="AA20" s="35"/>
      <c r="AB20" s="35"/>
      <c r="AC20" s="35"/>
      <c r="AD20" s="35"/>
      <c r="AE20" s="35"/>
    </row>
    <row r="21" spans="1:31" s="2" customFormat="1" ht="18" customHeight="1">
      <c r="A21" s="35"/>
      <c r="B21" s="41"/>
      <c r="C21" s="35"/>
      <c r="D21" s="35"/>
      <c r="E21" s="133" t="s">
        <v>1555</v>
      </c>
      <c r="F21" s="35"/>
      <c r="G21" s="35"/>
      <c r="H21" s="35"/>
      <c r="I21" s="129" t="s">
        <v>27</v>
      </c>
      <c r="J21" s="133" t="s">
        <v>19</v>
      </c>
      <c r="K21" s="35"/>
      <c r="L21" s="131"/>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131"/>
      <c r="S22" s="35"/>
      <c r="T22" s="35"/>
      <c r="U22" s="35"/>
      <c r="V22" s="35"/>
      <c r="W22" s="35"/>
      <c r="X22" s="35"/>
      <c r="Y22" s="35"/>
      <c r="Z22" s="35"/>
      <c r="AA22" s="35"/>
      <c r="AB22" s="35"/>
      <c r="AC22" s="35"/>
      <c r="AD22" s="35"/>
      <c r="AE22" s="35"/>
    </row>
    <row r="23" spans="1:31" s="2" customFormat="1" ht="12" customHeight="1">
      <c r="A23" s="35"/>
      <c r="B23" s="41"/>
      <c r="C23" s="35"/>
      <c r="D23" s="129" t="s">
        <v>32</v>
      </c>
      <c r="E23" s="35"/>
      <c r="F23" s="35"/>
      <c r="G23" s="35"/>
      <c r="H23" s="35"/>
      <c r="I23" s="129" t="s">
        <v>26</v>
      </c>
      <c r="J23" s="133" t="str">
        <f>IF('Rekapitulace stavby'!AN19="","",'Rekapitulace stavby'!AN19)</f>
        <v/>
      </c>
      <c r="K23" s="35"/>
      <c r="L23" s="131"/>
      <c r="S23" s="35"/>
      <c r="T23" s="35"/>
      <c r="U23" s="35"/>
      <c r="V23" s="35"/>
      <c r="W23" s="35"/>
      <c r="X23" s="35"/>
      <c r="Y23" s="35"/>
      <c r="Z23" s="35"/>
      <c r="AA23" s="35"/>
      <c r="AB23" s="35"/>
      <c r="AC23" s="35"/>
      <c r="AD23" s="35"/>
      <c r="AE23" s="35"/>
    </row>
    <row r="24" spans="1:31" s="2" customFormat="1" ht="18" customHeight="1">
      <c r="A24" s="35"/>
      <c r="B24" s="41"/>
      <c r="C24" s="35"/>
      <c r="D24" s="35"/>
      <c r="E24" s="133" t="str">
        <f>IF('Rekapitulace stavby'!E20="","",'Rekapitulace stavby'!E20)</f>
        <v xml:space="preserve"> </v>
      </c>
      <c r="F24" s="35"/>
      <c r="G24" s="35"/>
      <c r="H24" s="35"/>
      <c r="I24" s="129" t="s">
        <v>27</v>
      </c>
      <c r="J24" s="133" t="str">
        <f>IF('Rekapitulace stavby'!AN20="","",'Rekapitulace stavby'!AN20)</f>
        <v/>
      </c>
      <c r="K24" s="35"/>
      <c r="L24" s="131"/>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131"/>
      <c r="S25" s="35"/>
      <c r="T25" s="35"/>
      <c r="U25" s="35"/>
      <c r="V25" s="35"/>
      <c r="W25" s="35"/>
      <c r="X25" s="35"/>
      <c r="Y25" s="35"/>
      <c r="Z25" s="35"/>
      <c r="AA25" s="35"/>
      <c r="AB25" s="35"/>
      <c r="AC25" s="35"/>
      <c r="AD25" s="35"/>
      <c r="AE25" s="35"/>
    </row>
    <row r="26" spans="1:31" s="2" customFormat="1" ht="12" customHeight="1">
      <c r="A26" s="35"/>
      <c r="B26" s="41"/>
      <c r="C26" s="35"/>
      <c r="D26" s="129" t="s">
        <v>33</v>
      </c>
      <c r="E26" s="35"/>
      <c r="F26" s="35"/>
      <c r="G26" s="35"/>
      <c r="H26" s="35"/>
      <c r="I26" s="35"/>
      <c r="J26" s="35"/>
      <c r="K26" s="35"/>
      <c r="L26" s="131"/>
      <c r="S26" s="35"/>
      <c r="T26" s="35"/>
      <c r="U26" s="35"/>
      <c r="V26" s="35"/>
      <c r="W26" s="35"/>
      <c r="X26" s="35"/>
      <c r="Y26" s="35"/>
      <c r="Z26" s="35"/>
      <c r="AA26" s="35"/>
      <c r="AB26" s="35"/>
      <c r="AC26" s="35"/>
      <c r="AD26" s="35"/>
      <c r="AE26" s="35"/>
    </row>
    <row r="27" spans="1:31" s="8" customFormat="1" ht="119.25" customHeight="1">
      <c r="A27" s="135"/>
      <c r="B27" s="136"/>
      <c r="C27" s="135"/>
      <c r="D27" s="135"/>
      <c r="E27" s="137" t="s">
        <v>132</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5"/>
      <c r="B28" s="41"/>
      <c r="C28" s="35"/>
      <c r="D28" s="35"/>
      <c r="E28" s="35"/>
      <c r="F28" s="35"/>
      <c r="G28" s="35"/>
      <c r="H28" s="35"/>
      <c r="I28" s="35"/>
      <c r="J28" s="35"/>
      <c r="K28" s="35"/>
      <c r="L28" s="131"/>
      <c r="S28" s="35"/>
      <c r="T28" s="35"/>
      <c r="U28" s="35"/>
      <c r="V28" s="35"/>
      <c r="W28" s="35"/>
      <c r="X28" s="35"/>
      <c r="Y28" s="35"/>
      <c r="Z28" s="35"/>
      <c r="AA28" s="35"/>
      <c r="AB28" s="35"/>
      <c r="AC28" s="35"/>
      <c r="AD28" s="35"/>
      <c r="AE28" s="35"/>
    </row>
    <row r="29" spans="1:31" s="2" customFormat="1" ht="6.95" customHeight="1">
      <c r="A29" s="35"/>
      <c r="B29" s="41"/>
      <c r="C29" s="35"/>
      <c r="D29" s="139"/>
      <c r="E29" s="139"/>
      <c r="F29" s="139"/>
      <c r="G29" s="139"/>
      <c r="H29" s="139"/>
      <c r="I29" s="139"/>
      <c r="J29" s="139"/>
      <c r="K29" s="139"/>
      <c r="L29" s="131"/>
      <c r="S29" s="35"/>
      <c r="T29" s="35"/>
      <c r="U29" s="35"/>
      <c r="V29" s="35"/>
      <c r="W29" s="35"/>
      <c r="X29" s="35"/>
      <c r="Y29" s="35"/>
      <c r="Z29" s="35"/>
      <c r="AA29" s="35"/>
      <c r="AB29" s="35"/>
      <c r="AC29" s="35"/>
      <c r="AD29" s="35"/>
      <c r="AE29" s="35"/>
    </row>
    <row r="30" spans="1:31" s="2" customFormat="1" ht="25.4" customHeight="1">
      <c r="A30" s="35"/>
      <c r="B30" s="41"/>
      <c r="C30" s="35"/>
      <c r="D30" s="140" t="s">
        <v>35</v>
      </c>
      <c r="E30" s="35"/>
      <c r="F30" s="35"/>
      <c r="G30" s="35"/>
      <c r="H30" s="35"/>
      <c r="I30" s="35"/>
      <c r="J30" s="141">
        <f>ROUND(J93,2)</f>
        <v>0</v>
      </c>
      <c r="K30" s="35"/>
      <c r="L30" s="131"/>
      <c r="S30" s="35"/>
      <c r="T30" s="35"/>
      <c r="U30" s="35"/>
      <c r="V30" s="35"/>
      <c r="W30" s="35"/>
      <c r="X30" s="35"/>
      <c r="Y30" s="35"/>
      <c r="Z30" s="35"/>
      <c r="AA30" s="35"/>
      <c r="AB30" s="35"/>
      <c r="AC30" s="35"/>
      <c r="AD30" s="35"/>
      <c r="AE30" s="35"/>
    </row>
    <row r="31" spans="1:31" s="2" customFormat="1" ht="6.95" customHeight="1">
      <c r="A31" s="35"/>
      <c r="B31" s="41"/>
      <c r="C31" s="35"/>
      <c r="D31" s="139"/>
      <c r="E31" s="139"/>
      <c r="F31" s="139"/>
      <c r="G31" s="139"/>
      <c r="H31" s="139"/>
      <c r="I31" s="139"/>
      <c r="J31" s="139"/>
      <c r="K31" s="139"/>
      <c r="L31" s="131"/>
      <c r="S31" s="35"/>
      <c r="T31" s="35"/>
      <c r="U31" s="35"/>
      <c r="V31" s="35"/>
      <c r="W31" s="35"/>
      <c r="X31" s="35"/>
      <c r="Y31" s="35"/>
      <c r="Z31" s="35"/>
      <c r="AA31" s="35"/>
      <c r="AB31" s="35"/>
      <c r="AC31" s="35"/>
      <c r="AD31" s="35"/>
      <c r="AE31" s="35"/>
    </row>
    <row r="32" spans="1:31" s="2" customFormat="1" ht="14.4" customHeight="1">
      <c r="A32" s="35"/>
      <c r="B32" s="41"/>
      <c r="C32" s="35"/>
      <c r="D32" s="35"/>
      <c r="E32" s="35"/>
      <c r="F32" s="142" t="s">
        <v>37</v>
      </c>
      <c r="G32" s="35"/>
      <c r="H32" s="35"/>
      <c r="I32" s="142" t="s">
        <v>36</v>
      </c>
      <c r="J32" s="142" t="s">
        <v>38</v>
      </c>
      <c r="K32" s="35"/>
      <c r="L32" s="131"/>
      <c r="S32" s="35"/>
      <c r="T32" s="35"/>
      <c r="U32" s="35"/>
      <c r="V32" s="35"/>
      <c r="W32" s="35"/>
      <c r="X32" s="35"/>
      <c r="Y32" s="35"/>
      <c r="Z32" s="35"/>
      <c r="AA32" s="35"/>
      <c r="AB32" s="35"/>
      <c r="AC32" s="35"/>
      <c r="AD32" s="35"/>
      <c r="AE32" s="35"/>
    </row>
    <row r="33" spans="1:31" s="2" customFormat="1" ht="14.4" customHeight="1">
      <c r="A33" s="35"/>
      <c r="B33" s="41"/>
      <c r="C33" s="35"/>
      <c r="D33" s="143" t="s">
        <v>39</v>
      </c>
      <c r="E33" s="129" t="s">
        <v>40</v>
      </c>
      <c r="F33" s="144">
        <f>ROUND((SUM(BE93:BE176)),2)</f>
        <v>0</v>
      </c>
      <c r="G33" s="35"/>
      <c r="H33" s="35"/>
      <c r="I33" s="145">
        <v>0.21</v>
      </c>
      <c r="J33" s="144">
        <f>ROUND(((SUM(BE93:BE176))*I33),2)</f>
        <v>0</v>
      </c>
      <c r="K33" s="35"/>
      <c r="L33" s="131"/>
      <c r="S33" s="35"/>
      <c r="T33" s="35"/>
      <c r="U33" s="35"/>
      <c r="V33" s="35"/>
      <c r="W33" s="35"/>
      <c r="X33" s="35"/>
      <c r="Y33" s="35"/>
      <c r="Z33" s="35"/>
      <c r="AA33" s="35"/>
      <c r="AB33" s="35"/>
      <c r="AC33" s="35"/>
      <c r="AD33" s="35"/>
      <c r="AE33" s="35"/>
    </row>
    <row r="34" spans="1:31" s="2" customFormat="1" ht="14.4" customHeight="1">
      <c r="A34" s="35"/>
      <c r="B34" s="41"/>
      <c r="C34" s="35"/>
      <c r="D34" s="35"/>
      <c r="E34" s="129" t="s">
        <v>41</v>
      </c>
      <c r="F34" s="144">
        <f>ROUND((SUM(BF93:BF176)),2)</f>
        <v>0</v>
      </c>
      <c r="G34" s="35"/>
      <c r="H34" s="35"/>
      <c r="I34" s="145">
        <v>0.15</v>
      </c>
      <c r="J34" s="144">
        <f>ROUND(((SUM(BF93:BF176))*I34),2)</f>
        <v>0</v>
      </c>
      <c r="K34" s="35"/>
      <c r="L34" s="131"/>
      <c r="S34" s="35"/>
      <c r="T34" s="35"/>
      <c r="U34" s="35"/>
      <c r="V34" s="35"/>
      <c r="W34" s="35"/>
      <c r="X34" s="35"/>
      <c r="Y34" s="35"/>
      <c r="Z34" s="35"/>
      <c r="AA34" s="35"/>
      <c r="AB34" s="35"/>
      <c r="AC34" s="35"/>
      <c r="AD34" s="35"/>
      <c r="AE34" s="35"/>
    </row>
    <row r="35" spans="1:31" s="2" customFormat="1" ht="14.4" customHeight="1" hidden="1">
      <c r="A35" s="35"/>
      <c r="B35" s="41"/>
      <c r="C35" s="35"/>
      <c r="D35" s="35"/>
      <c r="E35" s="129" t="s">
        <v>42</v>
      </c>
      <c r="F35" s="144">
        <f>ROUND((SUM(BG93:BG176)),2)</f>
        <v>0</v>
      </c>
      <c r="G35" s="35"/>
      <c r="H35" s="35"/>
      <c r="I35" s="145">
        <v>0.21</v>
      </c>
      <c r="J35" s="144">
        <f>0</f>
        <v>0</v>
      </c>
      <c r="K35" s="35"/>
      <c r="L35" s="131"/>
      <c r="S35" s="35"/>
      <c r="T35" s="35"/>
      <c r="U35" s="35"/>
      <c r="V35" s="35"/>
      <c r="W35" s="35"/>
      <c r="X35" s="35"/>
      <c r="Y35" s="35"/>
      <c r="Z35" s="35"/>
      <c r="AA35" s="35"/>
      <c r="AB35" s="35"/>
      <c r="AC35" s="35"/>
      <c r="AD35" s="35"/>
      <c r="AE35" s="35"/>
    </row>
    <row r="36" spans="1:31" s="2" customFormat="1" ht="14.4" customHeight="1" hidden="1">
      <c r="A36" s="35"/>
      <c r="B36" s="41"/>
      <c r="C36" s="35"/>
      <c r="D36" s="35"/>
      <c r="E36" s="129" t="s">
        <v>43</v>
      </c>
      <c r="F36" s="144">
        <f>ROUND((SUM(BH93:BH176)),2)</f>
        <v>0</v>
      </c>
      <c r="G36" s="35"/>
      <c r="H36" s="35"/>
      <c r="I36" s="145">
        <v>0.15</v>
      </c>
      <c r="J36" s="144">
        <f>0</f>
        <v>0</v>
      </c>
      <c r="K36" s="35"/>
      <c r="L36" s="131"/>
      <c r="S36" s="35"/>
      <c r="T36" s="35"/>
      <c r="U36" s="35"/>
      <c r="V36" s="35"/>
      <c r="W36" s="35"/>
      <c r="X36" s="35"/>
      <c r="Y36" s="35"/>
      <c r="Z36" s="35"/>
      <c r="AA36" s="35"/>
      <c r="AB36" s="35"/>
      <c r="AC36" s="35"/>
      <c r="AD36" s="35"/>
      <c r="AE36" s="35"/>
    </row>
    <row r="37" spans="1:31" s="2" customFormat="1" ht="14.4" customHeight="1" hidden="1">
      <c r="A37" s="35"/>
      <c r="B37" s="41"/>
      <c r="C37" s="35"/>
      <c r="D37" s="35"/>
      <c r="E37" s="129" t="s">
        <v>44</v>
      </c>
      <c r="F37" s="144">
        <f>ROUND((SUM(BI93:BI176)),2)</f>
        <v>0</v>
      </c>
      <c r="G37" s="35"/>
      <c r="H37" s="35"/>
      <c r="I37" s="145">
        <v>0</v>
      </c>
      <c r="J37" s="144">
        <f>0</f>
        <v>0</v>
      </c>
      <c r="K37" s="35"/>
      <c r="L37" s="131"/>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131"/>
      <c r="S38" s="35"/>
      <c r="T38" s="35"/>
      <c r="U38" s="35"/>
      <c r="V38" s="35"/>
      <c r="W38" s="35"/>
      <c r="X38" s="35"/>
      <c r="Y38" s="35"/>
      <c r="Z38" s="35"/>
      <c r="AA38" s="35"/>
      <c r="AB38" s="35"/>
      <c r="AC38" s="35"/>
      <c r="AD38" s="35"/>
      <c r="AE38" s="35"/>
    </row>
    <row r="39" spans="1:31" s="2" customFormat="1" ht="25.4" customHeight="1">
      <c r="A39" s="35"/>
      <c r="B39" s="41"/>
      <c r="C39" s="146"/>
      <c r="D39" s="147" t="s">
        <v>45</v>
      </c>
      <c r="E39" s="148"/>
      <c r="F39" s="148"/>
      <c r="G39" s="149" t="s">
        <v>46</v>
      </c>
      <c r="H39" s="150" t="s">
        <v>47</v>
      </c>
      <c r="I39" s="148"/>
      <c r="J39" s="151">
        <f>SUM(J30:J37)</f>
        <v>0</v>
      </c>
      <c r="K39" s="152"/>
      <c r="L39" s="131"/>
      <c r="S39" s="35"/>
      <c r="T39" s="35"/>
      <c r="U39" s="35"/>
      <c r="V39" s="35"/>
      <c r="W39" s="35"/>
      <c r="X39" s="35"/>
      <c r="Y39" s="35"/>
      <c r="Z39" s="35"/>
      <c r="AA39" s="35"/>
      <c r="AB39" s="35"/>
      <c r="AC39" s="35"/>
      <c r="AD39" s="35"/>
      <c r="AE39" s="35"/>
    </row>
    <row r="40" spans="1:31" s="2" customFormat="1" ht="14.4" customHeight="1">
      <c r="A40" s="35"/>
      <c r="B40" s="153"/>
      <c r="C40" s="154"/>
      <c r="D40" s="154"/>
      <c r="E40" s="154"/>
      <c r="F40" s="154"/>
      <c r="G40" s="154"/>
      <c r="H40" s="154"/>
      <c r="I40" s="154"/>
      <c r="J40" s="154"/>
      <c r="K40" s="154"/>
      <c r="L40" s="131"/>
      <c r="S40" s="35"/>
      <c r="T40" s="35"/>
      <c r="U40" s="35"/>
      <c r="V40" s="35"/>
      <c r="W40" s="35"/>
      <c r="X40" s="35"/>
      <c r="Y40" s="35"/>
      <c r="Z40" s="35"/>
      <c r="AA40" s="35"/>
      <c r="AB40" s="35"/>
      <c r="AC40" s="35"/>
      <c r="AD40" s="35"/>
      <c r="AE40" s="35"/>
    </row>
    <row r="44" spans="1:31" s="2" customFormat="1" ht="6.95" customHeight="1" hidden="1">
      <c r="A44" s="35"/>
      <c r="B44" s="155"/>
      <c r="C44" s="156"/>
      <c r="D44" s="156"/>
      <c r="E44" s="156"/>
      <c r="F44" s="156"/>
      <c r="G44" s="156"/>
      <c r="H44" s="156"/>
      <c r="I44" s="156"/>
      <c r="J44" s="156"/>
      <c r="K44" s="156"/>
      <c r="L44" s="131"/>
      <c r="S44" s="35"/>
      <c r="T44" s="35"/>
      <c r="U44" s="35"/>
      <c r="V44" s="35"/>
      <c r="W44" s="35"/>
      <c r="X44" s="35"/>
      <c r="Y44" s="35"/>
      <c r="Z44" s="35"/>
      <c r="AA44" s="35"/>
      <c r="AB44" s="35"/>
      <c r="AC44" s="35"/>
      <c r="AD44" s="35"/>
      <c r="AE44" s="35"/>
    </row>
    <row r="45" spans="1:31" s="2" customFormat="1" ht="24.95" customHeight="1" hidden="1">
      <c r="A45" s="35"/>
      <c r="B45" s="36"/>
      <c r="C45" s="20" t="s">
        <v>133</v>
      </c>
      <c r="D45" s="37"/>
      <c r="E45" s="37"/>
      <c r="F45" s="37"/>
      <c r="G45" s="37"/>
      <c r="H45" s="37"/>
      <c r="I45" s="37"/>
      <c r="J45" s="37"/>
      <c r="K45" s="37"/>
      <c r="L45" s="131"/>
      <c r="S45" s="35"/>
      <c r="T45" s="35"/>
      <c r="U45" s="35"/>
      <c r="V45" s="35"/>
      <c r="W45" s="35"/>
      <c r="X45" s="35"/>
      <c r="Y45" s="35"/>
      <c r="Z45" s="35"/>
      <c r="AA45" s="35"/>
      <c r="AB45" s="35"/>
      <c r="AC45" s="35"/>
      <c r="AD45" s="35"/>
      <c r="AE45" s="35"/>
    </row>
    <row r="46" spans="1:31" s="2" customFormat="1" ht="6.95" customHeight="1" hidden="1">
      <c r="A46" s="35"/>
      <c r="B46" s="36"/>
      <c r="C46" s="37"/>
      <c r="D46" s="37"/>
      <c r="E46" s="37"/>
      <c r="F46" s="37"/>
      <c r="G46" s="37"/>
      <c r="H46" s="37"/>
      <c r="I46" s="37"/>
      <c r="J46" s="37"/>
      <c r="K46" s="37"/>
      <c r="L46" s="131"/>
      <c r="S46" s="35"/>
      <c r="T46" s="35"/>
      <c r="U46" s="35"/>
      <c r="V46" s="35"/>
      <c r="W46" s="35"/>
      <c r="X46" s="35"/>
      <c r="Y46" s="35"/>
      <c r="Z46" s="35"/>
      <c r="AA46" s="35"/>
      <c r="AB46" s="35"/>
      <c r="AC46" s="35"/>
      <c r="AD46" s="35"/>
      <c r="AE46" s="35"/>
    </row>
    <row r="47" spans="1:31" s="2" customFormat="1" ht="12" customHeight="1" hidden="1">
      <c r="A47" s="35"/>
      <c r="B47" s="36"/>
      <c r="C47" s="29" t="s">
        <v>16</v>
      </c>
      <c r="D47" s="37"/>
      <c r="E47" s="37"/>
      <c r="F47" s="37"/>
      <c r="G47" s="37"/>
      <c r="H47" s="37"/>
      <c r="I47" s="37"/>
      <c r="J47" s="37"/>
      <c r="K47" s="37"/>
      <c r="L47" s="131"/>
      <c r="S47" s="35"/>
      <c r="T47" s="35"/>
      <c r="U47" s="35"/>
      <c r="V47" s="35"/>
      <c r="W47" s="35"/>
      <c r="X47" s="35"/>
      <c r="Y47" s="35"/>
      <c r="Z47" s="35"/>
      <c r="AA47" s="35"/>
      <c r="AB47" s="35"/>
      <c r="AC47" s="35"/>
      <c r="AD47" s="35"/>
      <c r="AE47" s="35"/>
    </row>
    <row r="48" spans="1:31" s="2" customFormat="1" ht="16.5" customHeight="1" hidden="1">
      <c r="A48" s="35"/>
      <c r="B48" s="36"/>
      <c r="C48" s="37"/>
      <c r="D48" s="37"/>
      <c r="E48" s="157" t="str">
        <f>E7</f>
        <v>ON Jíčín - Náhradní zdroj elektrické energie - nemocnice Jičín</v>
      </c>
      <c r="F48" s="29"/>
      <c r="G48" s="29"/>
      <c r="H48" s="29"/>
      <c r="I48" s="37"/>
      <c r="J48" s="37"/>
      <c r="K48" s="37"/>
      <c r="L48" s="131"/>
      <c r="S48" s="35"/>
      <c r="T48" s="35"/>
      <c r="U48" s="35"/>
      <c r="V48" s="35"/>
      <c r="W48" s="35"/>
      <c r="X48" s="35"/>
      <c r="Y48" s="35"/>
      <c r="Z48" s="35"/>
      <c r="AA48" s="35"/>
      <c r="AB48" s="35"/>
      <c r="AC48" s="35"/>
      <c r="AD48" s="35"/>
      <c r="AE48" s="35"/>
    </row>
    <row r="49" spans="1:31" s="2" customFormat="1" ht="12" customHeight="1" hidden="1">
      <c r="A49" s="35"/>
      <c r="B49" s="36"/>
      <c r="C49" s="29" t="s">
        <v>130</v>
      </c>
      <c r="D49" s="37"/>
      <c r="E49" s="37"/>
      <c r="F49" s="37"/>
      <c r="G49" s="37"/>
      <c r="H49" s="37"/>
      <c r="I49" s="37"/>
      <c r="J49" s="37"/>
      <c r="K49" s="37"/>
      <c r="L49" s="131"/>
      <c r="S49" s="35"/>
      <c r="T49" s="35"/>
      <c r="U49" s="35"/>
      <c r="V49" s="35"/>
      <c r="W49" s="35"/>
      <c r="X49" s="35"/>
      <c r="Y49" s="35"/>
      <c r="Z49" s="35"/>
      <c r="AA49" s="35"/>
      <c r="AB49" s="35"/>
      <c r="AC49" s="35"/>
      <c r="AD49" s="35"/>
      <c r="AE49" s="35"/>
    </row>
    <row r="50" spans="1:31" s="2" customFormat="1" ht="16.5" customHeight="1" hidden="1">
      <c r="A50" s="35"/>
      <c r="B50" s="36"/>
      <c r="C50" s="37"/>
      <c r="D50" s="37"/>
      <c r="E50" s="66" t="str">
        <f>E9</f>
        <v>SO.03.03 - ROZVODY VODY KOLEKTORU</v>
      </c>
      <c r="F50" s="37"/>
      <c r="G50" s="37"/>
      <c r="H50" s="37"/>
      <c r="I50" s="37"/>
      <c r="J50" s="37"/>
      <c r="K50" s="37"/>
      <c r="L50" s="131"/>
      <c r="S50" s="35"/>
      <c r="T50" s="35"/>
      <c r="U50" s="35"/>
      <c r="V50" s="35"/>
      <c r="W50" s="35"/>
      <c r="X50" s="35"/>
      <c r="Y50" s="35"/>
      <c r="Z50" s="35"/>
      <c r="AA50" s="35"/>
      <c r="AB50" s="35"/>
      <c r="AC50" s="35"/>
      <c r="AD50" s="35"/>
      <c r="AE50" s="35"/>
    </row>
    <row r="51" spans="1:31" s="2" customFormat="1" ht="6.95" customHeight="1" hidden="1">
      <c r="A51" s="35"/>
      <c r="B51" s="36"/>
      <c r="C51" s="37"/>
      <c r="D51" s="37"/>
      <c r="E51" s="37"/>
      <c r="F51" s="37"/>
      <c r="G51" s="37"/>
      <c r="H51" s="37"/>
      <c r="I51" s="37"/>
      <c r="J51" s="37"/>
      <c r="K51" s="37"/>
      <c r="L51" s="131"/>
      <c r="S51" s="35"/>
      <c r="T51" s="35"/>
      <c r="U51" s="35"/>
      <c r="V51" s="35"/>
      <c r="W51" s="35"/>
      <c r="X51" s="35"/>
      <c r="Y51" s="35"/>
      <c r="Z51" s="35"/>
      <c r="AA51" s="35"/>
      <c r="AB51" s="35"/>
      <c r="AC51" s="35"/>
      <c r="AD51" s="35"/>
      <c r="AE51" s="35"/>
    </row>
    <row r="52" spans="1:31" s="2" customFormat="1" ht="12" customHeight="1" hidden="1">
      <c r="A52" s="35"/>
      <c r="B52" s="36"/>
      <c r="C52" s="29" t="s">
        <v>21</v>
      </c>
      <c r="D52" s="37"/>
      <c r="E52" s="37"/>
      <c r="F52" s="24" t="str">
        <f>F12</f>
        <v>Oblastní nemocnice Jičín, Bolzanova 512, 506 43 Ji</v>
      </c>
      <c r="G52" s="37"/>
      <c r="H52" s="37"/>
      <c r="I52" s="29" t="s">
        <v>23</v>
      </c>
      <c r="J52" s="69" t="str">
        <f>IF(J12="","",J12)</f>
        <v>3. 9. 2021</v>
      </c>
      <c r="K52" s="37"/>
      <c r="L52" s="131"/>
      <c r="S52" s="35"/>
      <c r="T52" s="35"/>
      <c r="U52" s="35"/>
      <c r="V52" s="35"/>
      <c r="W52" s="35"/>
      <c r="X52" s="35"/>
      <c r="Y52" s="35"/>
      <c r="Z52" s="35"/>
      <c r="AA52" s="35"/>
      <c r="AB52" s="35"/>
      <c r="AC52" s="35"/>
      <c r="AD52" s="35"/>
      <c r="AE52" s="35"/>
    </row>
    <row r="53" spans="1:31" s="2" customFormat="1" ht="6.95" customHeight="1" hidden="1">
      <c r="A53" s="35"/>
      <c r="B53" s="36"/>
      <c r="C53" s="37"/>
      <c r="D53" s="37"/>
      <c r="E53" s="37"/>
      <c r="F53" s="37"/>
      <c r="G53" s="37"/>
      <c r="H53" s="37"/>
      <c r="I53" s="37"/>
      <c r="J53" s="37"/>
      <c r="K53" s="37"/>
      <c r="L53" s="131"/>
      <c r="S53" s="35"/>
      <c r="T53" s="35"/>
      <c r="U53" s="35"/>
      <c r="V53" s="35"/>
      <c r="W53" s="35"/>
      <c r="X53" s="35"/>
      <c r="Y53" s="35"/>
      <c r="Z53" s="35"/>
      <c r="AA53" s="35"/>
      <c r="AB53" s="35"/>
      <c r="AC53" s="35"/>
      <c r="AD53" s="35"/>
      <c r="AE53" s="35"/>
    </row>
    <row r="54" spans="1:31" s="2" customFormat="1" ht="40.05" customHeight="1" hidden="1">
      <c r="A54" s="35"/>
      <c r="B54" s="36"/>
      <c r="C54" s="29" t="s">
        <v>25</v>
      </c>
      <c r="D54" s="37"/>
      <c r="E54" s="37"/>
      <c r="F54" s="24" t="str">
        <f>E15</f>
        <v>Královéhradecký kraj, Pivovarské náměstí 1245, 500</v>
      </c>
      <c r="G54" s="37"/>
      <c r="H54" s="37"/>
      <c r="I54" s="29" t="s">
        <v>30</v>
      </c>
      <c r="J54" s="33" t="str">
        <f>E21</f>
        <v>E.L.-projekt, Zvědavá ulička čp. 50, 514 01 Jilemn</v>
      </c>
      <c r="K54" s="37"/>
      <c r="L54" s="131"/>
      <c r="S54" s="35"/>
      <c r="T54" s="35"/>
      <c r="U54" s="35"/>
      <c r="V54" s="35"/>
      <c r="W54" s="35"/>
      <c r="X54" s="35"/>
      <c r="Y54" s="35"/>
      <c r="Z54" s="35"/>
      <c r="AA54" s="35"/>
      <c r="AB54" s="35"/>
      <c r="AC54" s="35"/>
      <c r="AD54" s="35"/>
      <c r="AE54" s="35"/>
    </row>
    <row r="55" spans="1:31" s="2" customFormat="1" ht="15.15" customHeight="1" hidden="1">
      <c r="A55" s="35"/>
      <c r="B55" s="36"/>
      <c r="C55" s="29" t="s">
        <v>28</v>
      </c>
      <c r="D55" s="37"/>
      <c r="E55" s="37"/>
      <c r="F55" s="24" t="str">
        <f>IF(E18="","",E18)</f>
        <v>Vyplň údaj</v>
      </c>
      <c r="G55" s="37"/>
      <c r="H55" s="37"/>
      <c r="I55" s="29" t="s">
        <v>32</v>
      </c>
      <c r="J55" s="33" t="str">
        <f>E24</f>
        <v xml:space="preserve"> </v>
      </c>
      <c r="K55" s="37"/>
      <c r="L55" s="131"/>
      <c r="S55" s="35"/>
      <c r="T55" s="35"/>
      <c r="U55" s="35"/>
      <c r="V55" s="35"/>
      <c r="W55" s="35"/>
      <c r="X55" s="35"/>
      <c r="Y55" s="35"/>
      <c r="Z55" s="35"/>
      <c r="AA55" s="35"/>
      <c r="AB55" s="35"/>
      <c r="AC55" s="35"/>
      <c r="AD55" s="35"/>
      <c r="AE55" s="35"/>
    </row>
    <row r="56" spans="1:31" s="2" customFormat="1" ht="10.3" customHeight="1" hidden="1">
      <c r="A56" s="35"/>
      <c r="B56" s="36"/>
      <c r="C56" s="37"/>
      <c r="D56" s="37"/>
      <c r="E56" s="37"/>
      <c r="F56" s="37"/>
      <c r="G56" s="37"/>
      <c r="H56" s="37"/>
      <c r="I56" s="37"/>
      <c r="J56" s="37"/>
      <c r="K56" s="37"/>
      <c r="L56" s="131"/>
      <c r="S56" s="35"/>
      <c r="T56" s="35"/>
      <c r="U56" s="35"/>
      <c r="V56" s="35"/>
      <c r="W56" s="35"/>
      <c r="X56" s="35"/>
      <c r="Y56" s="35"/>
      <c r="Z56" s="35"/>
      <c r="AA56" s="35"/>
      <c r="AB56" s="35"/>
      <c r="AC56" s="35"/>
      <c r="AD56" s="35"/>
      <c r="AE56" s="35"/>
    </row>
    <row r="57" spans="1:31" s="2" customFormat="1" ht="29.25" customHeight="1" hidden="1">
      <c r="A57" s="35"/>
      <c r="B57" s="36"/>
      <c r="C57" s="158" t="s">
        <v>134</v>
      </c>
      <c r="D57" s="159"/>
      <c r="E57" s="159"/>
      <c r="F57" s="159"/>
      <c r="G57" s="159"/>
      <c r="H57" s="159"/>
      <c r="I57" s="159"/>
      <c r="J57" s="160" t="s">
        <v>135</v>
      </c>
      <c r="K57" s="159"/>
      <c r="L57" s="131"/>
      <c r="S57" s="35"/>
      <c r="T57" s="35"/>
      <c r="U57" s="35"/>
      <c r="V57" s="35"/>
      <c r="W57" s="35"/>
      <c r="X57" s="35"/>
      <c r="Y57" s="35"/>
      <c r="Z57" s="35"/>
      <c r="AA57" s="35"/>
      <c r="AB57" s="35"/>
      <c r="AC57" s="35"/>
      <c r="AD57" s="35"/>
      <c r="AE57" s="35"/>
    </row>
    <row r="58" spans="1:31" s="2" customFormat="1" ht="10.3" customHeight="1" hidden="1">
      <c r="A58" s="35"/>
      <c r="B58" s="36"/>
      <c r="C58" s="37"/>
      <c r="D58" s="37"/>
      <c r="E58" s="37"/>
      <c r="F58" s="37"/>
      <c r="G58" s="37"/>
      <c r="H58" s="37"/>
      <c r="I58" s="37"/>
      <c r="J58" s="37"/>
      <c r="K58" s="37"/>
      <c r="L58" s="131"/>
      <c r="S58" s="35"/>
      <c r="T58" s="35"/>
      <c r="U58" s="35"/>
      <c r="V58" s="35"/>
      <c r="W58" s="35"/>
      <c r="X58" s="35"/>
      <c r="Y58" s="35"/>
      <c r="Z58" s="35"/>
      <c r="AA58" s="35"/>
      <c r="AB58" s="35"/>
      <c r="AC58" s="35"/>
      <c r="AD58" s="35"/>
      <c r="AE58" s="35"/>
    </row>
    <row r="59" spans="1:47" s="2" customFormat="1" ht="22.8" customHeight="1" hidden="1">
      <c r="A59" s="35"/>
      <c r="B59" s="36"/>
      <c r="C59" s="161" t="s">
        <v>67</v>
      </c>
      <c r="D59" s="37"/>
      <c r="E59" s="37"/>
      <c r="F59" s="37"/>
      <c r="G59" s="37"/>
      <c r="H59" s="37"/>
      <c r="I59" s="37"/>
      <c r="J59" s="99">
        <f>J93</f>
        <v>0</v>
      </c>
      <c r="K59" s="37"/>
      <c r="L59" s="131"/>
      <c r="S59" s="35"/>
      <c r="T59" s="35"/>
      <c r="U59" s="35"/>
      <c r="V59" s="35"/>
      <c r="W59" s="35"/>
      <c r="X59" s="35"/>
      <c r="Y59" s="35"/>
      <c r="Z59" s="35"/>
      <c r="AA59" s="35"/>
      <c r="AB59" s="35"/>
      <c r="AC59" s="35"/>
      <c r="AD59" s="35"/>
      <c r="AE59" s="35"/>
      <c r="AU59" s="14" t="s">
        <v>136</v>
      </c>
    </row>
    <row r="60" spans="1:31" s="9" customFormat="1" ht="24.95" customHeight="1" hidden="1">
      <c r="A60" s="9"/>
      <c r="B60" s="162"/>
      <c r="C60" s="163"/>
      <c r="D60" s="164" t="s">
        <v>1556</v>
      </c>
      <c r="E60" s="165"/>
      <c r="F60" s="165"/>
      <c r="G60" s="165"/>
      <c r="H60" s="165"/>
      <c r="I60" s="165"/>
      <c r="J60" s="166">
        <f>J94</f>
        <v>0</v>
      </c>
      <c r="K60" s="163"/>
      <c r="L60" s="167"/>
      <c r="S60" s="9"/>
      <c r="T60" s="9"/>
      <c r="U60" s="9"/>
      <c r="V60" s="9"/>
      <c r="W60" s="9"/>
      <c r="X60" s="9"/>
      <c r="Y60" s="9"/>
      <c r="Z60" s="9"/>
      <c r="AA60" s="9"/>
      <c r="AB60" s="9"/>
      <c r="AC60" s="9"/>
      <c r="AD60" s="9"/>
      <c r="AE60" s="9"/>
    </row>
    <row r="61" spans="1:31" s="10" customFormat="1" ht="19.9" customHeight="1" hidden="1">
      <c r="A61" s="10"/>
      <c r="B61" s="168"/>
      <c r="C61" s="169"/>
      <c r="D61" s="170" t="s">
        <v>1557</v>
      </c>
      <c r="E61" s="171"/>
      <c r="F61" s="171"/>
      <c r="G61" s="171"/>
      <c r="H61" s="171"/>
      <c r="I61" s="171"/>
      <c r="J61" s="172">
        <f>J95</f>
        <v>0</v>
      </c>
      <c r="K61" s="169"/>
      <c r="L61" s="173"/>
      <c r="S61" s="10"/>
      <c r="T61" s="10"/>
      <c r="U61" s="10"/>
      <c r="V61" s="10"/>
      <c r="W61" s="10"/>
      <c r="X61" s="10"/>
      <c r="Y61" s="10"/>
      <c r="Z61" s="10"/>
      <c r="AA61" s="10"/>
      <c r="AB61" s="10"/>
      <c r="AC61" s="10"/>
      <c r="AD61" s="10"/>
      <c r="AE61" s="10"/>
    </row>
    <row r="62" spans="1:31" s="10" customFormat="1" ht="19.9" customHeight="1" hidden="1">
      <c r="A62" s="10"/>
      <c r="B62" s="168"/>
      <c r="C62" s="169"/>
      <c r="D62" s="170" t="s">
        <v>1558</v>
      </c>
      <c r="E62" s="171"/>
      <c r="F62" s="171"/>
      <c r="G62" s="171"/>
      <c r="H62" s="171"/>
      <c r="I62" s="171"/>
      <c r="J62" s="172">
        <f>J117</f>
        <v>0</v>
      </c>
      <c r="K62" s="169"/>
      <c r="L62" s="173"/>
      <c r="S62" s="10"/>
      <c r="T62" s="10"/>
      <c r="U62" s="10"/>
      <c r="V62" s="10"/>
      <c r="W62" s="10"/>
      <c r="X62" s="10"/>
      <c r="Y62" s="10"/>
      <c r="Z62" s="10"/>
      <c r="AA62" s="10"/>
      <c r="AB62" s="10"/>
      <c r="AC62" s="10"/>
      <c r="AD62" s="10"/>
      <c r="AE62" s="10"/>
    </row>
    <row r="63" spans="1:31" s="10" customFormat="1" ht="19.9" customHeight="1" hidden="1">
      <c r="A63" s="10"/>
      <c r="B63" s="168"/>
      <c r="C63" s="169"/>
      <c r="D63" s="170" t="s">
        <v>1559</v>
      </c>
      <c r="E63" s="171"/>
      <c r="F63" s="171"/>
      <c r="G63" s="171"/>
      <c r="H63" s="171"/>
      <c r="I63" s="171"/>
      <c r="J63" s="172">
        <f>J127</f>
        <v>0</v>
      </c>
      <c r="K63" s="169"/>
      <c r="L63" s="173"/>
      <c r="S63" s="10"/>
      <c r="T63" s="10"/>
      <c r="U63" s="10"/>
      <c r="V63" s="10"/>
      <c r="W63" s="10"/>
      <c r="X63" s="10"/>
      <c r="Y63" s="10"/>
      <c r="Z63" s="10"/>
      <c r="AA63" s="10"/>
      <c r="AB63" s="10"/>
      <c r="AC63" s="10"/>
      <c r="AD63" s="10"/>
      <c r="AE63" s="10"/>
    </row>
    <row r="64" spans="1:31" s="10" customFormat="1" ht="19.9" customHeight="1" hidden="1">
      <c r="A64" s="10"/>
      <c r="B64" s="168"/>
      <c r="C64" s="169"/>
      <c r="D64" s="170" t="s">
        <v>1558</v>
      </c>
      <c r="E64" s="171"/>
      <c r="F64" s="171"/>
      <c r="G64" s="171"/>
      <c r="H64" s="171"/>
      <c r="I64" s="171"/>
      <c r="J64" s="172">
        <f>J137</f>
        <v>0</v>
      </c>
      <c r="K64" s="169"/>
      <c r="L64" s="173"/>
      <c r="S64" s="10"/>
      <c r="T64" s="10"/>
      <c r="U64" s="10"/>
      <c r="V64" s="10"/>
      <c r="W64" s="10"/>
      <c r="X64" s="10"/>
      <c r="Y64" s="10"/>
      <c r="Z64" s="10"/>
      <c r="AA64" s="10"/>
      <c r="AB64" s="10"/>
      <c r="AC64" s="10"/>
      <c r="AD64" s="10"/>
      <c r="AE64" s="10"/>
    </row>
    <row r="65" spans="1:31" s="10" customFormat="1" ht="19.9" customHeight="1" hidden="1">
      <c r="A65" s="10"/>
      <c r="B65" s="168"/>
      <c r="C65" s="169"/>
      <c r="D65" s="170" t="s">
        <v>1560</v>
      </c>
      <c r="E65" s="171"/>
      <c r="F65" s="171"/>
      <c r="G65" s="171"/>
      <c r="H65" s="171"/>
      <c r="I65" s="171"/>
      <c r="J65" s="172">
        <f>J141</f>
        <v>0</v>
      </c>
      <c r="K65" s="169"/>
      <c r="L65" s="173"/>
      <c r="S65" s="10"/>
      <c r="T65" s="10"/>
      <c r="U65" s="10"/>
      <c r="V65" s="10"/>
      <c r="W65" s="10"/>
      <c r="X65" s="10"/>
      <c r="Y65" s="10"/>
      <c r="Z65" s="10"/>
      <c r="AA65" s="10"/>
      <c r="AB65" s="10"/>
      <c r="AC65" s="10"/>
      <c r="AD65" s="10"/>
      <c r="AE65" s="10"/>
    </row>
    <row r="66" spans="1:31" s="10" customFormat="1" ht="19.9" customHeight="1" hidden="1">
      <c r="A66" s="10"/>
      <c r="B66" s="168"/>
      <c r="C66" s="169"/>
      <c r="D66" s="170" t="s">
        <v>1561</v>
      </c>
      <c r="E66" s="171"/>
      <c r="F66" s="171"/>
      <c r="G66" s="171"/>
      <c r="H66" s="171"/>
      <c r="I66" s="171"/>
      <c r="J66" s="172">
        <f>J153</f>
        <v>0</v>
      </c>
      <c r="K66" s="169"/>
      <c r="L66" s="173"/>
      <c r="S66" s="10"/>
      <c r="T66" s="10"/>
      <c r="U66" s="10"/>
      <c r="V66" s="10"/>
      <c r="W66" s="10"/>
      <c r="X66" s="10"/>
      <c r="Y66" s="10"/>
      <c r="Z66" s="10"/>
      <c r="AA66" s="10"/>
      <c r="AB66" s="10"/>
      <c r="AC66" s="10"/>
      <c r="AD66" s="10"/>
      <c r="AE66" s="10"/>
    </row>
    <row r="67" spans="1:31" s="10" customFormat="1" ht="19.9" customHeight="1" hidden="1">
      <c r="A67" s="10"/>
      <c r="B67" s="168"/>
      <c r="C67" s="169"/>
      <c r="D67" s="170" t="s">
        <v>1562</v>
      </c>
      <c r="E67" s="171"/>
      <c r="F67" s="171"/>
      <c r="G67" s="171"/>
      <c r="H67" s="171"/>
      <c r="I67" s="171"/>
      <c r="J67" s="172">
        <f>J160</f>
        <v>0</v>
      </c>
      <c r="K67" s="169"/>
      <c r="L67" s="173"/>
      <c r="S67" s="10"/>
      <c r="T67" s="10"/>
      <c r="U67" s="10"/>
      <c r="V67" s="10"/>
      <c r="W67" s="10"/>
      <c r="X67" s="10"/>
      <c r="Y67" s="10"/>
      <c r="Z67" s="10"/>
      <c r="AA67" s="10"/>
      <c r="AB67" s="10"/>
      <c r="AC67" s="10"/>
      <c r="AD67" s="10"/>
      <c r="AE67" s="10"/>
    </row>
    <row r="68" spans="1:31" s="10" customFormat="1" ht="19.9" customHeight="1" hidden="1">
      <c r="A68" s="10"/>
      <c r="B68" s="168"/>
      <c r="C68" s="169"/>
      <c r="D68" s="170" t="s">
        <v>1563</v>
      </c>
      <c r="E68" s="171"/>
      <c r="F68" s="171"/>
      <c r="G68" s="171"/>
      <c r="H68" s="171"/>
      <c r="I68" s="171"/>
      <c r="J68" s="172">
        <f>J164</f>
        <v>0</v>
      </c>
      <c r="K68" s="169"/>
      <c r="L68" s="173"/>
      <c r="S68" s="10"/>
      <c r="T68" s="10"/>
      <c r="U68" s="10"/>
      <c r="V68" s="10"/>
      <c r="W68" s="10"/>
      <c r="X68" s="10"/>
      <c r="Y68" s="10"/>
      <c r="Z68" s="10"/>
      <c r="AA68" s="10"/>
      <c r="AB68" s="10"/>
      <c r="AC68" s="10"/>
      <c r="AD68" s="10"/>
      <c r="AE68" s="10"/>
    </row>
    <row r="69" spans="1:31" s="10" customFormat="1" ht="19.9" customHeight="1" hidden="1">
      <c r="A69" s="10"/>
      <c r="B69" s="168"/>
      <c r="C69" s="169"/>
      <c r="D69" s="170" t="s">
        <v>1564</v>
      </c>
      <c r="E69" s="171"/>
      <c r="F69" s="171"/>
      <c r="G69" s="171"/>
      <c r="H69" s="171"/>
      <c r="I69" s="171"/>
      <c r="J69" s="172">
        <f>J168</f>
        <v>0</v>
      </c>
      <c r="K69" s="169"/>
      <c r="L69" s="173"/>
      <c r="S69" s="10"/>
      <c r="T69" s="10"/>
      <c r="U69" s="10"/>
      <c r="V69" s="10"/>
      <c r="W69" s="10"/>
      <c r="X69" s="10"/>
      <c r="Y69" s="10"/>
      <c r="Z69" s="10"/>
      <c r="AA69" s="10"/>
      <c r="AB69" s="10"/>
      <c r="AC69" s="10"/>
      <c r="AD69" s="10"/>
      <c r="AE69" s="10"/>
    </row>
    <row r="70" spans="1:31" s="9" customFormat="1" ht="24.95" customHeight="1" hidden="1">
      <c r="A70" s="9"/>
      <c r="B70" s="162"/>
      <c r="C70" s="163"/>
      <c r="D70" s="164" t="s">
        <v>153</v>
      </c>
      <c r="E70" s="165"/>
      <c r="F70" s="165"/>
      <c r="G70" s="165"/>
      <c r="H70" s="165"/>
      <c r="I70" s="165"/>
      <c r="J70" s="166">
        <f>J170</f>
        <v>0</v>
      </c>
      <c r="K70" s="163"/>
      <c r="L70" s="167"/>
      <c r="S70" s="9"/>
      <c r="T70" s="9"/>
      <c r="U70" s="9"/>
      <c r="V70" s="9"/>
      <c r="W70" s="9"/>
      <c r="X70" s="9"/>
      <c r="Y70" s="9"/>
      <c r="Z70" s="9"/>
      <c r="AA70" s="9"/>
      <c r="AB70" s="9"/>
      <c r="AC70" s="9"/>
      <c r="AD70" s="9"/>
      <c r="AE70" s="9"/>
    </row>
    <row r="71" spans="1:31" s="10" customFormat="1" ht="19.9" customHeight="1" hidden="1">
      <c r="A71" s="10"/>
      <c r="B71" s="168"/>
      <c r="C71" s="169"/>
      <c r="D71" s="170" t="s">
        <v>154</v>
      </c>
      <c r="E71" s="171"/>
      <c r="F71" s="171"/>
      <c r="G71" s="171"/>
      <c r="H71" s="171"/>
      <c r="I71" s="171"/>
      <c r="J71" s="172">
        <f>J171</f>
        <v>0</v>
      </c>
      <c r="K71" s="169"/>
      <c r="L71" s="173"/>
      <c r="S71" s="10"/>
      <c r="T71" s="10"/>
      <c r="U71" s="10"/>
      <c r="V71" s="10"/>
      <c r="W71" s="10"/>
      <c r="X71" s="10"/>
      <c r="Y71" s="10"/>
      <c r="Z71" s="10"/>
      <c r="AA71" s="10"/>
      <c r="AB71" s="10"/>
      <c r="AC71" s="10"/>
      <c r="AD71" s="10"/>
      <c r="AE71" s="10"/>
    </row>
    <row r="72" spans="1:31" s="10" customFormat="1" ht="19.9" customHeight="1" hidden="1">
      <c r="A72" s="10"/>
      <c r="B72" s="168"/>
      <c r="C72" s="169"/>
      <c r="D72" s="170" t="s">
        <v>155</v>
      </c>
      <c r="E72" s="171"/>
      <c r="F72" s="171"/>
      <c r="G72" s="171"/>
      <c r="H72" s="171"/>
      <c r="I72" s="171"/>
      <c r="J72" s="172">
        <f>J173</f>
        <v>0</v>
      </c>
      <c r="K72" s="169"/>
      <c r="L72" s="173"/>
      <c r="S72" s="10"/>
      <c r="T72" s="10"/>
      <c r="U72" s="10"/>
      <c r="V72" s="10"/>
      <c r="W72" s="10"/>
      <c r="X72" s="10"/>
      <c r="Y72" s="10"/>
      <c r="Z72" s="10"/>
      <c r="AA72" s="10"/>
      <c r="AB72" s="10"/>
      <c r="AC72" s="10"/>
      <c r="AD72" s="10"/>
      <c r="AE72" s="10"/>
    </row>
    <row r="73" spans="1:31" s="10" customFormat="1" ht="19.9" customHeight="1" hidden="1">
      <c r="A73" s="10"/>
      <c r="B73" s="168"/>
      <c r="C73" s="169"/>
      <c r="D73" s="170" t="s">
        <v>1495</v>
      </c>
      <c r="E73" s="171"/>
      <c r="F73" s="171"/>
      <c r="G73" s="171"/>
      <c r="H73" s="171"/>
      <c r="I73" s="171"/>
      <c r="J73" s="172">
        <f>J175</f>
        <v>0</v>
      </c>
      <c r="K73" s="169"/>
      <c r="L73" s="173"/>
      <c r="S73" s="10"/>
      <c r="T73" s="10"/>
      <c r="U73" s="10"/>
      <c r="V73" s="10"/>
      <c r="W73" s="10"/>
      <c r="X73" s="10"/>
      <c r="Y73" s="10"/>
      <c r="Z73" s="10"/>
      <c r="AA73" s="10"/>
      <c r="AB73" s="10"/>
      <c r="AC73" s="10"/>
      <c r="AD73" s="10"/>
      <c r="AE73" s="10"/>
    </row>
    <row r="74" spans="1:31" s="2" customFormat="1" ht="21.8" customHeight="1" hidden="1">
      <c r="A74" s="35"/>
      <c r="B74" s="36"/>
      <c r="C74" s="37"/>
      <c r="D74" s="37"/>
      <c r="E74" s="37"/>
      <c r="F74" s="37"/>
      <c r="G74" s="37"/>
      <c r="H74" s="37"/>
      <c r="I74" s="37"/>
      <c r="J74" s="37"/>
      <c r="K74" s="37"/>
      <c r="L74" s="131"/>
      <c r="S74" s="35"/>
      <c r="T74" s="35"/>
      <c r="U74" s="35"/>
      <c r="V74" s="35"/>
      <c r="W74" s="35"/>
      <c r="X74" s="35"/>
      <c r="Y74" s="35"/>
      <c r="Z74" s="35"/>
      <c r="AA74" s="35"/>
      <c r="AB74" s="35"/>
      <c r="AC74" s="35"/>
      <c r="AD74" s="35"/>
      <c r="AE74" s="35"/>
    </row>
    <row r="75" spans="1:31" s="2" customFormat="1" ht="6.95" customHeight="1" hidden="1">
      <c r="A75" s="35"/>
      <c r="B75" s="56"/>
      <c r="C75" s="57"/>
      <c r="D75" s="57"/>
      <c r="E75" s="57"/>
      <c r="F75" s="57"/>
      <c r="G75" s="57"/>
      <c r="H75" s="57"/>
      <c r="I75" s="57"/>
      <c r="J75" s="57"/>
      <c r="K75" s="57"/>
      <c r="L75" s="131"/>
      <c r="S75" s="35"/>
      <c r="T75" s="35"/>
      <c r="U75" s="35"/>
      <c r="V75" s="35"/>
      <c r="W75" s="35"/>
      <c r="X75" s="35"/>
      <c r="Y75" s="35"/>
      <c r="Z75" s="35"/>
      <c r="AA75" s="35"/>
      <c r="AB75" s="35"/>
      <c r="AC75" s="35"/>
      <c r="AD75" s="35"/>
      <c r="AE75" s="35"/>
    </row>
    <row r="76" ht="12" hidden="1"/>
    <row r="77" ht="12" hidden="1"/>
    <row r="78" ht="12" hidden="1"/>
    <row r="79" spans="1:31" s="2" customFormat="1" ht="6.95" customHeight="1">
      <c r="A79" s="35"/>
      <c r="B79" s="58"/>
      <c r="C79" s="59"/>
      <c r="D79" s="59"/>
      <c r="E79" s="59"/>
      <c r="F79" s="59"/>
      <c r="G79" s="59"/>
      <c r="H79" s="59"/>
      <c r="I79" s="59"/>
      <c r="J79" s="59"/>
      <c r="K79" s="59"/>
      <c r="L79" s="131"/>
      <c r="S79" s="35"/>
      <c r="T79" s="35"/>
      <c r="U79" s="35"/>
      <c r="V79" s="35"/>
      <c r="W79" s="35"/>
      <c r="X79" s="35"/>
      <c r="Y79" s="35"/>
      <c r="Z79" s="35"/>
      <c r="AA79" s="35"/>
      <c r="AB79" s="35"/>
      <c r="AC79" s="35"/>
      <c r="AD79" s="35"/>
      <c r="AE79" s="35"/>
    </row>
    <row r="80" spans="1:31" s="2" customFormat="1" ht="24.95" customHeight="1">
      <c r="A80" s="35"/>
      <c r="B80" s="36"/>
      <c r="C80" s="20" t="s">
        <v>156</v>
      </c>
      <c r="D80" s="37"/>
      <c r="E80" s="37"/>
      <c r="F80" s="37"/>
      <c r="G80" s="37"/>
      <c r="H80" s="37"/>
      <c r="I80" s="37"/>
      <c r="J80" s="37"/>
      <c r="K80" s="37"/>
      <c r="L80" s="131"/>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31"/>
      <c r="S81" s="35"/>
      <c r="T81" s="35"/>
      <c r="U81" s="35"/>
      <c r="V81" s="35"/>
      <c r="W81" s="35"/>
      <c r="X81" s="35"/>
      <c r="Y81" s="35"/>
      <c r="Z81" s="35"/>
      <c r="AA81" s="35"/>
      <c r="AB81" s="35"/>
      <c r="AC81" s="35"/>
      <c r="AD81" s="35"/>
      <c r="AE81" s="35"/>
    </row>
    <row r="82" spans="1:31" s="2" customFormat="1" ht="12" customHeight="1">
      <c r="A82" s="35"/>
      <c r="B82" s="36"/>
      <c r="C82" s="29" t="s">
        <v>16</v>
      </c>
      <c r="D82" s="37"/>
      <c r="E82" s="37"/>
      <c r="F82" s="37"/>
      <c r="G82" s="37"/>
      <c r="H82" s="37"/>
      <c r="I82" s="37"/>
      <c r="J82" s="37"/>
      <c r="K82" s="37"/>
      <c r="L82" s="131"/>
      <c r="S82" s="35"/>
      <c r="T82" s="35"/>
      <c r="U82" s="35"/>
      <c r="V82" s="35"/>
      <c r="W82" s="35"/>
      <c r="X82" s="35"/>
      <c r="Y82" s="35"/>
      <c r="Z82" s="35"/>
      <c r="AA82" s="35"/>
      <c r="AB82" s="35"/>
      <c r="AC82" s="35"/>
      <c r="AD82" s="35"/>
      <c r="AE82" s="35"/>
    </row>
    <row r="83" spans="1:31" s="2" customFormat="1" ht="16.5" customHeight="1">
      <c r="A83" s="35"/>
      <c r="B83" s="36"/>
      <c r="C83" s="37"/>
      <c r="D83" s="37"/>
      <c r="E83" s="157" t="str">
        <f>E7</f>
        <v>ON Jíčín - Náhradní zdroj elektrické energie - nemocnice Jičín</v>
      </c>
      <c r="F83" s="29"/>
      <c r="G83" s="29"/>
      <c r="H83" s="29"/>
      <c r="I83" s="37"/>
      <c r="J83" s="37"/>
      <c r="K83" s="37"/>
      <c r="L83" s="131"/>
      <c r="S83" s="35"/>
      <c r="T83" s="35"/>
      <c r="U83" s="35"/>
      <c r="V83" s="35"/>
      <c r="W83" s="35"/>
      <c r="X83" s="35"/>
      <c r="Y83" s="35"/>
      <c r="Z83" s="35"/>
      <c r="AA83" s="35"/>
      <c r="AB83" s="35"/>
      <c r="AC83" s="35"/>
      <c r="AD83" s="35"/>
      <c r="AE83" s="35"/>
    </row>
    <row r="84" spans="1:31" s="2" customFormat="1" ht="12" customHeight="1">
      <c r="A84" s="35"/>
      <c r="B84" s="36"/>
      <c r="C84" s="29" t="s">
        <v>130</v>
      </c>
      <c r="D84" s="37"/>
      <c r="E84" s="37"/>
      <c r="F84" s="37"/>
      <c r="G84" s="37"/>
      <c r="H84" s="37"/>
      <c r="I84" s="37"/>
      <c r="J84" s="37"/>
      <c r="K84" s="37"/>
      <c r="L84" s="131"/>
      <c r="S84" s="35"/>
      <c r="T84" s="35"/>
      <c r="U84" s="35"/>
      <c r="V84" s="35"/>
      <c r="W84" s="35"/>
      <c r="X84" s="35"/>
      <c r="Y84" s="35"/>
      <c r="Z84" s="35"/>
      <c r="AA84" s="35"/>
      <c r="AB84" s="35"/>
      <c r="AC84" s="35"/>
      <c r="AD84" s="35"/>
      <c r="AE84" s="35"/>
    </row>
    <row r="85" spans="1:31" s="2" customFormat="1" ht="16.5" customHeight="1">
      <c r="A85" s="35"/>
      <c r="B85" s="36"/>
      <c r="C85" s="37"/>
      <c r="D85" s="37"/>
      <c r="E85" s="66" t="str">
        <f>E9</f>
        <v>SO.03.03 - ROZVODY VODY KOLEKTORU</v>
      </c>
      <c r="F85" s="37"/>
      <c r="G85" s="37"/>
      <c r="H85" s="37"/>
      <c r="I85" s="37"/>
      <c r="J85" s="37"/>
      <c r="K85" s="37"/>
      <c r="L85" s="131"/>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31"/>
      <c r="S86" s="35"/>
      <c r="T86" s="35"/>
      <c r="U86" s="35"/>
      <c r="V86" s="35"/>
      <c r="W86" s="35"/>
      <c r="X86" s="35"/>
      <c r="Y86" s="35"/>
      <c r="Z86" s="35"/>
      <c r="AA86" s="35"/>
      <c r="AB86" s="35"/>
      <c r="AC86" s="35"/>
      <c r="AD86" s="35"/>
      <c r="AE86" s="35"/>
    </row>
    <row r="87" spans="1:31" s="2" customFormat="1" ht="12" customHeight="1">
      <c r="A87" s="35"/>
      <c r="B87" s="36"/>
      <c r="C87" s="29" t="s">
        <v>21</v>
      </c>
      <c r="D87" s="37"/>
      <c r="E87" s="37"/>
      <c r="F87" s="24" t="str">
        <f>F12</f>
        <v>Oblastní nemocnice Jičín, Bolzanova 512, 506 43 Ji</v>
      </c>
      <c r="G87" s="37"/>
      <c r="H87" s="37"/>
      <c r="I87" s="29" t="s">
        <v>23</v>
      </c>
      <c r="J87" s="69" t="str">
        <f>IF(J12="","",J12)</f>
        <v>3. 9. 2021</v>
      </c>
      <c r="K87" s="37"/>
      <c r="L87" s="131"/>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131"/>
      <c r="S88" s="35"/>
      <c r="T88" s="35"/>
      <c r="U88" s="35"/>
      <c r="V88" s="35"/>
      <c r="W88" s="35"/>
      <c r="X88" s="35"/>
      <c r="Y88" s="35"/>
      <c r="Z88" s="35"/>
      <c r="AA88" s="35"/>
      <c r="AB88" s="35"/>
      <c r="AC88" s="35"/>
      <c r="AD88" s="35"/>
      <c r="AE88" s="35"/>
    </row>
    <row r="89" spans="1:31" s="2" customFormat="1" ht="40.05" customHeight="1">
      <c r="A89" s="35"/>
      <c r="B89" s="36"/>
      <c r="C89" s="29" t="s">
        <v>25</v>
      </c>
      <c r="D89" s="37"/>
      <c r="E89" s="37"/>
      <c r="F89" s="24" t="str">
        <f>E15</f>
        <v>Královéhradecký kraj, Pivovarské náměstí 1245, 500</v>
      </c>
      <c r="G89" s="37"/>
      <c r="H89" s="37"/>
      <c r="I89" s="29" t="s">
        <v>30</v>
      </c>
      <c r="J89" s="33" t="str">
        <f>E21</f>
        <v>E.L.-projekt, Zvědavá ulička čp. 50, 514 01 Jilemn</v>
      </c>
      <c r="K89" s="37"/>
      <c r="L89" s="131"/>
      <c r="S89" s="35"/>
      <c r="T89" s="35"/>
      <c r="U89" s="35"/>
      <c r="V89" s="35"/>
      <c r="W89" s="35"/>
      <c r="X89" s="35"/>
      <c r="Y89" s="35"/>
      <c r="Z89" s="35"/>
      <c r="AA89" s="35"/>
      <c r="AB89" s="35"/>
      <c r="AC89" s="35"/>
      <c r="AD89" s="35"/>
      <c r="AE89" s="35"/>
    </row>
    <row r="90" spans="1:31" s="2" customFormat="1" ht="15.15" customHeight="1">
      <c r="A90" s="35"/>
      <c r="B90" s="36"/>
      <c r="C90" s="29" t="s">
        <v>28</v>
      </c>
      <c r="D90" s="37"/>
      <c r="E90" s="37"/>
      <c r="F90" s="24" t="str">
        <f>IF(E18="","",E18)</f>
        <v>Vyplň údaj</v>
      </c>
      <c r="G90" s="37"/>
      <c r="H90" s="37"/>
      <c r="I90" s="29" t="s">
        <v>32</v>
      </c>
      <c r="J90" s="33" t="str">
        <f>E24</f>
        <v xml:space="preserve"> </v>
      </c>
      <c r="K90" s="37"/>
      <c r="L90" s="131"/>
      <c r="S90" s="35"/>
      <c r="T90" s="35"/>
      <c r="U90" s="35"/>
      <c r="V90" s="35"/>
      <c r="W90" s="35"/>
      <c r="X90" s="35"/>
      <c r="Y90" s="35"/>
      <c r="Z90" s="35"/>
      <c r="AA90" s="35"/>
      <c r="AB90" s="35"/>
      <c r="AC90" s="35"/>
      <c r="AD90" s="35"/>
      <c r="AE90" s="35"/>
    </row>
    <row r="91" spans="1:31" s="2" customFormat="1" ht="10.3" customHeight="1">
      <c r="A91" s="35"/>
      <c r="B91" s="36"/>
      <c r="C91" s="37"/>
      <c r="D91" s="37"/>
      <c r="E91" s="37"/>
      <c r="F91" s="37"/>
      <c r="G91" s="37"/>
      <c r="H91" s="37"/>
      <c r="I91" s="37"/>
      <c r="J91" s="37"/>
      <c r="K91" s="37"/>
      <c r="L91" s="131"/>
      <c r="S91" s="35"/>
      <c r="T91" s="35"/>
      <c r="U91" s="35"/>
      <c r="V91" s="35"/>
      <c r="W91" s="35"/>
      <c r="X91" s="35"/>
      <c r="Y91" s="35"/>
      <c r="Z91" s="35"/>
      <c r="AA91" s="35"/>
      <c r="AB91" s="35"/>
      <c r="AC91" s="35"/>
      <c r="AD91" s="35"/>
      <c r="AE91" s="35"/>
    </row>
    <row r="92" spans="1:31" s="11" customFormat="1" ht="29.25" customHeight="1">
      <c r="A92" s="174"/>
      <c r="B92" s="175"/>
      <c r="C92" s="176" t="s">
        <v>157</v>
      </c>
      <c r="D92" s="177" t="s">
        <v>54</v>
      </c>
      <c r="E92" s="177" t="s">
        <v>50</v>
      </c>
      <c r="F92" s="177" t="s">
        <v>51</v>
      </c>
      <c r="G92" s="177" t="s">
        <v>158</v>
      </c>
      <c r="H92" s="177" t="s">
        <v>159</v>
      </c>
      <c r="I92" s="177" t="s">
        <v>160</v>
      </c>
      <c r="J92" s="178" t="s">
        <v>135</v>
      </c>
      <c r="K92" s="179" t="s">
        <v>161</v>
      </c>
      <c r="L92" s="180"/>
      <c r="M92" s="89" t="s">
        <v>19</v>
      </c>
      <c r="N92" s="90" t="s">
        <v>39</v>
      </c>
      <c r="O92" s="90" t="s">
        <v>162</v>
      </c>
      <c r="P92" s="90" t="s">
        <v>163</v>
      </c>
      <c r="Q92" s="90" t="s">
        <v>164</v>
      </c>
      <c r="R92" s="90" t="s">
        <v>165</v>
      </c>
      <c r="S92" s="90" t="s">
        <v>166</v>
      </c>
      <c r="T92" s="91" t="s">
        <v>167</v>
      </c>
      <c r="U92" s="174"/>
      <c r="V92" s="174"/>
      <c r="W92" s="174"/>
      <c r="X92" s="174"/>
      <c r="Y92" s="174"/>
      <c r="Z92" s="174"/>
      <c r="AA92" s="174"/>
      <c r="AB92" s="174"/>
      <c r="AC92" s="174"/>
      <c r="AD92" s="174"/>
      <c r="AE92" s="174"/>
    </row>
    <row r="93" spans="1:63" s="2" customFormat="1" ht="22.8" customHeight="1">
      <c r="A93" s="35"/>
      <c r="B93" s="36"/>
      <c r="C93" s="96" t="s">
        <v>168</v>
      </c>
      <c r="D93" s="37"/>
      <c r="E93" s="37"/>
      <c r="F93" s="37"/>
      <c r="G93" s="37"/>
      <c r="H93" s="37"/>
      <c r="I93" s="37"/>
      <c r="J93" s="181">
        <f>BK93</f>
        <v>0</v>
      </c>
      <c r="K93" s="37"/>
      <c r="L93" s="41"/>
      <c r="M93" s="92"/>
      <c r="N93" s="182"/>
      <c r="O93" s="93"/>
      <c r="P93" s="183">
        <f>P94+P170</f>
        <v>0</v>
      </c>
      <c r="Q93" s="93"/>
      <c r="R93" s="183">
        <f>R94+R170</f>
        <v>0</v>
      </c>
      <c r="S93" s="93"/>
      <c r="T93" s="184">
        <f>T94+T170</f>
        <v>0</v>
      </c>
      <c r="U93" s="35"/>
      <c r="V93" s="35"/>
      <c r="W93" s="35"/>
      <c r="X93" s="35"/>
      <c r="Y93" s="35"/>
      <c r="Z93" s="35"/>
      <c r="AA93" s="35"/>
      <c r="AB93" s="35"/>
      <c r="AC93" s="35"/>
      <c r="AD93" s="35"/>
      <c r="AE93" s="35"/>
      <c r="AT93" s="14" t="s">
        <v>68</v>
      </c>
      <c r="AU93" s="14" t="s">
        <v>136</v>
      </c>
      <c r="BK93" s="185">
        <f>BK94+BK170</f>
        <v>0</v>
      </c>
    </row>
    <row r="94" spans="1:63" s="12" customFormat="1" ht="25.9" customHeight="1">
      <c r="A94" s="12"/>
      <c r="B94" s="186"/>
      <c r="C94" s="187"/>
      <c r="D94" s="188" t="s">
        <v>68</v>
      </c>
      <c r="E94" s="189" t="s">
        <v>1565</v>
      </c>
      <c r="F94" s="189" t="s">
        <v>1566</v>
      </c>
      <c r="G94" s="187"/>
      <c r="H94" s="187"/>
      <c r="I94" s="190"/>
      <c r="J94" s="191">
        <f>BK94</f>
        <v>0</v>
      </c>
      <c r="K94" s="187"/>
      <c r="L94" s="192"/>
      <c r="M94" s="193"/>
      <c r="N94" s="194"/>
      <c r="O94" s="194"/>
      <c r="P94" s="195">
        <f>P95+P117+P127+P137+P141+P153+P160+P164+P168</f>
        <v>0</v>
      </c>
      <c r="Q94" s="194"/>
      <c r="R94" s="195">
        <f>R95+R117+R127+R137+R141+R153+R160+R164+R168</f>
        <v>0</v>
      </c>
      <c r="S94" s="194"/>
      <c r="T94" s="196">
        <f>T95+T117+T127+T137+T141+T153+T160+T164+T168</f>
        <v>0</v>
      </c>
      <c r="U94" s="12"/>
      <c r="V94" s="12"/>
      <c r="W94" s="12"/>
      <c r="X94" s="12"/>
      <c r="Y94" s="12"/>
      <c r="Z94" s="12"/>
      <c r="AA94" s="12"/>
      <c r="AB94" s="12"/>
      <c r="AC94" s="12"/>
      <c r="AD94" s="12"/>
      <c r="AE94" s="12"/>
      <c r="AR94" s="197" t="s">
        <v>79</v>
      </c>
      <c r="AT94" s="198" t="s">
        <v>68</v>
      </c>
      <c r="AU94" s="198" t="s">
        <v>69</v>
      </c>
      <c r="AY94" s="197" t="s">
        <v>171</v>
      </c>
      <c r="BK94" s="199">
        <f>BK95+BK117+BK127+BK137+BK141+BK153+BK160+BK164+BK168</f>
        <v>0</v>
      </c>
    </row>
    <row r="95" spans="1:63" s="12" customFormat="1" ht="22.8" customHeight="1">
      <c r="A95" s="12"/>
      <c r="B95" s="186"/>
      <c r="C95" s="187"/>
      <c r="D95" s="188" t="s">
        <v>68</v>
      </c>
      <c r="E95" s="200" t="s">
        <v>552</v>
      </c>
      <c r="F95" s="200" t="s">
        <v>1567</v>
      </c>
      <c r="G95" s="187"/>
      <c r="H95" s="187"/>
      <c r="I95" s="190"/>
      <c r="J95" s="201">
        <f>BK95</f>
        <v>0</v>
      </c>
      <c r="K95" s="187"/>
      <c r="L95" s="192"/>
      <c r="M95" s="193"/>
      <c r="N95" s="194"/>
      <c r="O95" s="194"/>
      <c r="P95" s="195">
        <f>SUM(P96:P116)</f>
        <v>0</v>
      </c>
      <c r="Q95" s="194"/>
      <c r="R95" s="195">
        <f>SUM(R96:R116)</f>
        <v>0</v>
      </c>
      <c r="S95" s="194"/>
      <c r="T95" s="196">
        <f>SUM(T96:T116)</f>
        <v>0</v>
      </c>
      <c r="U95" s="12"/>
      <c r="V95" s="12"/>
      <c r="W95" s="12"/>
      <c r="X95" s="12"/>
      <c r="Y95" s="12"/>
      <c r="Z95" s="12"/>
      <c r="AA95" s="12"/>
      <c r="AB95" s="12"/>
      <c r="AC95" s="12"/>
      <c r="AD95" s="12"/>
      <c r="AE95" s="12"/>
      <c r="AR95" s="197" t="s">
        <v>77</v>
      </c>
      <c r="AT95" s="198" t="s">
        <v>68</v>
      </c>
      <c r="AU95" s="198" t="s">
        <v>77</v>
      </c>
      <c r="AY95" s="197" t="s">
        <v>171</v>
      </c>
      <c r="BK95" s="199">
        <f>SUM(BK96:BK116)</f>
        <v>0</v>
      </c>
    </row>
    <row r="96" spans="1:65" s="2" customFormat="1" ht="49.05" customHeight="1">
      <c r="A96" s="35"/>
      <c r="B96" s="36"/>
      <c r="C96" s="222" t="s">
        <v>77</v>
      </c>
      <c r="D96" s="222" t="s">
        <v>299</v>
      </c>
      <c r="E96" s="223" t="s">
        <v>1568</v>
      </c>
      <c r="F96" s="224" t="s">
        <v>1569</v>
      </c>
      <c r="G96" s="225" t="s">
        <v>356</v>
      </c>
      <c r="H96" s="226">
        <v>162</v>
      </c>
      <c r="I96" s="227"/>
      <c r="J96" s="228">
        <f>ROUND(I96*H96,2)</f>
        <v>0</v>
      </c>
      <c r="K96" s="229"/>
      <c r="L96" s="230"/>
      <c r="M96" s="231" t="s">
        <v>19</v>
      </c>
      <c r="N96" s="232" t="s">
        <v>40</v>
      </c>
      <c r="O96" s="81"/>
      <c r="P96" s="212">
        <f>O96*H96</f>
        <v>0</v>
      </c>
      <c r="Q96" s="212">
        <v>0</v>
      </c>
      <c r="R96" s="212">
        <f>Q96*H96</f>
        <v>0</v>
      </c>
      <c r="S96" s="212">
        <v>0</v>
      </c>
      <c r="T96" s="213">
        <f>S96*H96</f>
        <v>0</v>
      </c>
      <c r="U96" s="35"/>
      <c r="V96" s="35"/>
      <c r="W96" s="35"/>
      <c r="X96" s="35"/>
      <c r="Y96" s="35"/>
      <c r="Z96" s="35"/>
      <c r="AA96" s="35"/>
      <c r="AB96" s="35"/>
      <c r="AC96" s="35"/>
      <c r="AD96" s="35"/>
      <c r="AE96" s="35"/>
      <c r="AR96" s="214" t="s">
        <v>188</v>
      </c>
      <c r="AT96" s="214" t="s">
        <v>299</v>
      </c>
      <c r="AU96" s="214" t="s">
        <v>79</v>
      </c>
      <c r="AY96" s="14" t="s">
        <v>171</v>
      </c>
      <c r="BE96" s="215">
        <f>IF(N96="základní",J96,0)</f>
        <v>0</v>
      </c>
      <c r="BF96" s="215">
        <f>IF(N96="snížená",J96,0)</f>
        <v>0</v>
      </c>
      <c r="BG96" s="215">
        <f>IF(N96="zákl. přenesená",J96,0)</f>
        <v>0</v>
      </c>
      <c r="BH96" s="215">
        <f>IF(N96="sníž. přenesená",J96,0)</f>
        <v>0</v>
      </c>
      <c r="BI96" s="215">
        <f>IF(N96="nulová",J96,0)</f>
        <v>0</v>
      </c>
      <c r="BJ96" s="14" t="s">
        <v>77</v>
      </c>
      <c r="BK96" s="215">
        <f>ROUND(I96*H96,2)</f>
        <v>0</v>
      </c>
      <c r="BL96" s="14" t="s">
        <v>178</v>
      </c>
      <c r="BM96" s="214" t="s">
        <v>79</v>
      </c>
    </row>
    <row r="97" spans="1:65" s="2" customFormat="1" ht="49.05" customHeight="1">
      <c r="A97" s="35"/>
      <c r="B97" s="36"/>
      <c r="C97" s="222" t="s">
        <v>79</v>
      </c>
      <c r="D97" s="222" t="s">
        <v>299</v>
      </c>
      <c r="E97" s="223" t="s">
        <v>1570</v>
      </c>
      <c r="F97" s="224" t="s">
        <v>1571</v>
      </c>
      <c r="G97" s="225" t="s">
        <v>356</v>
      </c>
      <c r="H97" s="226">
        <v>162</v>
      </c>
      <c r="I97" s="227"/>
      <c r="J97" s="228">
        <f>ROUND(I97*H97,2)</f>
        <v>0</v>
      </c>
      <c r="K97" s="229"/>
      <c r="L97" s="230"/>
      <c r="M97" s="231" t="s">
        <v>19</v>
      </c>
      <c r="N97" s="232" t="s">
        <v>40</v>
      </c>
      <c r="O97" s="81"/>
      <c r="P97" s="212">
        <f>O97*H97</f>
        <v>0</v>
      </c>
      <c r="Q97" s="212">
        <v>0</v>
      </c>
      <c r="R97" s="212">
        <f>Q97*H97</f>
        <v>0</v>
      </c>
      <c r="S97" s="212">
        <v>0</v>
      </c>
      <c r="T97" s="213">
        <f>S97*H97</f>
        <v>0</v>
      </c>
      <c r="U97" s="35"/>
      <c r="V97" s="35"/>
      <c r="W97" s="35"/>
      <c r="X97" s="35"/>
      <c r="Y97" s="35"/>
      <c r="Z97" s="35"/>
      <c r="AA97" s="35"/>
      <c r="AB97" s="35"/>
      <c r="AC97" s="35"/>
      <c r="AD97" s="35"/>
      <c r="AE97" s="35"/>
      <c r="AR97" s="214" t="s">
        <v>188</v>
      </c>
      <c r="AT97" s="214" t="s">
        <v>299</v>
      </c>
      <c r="AU97" s="214" t="s">
        <v>79</v>
      </c>
      <c r="AY97" s="14" t="s">
        <v>171</v>
      </c>
      <c r="BE97" s="215">
        <f>IF(N97="základní",J97,0)</f>
        <v>0</v>
      </c>
      <c r="BF97" s="215">
        <f>IF(N97="snížená",J97,0)</f>
        <v>0</v>
      </c>
      <c r="BG97" s="215">
        <f>IF(N97="zákl. přenesená",J97,0)</f>
        <v>0</v>
      </c>
      <c r="BH97" s="215">
        <f>IF(N97="sníž. přenesená",J97,0)</f>
        <v>0</v>
      </c>
      <c r="BI97" s="215">
        <f>IF(N97="nulová",J97,0)</f>
        <v>0</v>
      </c>
      <c r="BJ97" s="14" t="s">
        <v>77</v>
      </c>
      <c r="BK97" s="215">
        <f>ROUND(I97*H97,2)</f>
        <v>0</v>
      </c>
      <c r="BL97" s="14" t="s">
        <v>178</v>
      </c>
      <c r="BM97" s="214" t="s">
        <v>178</v>
      </c>
    </row>
    <row r="98" spans="1:65" s="2" customFormat="1" ht="49.05" customHeight="1">
      <c r="A98" s="35"/>
      <c r="B98" s="36"/>
      <c r="C98" s="222" t="s">
        <v>181</v>
      </c>
      <c r="D98" s="222" t="s">
        <v>299</v>
      </c>
      <c r="E98" s="223" t="s">
        <v>1572</v>
      </c>
      <c r="F98" s="224" t="s">
        <v>1573</v>
      </c>
      <c r="G98" s="225" t="s">
        <v>378</v>
      </c>
      <c r="H98" s="226">
        <v>13</v>
      </c>
      <c r="I98" s="227"/>
      <c r="J98" s="228">
        <f>ROUND(I98*H98,2)</f>
        <v>0</v>
      </c>
      <c r="K98" s="229"/>
      <c r="L98" s="230"/>
      <c r="M98" s="231" t="s">
        <v>19</v>
      </c>
      <c r="N98" s="232" t="s">
        <v>40</v>
      </c>
      <c r="O98" s="81"/>
      <c r="P98" s="212">
        <f>O98*H98</f>
        <v>0</v>
      </c>
      <c r="Q98" s="212">
        <v>0</v>
      </c>
      <c r="R98" s="212">
        <f>Q98*H98</f>
        <v>0</v>
      </c>
      <c r="S98" s="212">
        <v>0</v>
      </c>
      <c r="T98" s="213">
        <f>S98*H98</f>
        <v>0</v>
      </c>
      <c r="U98" s="35"/>
      <c r="V98" s="35"/>
      <c r="W98" s="35"/>
      <c r="X98" s="35"/>
      <c r="Y98" s="35"/>
      <c r="Z98" s="35"/>
      <c r="AA98" s="35"/>
      <c r="AB98" s="35"/>
      <c r="AC98" s="35"/>
      <c r="AD98" s="35"/>
      <c r="AE98" s="35"/>
      <c r="AR98" s="214" t="s">
        <v>188</v>
      </c>
      <c r="AT98" s="214" t="s">
        <v>299</v>
      </c>
      <c r="AU98" s="214" t="s">
        <v>79</v>
      </c>
      <c r="AY98" s="14" t="s">
        <v>171</v>
      </c>
      <c r="BE98" s="215">
        <f>IF(N98="základní",J98,0)</f>
        <v>0</v>
      </c>
      <c r="BF98" s="215">
        <f>IF(N98="snížená",J98,0)</f>
        <v>0</v>
      </c>
      <c r="BG98" s="215">
        <f>IF(N98="zákl. přenesená",J98,0)</f>
        <v>0</v>
      </c>
      <c r="BH98" s="215">
        <f>IF(N98="sníž. přenesená",J98,0)</f>
        <v>0</v>
      </c>
      <c r="BI98" s="215">
        <f>IF(N98="nulová",J98,0)</f>
        <v>0</v>
      </c>
      <c r="BJ98" s="14" t="s">
        <v>77</v>
      </c>
      <c r="BK98" s="215">
        <f>ROUND(I98*H98,2)</f>
        <v>0</v>
      </c>
      <c r="BL98" s="14" t="s">
        <v>178</v>
      </c>
      <c r="BM98" s="214" t="s">
        <v>185</v>
      </c>
    </row>
    <row r="99" spans="1:65" s="2" customFormat="1" ht="49.05" customHeight="1">
      <c r="A99" s="35"/>
      <c r="B99" s="36"/>
      <c r="C99" s="222" t="s">
        <v>178</v>
      </c>
      <c r="D99" s="222" t="s">
        <v>299</v>
      </c>
      <c r="E99" s="223" t="s">
        <v>1574</v>
      </c>
      <c r="F99" s="224" t="s">
        <v>1575</v>
      </c>
      <c r="G99" s="225" t="s">
        <v>378</v>
      </c>
      <c r="H99" s="226">
        <v>13</v>
      </c>
      <c r="I99" s="227"/>
      <c r="J99" s="228">
        <f>ROUND(I99*H99,2)</f>
        <v>0</v>
      </c>
      <c r="K99" s="229"/>
      <c r="L99" s="230"/>
      <c r="M99" s="231" t="s">
        <v>19</v>
      </c>
      <c r="N99" s="232" t="s">
        <v>40</v>
      </c>
      <c r="O99" s="81"/>
      <c r="P99" s="212">
        <f>O99*H99</f>
        <v>0</v>
      </c>
      <c r="Q99" s="212">
        <v>0</v>
      </c>
      <c r="R99" s="212">
        <f>Q99*H99</f>
        <v>0</v>
      </c>
      <c r="S99" s="212">
        <v>0</v>
      </c>
      <c r="T99" s="213">
        <f>S99*H99</f>
        <v>0</v>
      </c>
      <c r="U99" s="35"/>
      <c r="V99" s="35"/>
      <c r="W99" s="35"/>
      <c r="X99" s="35"/>
      <c r="Y99" s="35"/>
      <c r="Z99" s="35"/>
      <c r="AA99" s="35"/>
      <c r="AB99" s="35"/>
      <c r="AC99" s="35"/>
      <c r="AD99" s="35"/>
      <c r="AE99" s="35"/>
      <c r="AR99" s="214" t="s">
        <v>188</v>
      </c>
      <c r="AT99" s="214" t="s">
        <v>299</v>
      </c>
      <c r="AU99" s="214" t="s">
        <v>79</v>
      </c>
      <c r="AY99" s="14" t="s">
        <v>171</v>
      </c>
      <c r="BE99" s="215">
        <f>IF(N99="základní",J99,0)</f>
        <v>0</v>
      </c>
      <c r="BF99" s="215">
        <f>IF(N99="snížená",J99,0)</f>
        <v>0</v>
      </c>
      <c r="BG99" s="215">
        <f>IF(N99="zákl. přenesená",J99,0)</f>
        <v>0</v>
      </c>
      <c r="BH99" s="215">
        <f>IF(N99="sníž. přenesená",J99,0)</f>
        <v>0</v>
      </c>
      <c r="BI99" s="215">
        <f>IF(N99="nulová",J99,0)</f>
        <v>0</v>
      </c>
      <c r="BJ99" s="14" t="s">
        <v>77</v>
      </c>
      <c r="BK99" s="215">
        <f>ROUND(I99*H99,2)</f>
        <v>0</v>
      </c>
      <c r="BL99" s="14" t="s">
        <v>178</v>
      </c>
      <c r="BM99" s="214" t="s">
        <v>188</v>
      </c>
    </row>
    <row r="100" spans="1:65" s="2" customFormat="1" ht="49.05" customHeight="1">
      <c r="A100" s="35"/>
      <c r="B100" s="36"/>
      <c r="C100" s="222" t="s">
        <v>189</v>
      </c>
      <c r="D100" s="222" t="s">
        <v>299</v>
      </c>
      <c r="E100" s="223" t="s">
        <v>1576</v>
      </c>
      <c r="F100" s="224" t="s">
        <v>1577</v>
      </c>
      <c r="G100" s="225" t="s">
        <v>378</v>
      </c>
      <c r="H100" s="226">
        <v>6</v>
      </c>
      <c r="I100" s="227"/>
      <c r="J100" s="228">
        <f>ROUND(I100*H100,2)</f>
        <v>0</v>
      </c>
      <c r="K100" s="229"/>
      <c r="L100" s="230"/>
      <c r="M100" s="231" t="s">
        <v>19</v>
      </c>
      <c r="N100" s="232" t="s">
        <v>40</v>
      </c>
      <c r="O100" s="81"/>
      <c r="P100" s="212">
        <f>O100*H100</f>
        <v>0</v>
      </c>
      <c r="Q100" s="212">
        <v>0</v>
      </c>
      <c r="R100" s="212">
        <f>Q100*H100</f>
        <v>0</v>
      </c>
      <c r="S100" s="212">
        <v>0</v>
      </c>
      <c r="T100" s="213">
        <f>S100*H100</f>
        <v>0</v>
      </c>
      <c r="U100" s="35"/>
      <c r="V100" s="35"/>
      <c r="W100" s="35"/>
      <c r="X100" s="35"/>
      <c r="Y100" s="35"/>
      <c r="Z100" s="35"/>
      <c r="AA100" s="35"/>
      <c r="AB100" s="35"/>
      <c r="AC100" s="35"/>
      <c r="AD100" s="35"/>
      <c r="AE100" s="35"/>
      <c r="AR100" s="214" t="s">
        <v>188</v>
      </c>
      <c r="AT100" s="214" t="s">
        <v>299</v>
      </c>
      <c r="AU100" s="214" t="s">
        <v>79</v>
      </c>
      <c r="AY100" s="14" t="s">
        <v>171</v>
      </c>
      <c r="BE100" s="215">
        <f>IF(N100="základní",J100,0)</f>
        <v>0</v>
      </c>
      <c r="BF100" s="215">
        <f>IF(N100="snížená",J100,0)</f>
        <v>0</v>
      </c>
      <c r="BG100" s="215">
        <f>IF(N100="zákl. přenesená",J100,0)</f>
        <v>0</v>
      </c>
      <c r="BH100" s="215">
        <f>IF(N100="sníž. přenesená",J100,0)</f>
        <v>0</v>
      </c>
      <c r="BI100" s="215">
        <f>IF(N100="nulová",J100,0)</f>
        <v>0</v>
      </c>
      <c r="BJ100" s="14" t="s">
        <v>77</v>
      </c>
      <c r="BK100" s="215">
        <f>ROUND(I100*H100,2)</f>
        <v>0</v>
      </c>
      <c r="BL100" s="14" t="s">
        <v>178</v>
      </c>
      <c r="BM100" s="214" t="s">
        <v>192</v>
      </c>
    </row>
    <row r="101" spans="1:65" s="2" customFormat="1" ht="49.05" customHeight="1">
      <c r="A101" s="35"/>
      <c r="B101" s="36"/>
      <c r="C101" s="222" t="s">
        <v>185</v>
      </c>
      <c r="D101" s="222" t="s">
        <v>299</v>
      </c>
      <c r="E101" s="223" t="s">
        <v>1578</v>
      </c>
      <c r="F101" s="224" t="s">
        <v>1579</v>
      </c>
      <c r="G101" s="225" t="s">
        <v>378</v>
      </c>
      <c r="H101" s="226">
        <v>6</v>
      </c>
      <c r="I101" s="227"/>
      <c r="J101" s="228">
        <f>ROUND(I101*H101,2)</f>
        <v>0</v>
      </c>
      <c r="K101" s="229"/>
      <c r="L101" s="230"/>
      <c r="M101" s="231" t="s">
        <v>19</v>
      </c>
      <c r="N101" s="232" t="s">
        <v>40</v>
      </c>
      <c r="O101" s="81"/>
      <c r="P101" s="212">
        <f>O101*H101</f>
        <v>0</v>
      </c>
      <c r="Q101" s="212">
        <v>0</v>
      </c>
      <c r="R101" s="212">
        <f>Q101*H101</f>
        <v>0</v>
      </c>
      <c r="S101" s="212">
        <v>0</v>
      </c>
      <c r="T101" s="213">
        <f>S101*H101</f>
        <v>0</v>
      </c>
      <c r="U101" s="35"/>
      <c r="V101" s="35"/>
      <c r="W101" s="35"/>
      <c r="X101" s="35"/>
      <c r="Y101" s="35"/>
      <c r="Z101" s="35"/>
      <c r="AA101" s="35"/>
      <c r="AB101" s="35"/>
      <c r="AC101" s="35"/>
      <c r="AD101" s="35"/>
      <c r="AE101" s="35"/>
      <c r="AR101" s="214" t="s">
        <v>188</v>
      </c>
      <c r="AT101" s="214" t="s">
        <v>299</v>
      </c>
      <c r="AU101" s="214" t="s">
        <v>79</v>
      </c>
      <c r="AY101" s="14" t="s">
        <v>171</v>
      </c>
      <c r="BE101" s="215">
        <f>IF(N101="základní",J101,0)</f>
        <v>0</v>
      </c>
      <c r="BF101" s="215">
        <f>IF(N101="snížená",J101,0)</f>
        <v>0</v>
      </c>
      <c r="BG101" s="215">
        <f>IF(N101="zákl. přenesená",J101,0)</f>
        <v>0</v>
      </c>
      <c r="BH101" s="215">
        <f>IF(N101="sníž. přenesená",J101,0)</f>
        <v>0</v>
      </c>
      <c r="BI101" s="215">
        <f>IF(N101="nulová",J101,0)</f>
        <v>0</v>
      </c>
      <c r="BJ101" s="14" t="s">
        <v>77</v>
      </c>
      <c r="BK101" s="215">
        <f>ROUND(I101*H101,2)</f>
        <v>0</v>
      </c>
      <c r="BL101" s="14" t="s">
        <v>178</v>
      </c>
      <c r="BM101" s="214" t="s">
        <v>195</v>
      </c>
    </row>
    <row r="102" spans="1:65" s="2" customFormat="1" ht="49.05" customHeight="1">
      <c r="A102" s="35"/>
      <c r="B102" s="36"/>
      <c r="C102" s="222" t="s">
        <v>196</v>
      </c>
      <c r="D102" s="222" t="s">
        <v>299</v>
      </c>
      <c r="E102" s="223" t="s">
        <v>1580</v>
      </c>
      <c r="F102" s="224" t="s">
        <v>1581</v>
      </c>
      <c r="G102" s="225" t="s">
        <v>378</v>
      </c>
      <c r="H102" s="226">
        <v>2</v>
      </c>
      <c r="I102" s="227"/>
      <c r="J102" s="228">
        <f>ROUND(I102*H102,2)</f>
        <v>0</v>
      </c>
      <c r="K102" s="229"/>
      <c r="L102" s="230"/>
      <c r="M102" s="231" t="s">
        <v>19</v>
      </c>
      <c r="N102" s="232" t="s">
        <v>40</v>
      </c>
      <c r="O102" s="81"/>
      <c r="P102" s="212">
        <f>O102*H102</f>
        <v>0</v>
      </c>
      <c r="Q102" s="212">
        <v>0</v>
      </c>
      <c r="R102" s="212">
        <f>Q102*H102</f>
        <v>0</v>
      </c>
      <c r="S102" s="212">
        <v>0</v>
      </c>
      <c r="T102" s="213">
        <f>S102*H102</f>
        <v>0</v>
      </c>
      <c r="U102" s="35"/>
      <c r="V102" s="35"/>
      <c r="W102" s="35"/>
      <c r="X102" s="35"/>
      <c r="Y102" s="35"/>
      <c r="Z102" s="35"/>
      <c r="AA102" s="35"/>
      <c r="AB102" s="35"/>
      <c r="AC102" s="35"/>
      <c r="AD102" s="35"/>
      <c r="AE102" s="35"/>
      <c r="AR102" s="214" t="s">
        <v>188</v>
      </c>
      <c r="AT102" s="214" t="s">
        <v>299</v>
      </c>
      <c r="AU102" s="214" t="s">
        <v>79</v>
      </c>
      <c r="AY102" s="14" t="s">
        <v>171</v>
      </c>
      <c r="BE102" s="215">
        <f>IF(N102="základní",J102,0)</f>
        <v>0</v>
      </c>
      <c r="BF102" s="215">
        <f>IF(N102="snížená",J102,0)</f>
        <v>0</v>
      </c>
      <c r="BG102" s="215">
        <f>IF(N102="zákl. přenesená",J102,0)</f>
        <v>0</v>
      </c>
      <c r="BH102" s="215">
        <f>IF(N102="sníž. přenesená",J102,0)</f>
        <v>0</v>
      </c>
      <c r="BI102" s="215">
        <f>IF(N102="nulová",J102,0)</f>
        <v>0</v>
      </c>
      <c r="BJ102" s="14" t="s">
        <v>77</v>
      </c>
      <c r="BK102" s="215">
        <f>ROUND(I102*H102,2)</f>
        <v>0</v>
      </c>
      <c r="BL102" s="14" t="s">
        <v>178</v>
      </c>
      <c r="BM102" s="214" t="s">
        <v>199</v>
      </c>
    </row>
    <row r="103" spans="1:65" s="2" customFormat="1" ht="49.05" customHeight="1">
      <c r="A103" s="35"/>
      <c r="B103" s="36"/>
      <c r="C103" s="222" t="s">
        <v>188</v>
      </c>
      <c r="D103" s="222" t="s">
        <v>299</v>
      </c>
      <c r="E103" s="223" t="s">
        <v>1582</v>
      </c>
      <c r="F103" s="224" t="s">
        <v>1583</v>
      </c>
      <c r="G103" s="225" t="s">
        <v>378</v>
      </c>
      <c r="H103" s="226">
        <v>2</v>
      </c>
      <c r="I103" s="227"/>
      <c r="J103" s="228">
        <f>ROUND(I103*H103,2)</f>
        <v>0</v>
      </c>
      <c r="K103" s="229"/>
      <c r="L103" s="230"/>
      <c r="M103" s="231" t="s">
        <v>19</v>
      </c>
      <c r="N103" s="232" t="s">
        <v>40</v>
      </c>
      <c r="O103" s="81"/>
      <c r="P103" s="212">
        <f>O103*H103</f>
        <v>0</v>
      </c>
      <c r="Q103" s="212">
        <v>0</v>
      </c>
      <c r="R103" s="212">
        <f>Q103*H103</f>
        <v>0</v>
      </c>
      <c r="S103" s="212">
        <v>0</v>
      </c>
      <c r="T103" s="213">
        <f>S103*H103</f>
        <v>0</v>
      </c>
      <c r="U103" s="35"/>
      <c r="V103" s="35"/>
      <c r="W103" s="35"/>
      <c r="X103" s="35"/>
      <c r="Y103" s="35"/>
      <c r="Z103" s="35"/>
      <c r="AA103" s="35"/>
      <c r="AB103" s="35"/>
      <c r="AC103" s="35"/>
      <c r="AD103" s="35"/>
      <c r="AE103" s="35"/>
      <c r="AR103" s="214" t="s">
        <v>188</v>
      </c>
      <c r="AT103" s="214" t="s">
        <v>299</v>
      </c>
      <c r="AU103" s="214" t="s">
        <v>79</v>
      </c>
      <c r="AY103" s="14" t="s">
        <v>171</v>
      </c>
      <c r="BE103" s="215">
        <f>IF(N103="základní",J103,0)</f>
        <v>0</v>
      </c>
      <c r="BF103" s="215">
        <f>IF(N103="snížená",J103,0)</f>
        <v>0</v>
      </c>
      <c r="BG103" s="215">
        <f>IF(N103="zákl. přenesená",J103,0)</f>
        <v>0</v>
      </c>
      <c r="BH103" s="215">
        <f>IF(N103="sníž. přenesená",J103,0)</f>
        <v>0</v>
      </c>
      <c r="BI103" s="215">
        <f>IF(N103="nulová",J103,0)</f>
        <v>0</v>
      </c>
      <c r="BJ103" s="14" t="s">
        <v>77</v>
      </c>
      <c r="BK103" s="215">
        <f>ROUND(I103*H103,2)</f>
        <v>0</v>
      </c>
      <c r="BL103" s="14" t="s">
        <v>178</v>
      </c>
      <c r="BM103" s="214" t="s">
        <v>202</v>
      </c>
    </row>
    <row r="104" spans="1:65" s="2" customFormat="1" ht="37.8" customHeight="1">
      <c r="A104" s="35"/>
      <c r="B104" s="36"/>
      <c r="C104" s="222" t="s">
        <v>172</v>
      </c>
      <c r="D104" s="222" t="s">
        <v>299</v>
      </c>
      <c r="E104" s="223" t="s">
        <v>1584</v>
      </c>
      <c r="F104" s="224" t="s">
        <v>1585</v>
      </c>
      <c r="G104" s="225" t="s">
        <v>378</v>
      </c>
      <c r="H104" s="226">
        <v>31</v>
      </c>
      <c r="I104" s="227"/>
      <c r="J104" s="228">
        <f>ROUND(I104*H104,2)</f>
        <v>0</v>
      </c>
      <c r="K104" s="229"/>
      <c r="L104" s="230"/>
      <c r="M104" s="231" t="s">
        <v>19</v>
      </c>
      <c r="N104" s="232" t="s">
        <v>40</v>
      </c>
      <c r="O104" s="81"/>
      <c r="P104" s="212">
        <f>O104*H104</f>
        <v>0</v>
      </c>
      <c r="Q104" s="212">
        <v>0</v>
      </c>
      <c r="R104" s="212">
        <f>Q104*H104</f>
        <v>0</v>
      </c>
      <c r="S104" s="212">
        <v>0</v>
      </c>
      <c r="T104" s="213">
        <f>S104*H104</f>
        <v>0</v>
      </c>
      <c r="U104" s="35"/>
      <c r="V104" s="35"/>
      <c r="W104" s="35"/>
      <c r="X104" s="35"/>
      <c r="Y104" s="35"/>
      <c r="Z104" s="35"/>
      <c r="AA104" s="35"/>
      <c r="AB104" s="35"/>
      <c r="AC104" s="35"/>
      <c r="AD104" s="35"/>
      <c r="AE104" s="35"/>
      <c r="AR104" s="214" t="s">
        <v>188</v>
      </c>
      <c r="AT104" s="214" t="s">
        <v>299</v>
      </c>
      <c r="AU104" s="214" t="s">
        <v>79</v>
      </c>
      <c r="AY104" s="14" t="s">
        <v>171</v>
      </c>
      <c r="BE104" s="215">
        <f>IF(N104="základní",J104,0)</f>
        <v>0</v>
      </c>
      <c r="BF104" s="215">
        <f>IF(N104="snížená",J104,0)</f>
        <v>0</v>
      </c>
      <c r="BG104" s="215">
        <f>IF(N104="zákl. přenesená",J104,0)</f>
        <v>0</v>
      </c>
      <c r="BH104" s="215">
        <f>IF(N104="sníž. přenesená",J104,0)</f>
        <v>0</v>
      </c>
      <c r="BI104" s="215">
        <f>IF(N104="nulová",J104,0)</f>
        <v>0</v>
      </c>
      <c r="BJ104" s="14" t="s">
        <v>77</v>
      </c>
      <c r="BK104" s="215">
        <f>ROUND(I104*H104,2)</f>
        <v>0</v>
      </c>
      <c r="BL104" s="14" t="s">
        <v>178</v>
      </c>
      <c r="BM104" s="214" t="s">
        <v>206</v>
      </c>
    </row>
    <row r="105" spans="1:65" s="2" customFormat="1" ht="37.8" customHeight="1">
      <c r="A105" s="35"/>
      <c r="B105" s="36"/>
      <c r="C105" s="222" t="s">
        <v>192</v>
      </c>
      <c r="D105" s="222" t="s">
        <v>299</v>
      </c>
      <c r="E105" s="223" t="s">
        <v>1586</v>
      </c>
      <c r="F105" s="224" t="s">
        <v>1587</v>
      </c>
      <c r="G105" s="225" t="s">
        <v>378</v>
      </c>
      <c r="H105" s="226">
        <v>31</v>
      </c>
      <c r="I105" s="227"/>
      <c r="J105" s="228">
        <f>ROUND(I105*H105,2)</f>
        <v>0</v>
      </c>
      <c r="K105" s="229"/>
      <c r="L105" s="230"/>
      <c r="M105" s="231" t="s">
        <v>19</v>
      </c>
      <c r="N105" s="232" t="s">
        <v>40</v>
      </c>
      <c r="O105" s="81"/>
      <c r="P105" s="212">
        <f>O105*H105</f>
        <v>0</v>
      </c>
      <c r="Q105" s="212">
        <v>0</v>
      </c>
      <c r="R105" s="212">
        <f>Q105*H105</f>
        <v>0</v>
      </c>
      <c r="S105" s="212">
        <v>0</v>
      </c>
      <c r="T105" s="213">
        <f>S105*H105</f>
        <v>0</v>
      </c>
      <c r="U105" s="35"/>
      <c r="V105" s="35"/>
      <c r="W105" s="35"/>
      <c r="X105" s="35"/>
      <c r="Y105" s="35"/>
      <c r="Z105" s="35"/>
      <c r="AA105" s="35"/>
      <c r="AB105" s="35"/>
      <c r="AC105" s="35"/>
      <c r="AD105" s="35"/>
      <c r="AE105" s="35"/>
      <c r="AR105" s="214" t="s">
        <v>188</v>
      </c>
      <c r="AT105" s="214" t="s">
        <v>299</v>
      </c>
      <c r="AU105" s="214" t="s">
        <v>79</v>
      </c>
      <c r="AY105" s="14" t="s">
        <v>171</v>
      </c>
      <c r="BE105" s="215">
        <f>IF(N105="základní",J105,0)</f>
        <v>0</v>
      </c>
      <c r="BF105" s="215">
        <f>IF(N105="snížená",J105,0)</f>
        <v>0</v>
      </c>
      <c r="BG105" s="215">
        <f>IF(N105="zákl. přenesená",J105,0)</f>
        <v>0</v>
      </c>
      <c r="BH105" s="215">
        <f>IF(N105="sníž. přenesená",J105,0)</f>
        <v>0</v>
      </c>
      <c r="BI105" s="215">
        <f>IF(N105="nulová",J105,0)</f>
        <v>0</v>
      </c>
      <c r="BJ105" s="14" t="s">
        <v>77</v>
      </c>
      <c r="BK105" s="215">
        <f>ROUND(I105*H105,2)</f>
        <v>0</v>
      </c>
      <c r="BL105" s="14" t="s">
        <v>178</v>
      </c>
      <c r="BM105" s="214" t="s">
        <v>209</v>
      </c>
    </row>
    <row r="106" spans="1:65" s="2" customFormat="1" ht="24.15" customHeight="1">
      <c r="A106" s="35"/>
      <c r="B106" s="36"/>
      <c r="C106" s="202" t="s">
        <v>210</v>
      </c>
      <c r="D106" s="202" t="s">
        <v>174</v>
      </c>
      <c r="E106" s="203" t="s">
        <v>1588</v>
      </c>
      <c r="F106" s="204" t="s">
        <v>1589</v>
      </c>
      <c r="G106" s="205" t="s">
        <v>356</v>
      </c>
      <c r="H106" s="206">
        <v>324</v>
      </c>
      <c r="I106" s="207"/>
      <c r="J106" s="208">
        <f>ROUND(I106*H106,2)</f>
        <v>0</v>
      </c>
      <c r="K106" s="209"/>
      <c r="L106" s="41"/>
      <c r="M106" s="210" t="s">
        <v>19</v>
      </c>
      <c r="N106" s="211" t="s">
        <v>40</v>
      </c>
      <c r="O106" s="81"/>
      <c r="P106" s="212">
        <f>O106*H106</f>
        <v>0</v>
      </c>
      <c r="Q106" s="212">
        <v>0</v>
      </c>
      <c r="R106" s="212">
        <f>Q106*H106</f>
        <v>0</v>
      </c>
      <c r="S106" s="212">
        <v>0</v>
      </c>
      <c r="T106" s="213">
        <f>S106*H106</f>
        <v>0</v>
      </c>
      <c r="U106" s="35"/>
      <c r="V106" s="35"/>
      <c r="W106" s="35"/>
      <c r="X106" s="35"/>
      <c r="Y106" s="35"/>
      <c r="Z106" s="35"/>
      <c r="AA106" s="35"/>
      <c r="AB106" s="35"/>
      <c r="AC106" s="35"/>
      <c r="AD106" s="35"/>
      <c r="AE106" s="35"/>
      <c r="AR106" s="214" t="s">
        <v>178</v>
      </c>
      <c r="AT106" s="214" t="s">
        <v>174</v>
      </c>
      <c r="AU106" s="214" t="s">
        <v>79</v>
      </c>
      <c r="AY106" s="14" t="s">
        <v>171</v>
      </c>
      <c r="BE106" s="215">
        <f>IF(N106="základní",J106,0)</f>
        <v>0</v>
      </c>
      <c r="BF106" s="215">
        <f>IF(N106="snížená",J106,0)</f>
        <v>0</v>
      </c>
      <c r="BG106" s="215">
        <f>IF(N106="zákl. přenesená",J106,0)</f>
        <v>0</v>
      </c>
      <c r="BH106" s="215">
        <f>IF(N106="sníž. přenesená",J106,0)</f>
        <v>0</v>
      </c>
      <c r="BI106" s="215">
        <f>IF(N106="nulová",J106,0)</f>
        <v>0</v>
      </c>
      <c r="BJ106" s="14" t="s">
        <v>77</v>
      </c>
      <c r="BK106" s="215">
        <f>ROUND(I106*H106,2)</f>
        <v>0</v>
      </c>
      <c r="BL106" s="14" t="s">
        <v>178</v>
      </c>
      <c r="BM106" s="214" t="s">
        <v>213</v>
      </c>
    </row>
    <row r="107" spans="1:65" s="2" customFormat="1" ht="37.8" customHeight="1">
      <c r="A107" s="35"/>
      <c r="B107" s="36"/>
      <c r="C107" s="222" t="s">
        <v>195</v>
      </c>
      <c r="D107" s="222" t="s">
        <v>299</v>
      </c>
      <c r="E107" s="223" t="s">
        <v>1590</v>
      </c>
      <c r="F107" s="224" t="s">
        <v>1591</v>
      </c>
      <c r="G107" s="225" t="s">
        <v>356</v>
      </c>
      <c r="H107" s="226">
        <v>18</v>
      </c>
      <c r="I107" s="227"/>
      <c r="J107" s="228">
        <f>ROUND(I107*H107,2)</f>
        <v>0</v>
      </c>
      <c r="K107" s="229"/>
      <c r="L107" s="230"/>
      <c r="M107" s="231" t="s">
        <v>19</v>
      </c>
      <c r="N107" s="232" t="s">
        <v>40</v>
      </c>
      <c r="O107" s="81"/>
      <c r="P107" s="212">
        <f>O107*H107</f>
        <v>0</v>
      </c>
      <c r="Q107" s="212">
        <v>0</v>
      </c>
      <c r="R107" s="212">
        <f>Q107*H107</f>
        <v>0</v>
      </c>
      <c r="S107" s="212">
        <v>0</v>
      </c>
      <c r="T107" s="213">
        <f>S107*H107</f>
        <v>0</v>
      </c>
      <c r="U107" s="35"/>
      <c r="V107" s="35"/>
      <c r="W107" s="35"/>
      <c r="X107" s="35"/>
      <c r="Y107" s="35"/>
      <c r="Z107" s="35"/>
      <c r="AA107" s="35"/>
      <c r="AB107" s="35"/>
      <c r="AC107" s="35"/>
      <c r="AD107" s="35"/>
      <c r="AE107" s="35"/>
      <c r="AR107" s="214" t="s">
        <v>188</v>
      </c>
      <c r="AT107" s="214" t="s">
        <v>299</v>
      </c>
      <c r="AU107" s="214" t="s">
        <v>79</v>
      </c>
      <c r="AY107" s="14" t="s">
        <v>171</v>
      </c>
      <c r="BE107" s="215">
        <f>IF(N107="základní",J107,0)</f>
        <v>0</v>
      </c>
      <c r="BF107" s="215">
        <f>IF(N107="snížená",J107,0)</f>
        <v>0</v>
      </c>
      <c r="BG107" s="215">
        <f>IF(N107="zákl. přenesená",J107,0)</f>
        <v>0</v>
      </c>
      <c r="BH107" s="215">
        <f>IF(N107="sníž. přenesená",J107,0)</f>
        <v>0</v>
      </c>
      <c r="BI107" s="215">
        <f>IF(N107="nulová",J107,0)</f>
        <v>0</v>
      </c>
      <c r="BJ107" s="14" t="s">
        <v>77</v>
      </c>
      <c r="BK107" s="215">
        <f>ROUND(I107*H107,2)</f>
        <v>0</v>
      </c>
      <c r="BL107" s="14" t="s">
        <v>178</v>
      </c>
      <c r="BM107" s="214" t="s">
        <v>269</v>
      </c>
    </row>
    <row r="108" spans="1:65" s="2" customFormat="1" ht="37.8" customHeight="1">
      <c r="A108" s="35"/>
      <c r="B108" s="36"/>
      <c r="C108" s="222" t="s">
        <v>217</v>
      </c>
      <c r="D108" s="222" t="s">
        <v>299</v>
      </c>
      <c r="E108" s="223" t="s">
        <v>1592</v>
      </c>
      <c r="F108" s="224" t="s">
        <v>1593</v>
      </c>
      <c r="G108" s="225" t="s">
        <v>356</v>
      </c>
      <c r="H108" s="226">
        <v>18</v>
      </c>
      <c r="I108" s="227"/>
      <c r="J108" s="228">
        <f>ROUND(I108*H108,2)</f>
        <v>0</v>
      </c>
      <c r="K108" s="229"/>
      <c r="L108" s="230"/>
      <c r="M108" s="231" t="s">
        <v>19</v>
      </c>
      <c r="N108" s="232" t="s">
        <v>40</v>
      </c>
      <c r="O108" s="81"/>
      <c r="P108" s="212">
        <f>O108*H108</f>
        <v>0</v>
      </c>
      <c r="Q108" s="212">
        <v>0</v>
      </c>
      <c r="R108" s="212">
        <f>Q108*H108</f>
        <v>0</v>
      </c>
      <c r="S108" s="212">
        <v>0</v>
      </c>
      <c r="T108" s="213">
        <f>S108*H108</f>
        <v>0</v>
      </c>
      <c r="U108" s="35"/>
      <c r="V108" s="35"/>
      <c r="W108" s="35"/>
      <c r="X108" s="35"/>
      <c r="Y108" s="35"/>
      <c r="Z108" s="35"/>
      <c r="AA108" s="35"/>
      <c r="AB108" s="35"/>
      <c r="AC108" s="35"/>
      <c r="AD108" s="35"/>
      <c r="AE108" s="35"/>
      <c r="AR108" s="214" t="s">
        <v>188</v>
      </c>
      <c r="AT108" s="214" t="s">
        <v>299</v>
      </c>
      <c r="AU108" s="214" t="s">
        <v>79</v>
      </c>
      <c r="AY108" s="14" t="s">
        <v>171</v>
      </c>
      <c r="BE108" s="215">
        <f>IF(N108="základní",J108,0)</f>
        <v>0</v>
      </c>
      <c r="BF108" s="215">
        <f>IF(N108="snížená",J108,0)</f>
        <v>0</v>
      </c>
      <c r="BG108" s="215">
        <f>IF(N108="zákl. přenesená",J108,0)</f>
        <v>0</v>
      </c>
      <c r="BH108" s="215">
        <f>IF(N108="sníž. přenesená",J108,0)</f>
        <v>0</v>
      </c>
      <c r="BI108" s="215">
        <f>IF(N108="nulová",J108,0)</f>
        <v>0</v>
      </c>
      <c r="BJ108" s="14" t="s">
        <v>77</v>
      </c>
      <c r="BK108" s="215">
        <f>ROUND(I108*H108,2)</f>
        <v>0</v>
      </c>
      <c r="BL108" s="14" t="s">
        <v>178</v>
      </c>
      <c r="BM108" s="214" t="s">
        <v>216</v>
      </c>
    </row>
    <row r="109" spans="1:65" s="2" customFormat="1" ht="14.4" customHeight="1">
      <c r="A109" s="35"/>
      <c r="B109" s="36"/>
      <c r="C109" s="222" t="s">
        <v>199</v>
      </c>
      <c r="D109" s="222" t="s">
        <v>299</v>
      </c>
      <c r="E109" s="223" t="s">
        <v>1594</v>
      </c>
      <c r="F109" s="224" t="s">
        <v>1595</v>
      </c>
      <c r="G109" s="225" t="s">
        <v>378</v>
      </c>
      <c r="H109" s="226">
        <v>6</v>
      </c>
      <c r="I109" s="227"/>
      <c r="J109" s="228">
        <f>ROUND(I109*H109,2)</f>
        <v>0</v>
      </c>
      <c r="K109" s="229"/>
      <c r="L109" s="230"/>
      <c r="M109" s="231" t="s">
        <v>19</v>
      </c>
      <c r="N109" s="232" t="s">
        <v>40</v>
      </c>
      <c r="O109" s="81"/>
      <c r="P109" s="212">
        <f>O109*H109</f>
        <v>0</v>
      </c>
      <c r="Q109" s="212">
        <v>0</v>
      </c>
      <c r="R109" s="212">
        <f>Q109*H109</f>
        <v>0</v>
      </c>
      <c r="S109" s="212">
        <v>0</v>
      </c>
      <c r="T109" s="213">
        <f>S109*H109</f>
        <v>0</v>
      </c>
      <c r="U109" s="35"/>
      <c r="V109" s="35"/>
      <c r="W109" s="35"/>
      <c r="X109" s="35"/>
      <c r="Y109" s="35"/>
      <c r="Z109" s="35"/>
      <c r="AA109" s="35"/>
      <c r="AB109" s="35"/>
      <c r="AC109" s="35"/>
      <c r="AD109" s="35"/>
      <c r="AE109" s="35"/>
      <c r="AR109" s="214" t="s">
        <v>188</v>
      </c>
      <c r="AT109" s="214" t="s">
        <v>299</v>
      </c>
      <c r="AU109" s="214" t="s">
        <v>79</v>
      </c>
      <c r="AY109" s="14" t="s">
        <v>171</v>
      </c>
      <c r="BE109" s="215">
        <f>IF(N109="základní",J109,0)</f>
        <v>0</v>
      </c>
      <c r="BF109" s="215">
        <f>IF(N109="snížená",J109,0)</f>
        <v>0</v>
      </c>
      <c r="BG109" s="215">
        <f>IF(N109="zákl. přenesená",J109,0)</f>
        <v>0</v>
      </c>
      <c r="BH109" s="215">
        <f>IF(N109="sníž. přenesená",J109,0)</f>
        <v>0</v>
      </c>
      <c r="BI109" s="215">
        <f>IF(N109="nulová",J109,0)</f>
        <v>0</v>
      </c>
      <c r="BJ109" s="14" t="s">
        <v>77</v>
      </c>
      <c r="BK109" s="215">
        <f>ROUND(I109*H109,2)</f>
        <v>0</v>
      </c>
      <c r="BL109" s="14" t="s">
        <v>178</v>
      </c>
      <c r="BM109" s="214" t="s">
        <v>220</v>
      </c>
    </row>
    <row r="110" spans="1:65" s="2" customFormat="1" ht="14.4" customHeight="1">
      <c r="A110" s="35"/>
      <c r="B110" s="36"/>
      <c r="C110" s="222" t="s">
        <v>8</v>
      </c>
      <c r="D110" s="222" t="s">
        <v>299</v>
      </c>
      <c r="E110" s="223" t="s">
        <v>1596</v>
      </c>
      <c r="F110" s="224" t="s">
        <v>1597</v>
      </c>
      <c r="G110" s="225" t="s">
        <v>378</v>
      </c>
      <c r="H110" s="226">
        <v>6</v>
      </c>
      <c r="I110" s="227"/>
      <c r="J110" s="228">
        <f>ROUND(I110*H110,2)</f>
        <v>0</v>
      </c>
      <c r="K110" s="229"/>
      <c r="L110" s="230"/>
      <c r="M110" s="231" t="s">
        <v>19</v>
      </c>
      <c r="N110" s="232" t="s">
        <v>40</v>
      </c>
      <c r="O110" s="81"/>
      <c r="P110" s="212">
        <f>O110*H110</f>
        <v>0</v>
      </c>
      <c r="Q110" s="212">
        <v>0</v>
      </c>
      <c r="R110" s="212">
        <f>Q110*H110</f>
        <v>0</v>
      </c>
      <c r="S110" s="212">
        <v>0</v>
      </c>
      <c r="T110" s="213">
        <f>S110*H110</f>
        <v>0</v>
      </c>
      <c r="U110" s="35"/>
      <c r="V110" s="35"/>
      <c r="W110" s="35"/>
      <c r="X110" s="35"/>
      <c r="Y110" s="35"/>
      <c r="Z110" s="35"/>
      <c r="AA110" s="35"/>
      <c r="AB110" s="35"/>
      <c r="AC110" s="35"/>
      <c r="AD110" s="35"/>
      <c r="AE110" s="35"/>
      <c r="AR110" s="214" t="s">
        <v>188</v>
      </c>
      <c r="AT110" s="214" t="s">
        <v>299</v>
      </c>
      <c r="AU110" s="214" t="s">
        <v>79</v>
      </c>
      <c r="AY110" s="14" t="s">
        <v>171</v>
      </c>
      <c r="BE110" s="215">
        <f>IF(N110="základní",J110,0)</f>
        <v>0</v>
      </c>
      <c r="BF110" s="215">
        <f>IF(N110="snížená",J110,0)</f>
        <v>0</v>
      </c>
      <c r="BG110" s="215">
        <f>IF(N110="zákl. přenesená",J110,0)</f>
        <v>0</v>
      </c>
      <c r="BH110" s="215">
        <f>IF(N110="sníž. přenesená",J110,0)</f>
        <v>0</v>
      </c>
      <c r="BI110" s="215">
        <f>IF(N110="nulová",J110,0)</f>
        <v>0</v>
      </c>
      <c r="BJ110" s="14" t="s">
        <v>77</v>
      </c>
      <c r="BK110" s="215">
        <f>ROUND(I110*H110,2)</f>
        <v>0</v>
      </c>
      <c r="BL110" s="14" t="s">
        <v>178</v>
      </c>
      <c r="BM110" s="214" t="s">
        <v>223</v>
      </c>
    </row>
    <row r="111" spans="1:65" s="2" customFormat="1" ht="14.4" customHeight="1">
      <c r="A111" s="35"/>
      <c r="B111" s="36"/>
      <c r="C111" s="202" t="s">
        <v>202</v>
      </c>
      <c r="D111" s="202" t="s">
        <v>174</v>
      </c>
      <c r="E111" s="203" t="s">
        <v>1598</v>
      </c>
      <c r="F111" s="204" t="s">
        <v>1599</v>
      </c>
      <c r="G111" s="205" t="s">
        <v>356</v>
      </c>
      <c r="H111" s="206">
        <v>36</v>
      </c>
      <c r="I111" s="207"/>
      <c r="J111" s="208">
        <f>ROUND(I111*H111,2)</f>
        <v>0</v>
      </c>
      <c r="K111" s="209"/>
      <c r="L111" s="41"/>
      <c r="M111" s="210" t="s">
        <v>19</v>
      </c>
      <c r="N111" s="211" t="s">
        <v>40</v>
      </c>
      <c r="O111" s="81"/>
      <c r="P111" s="212">
        <f>O111*H111</f>
        <v>0</v>
      </c>
      <c r="Q111" s="212">
        <v>0</v>
      </c>
      <c r="R111" s="212">
        <f>Q111*H111</f>
        <v>0</v>
      </c>
      <c r="S111" s="212">
        <v>0</v>
      </c>
      <c r="T111" s="213">
        <f>S111*H111</f>
        <v>0</v>
      </c>
      <c r="U111" s="35"/>
      <c r="V111" s="35"/>
      <c r="W111" s="35"/>
      <c r="X111" s="35"/>
      <c r="Y111" s="35"/>
      <c r="Z111" s="35"/>
      <c r="AA111" s="35"/>
      <c r="AB111" s="35"/>
      <c r="AC111" s="35"/>
      <c r="AD111" s="35"/>
      <c r="AE111" s="35"/>
      <c r="AR111" s="214" t="s">
        <v>178</v>
      </c>
      <c r="AT111" s="214" t="s">
        <v>174</v>
      </c>
      <c r="AU111" s="214" t="s">
        <v>79</v>
      </c>
      <c r="AY111" s="14" t="s">
        <v>171</v>
      </c>
      <c r="BE111" s="215">
        <f>IF(N111="základní",J111,0)</f>
        <v>0</v>
      </c>
      <c r="BF111" s="215">
        <f>IF(N111="snížená",J111,0)</f>
        <v>0</v>
      </c>
      <c r="BG111" s="215">
        <f>IF(N111="zákl. přenesená",J111,0)</f>
        <v>0</v>
      </c>
      <c r="BH111" s="215">
        <f>IF(N111="sníž. přenesená",J111,0)</f>
        <v>0</v>
      </c>
      <c r="BI111" s="215">
        <f>IF(N111="nulová",J111,0)</f>
        <v>0</v>
      </c>
      <c r="BJ111" s="14" t="s">
        <v>77</v>
      </c>
      <c r="BK111" s="215">
        <f>ROUND(I111*H111,2)</f>
        <v>0</v>
      </c>
      <c r="BL111" s="14" t="s">
        <v>178</v>
      </c>
      <c r="BM111" s="214" t="s">
        <v>227</v>
      </c>
    </row>
    <row r="112" spans="1:65" s="2" customFormat="1" ht="24.15" customHeight="1">
      <c r="A112" s="35"/>
      <c r="B112" s="36"/>
      <c r="C112" s="222" t="s">
        <v>235</v>
      </c>
      <c r="D112" s="222" t="s">
        <v>299</v>
      </c>
      <c r="E112" s="223" t="s">
        <v>1600</v>
      </c>
      <c r="F112" s="224" t="s">
        <v>1601</v>
      </c>
      <c r="G112" s="225" t="s">
        <v>378</v>
      </c>
      <c r="H112" s="226">
        <v>79</v>
      </c>
      <c r="I112" s="227"/>
      <c r="J112" s="228">
        <f>ROUND(I112*H112,2)</f>
        <v>0</v>
      </c>
      <c r="K112" s="229"/>
      <c r="L112" s="230"/>
      <c r="M112" s="231" t="s">
        <v>19</v>
      </c>
      <c r="N112" s="232" t="s">
        <v>40</v>
      </c>
      <c r="O112" s="81"/>
      <c r="P112" s="212">
        <f>O112*H112</f>
        <v>0</v>
      </c>
      <c r="Q112" s="212">
        <v>0</v>
      </c>
      <c r="R112" s="212">
        <f>Q112*H112</f>
        <v>0</v>
      </c>
      <c r="S112" s="212">
        <v>0</v>
      </c>
      <c r="T112" s="213">
        <f>S112*H112</f>
        <v>0</v>
      </c>
      <c r="U112" s="35"/>
      <c r="V112" s="35"/>
      <c r="W112" s="35"/>
      <c r="X112" s="35"/>
      <c r="Y112" s="35"/>
      <c r="Z112" s="35"/>
      <c r="AA112" s="35"/>
      <c r="AB112" s="35"/>
      <c r="AC112" s="35"/>
      <c r="AD112" s="35"/>
      <c r="AE112" s="35"/>
      <c r="AR112" s="214" t="s">
        <v>188</v>
      </c>
      <c r="AT112" s="214" t="s">
        <v>299</v>
      </c>
      <c r="AU112" s="214" t="s">
        <v>79</v>
      </c>
      <c r="AY112" s="14" t="s">
        <v>171</v>
      </c>
      <c r="BE112" s="215">
        <f>IF(N112="základní",J112,0)</f>
        <v>0</v>
      </c>
      <c r="BF112" s="215">
        <f>IF(N112="snížená",J112,0)</f>
        <v>0</v>
      </c>
      <c r="BG112" s="215">
        <f>IF(N112="zákl. přenesená",J112,0)</f>
        <v>0</v>
      </c>
      <c r="BH112" s="215">
        <f>IF(N112="sníž. přenesená",J112,0)</f>
        <v>0</v>
      </c>
      <c r="BI112" s="215">
        <f>IF(N112="nulová",J112,0)</f>
        <v>0</v>
      </c>
      <c r="BJ112" s="14" t="s">
        <v>77</v>
      </c>
      <c r="BK112" s="215">
        <f>ROUND(I112*H112,2)</f>
        <v>0</v>
      </c>
      <c r="BL112" s="14" t="s">
        <v>178</v>
      </c>
      <c r="BM112" s="214" t="s">
        <v>230</v>
      </c>
    </row>
    <row r="113" spans="1:65" s="2" customFormat="1" ht="24.15" customHeight="1">
      <c r="A113" s="35"/>
      <c r="B113" s="36"/>
      <c r="C113" s="222" t="s">
        <v>206</v>
      </c>
      <c r="D113" s="222" t="s">
        <v>299</v>
      </c>
      <c r="E113" s="223" t="s">
        <v>1602</v>
      </c>
      <c r="F113" s="224" t="s">
        <v>1603</v>
      </c>
      <c r="G113" s="225" t="s">
        <v>378</v>
      </c>
      <c r="H113" s="226">
        <v>79</v>
      </c>
      <c r="I113" s="227"/>
      <c r="J113" s="228">
        <f>ROUND(I113*H113,2)</f>
        <v>0</v>
      </c>
      <c r="K113" s="229"/>
      <c r="L113" s="230"/>
      <c r="M113" s="231" t="s">
        <v>19</v>
      </c>
      <c r="N113" s="232" t="s">
        <v>40</v>
      </c>
      <c r="O113" s="81"/>
      <c r="P113" s="212">
        <f>O113*H113</f>
        <v>0</v>
      </c>
      <c r="Q113" s="212">
        <v>0</v>
      </c>
      <c r="R113" s="212">
        <f>Q113*H113</f>
        <v>0</v>
      </c>
      <c r="S113" s="212">
        <v>0</v>
      </c>
      <c r="T113" s="213">
        <f>S113*H113</f>
        <v>0</v>
      </c>
      <c r="U113" s="35"/>
      <c r="V113" s="35"/>
      <c r="W113" s="35"/>
      <c r="X113" s="35"/>
      <c r="Y113" s="35"/>
      <c r="Z113" s="35"/>
      <c r="AA113" s="35"/>
      <c r="AB113" s="35"/>
      <c r="AC113" s="35"/>
      <c r="AD113" s="35"/>
      <c r="AE113" s="35"/>
      <c r="AR113" s="214" t="s">
        <v>188</v>
      </c>
      <c r="AT113" s="214" t="s">
        <v>299</v>
      </c>
      <c r="AU113" s="214" t="s">
        <v>79</v>
      </c>
      <c r="AY113" s="14" t="s">
        <v>171</v>
      </c>
      <c r="BE113" s="215">
        <f>IF(N113="základní",J113,0)</f>
        <v>0</v>
      </c>
      <c r="BF113" s="215">
        <f>IF(N113="snížená",J113,0)</f>
        <v>0</v>
      </c>
      <c r="BG113" s="215">
        <f>IF(N113="zákl. přenesená",J113,0)</f>
        <v>0</v>
      </c>
      <c r="BH113" s="215">
        <f>IF(N113="sníž. přenesená",J113,0)</f>
        <v>0</v>
      </c>
      <c r="BI113" s="215">
        <f>IF(N113="nulová",J113,0)</f>
        <v>0</v>
      </c>
      <c r="BJ113" s="14" t="s">
        <v>77</v>
      </c>
      <c r="BK113" s="215">
        <f>ROUND(I113*H113,2)</f>
        <v>0</v>
      </c>
      <c r="BL113" s="14" t="s">
        <v>178</v>
      </c>
      <c r="BM113" s="214" t="s">
        <v>238</v>
      </c>
    </row>
    <row r="114" spans="1:65" s="2" customFormat="1" ht="14.4" customHeight="1">
      <c r="A114" s="35"/>
      <c r="B114" s="36"/>
      <c r="C114" s="202" t="s">
        <v>244</v>
      </c>
      <c r="D114" s="202" t="s">
        <v>174</v>
      </c>
      <c r="E114" s="203" t="s">
        <v>1604</v>
      </c>
      <c r="F114" s="204" t="s">
        <v>1605</v>
      </c>
      <c r="G114" s="205" t="s">
        <v>378</v>
      </c>
      <c r="H114" s="206">
        <v>158</v>
      </c>
      <c r="I114" s="207"/>
      <c r="J114" s="208">
        <f>ROUND(I114*H114,2)</f>
        <v>0</v>
      </c>
      <c r="K114" s="209"/>
      <c r="L114" s="41"/>
      <c r="M114" s="210" t="s">
        <v>19</v>
      </c>
      <c r="N114" s="211" t="s">
        <v>40</v>
      </c>
      <c r="O114" s="81"/>
      <c r="P114" s="212">
        <f>O114*H114</f>
        <v>0</v>
      </c>
      <c r="Q114" s="212">
        <v>0</v>
      </c>
      <c r="R114" s="212">
        <f>Q114*H114</f>
        <v>0</v>
      </c>
      <c r="S114" s="212">
        <v>0</v>
      </c>
      <c r="T114" s="213">
        <f>S114*H114</f>
        <v>0</v>
      </c>
      <c r="U114" s="35"/>
      <c r="V114" s="35"/>
      <c r="W114" s="35"/>
      <c r="X114" s="35"/>
      <c r="Y114" s="35"/>
      <c r="Z114" s="35"/>
      <c r="AA114" s="35"/>
      <c r="AB114" s="35"/>
      <c r="AC114" s="35"/>
      <c r="AD114" s="35"/>
      <c r="AE114" s="35"/>
      <c r="AR114" s="214" t="s">
        <v>178</v>
      </c>
      <c r="AT114" s="214" t="s">
        <v>174</v>
      </c>
      <c r="AU114" s="214" t="s">
        <v>79</v>
      </c>
      <c r="AY114" s="14" t="s">
        <v>171</v>
      </c>
      <c r="BE114" s="215">
        <f>IF(N114="základní",J114,0)</f>
        <v>0</v>
      </c>
      <c r="BF114" s="215">
        <f>IF(N114="snížená",J114,0)</f>
        <v>0</v>
      </c>
      <c r="BG114" s="215">
        <f>IF(N114="zákl. přenesená",J114,0)</f>
        <v>0</v>
      </c>
      <c r="BH114" s="215">
        <f>IF(N114="sníž. přenesená",J114,0)</f>
        <v>0</v>
      </c>
      <c r="BI114" s="215">
        <f>IF(N114="nulová",J114,0)</f>
        <v>0</v>
      </c>
      <c r="BJ114" s="14" t="s">
        <v>77</v>
      </c>
      <c r="BK114" s="215">
        <f>ROUND(I114*H114,2)</f>
        <v>0</v>
      </c>
      <c r="BL114" s="14" t="s">
        <v>178</v>
      </c>
      <c r="BM114" s="214" t="s">
        <v>241</v>
      </c>
    </row>
    <row r="115" spans="1:65" s="2" customFormat="1" ht="14.4" customHeight="1">
      <c r="A115" s="35"/>
      <c r="B115" s="36"/>
      <c r="C115" s="202" t="s">
        <v>209</v>
      </c>
      <c r="D115" s="202" t="s">
        <v>174</v>
      </c>
      <c r="E115" s="203" t="s">
        <v>1606</v>
      </c>
      <c r="F115" s="204" t="s">
        <v>1607</v>
      </c>
      <c r="G115" s="205" t="s">
        <v>423</v>
      </c>
      <c r="H115" s="206">
        <v>2800</v>
      </c>
      <c r="I115" s="207"/>
      <c r="J115" s="208">
        <f>ROUND(I115*H115,2)</f>
        <v>0</v>
      </c>
      <c r="K115" s="209"/>
      <c r="L115" s="41"/>
      <c r="M115" s="210" t="s">
        <v>19</v>
      </c>
      <c r="N115" s="211" t="s">
        <v>40</v>
      </c>
      <c r="O115" s="81"/>
      <c r="P115" s="212">
        <f>O115*H115</f>
        <v>0</v>
      </c>
      <c r="Q115" s="212">
        <v>0</v>
      </c>
      <c r="R115" s="212">
        <f>Q115*H115</f>
        <v>0</v>
      </c>
      <c r="S115" s="212">
        <v>0</v>
      </c>
      <c r="T115" s="213">
        <f>S115*H115</f>
        <v>0</v>
      </c>
      <c r="U115" s="35"/>
      <c r="V115" s="35"/>
      <c r="W115" s="35"/>
      <c r="X115" s="35"/>
      <c r="Y115" s="35"/>
      <c r="Z115" s="35"/>
      <c r="AA115" s="35"/>
      <c r="AB115" s="35"/>
      <c r="AC115" s="35"/>
      <c r="AD115" s="35"/>
      <c r="AE115" s="35"/>
      <c r="AR115" s="214" t="s">
        <v>178</v>
      </c>
      <c r="AT115" s="214" t="s">
        <v>174</v>
      </c>
      <c r="AU115" s="214" t="s">
        <v>79</v>
      </c>
      <c r="AY115" s="14" t="s">
        <v>171</v>
      </c>
      <c r="BE115" s="215">
        <f>IF(N115="základní",J115,0)</f>
        <v>0</v>
      </c>
      <c r="BF115" s="215">
        <f>IF(N115="snížená",J115,0)</f>
        <v>0</v>
      </c>
      <c r="BG115" s="215">
        <f>IF(N115="zákl. přenesená",J115,0)</f>
        <v>0</v>
      </c>
      <c r="BH115" s="215">
        <f>IF(N115="sníž. přenesená",J115,0)</f>
        <v>0</v>
      </c>
      <c r="BI115" s="215">
        <f>IF(N115="nulová",J115,0)</f>
        <v>0</v>
      </c>
      <c r="BJ115" s="14" t="s">
        <v>77</v>
      </c>
      <c r="BK115" s="215">
        <f>ROUND(I115*H115,2)</f>
        <v>0</v>
      </c>
      <c r="BL115" s="14" t="s">
        <v>178</v>
      </c>
      <c r="BM115" s="214" t="s">
        <v>247</v>
      </c>
    </row>
    <row r="116" spans="1:65" s="2" customFormat="1" ht="14.4" customHeight="1">
      <c r="A116" s="35"/>
      <c r="B116" s="36"/>
      <c r="C116" s="202" t="s">
        <v>7</v>
      </c>
      <c r="D116" s="202" t="s">
        <v>174</v>
      </c>
      <c r="E116" s="203" t="s">
        <v>1608</v>
      </c>
      <c r="F116" s="204" t="s">
        <v>1609</v>
      </c>
      <c r="G116" s="205" t="s">
        <v>423</v>
      </c>
      <c r="H116" s="206">
        <v>2800</v>
      </c>
      <c r="I116" s="207"/>
      <c r="J116" s="208">
        <f>ROUND(I116*H116,2)</f>
        <v>0</v>
      </c>
      <c r="K116" s="209"/>
      <c r="L116" s="41"/>
      <c r="M116" s="210" t="s">
        <v>19</v>
      </c>
      <c r="N116" s="211" t="s">
        <v>40</v>
      </c>
      <c r="O116" s="81"/>
      <c r="P116" s="212">
        <f>O116*H116</f>
        <v>0</v>
      </c>
      <c r="Q116" s="212">
        <v>0</v>
      </c>
      <c r="R116" s="212">
        <f>Q116*H116</f>
        <v>0</v>
      </c>
      <c r="S116" s="212">
        <v>0</v>
      </c>
      <c r="T116" s="213">
        <f>S116*H116</f>
        <v>0</v>
      </c>
      <c r="U116" s="35"/>
      <c r="V116" s="35"/>
      <c r="W116" s="35"/>
      <c r="X116" s="35"/>
      <c r="Y116" s="35"/>
      <c r="Z116" s="35"/>
      <c r="AA116" s="35"/>
      <c r="AB116" s="35"/>
      <c r="AC116" s="35"/>
      <c r="AD116" s="35"/>
      <c r="AE116" s="35"/>
      <c r="AR116" s="214" t="s">
        <v>178</v>
      </c>
      <c r="AT116" s="214" t="s">
        <v>174</v>
      </c>
      <c r="AU116" s="214" t="s">
        <v>79</v>
      </c>
      <c r="AY116" s="14" t="s">
        <v>171</v>
      </c>
      <c r="BE116" s="215">
        <f>IF(N116="základní",J116,0)</f>
        <v>0</v>
      </c>
      <c r="BF116" s="215">
        <f>IF(N116="snížená",J116,0)</f>
        <v>0</v>
      </c>
      <c r="BG116" s="215">
        <f>IF(N116="zákl. přenesená",J116,0)</f>
        <v>0</v>
      </c>
      <c r="BH116" s="215">
        <f>IF(N116="sníž. přenesená",J116,0)</f>
        <v>0</v>
      </c>
      <c r="BI116" s="215">
        <f>IF(N116="nulová",J116,0)</f>
        <v>0</v>
      </c>
      <c r="BJ116" s="14" t="s">
        <v>77</v>
      </c>
      <c r="BK116" s="215">
        <f>ROUND(I116*H116,2)</f>
        <v>0</v>
      </c>
      <c r="BL116" s="14" t="s">
        <v>178</v>
      </c>
      <c r="BM116" s="214" t="s">
        <v>252</v>
      </c>
    </row>
    <row r="117" spans="1:63" s="12" customFormat="1" ht="22.8" customHeight="1">
      <c r="A117" s="12"/>
      <c r="B117" s="186"/>
      <c r="C117" s="187"/>
      <c r="D117" s="188" t="s">
        <v>68</v>
      </c>
      <c r="E117" s="200" t="s">
        <v>628</v>
      </c>
      <c r="F117" s="200" t="s">
        <v>1610</v>
      </c>
      <c r="G117" s="187"/>
      <c r="H117" s="187"/>
      <c r="I117" s="190"/>
      <c r="J117" s="201">
        <f>BK117</f>
        <v>0</v>
      </c>
      <c r="K117" s="187"/>
      <c r="L117" s="192"/>
      <c r="M117" s="193"/>
      <c r="N117" s="194"/>
      <c r="O117" s="194"/>
      <c r="P117" s="195">
        <f>SUM(P118:P126)</f>
        <v>0</v>
      </c>
      <c r="Q117" s="194"/>
      <c r="R117" s="195">
        <f>SUM(R118:R126)</f>
        <v>0</v>
      </c>
      <c r="S117" s="194"/>
      <c r="T117" s="196">
        <f>SUM(T118:T126)</f>
        <v>0</v>
      </c>
      <c r="U117" s="12"/>
      <c r="V117" s="12"/>
      <c r="W117" s="12"/>
      <c r="X117" s="12"/>
      <c r="Y117" s="12"/>
      <c r="Z117" s="12"/>
      <c r="AA117" s="12"/>
      <c r="AB117" s="12"/>
      <c r="AC117" s="12"/>
      <c r="AD117" s="12"/>
      <c r="AE117" s="12"/>
      <c r="AR117" s="197" t="s">
        <v>77</v>
      </c>
      <c r="AT117" s="198" t="s">
        <v>68</v>
      </c>
      <c r="AU117" s="198" t="s">
        <v>77</v>
      </c>
      <c r="AY117" s="197" t="s">
        <v>171</v>
      </c>
      <c r="BK117" s="199">
        <f>SUM(BK118:BK126)</f>
        <v>0</v>
      </c>
    </row>
    <row r="118" spans="1:65" s="2" customFormat="1" ht="37.8" customHeight="1">
      <c r="A118" s="35"/>
      <c r="B118" s="36"/>
      <c r="C118" s="222" t="s">
        <v>213</v>
      </c>
      <c r="D118" s="222" t="s">
        <v>299</v>
      </c>
      <c r="E118" s="223" t="s">
        <v>1611</v>
      </c>
      <c r="F118" s="224" t="s">
        <v>1612</v>
      </c>
      <c r="G118" s="225" t="s">
        <v>356</v>
      </c>
      <c r="H118" s="226">
        <v>95</v>
      </c>
      <c r="I118" s="227"/>
      <c r="J118" s="228">
        <f>ROUND(I118*H118,2)</f>
        <v>0</v>
      </c>
      <c r="K118" s="229"/>
      <c r="L118" s="230"/>
      <c r="M118" s="231" t="s">
        <v>19</v>
      </c>
      <c r="N118" s="232" t="s">
        <v>40</v>
      </c>
      <c r="O118" s="81"/>
      <c r="P118" s="212">
        <f>O118*H118</f>
        <v>0</v>
      </c>
      <c r="Q118" s="212">
        <v>0</v>
      </c>
      <c r="R118" s="212">
        <f>Q118*H118</f>
        <v>0</v>
      </c>
      <c r="S118" s="212">
        <v>0</v>
      </c>
      <c r="T118" s="213">
        <f>S118*H118</f>
        <v>0</v>
      </c>
      <c r="U118" s="35"/>
      <c r="V118" s="35"/>
      <c r="W118" s="35"/>
      <c r="X118" s="35"/>
      <c r="Y118" s="35"/>
      <c r="Z118" s="35"/>
      <c r="AA118" s="35"/>
      <c r="AB118" s="35"/>
      <c r="AC118" s="35"/>
      <c r="AD118" s="35"/>
      <c r="AE118" s="35"/>
      <c r="AR118" s="214" t="s">
        <v>188</v>
      </c>
      <c r="AT118" s="214" t="s">
        <v>299</v>
      </c>
      <c r="AU118" s="214" t="s">
        <v>79</v>
      </c>
      <c r="AY118" s="14" t="s">
        <v>171</v>
      </c>
      <c r="BE118" s="215">
        <f>IF(N118="základní",J118,0)</f>
        <v>0</v>
      </c>
      <c r="BF118" s="215">
        <f>IF(N118="snížená",J118,0)</f>
        <v>0</v>
      </c>
      <c r="BG118" s="215">
        <f>IF(N118="zákl. přenesená",J118,0)</f>
        <v>0</v>
      </c>
      <c r="BH118" s="215">
        <f>IF(N118="sníž. přenesená",J118,0)</f>
        <v>0</v>
      </c>
      <c r="BI118" s="215">
        <f>IF(N118="nulová",J118,0)</f>
        <v>0</v>
      </c>
      <c r="BJ118" s="14" t="s">
        <v>77</v>
      </c>
      <c r="BK118" s="215">
        <f>ROUND(I118*H118,2)</f>
        <v>0</v>
      </c>
      <c r="BL118" s="14" t="s">
        <v>178</v>
      </c>
      <c r="BM118" s="214" t="s">
        <v>255</v>
      </c>
    </row>
    <row r="119" spans="1:65" s="2" customFormat="1" ht="37.8" customHeight="1">
      <c r="A119" s="35"/>
      <c r="B119" s="36"/>
      <c r="C119" s="222" t="s">
        <v>263</v>
      </c>
      <c r="D119" s="222" t="s">
        <v>299</v>
      </c>
      <c r="E119" s="223" t="s">
        <v>1613</v>
      </c>
      <c r="F119" s="224" t="s">
        <v>1614</v>
      </c>
      <c r="G119" s="225" t="s">
        <v>356</v>
      </c>
      <c r="H119" s="226">
        <v>95</v>
      </c>
      <c r="I119" s="227"/>
      <c r="J119" s="228">
        <f>ROUND(I119*H119,2)</f>
        <v>0</v>
      </c>
      <c r="K119" s="229"/>
      <c r="L119" s="230"/>
      <c r="M119" s="231" t="s">
        <v>19</v>
      </c>
      <c r="N119" s="232" t="s">
        <v>40</v>
      </c>
      <c r="O119" s="81"/>
      <c r="P119" s="212">
        <f>O119*H119</f>
        <v>0</v>
      </c>
      <c r="Q119" s="212">
        <v>0</v>
      </c>
      <c r="R119" s="212">
        <f>Q119*H119</f>
        <v>0</v>
      </c>
      <c r="S119" s="212">
        <v>0</v>
      </c>
      <c r="T119" s="213">
        <f>S119*H119</f>
        <v>0</v>
      </c>
      <c r="U119" s="35"/>
      <c r="V119" s="35"/>
      <c r="W119" s="35"/>
      <c r="X119" s="35"/>
      <c r="Y119" s="35"/>
      <c r="Z119" s="35"/>
      <c r="AA119" s="35"/>
      <c r="AB119" s="35"/>
      <c r="AC119" s="35"/>
      <c r="AD119" s="35"/>
      <c r="AE119" s="35"/>
      <c r="AR119" s="214" t="s">
        <v>188</v>
      </c>
      <c r="AT119" s="214" t="s">
        <v>299</v>
      </c>
      <c r="AU119" s="214" t="s">
        <v>79</v>
      </c>
      <c r="AY119" s="14" t="s">
        <v>171</v>
      </c>
      <c r="BE119" s="215">
        <f>IF(N119="základní",J119,0)</f>
        <v>0</v>
      </c>
      <c r="BF119" s="215">
        <f>IF(N119="snížená",J119,0)</f>
        <v>0</v>
      </c>
      <c r="BG119" s="215">
        <f>IF(N119="zákl. přenesená",J119,0)</f>
        <v>0</v>
      </c>
      <c r="BH119" s="215">
        <f>IF(N119="sníž. přenesená",J119,0)</f>
        <v>0</v>
      </c>
      <c r="BI119" s="215">
        <f>IF(N119="nulová",J119,0)</f>
        <v>0</v>
      </c>
      <c r="BJ119" s="14" t="s">
        <v>77</v>
      </c>
      <c r="BK119" s="215">
        <f>ROUND(I119*H119,2)</f>
        <v>0</v>
      </c>
      <c r="BL119" s="14" t="s">
        <v>178</v>
      </c>
      <c r="BM119" s="214" t="s">
        <v>260</v>
      </c>
    </row>
    <row r="120" spans="1:65" s="2" customFormat="1" ht="24.15" customHeight="1">
      <c r="A120" s="35"/>
      <c r="B120" s="36"/>
      <c r="C120" s="202" t="s">
        <v>269</v>
      </c>
      <c r="D120" s="202" t="s">
        <v>174</v>
      </c>
      <c r="E120" s="203" t="s">
        <v>1615</v>
      </c>
      <c r="F120" s="204" t="s">
        <v>1616</v>
      </c>
      <c r="G120" s="205" t="s">
        <v>356</v>
      </c>
      <c r="H120" s="206">
        <v>190</v>
      </c>
      <c r="I120" s="207"/>
      <c r="J120" s="208">
        <f>ROUND(I120*H120,2)</f>
        <v>0</v>
      </c>
      <c r="K120" s="209"/>
      <c r="L120" s="41"/>
      <c r="M120" s="210" t="s">
        <v>19</v>
      </c>
      <c r="N120" s="211" t="s">
        <v>40</v>
      </c>
      <c r="O120" s="81"/>
      <c r="P120" s="212">
        <f>O120*H120</f>
        <v>0</v>
      </c>
      <c r="Q120" s="212">
        <v>0</v>
      </c>
      <c r="R120" s="212">
        <f>Q120*H120</f>
        <v>0</v>
      </c>
      <c r="S120" s="212">
        <v>0</v>
      </c>
      <c r="T120" s="213">
        <f>S120*H120</f>
        <v>0</v>
      </c>
      <c r="U120" s="35"/>
      <c r="V120" s="35"/>
      <c r="W120" s="35"/>
      <c r="X120" s="35"/>
      <c r="Y120" s="35"/>
      <c r="Z120" s="35"/>
      <c r="AA120" s="35"/>
      <c r="AB120" s="35"/>
      <c r="AC120" s="35"/>
      <c r="AD120" s="35"/>
      <c r="AE120" s="35"/>
      <c r="AR120" s="214" t="s">
        <v>178</v>
      </c>
      <c r="AT120" s="214" t="s">
        <v>174</v>
      </c>
      <c r="AU120" s="214" t="s">
        <v>79</v>
      </c>
      <c r="AY120" s="14" t="s">
        <v>171</v>
      </c>
      <c r="BE120" s="215">
        <f>IF(N120="základní",J120,0)</f>
        <v>0</v>
      </c>
      <c r="BF120" s="215">
        <f>IF(N120="snížená",J120,0)</f>
        <v>0</v>
      </c>
      <c r="BG120" s="215">
        <f>IF(N120="zákl. přenesená",J120,0)</f>
        <v>0</v>
      </c>
      <c r="BH120" s="215">
        <f>IF(N120="sníž. přenesená",J120,0)</f>
        <v>0</v>
      </c>
      <c r="BI120" s="215">
        <f>IF(N120="nulová",J120,0)</f>
        <v>0</v>
      </c>
      <c r="BJ120" s="14" t="s">
        <v>77</v>
      </c>
      <c r="BK120" s="215">
        <f>ROUND(I120*H120,2)</f>
        <v>0</v>
      </c>
      <c r="BL120" s="14" t="s">
        <v>178</v>
      </c>
      <c r="BM120" s="214" t="s">
        <v>266</v>
      </c>
    </row>
    <row r="121" spans="1:65" s="2" customFormat="1" ht="14.4" customHeight="1">
      <c r="A121" s="35"/>
      <c r="B121" s="36"/>
      <c r="C121" s="202" t="s">
        <v>275</v>
      </c>
      <c r="D121" s="202" t="s">
        <v>174</v>
      </c>
      <c r="E121" s="203" t="s">
        <v>1617</v>
      </c>
      <c r="F121" s="204" t="s">
        <v>1607</v>
      </c>
      <c r="G121" s="205" t="s">
        <v>423</v>
      </c>
      <c r="H121" s="206">
        <v>950</v>
      </c>
      <c r="I121" s="207"/>
      <c r="J121" s="208">
        <f>ROUND(I121*H121,2)</f>
        <v>0</v>
      </c>
      <c r="K121" s="209"/>
      <c r="L121" s="41"/>
      <c r="M121" s="210" t="s">
        <v>19</v>
      </c>
      <c r="N121" s="211" t="s">
        <v>40</v>
      </c>
      <c r="O121" s="81"/>
      <c r="P121" s="212">
        <f>O121*H121</f>
        <v>0</v>
      </c>
      <c r="Q121" s="212">
        <v>0</v>
      </c>
      <c r="R121" s="212">
        <f>Q121*H121</f>
        <v>0</v>
      </c>
      <c r="S121" s="212">
        <v>0</v>
      </c>
      <c r="T121" s="213">
        <f>S121*H121</f>
        <v>0</v>
      </c>
      <c r="U121" s="35"/>
      <c r="V121" s="35"/>
      <c r="W121" s="35"/>
      <c r="X121" s="35"/>
      <c r="Y121" s="35"/>
      <c r="Z121" s="35"/>
      <c r="AA121" s="35"/>
      <c r="AB121" s="35"/>
      <c r="AC121" s="35"/>
      <c r="AD121" s="35"/>
      <c r="AE121" s="35"/>
      <c r="AR121" s="214" t="s">
        <v>178</v>
      </c>
      <c r="AT121" s="214" t="s">
        <v>174</v>
      </c>
      <c r="AU121" s="214" t="s">
        <v>79</v>
      </c>
      <c r="AY121" s="14" t="s">
        <v>171</v>
      </c>
      <c r="BE121" s="215">
        <f>IF(N121="základní",J121,0)</f>
        <v>0</v>
      </c>
      <c r="BF121" s="215">
        <f>IF(N121="snížená",J121,0)</f>
        <v>0</v>
      </c>
      <c r="BG121" s="215">
        <f>IF(N121="zákl. přenesená",J121,0)</f>
        <v>0</v>
      </c>
      <c r="BH121" s="215">
        <f>IF(N121="sníž. přenesená",J121,0)</f>
        <v>0</v>
      </c>
      <c r="BI121" s="215">
        <f>IF(N121="nulová",J121,0)</f>
        <v>0</v>
      </c>
      <c r="BJ121" s="14" t="s">
        <v>77</v>
      </c>
      <c r="BK121" s="215">
        <f>ROUND(I121*H121,2)</f>
        <v>0</v>
      </c>
      <c r="BL121" s="14" t="s">
        <v>178</v>
      </c>
      <c r="BM121" s="214" t="s">
        <v>272</v>
      </c>
    </row>
    <row r="122" spans="1:65" s="2" customFormat="1" ht="37.8" customHeight="1">
      <c r="A122" s="35"/>
      <c r="B122" s="36"/>
      <c r="C122" s="222" t="s">
        <v>216</v>
      </c>
      <c r="D122" s="222" t="s">
        <v>299</v>
      </c>
      <c r="E122" s="223" t="s">
        <v>1618</v>
      </c>
      <c r="F122" s="224" t="s">
        <v>1619</v>
      </c>
      <c r="G122" s="225" t="s">
        <v>356</v>
      </c>
      <c r="H122" s="226">
        <v>95</v>
      </c>
      <c r="I122" s="227"/>
      <c r="J122" s="228">
        <f>ROUND(I122*H122,2)</f>
        <v>0</v>
      </c>
      <c r="K122" s="229"/>
      <c r="L122" s="230"/>
      <c r="M122" s="231" t="s">
        <v>19</v>
      </c>
      <c r="N122" s="232" t="s">
        <v>40</v>
      </c>
      <c r="O122" s="81"/>
      <c r="P122" s="212">
        <f>O122*H122</f>
        <v>0</v>
      </c>
      <c r="Q122" s="212">
        <v>0</v>
      </c>
      <c r="R122" s="212">
        <f>Q122*H122</f>
        <v>0</v>
      </c>
      <c r="S122" s="212">
        <v>0</v>
      </c>
      <c r="T122" s="213">
        <f>S122*H122</f>
        <v>0</v>
      </c>
      <c r="U122" s="35"/>
      <c r="V122" s="35"/>
      <c r="W122" s="35"/>
      <c r="X122" s="35"/>
      <c r="Y122" s="35"/>
      <c r="Z122" s="35"/>
      <c r="AA122" s="35"/>
      <c r="AB122" s="35"/>
      <c r="AC122" s="35"/>
      <c r="AD122" s="35"/>
      <c r="AE122" s="35"/>
      <c r="AR122" s="214" t="s">
        <v>188</v>
      </c>
      <c r="AT122" s="214" t="s">
        <v>299</v>
      </c>
      <c r="AU122" s="214" t="s">
        <v>79</v>
      </c>
      <c r="AY122" s="14" t="s">
        <v>171</v>
      </c>
      <c r="BE122" s="215">
        <f>IF(N122="základní",J122,0)</f>
        <v>0</v>
      </c>
      <c r="BF122" s="215">
        <f>IF(N122="snížená",J122,0)</f>
        <v>0</v>
      </c>
      <c r="BG122" s="215">
        <f>IF(N122="zákl. přenesená",J122,0)</f>
        <v>0</v>
      </c>
      <c r="BH122" s="215">
        <f>IF(N122="sníž. přenesená",J122,0)</f>
        <v>0</v>
      </c>
      <c r="BI122" s="215">
        <f>IF(N122="nulová",J122,0)</f>
        <v>0</v>
      </c>
      <c r="BJ122" s="14" t="s">
        <v>77</v>
      </c>
      <c r="BK122" s="215">
        <f>ROUND(I122*H122,2)</f>
        <v>0</v>
      </c>
      <c r="BL122" s="14" t="s">
        <v>178</v>
      </c>
      <c r="BM122" s="214" t="s">
        <v>278</v>
      </c>
    </row>
    <row r="123" spans="1:65" s="2" customFormat="1" ht="37.8" customHeight="1">
      <c r="A123" s="35"/>
      <c r="B123" s="36"/>
      <c r="C123" s="222" t="s">
        <v>286</v>
      </c>
      <c r="D123" s="222" t="s">
        <v>299</v>
      </c>
      <c r="E123" s="223" t="s">
        <v>1620</v>
      </c>
      <c r="F123" s="224" t="s">
        <v>1621</v>
      </c>
      <c r="G123" s="225" t="s">
        <v>356</v>
      </c>
      <c r="H123" s="226">
        <v>95</v>
      </c>
      <c r="I123" s="227"/>
      <c r="J123" s="228">
        <f>ROUND(I123*H123,2)</f>
        <v>0</v>
      </c>
      <c r="K123" s="229"/>
      <c r="L123" s="230"/>
      <c r="M123" s="231" t="s">
        <v>19</v>
      </c>
      <c r="N123" s="232" t="s">
        <v>40</v>
      </c>
      <c r="O123" s="81"/>
      <c r="P123" s="212">
        <f>O123*H123</f>
        <v>0</v>
      </c>
      <c r="Q123" s="212">
        <v>0</v>
      </c>
      <c r="R123" s="212">
        <f>Q123*H123</f>
        <v>0</v>
      </c>
      <c r="S123" s="212">
        <v>0</v>
      </c>
      <c r="T123" s="213">
        <f>S123*H123</f>
        <v>0</v>
      </c>
      <c r="U123" s="35"/>
      <c r="V123" s="35"/>
      <c r="W123" s="35"/>
      <c r="X123" s="35"/>
      <c r="Y123" s="35"/>
      <c r="Z123" s="35"/>
      <c r="AA123" s="35"/>
      <c r="AB123" s="35"/>
      <c r="AC123" s="35"/>
      <c r="AD123" s="35"/>
      <c r="AE123" s="35"/>
      <c r="AR123" s="214" t="s">
        <v>188</v>
      </c>
      <c r="AT123" s="214" t="s">
        <v>299</v>
      </c>
      <c r="AU123" s="214" t="s">
        <v>79</v>
      </c>
      <c r="AY123" s="14" t="s">
        <v>171</v>
      </c>
      <c r="BE123" s="215">
        <f>IF(N123="základní",J123,0)</f>
        <v>0</v>
      </c>
      <c r="BF123" s="215">
        <f>IF(N123="snížená",J123,0)</f>
        <v>0</v>
      </c>
      <c r="BG123" s="215">
        <f>IF(N123="zákl. přenesená",J123,0)</f>
        <v>0</v>
      </c>
      <c r="BH123" s="215">
        <f>IF(N123="sníž. přenesená",J123,0)</f>
        <v>0</v>
      </c>
      <c r="BI123" s="215">
        <f>IF(N123="nulová",J123,0)</f>
        <v>0</v>
      </c>
      <c r="BJ123" s="14" t="s">
        <v>77</v>
      </c>
      <c r="BK123" s="215">
        <f>ROUND(I123*H123,2)</f>
        <v>0</v>
      </c>
      <c r="BL123" s="14" t="s">
        <v>178</v>
      </c>
      <c r="BM123" s="214" t="s">
        <v>283</v>
      </c>
    </row>
    <row r="124" spans="1:65" s="2" customFormat="1" ht="24.15" customHeight="1">
      <c r="A124" s="35"/>
      <c r="B124" s="36"/>
      <c r="C124" s="202" t="s">
        <v>220</v>
      </c>
      <c r="D124" s="202" t="s">
        <v>174</v>
      </c>
      <c r="E124" s="203" t="s">
        <v>1622</v>
      </c>
      <c r="F124" s="204" t="s">
        <v>1623</v>
      </c>
      <c r="G124" s="205" t="s">
        <v>356</v>
      </c>
      <c r="H124" s="206">
        <v>190</v>
      </c>
      <c r="I124" s="207"/>
      <c r="J124" s="208">
        <f>ROUND(I124*H124,2)</f>
        <v>0</v>
      </c>
      <c r="K124" s="209"/>
      <c r="L124" s="41"/>
      <c r="M124" s="210" t="s">
        <v>19</v>
      </c>
      <c r="N124" s="211" t="s">
        <v>40</v>
      </c>
      <c r="O124" s="81"/>
      <c r="P124" s="212">
        <f>O124*H124</f>
        <v>0</v>
      </c>
      <c r="Q124" s="212">
        <v>0</v>
      </c>
      <c r="R124" s="212">
        <f>Q124*H124</f>
        <v>0</v>
      </c>
      <c r="S124" s="212">
        <v>0</v>
      </c>
      <c r="T124" s="213">
        <f>S124*H124</f>
        <v>0</v>
      </c>
      <c r="U124" s="35"/>
      <c r="V124" s="35"/>
      <c r="W124" s="35"/>
      <c r="X124" s="35"/>
      <c r="Y124" s="35"/>
      <c r="Z124" s="35"/>
      <c r="AA124" s="35"/>
      <c r="AB124" s="35"/>
      <c r="AC124" s="35"/>
      <c r="AD124" s="35"/>
      <c r="AE124" s="35"/>
      <c r="AR124" s="214" t="s">
        <v>178</v>
      </c>
      <c r="AT124" s="214" t="s">
        <v>174</v>
      </c>
      <c r="AU124" s="214" t="s">
        <v>79</v>
      </c>
      <c r="AY124" s="14" t="s">
        <v>171</v>
      </c>
      <c r="BE124" s="215">
        <f>IF(N124="základní",J124,0)</f>
        <v>0</v>
      </c>
      <c r="BF124" s="215">
        <f>IF(N124="snížená",J124,0)</f>
        <v>0</v>
      </c>
      <c r="BG124" s="215">
        <f>IF(N124="zákl. přenesená",J124,0)</f>
        <v>0</v>
      </c>
      <c r="BH124" s="215">
        <f>IF(N124="sníž. přenesená",J124,0)</f>
        <v>0</v>
      </c>
      <c r="BI124" s="215">
        <f>IF(N124="nulová",J124,0)</f>
        <v>0</v>
      </c>
      <c r="BJ124" s="14" t="s">
        <v>77</v>
      </c>
      <c r="BK124" s="215">
        <f>ROUND(I124*H124,2)</f>
        <v>0</v>
      </c>
      <c r="BL124" s="14" t="s">
        <v>178</v>
      </c>
      <c r="BM124" s="214" t="s">
        <v>289</v>
      </c>
    </row>
    <row r="125" spans="1:65" s="2" customFormat="1" ht="14.4" customHeight="1">
      <c r="A125" s="35"/>
      <c r="B125" s="36"/>
      <c r="C125" s="202" t="s">
        <v>295</v>
      </c>
      <c r="D125" s="202" t="s">
        <v>174</v>
      </c>
      <c r="E125" s="203" t="s">
        <v>1624</v>
      </c>
      <c r="F125" s="204" t="s">
        <v>1607</v>
      </c>
      <c r="G125" s="205" t="s">
        <v>423</v>
      </c>
      <c r="H125" s="206">
        <v>2540</v>
      </c>
      <c r="I125" s="207"/>
      <c r="J125" s="208">
        <f>ROUND(I125*H125,2)</f>
        <v>0</v>
      </c>
      <c r="K125" s="209"/>
      <c r="L125" s="41"/>
      <c r="M125" s="210" t="s">
        <v>19</v>
      </c>
      <c r="N125" s="211" t="s">
        <v>40</v>
      </c>
      <c r="O125" s="81"/>
      <c r="P125" s="212">
        <f>O125*H125</f>
        <v>0</v>
      </c>
      <c r="Q125" s="212">
        <v>0</v>
      </c>
      <c r="R125" s="212">
        <f>Q125*H125</f>
        <v>0</v>
      </c>
      <c r="S125" s="212">
        <v>0</v>
      </c>
      <c r="T125" s="213">
        <f>S125*H125</f>
        <v>0</v>
      </c>
      <c r="U125" s="35"/>
      <c r="V125" s="35"/>
      <c r="W125" s="35"/>
      <c r="X125" s="35"/>
      <c r="Y125" s="35"/>
      <c r="Z125" s="35"/>
      <c r="AA125" s="35"/>
      <c r="AB125" s="35"/>
      <c r="AC125" s="35"/>
      <c r="AD125" s="35"/>
      <c r="AE125" s="35"/>
      <c r="AR125" s="214" t="s">
        <v>178</v>
      </c>
      <c r="AT125" s="214" t="s">
        <v>174</v>
      </c>
      <c r="AU125" s="214" t="s">
        <v>79</v>
      </c>
      <c r="AY125" s="14" t="s">
        <v>171</v>
      </c>
      <c r="BE125" s="215">
        <f>IF(N125="základní",J125,0)</f>
        <v>0</v>
      </c>
      <c r="BF125" s="215">
        <f>IF(N125="snížená",J125,0)</f>
        <v>0</v>
      </c>
      <c r="BG125" s="215">
        <f>IF(N125="zákl. přenesená",J125,0)</f>
        <v>0</v>
      </c>
      <c r="BH125" s="215">
        <f>IF(N125="sníž. přenesená",J125,0)</f>
        <v>0</v>
      </c>
      <c r="BI125" s="215">
        <f>IF(N125="nulová",J125,0)</f>
        <v>0</v>
      </c>
      <c r="BJ125" s="14" t="s">
        <v>77</v>
      </c>
      <c r="BK125" s="215">
        <f>ROUND(I125*H125,2)</f>
        <v>0</v>
      </c>
      <c r="BL125" s="14" t="s">
        <v>178</v>
      </c>
      <c r="BM125" s="214" t="s">
        <v>292</v>
      </c>
    </row>
    <row r="126" spans="1:65" s="2" customFormat="1" ht="37.8" customHeight="1">
      <c r="A126" s="35"/>
      <c r="B126" s="36"/>
      <c r="C126" s="202" t="s">
        <v>223</v>
      </c>
      <c r="D126" s="202" t="s">
        <v>174</v>
      </c>
      <c r="E126" s="203" t="s">
        <v>1625</v>
      </c>
      <c r="F126" s="204" t="s">
        <v>1626</v>
      </c>
      <c r="G126" s="205" t="s">
        <v>356</v>
      </c>
      <c r="H126" s="206">
        <v>190</v>
      </c>
      <c r="I126" s="207"/>
      <c r="J126" s="208">
        <f>ROUND(I126*H126,2)</f>
        <v>0</v>
      </c>
      <c r="K126" s="209"/>
      <c r="L126" s="41"/>
      <c r="M126" s="210" t="s">
        <v>19</v>
      </c>
      <c r="N126" s="211" t="s">
        <v>40</v>
      </c>
      <c r="O126" s="81"/>
      <c r="P126" s="212">
        <f>O126*H126</f>
        <v>0</v>
      </c>
      <c r="Q126" s="212">
        <v>0</v>
      </c>
      <c r="R126" s="212">
        <f>Q126*H126</f>
        <v>0</v>
      </c>
      <c r="S126" s="212">
        <v>0</v>
      </c>
      <c r="T126" s="213">
        <f>S126*H126</f>
        <v>0</v>
      </c>
      <c r="U126" s="35"/>
      <c r="V126" s="35"/>
      <c r="W126" s="35"/>
      <c r="X126" s="35"/>
      <c r="Y126" s="35"/>
      <c r="Z126" s="35"/>
      <c r="AA126" s="35"/>
      <c r="AB126" s="35"/>
      <c r="AC126" s="35"/>
      <c r="AD126" s="35"/>
      <c r="AE126" s="35"/>
      <c r="AR126" s="214" t="s">
        <v>178</v>
      </c>
      <c r="AT126" s="214" t="s">
        <v>174</v>
      </c>
      <c r="AU126" s="214" t="s">
        <v>79</v>
      </c>
      <c r="AY126" s="14" t="s">
        <v>171</v>
      </c>
      <c r="BE126" s="215">
        <f>IF(N126="základní",J126,0)</f>
        <v>0</v>
      </c>
      <c r="BF126" s="215">
        <f>IF(N126="snížená",J126,0)</f>
        <v>0</v>
      </c>
      <c r="BG126" s="215">
        <f>IF(N126="zákl. přenesená",J126,0)</f>
        <v>0</v>
      </c>
      <c r="BH126" s="215">
        <f>IF(N126="sníž. přenesená",J126,0)</f>
        <v>0</v>
      </c>
      <c r="BI126" s="215">
        <f>IF(N126="nulová",J126,0)</f>
        <v>0</v>
      </c>
      <c r="BJ126" s="14" t="s">
        <v>77</v>
      </c>
      <c r="BK126" s="215">
        <f>ROUND(I126*H126,2)</f>
        <v>0</v>
      </c>
      <c r="BL126" s="14" t="s">
        <v>178</v>
      </c>
      <c r="BM126" s="214" t="s">
        <v>298</v>
      </c>
    </row>
    <row r="127" spans="1:63" s="12" customFormat="1" ht="22.8" customHeight="1">
      <c r="A127" s="12"/>
      <c r="B127" s="186"/>
      <c r="C127" s="187"/>
      <c r="D127" s="188" t="s">
        <v>68</v>
      </c>
      <c r="E127" s="200" t="s">
        <v>656</v>
      </c>
      <c r="F127" s="200" t="s">
        <v>1627</v>
      </c>
      <c r="G127" s="187"/>
      <c r="H127" s="187"/>
      <c r="I127" s="190"/>
      <c r="J127" s="201">
        <f>BK127</f>
        <v>0</v>
      </c>
      <c r="K127" s="187"/>
      <c r="L127" s="192"/>
      <c r="M127" s="193"/>
      <c r="N127" s="194"/>
      <c r="O127" s="194"/>
      <c r="P127" s="195">
        <f>SUM(P128:P136)</f>
        <v>0</v>
      </c>
      <c r="Q127" s="194"/>
      <c r="R127" s="195">
        <f>SUM(R128:R136)</f>
        <v>0</v>
      </c>
      <c r="S127" s="194"/>
      <c r="T127" s="196">
        <f>SUM(T128:T136)</f>
        <v>0</v>
      </c>
      <c r="U127" s="12"/>
      <c r="V127" s="12"/>
      <c r="W127" s="12"/>
      <c r="X127" s="12"/>
      <c r="Y127" s="12"/>
      <c r="Z127" s="12"/>
      <c r="AA127" s="12"/>
      <c r="AB127" s="12"/>
      <c r="AC127" s="12"/>
      <c r="AD127" s="12"/>
      <c r="AE127" s="12"/>
      <c r="AR127" s="197" t="s">
        <v>77</v>
      </c>
      <c r="AT127" s="198" t="s">
        <v>68</v>
      </c>
      <c r="AU127" s="198" t="s">
        <v>77</v>
      </c>
      <c r="AY127" s="197" t="s">
        <v>171</v>
      </c>
      <c r="BK127" s="199">
        <f>SUM(BK128:BK136)</f>
        <v>0</v>
      </c>
    </row>
    <row r="128" spans="1:65" s="2" customFormat="1" ht="24.15" customHeight="1">
      <c r="A128" s="35"/>
      <c r="B128" s="36"/>
      <c r="C128" s="222" t="s">
        <v>307</v>
      </c>
      <c r="D128" s="222" t="s">
        <v>299</v>
      </c>
      <c r="E128" s="223" t="s">
        <v>1628</v>
      </c>
      <c r="F128" s="224" t="s">
        <v>1629</v>
      </c>
      <c r="G128" s="225" t="s">
        <v>356</v>
      </c>
      <c r="H128" s="226">
        <v>18</v>
      </c>
      <c r="I128" s="227"/>
      <c r="J128" s="228">
        <f>ROUND(I128*H128,2)</f>
        <v>0</v>
      </c>
      <c r="K128" s="229"/>
      <c r="L128" s="230"/>
      <c r="M128" s="231" t="s">
        <v>19</v>
      </c>
      <c r="N128" s="232" t="s">
        <v>40</v>
      </c>
      <c r="O128" s="81"/>
      <c r="P128" s="212">
        <f>O128*H128</f>
        <v>0</v>
      </c>
      <c r="Q128" s="212">
        <v>0</v>
      </c>
      <c r="R128" s="212">
        <f>Q128*H128</f>
        <v>0</v>
      </c>
      <c r="S128" s="212">
        <v>0</v>
      </c>
      <c r="T128" s="213">
        <f>S128*H128</f>
        <v>0</v>
      </c>
      <c r="U128" s="35"/>
      <c r="V128" s="35"/>
      <c r="W128" s="35"/>
      <c r="X128" s="35"/>
      <c r="Y128" s="35"/>
      <c r="Z128" s="35"/>
      <c r="AA128" s="35"/>
      <c r="AB128" s="35"/>
      <c r="AC128" s="35"/>
      <c r="AD128" s="35"/>
      <c r="AE128" s="35"/>
      <c r="AR128" s="214" t="s">
        <v>188</v>
      </c>
      <c r="AT128" s="214" t="s">
        <v>299</v>
      </c>
      <c r="AU128" s="214" t="s">
        <v>79</v>
      </c>
      <c r="AY128" s="14" t="s">
        <v>171</v>
      </c>
      <c r="BE128" s="215">
        <f>IF(N128="základní",J128,0)</f>
        <v>0</v>
      </c>
      <c r="BF128" s="215">
        <f>IF(N128="snížená",J128,0)</f>
        <v>0</v>
      </c>
      <c r="BG128" s="215">
        <f>IF(N128="zákl. přenesená",J128,0)</f>
        <v>0</v>
      </c>
      <c r="BH128" s="215">
        <f>IF(N128="sníž. přenesená",J128,0)</f>
        <v>0</v>
      </c>
      <c r="BI128" s="215">
        <f>IF(N128="nulová",J128,0)</f>
        <v>0</v>
      </c>
      <c r="BJ128" s="14" t="s">
        <v>77</v>
      </c>
      <c r="BK128" s="215">
        <f>ROUND(I128*H128,2)</f>
        <v>0</v>
      </c>
      <c r="BL128" s="14" t="s">
        <v>178</v>
      </c>
      <c r="BM128" s="214" t="s">
        <v>306</v>
      </c>
    </row>
    <row r="129" spans="1:65" s="2" customFormat="1" ht="24.15" customHeight="1">
      <c r="A129" s="35"/>
      <c r="B129" s="36"/>
      <c r="C129" s="222" t="s">
        <v>227</v>
      </c>
      <c r="D129" s="222" t="s">
        <v>299</v>
      </c>
      <c r="E129" s="223" t="s">
        <v>1630</v>
      </c>
      <c r="F129" s="224" t="s">
        <v>1631</v>
      </c>
      <c r="G129" s="225" t="s">
        <v>356</v>
      </c>
      <c r="H129" s="226">
        <v>18</v>
      </c>
      <c r="I129" s="227"/>
      <c r="J129" s="228">
        <f>ROUND(I129*H129,2)</f>
        <v>0</v>
      </c>
      <c r="K129" s="229"/>
      <c r="L129" s="230"/>
      <c r="M129" s="231" t="s">
        <v>19</v>
      </c>
      <c r="N129" s="232" t="s">
        <v>40</v>
      </c>
      <c r="O129" s="81"/>
      <c r="P129" s="212">
        <f>O129*H129</f>
        <v>0</v>
      </c>
      <c r="Q129" s="212">
        <v>0</v>
      </c>
      <c r="R129" s="212">
        <f>Q129*H129</f>
        <v>0</v>
      </c>
      <c r="S129" s="212">
        <v>0</v>
      </c>
      <c r="T129" s="213">
        <f>S129*H129</f>
        <v>0</v>
      </c>
      <c r="U129" s="35"/>
      <c r="V129" s="35"/>
      <c r="W129" s="35"/>
      <c r="X129" s="35"/>
      <c r="Y129" s="35"/>
      <c r="Z129" s="35"/>
      <c r="AA129" s="35"/>
      <c r="AB129" s="35"/>
      <c r="AC129" s="35"/>
      <c r="AD129" s="35"/>
      <c r="AE129" s="35"/>
      <c r="AR129" s="214" t="s">
        <v>188</v>
      </c>
      <c r="AT129" s="214" t="s">
        <v>299</v>
      </c>
      <c r="AU129" s="214" t="s">
        <v>79</v>
      </c>
      <c r="AY129" s="14" t="s">
        <v>171</v>
      </c>
      <c r="BE129" s="215">
        <f>IF(N129="základní",J129,0)</f>
        <v>0</v>
      </c>
      <c r="BF129" s="215">
        <f>IF(N129="snížená",J129,0)</f>
        <v>0</v>
      </c>
      <c r="BG129" s="215">
        <f>IF(N129="zákl. přenesená",J129,0)</f>
        <v>0</v>
      </c>
      <c r="BH129" s="215">
        <f>IF(N129="sníž. přenesená",J129,0)</f>
        <v>0</v>
      </c>
      <c r="BI129" s="215">
        <f>IF(N129="nulová",J129,0)</f>
        <v>0</v>
      </c>
      <c r="BJ129" s="14" t="s">
        <v>77</v>
      </c>
      <c r="BK129" s="215">
        <f>ROUND(I129*H129,2)</f>
        <v>0</v>
      </c>
      <c r="BL129" s="14" t="s">
        <v>178</v>
      </c>
      <c r="BM129" s="214" t="s">
        <v>305</v>
      </c>
    </row>
    <row r="130" spans="1:65" s="2" customFormat="1" ht="24.15" customHeight="1">
      <c r="A130" s="35"/>
      <c r="B130" s="36"/>
      <c r="C130" s="202" t="s">
        <v>319</v>
      </c>
      <c r="D130" s="202" t="s">
        <v>174</v>
      </c>
      <c r="E130" s="203" t="s">
        <v>1632</v>
      </c>
      <c r="F130" s="204" t="s">
        <v>1633</v>
      </c>
      <c r="G130" s="205" t="s">
        <v>356</v>
      </c>
      <c r="H130" s="206">
        <v>36</v>
      </c>
      <c r="I130" s="207"/>
      <c r="J130" s="208">
        <f>ROUND(I130*H130,2)</f>
        <v>0</v>
      </c>
      <c r="K130" s="209"/>
      <c r="L130" s="41"/>
      <c r="M130" s="210" t="s">
        <v>19</v>
      </c>
      <c r="N130" s="211" t="s">
        <v>40</v>
      </c>
      <c r="O130" s="81"/>
      <c r="P130" s="212">
        <f>O130*H130</f>
        <v>0</v>
      </c>
      <c r="Q130" s="212">
        <v>0</v>
      </c>
      <c r="R130" s="212">
        <f>Q130*H130</f>
        <v>0</v>
      </c>
      <c r="S130" s="212">
        <v>0</v>
      </c>
      <c r="T130" s="213">
        <f>S130*H130</f>
        <v>0</v>
      </c>
      <c r="U130" s="35"/>
      <c r="V130" s="35"/>
      <c r="W130" s="35"/>
      <c r="X130" s="35"/>
      <c r="Y130" s="35"/>
      <c r="Z130" s="35"/>
      <c r="AA130" s="35"/>
      <c r="AB130" s="35"/>
      <c r="AC130" s="35"/>
      <c r="AD130" s="35"/>
      <c r="AE130" s="35"/>
      <c r="AR130" s="214" t="s">
        <v>178</v>
      </c>
      <c r="AT130" s="214" t="s">
        <v>174</v>
      </c>
      <c r="AU130" s="214" t="s">
        <v>79</v>
      </c>
      <c r="AY130" s="14" t="s">
        <v>171</v>
      </c>
      <c r="BE130" s="215">
        <f>IF(N130="základní",J130,0)</f>
        <v>0</v>
      </c>
      <c r="BF130" s="215">
        <f>IF(N130="snížená",J130,0)</f>
        <v>0</v>
      </c>
      <c r="BG130" s="215">
        <f>IF(N130="zákl. přenesená",J130,0)</f>
        <v>0</v>
      </c>
      <c r="BH130" s="215">
        <f>IF(N130="sníž. přenesená",J130,0)</f>
        <v>0</v>
      </c>
      <c r="BI130" s="215">
        <f>IF(N130="nulová",J130,0)</f>
        <v>0</v>
      </c>
      <c r="BJ130" s="14" t="s">
        <v>77</v>
      </c>
      <c r="BK130" s="215">
        <f>ROUND(I130*H130,2)</f>
        <v>0</v>
      </c>
      <c r="BL130" s="14" t="s">
        <v>178</v>
      </c>
      <c r="BM130" s="214" t="s">
        <v>314</v>
      </c>
    </row>
    <row r="131" spans="1:65" s="2" customFormat="1" ht="24.15" customHeight="1">
      <c r="A131" s="35"/>
      <c r="B131" s="36"/>
      <c r="C131" s="222" t="s">
        <v>230</v>
      </c>
      <c r="D131" s="222" t="s">
        <v>299</v>
      </c>
      <c r="E131" s="223" t="s">
        <v>1634</v>
      </c>
      <c r="F131" s="224" t="s">
        <v>1635</v>
      </c>
      <c r="G131" s="225" t="s">
        <v>356</v>
      </c>
      <c r="H131" s="226">
        <v>162</v>
      </c>
      <c r="I131" s="227"/>
      <c r="J131" s="228">
        <f>ROUND(I131*H131,2)</f>
        <v>0</v>
      </c>
      <c r="K131" s="229"/>
      <c r="L131" s="230"/>
      <c r="M131" s="231" t="s">
        <v>19</v>
      </c>
      <c r="N131" s="232" t="s">
        <v>40</v>
      </c>
      <c r="O131" s="81"/>
      <c r="P131" s="212">
        <f>O131*H131</f>
        <v>0</v>
      </c>
      <c r="Q131" s="212">
        <v>0</v>
      </c>
      <c r="R131" s="212">
        <f>Q131*H131</f>
        <v>0</v>
      </c>
      <c r="S131" s="212">
        <v>0</v>
      </c>
      <c r="T131" s="213">
        <f>S131*H131</f>
        <v>0</v>
      </c>
      <c r="U131" s="35"/>
      <c r="V131" s="35"/>
      <c r="W131" s="35"/>
      <c r="X131" s="35"/>
      <c r="Y131" s="35"/>
      <c r="Z131" s="35"/>
      <c r="AA131" s="35"/>
      <c r="AB131" s="35"/>
      <c r="AC131" s="35"/>
      <c r="AD131" s="35"/>
      <c r="AE131" s="35"/>
      <c r="AR131" s="214" t="s">
        <v>188</v>
      </c>
      <c r="AT131" s="214" t="s">
        <v>299</v>
      </c>
      <c r="AU131" s="214" t="s">
        <v>79</v>
      </c>
      <c r="AY131" s="14" t="s">
        <v>171</v>
      </c>
      <c r="BE131" s="215">
        <f>IF(N131="základní",J131,0)</f>
        <v>0</v>
      </c>
      <c r="BF131" s="215">
        <f>IF(N131="snížená",J131,0)</f>
        <v>0</v>
      </c>
      <c r="BG131" s="215">
        <f>IF(N131="zákl. přenesená",J131,0)</f>
        <v>0</v>
      </c>
      <c r="BH131" s="215">
        <f>IF(N131="sníž. přenesená",J131,0)</f>
        <v>0</v>
      </c>
      <c r="BI131" s="215">
        <f>IF(N131="nulová",J131,0)</f>
        <v>0</v>
      </c>
      <c r="BJ131" s="14" t="s">
        <v>77</v>
      </c>
      <c r="BK131" s="215">
        <f>ROUND(I131*H131,2)</f>
        <v>0</v>
      </c>
      <c r="BL131" s="14" t="s">
        <v>178</v>
      </c>
      <c r="BM131" s="214" t="s">
        <v>465</v>
      </c>
    </row>
    <row r="132" spans="1:65" s="2" customFormat="1" ht="24.15" customHeight="1">
      <c r="A132" s="35"/>
      <c r="B132" s="36"/>
      <c r="C132" s="222" t="s">
        <v>425</v>
      </c>
      <c r="D132" s="222" t="s">
        <v>299</v>
      </c>
      <c r="E132" s="223" t="s">
        <v>1636</v>
      </c>
      <c r="F132" s="224" t="s">
        <v>1637</v>
      </c>
      <c r="G132" s="225" t="s">
        <v>356</v>
      </c>
      <c r="H132" s="226">
        <v>162</v>
      </c>
      <c r="I132" s="227"/>
      <c r="J132" s="228">
        <f>ROUND(I132*H132,2)</f>
        <v>0</v>
      </c>
      <c r="K132" s="229"/>
      <c r="L132" s="230"/>
      <c r="M132" s="231" t="s">
        <v>19</v>
      </c>
      <c r="N132" s="232" t="s">
        <v>40</v>
      </c>
      <c r="O132" s="81"/>
      <c r="P132" s="212">
        <f>O132*H132</f>
        <v>0</v>
      </c>
      <c r="Q132" s="212">
        <v>0</v>
      </c>
      <c r="R132" s="212">
        <f>Q132*H132</f>
        <v>0</v>
      </c>
      <c r="S132" s="212">
        <v>0</v>
      </c>
      <c r="T132" s="213">
        <f>S132*H132</f>
        <v>0</v>
      </c>
      <c r="U132" s="35"/>
      <c r="V132" s="35"/>
      <c r="W132" s="35"/>
      <c r="X132" s="35"/>
      <c r="Y132" s="35"/>
      <c r="Z132" s="35"/>
      <c r="AA132" s="35"/>
      <c r="AB132" s="35"/>
      <c r="AC132" s="35"/>
      <c r="AD132" s="35"/>
      <c r="AE132" s="35"/>
      <c r="AR132" s="214" t="s">
        <v>188</v>
      </c>
      <c r="AT132" s="214" t="s">
        <v>299</v>
      </c>
      <c r="AU132" s="214" t="s">
        <v>79</v>
      </c>
      <c r="AY132" s="14" t="s">
        <v>171</v>
      </c>
      <c r="BE132" s="215">
        <f>IF(N132="základní",J132,0)</f>
        <v>0</v>
      </c>
      <c r="BF132" s="215">
        <f>IF(N132="snížená",J132,0)</f>
        <v>0</v>
      </c>
      <c r="BG132" s="215">
        <f>IF(N132="zákl. přenesená",J132,0)</f>
        <v>0</v>
      </c>
      <c r="BH132" s="215">
        <f>IF(N132="sníž. přenesená",J132,0)</f>
        <v>0</v>
      </c>
      <c r="BI132" s="215">
        <f>IF(N132="nulová",J132,0)</f>
        <v>0</v>
      </c>
      <c r="BJ132" s="14" t="s">
        <v>77</v>
      </c>
      <c r="BK132" s="215">
        <f>ROUND(I132*H132,2)</f>
        <v>0</v>
      </c>
      <c r="BL132" s="14" t="s">
        <v>178</v>
      </c>
      <c r="BM132" s="214" t="s">
        <v>469</v>
      </c>
    </row>
    <row r="133" spans="1:65" s="2" customFormat="1" ht="24.15" customHeight="1">
      <c r="A133" s="35"/>
      <c r="B133" s="36"/>
      <c r="C133" s="202" t="s">
        <v>238</v>
      </c>
      <c r="D133" s="202" t="s">
        <v>174</v>
      </c>
      <c r="E133" s="203" t="s">
        <v>1638</v>
      </c>
      <c r="F133" s="204" t="s">
        <v>1633</v>
      </c>
      <c r="G133" s="205" t="s">
        <v>356</v>
      </c>
      <c r="H133" s="206">
        <v>324</v>
      </c>
      <c r="I133" s="207"/>
      <c r="J133" s="208">
        <f>ROUND(I133*H133,2)</f>
        <v>0</v>
      </c>
      <c r="K133" s="209"/>
      <c r="L133" s="41"/>
      <c r="M133" s="210" t="s">
        <v>19</v>
      </c>
      <c r="N133" s="211" t="s">
        <v>40</v>
      </c>
      <c r="O133" s="81"/>
      <c r="P133" s="212">
        <f>O133*H133</f>
        <v>0</v>
      </c>
      <c r="Q133" s="212">
        <v>0</v>
      </c>
      <c r="R133" s="212">
        <f>Q133*H133</f>
        <v>0</v>
      </c>
      <c r="S133" s="212">
        <v>0</v>
      </c>
      <c r="T133" s="213">
        <f>S133*H133</f>
        <v>0</v>
      </c>
      <c r="U133" s="35"/>
      <c r="V133" s="35"/>
      <c r="W133" s="35"/>
      <c r="X133" s="35"/>
      <c r="Y133" s="35"/>
      <c r="Z133" s="35"/>
      <c r="AA133" s="35"/>
      <c r="AB133" s="35"/>
      <c r="AC133" s="35"/>
      <c r="AD133" s="35"/>
      <c r="AE133" s="35"/>
      <c r="AR133" s="214" t="s">
        <v>178</v>
      </c>
      <c r="AT133" s="214" t="s">
        <v>174</v>
      </c>
      <c r="AU133" s="214" t="s">
        <v>79</v>
      </c>
      <c r="AY133" s="14" t="s">
        <v>171</v>
      </c>
      <c r="BE133" s="215">
        <f>IF(N133="základní",J133,0)</f>
        <v>0</v>
      </c>
      <c r="BF133" s="215">
        <f>IF(N133="snížená",J133,0)</f>
        <v>0</v>
      </c>
      <c r="BG133" s="215">
        <f>IF(N133="zákl. přenesená",J133,0)</f>
        <v>0</v>
      </c>
      <c r="BH133" s="215">
        <f>IF(N133="sníž. přenesená",J133,0)</f>
        <v>0</v>
      </c>
      <c r="BI133" s="215">
        <f>IF(N133="nulová",J133,0)</f>
        <v>0</v>
      </c>
      <c r="BJ133" s="14" t="s">
        <v>77</v>
      </c>
      <c r="BK133" s="215">
        <f>ROUND(I133*H133,2)</f>
        <v>0</v>
      </c>
      <c r="BL133" s="14" t="s">
        <v>178</v>
      </c>
      <c r="BM133" s="214" t="s">
        <v>473</v>
      </c>
    </row>
    <row r="134" spans="1:65" s="2" customFormat="1" ht="24.15" customHeight="1">
      <c r="A134" s="35"/>
      <c r="B134" s="36"/>
      <c r="C134" s="222" t="s">
        <v>430</v>
      </c>
      <c r="D134" s="222" t="s">
        <v>299</v>
      </c>
      <c r="E134" s="223" t="s">
        <v>1639</v>
      </c>
      <c r="F134" s="224" t="s">
        <v>1640</v>
      </c>
      <c r="G134" s="225" t="s">
        <v>378</v>
      </c>
      <c r="H134" s="226">
        <v>79</v>
      </c>
      <c r="I134" s="227"/>
      <c r="J134" s="228">
        <f>ROUND(I134*H134,2)</f>
        <v>0</v>
      </c>
      <c r="K134" s="229"/>
      <c r="L134" s="230"/>
      <c r="M134" s="231" t="s">
        <v>19</v>
      </c>
      <c r="N134" s="232" t="s">
        <v>40</v>
      </c>
      <c r="O134" s="81"/>
      <c r="P134" s="212">
        <f>O134*H134</f>
        <v>0</v>
      </c>
      <c r="Q134" s="212">
        <v>0</v>
      </c>
      <c r="R134" s="212">
        <f>Q134*H134</f>
        <v>0</v>
      </c>
      <c r="S134" s="212">
        <v>0</v>
      </c>
      <c r="T134" s="213">
        <f>S134*H134</f>
        <v>0</v>
      </c>
      <c r="U134" s="35"/>
      <c r="V134" s="35"/>
      <c r="W134" s="35"/>
      <c r="X134" s="35"/>
      <c r="Y134" s="35"/>
      <c r="Z134" s="35"/>
      <c r="AA134" s="35"/>
      <c r="AB134" s="35"/>
      <c r="AC134" s="35"/>
      <c r="AD134" s="35"/>
      <c r="AE134" s="35"/>
      <c r="AR134" s="214" t="s">
        <v>188</v>
      </c>
      <c r="AT134" s="214" t="s">
        <v>299</v>
      </c>
      <c r="AU134" s="214" t="s">
        <v>79</v>
      </c>
      <c r="AY134" s="14" t="s">
        <v>171</v>
      </c>
      <c r="BE134" s="215">
        <f>IF(N134="základní",J134,0)</f>
        <v>0</v>
      </c>
      <c r="BF134" s="215">
        <f>IF(N134="snížená",J134,0)</f>
        <v>0</v>
      </c>
      <c r="BG134" s="215">
        <f>IF(N134="zákl. přenesená",J134,0)</f>
        <v>0</v>
      </c>
      <c r="BH134" s="215">
        <f>IF(N134="sníž. přenesená",J134,0)</f>
        <v>0</v>
      </c>
      <c r="BI134" s="215">
        <f>IF(N134="nulová",J134,0)</f>
        <v>0</v>
      </c>
      <c r="BJ134" s="14" t="s">
        <v>77</v>
      </c>
      <c r="BK134" s="215">
        <f>ROUND(I134*H134,2)</f>
        <v>0</v>
      </c>
      <c r="BL134" s="14" t="s">
        <v>178</v>
      </c>
      <c r="BM134" s="214" t="s">
        <v>349</v>
      </c>
    </row>
    <row r="135" spans="1:65" s="2" customFormat="1" ht="24.15" customHeight="1">
      <c r="A135" s="35"/>
      <c r="B135" s="36"/>
      <c r="C135" s="222" t="s">
        <v>241</v>
      </c>
      <c r="D135" s="222" t="s">
        <v>299</v>
      </c>
      <c r="E135" s="223" t="s">
        <v>1641</v>
      </c>
      <c r="F135" s="224" t="s">
        <v>1642</v>
      </c>
      <c r="G135" s="225" t="s">
        <v>378</v>
      </c>
      <c r="H135" s="226">
        <v>79</v>
      </c>
      <c r="I135" s="227"/>
      <c r="J135" s="228">
        <f>ROUND(I135*H135,2)</f>
        <v>0</v>
      </c>
      <c r="K135" s="229"/>
      <c r="L135" s="230"/>
      <c r="M135" s="231" t="s">
        <v>19</v>
      </c>
      <c r="N135" s="232" t="s">
        <v>40</v>
      </c>
      <c r="O135" s="81"/>
      <c r="P135" s="212">
        <f>O135*H135</f>
        <v>0</v>
      </c>
      <c r="Q135" s="212">
        <v>0</v>
      </c>
      <c r="R135" s="212">
        <f>Q135*H135</f>
        <v>0</v>
      </c>
      <c r="S135" s="212">
        <v>0</v>
      </c>
      <c r="T135" s="213">
        <f>S135*H135</f>
        <v>0</v>
      </c>
      <c r="U135" s="35"/>
      <c r="V135" s="35"/>
      <c r="W135" s="35"/>
      <c r="X135" s="35"/>
      <c r="Y135" s="35"/>
      <c r="Z135" s="35"/>
      <c r="AA135" s="35"/>
      <c r="AB135" s="35"/>
      <c r="AC135" s="35"/>
      <c r="AD135" s="35"/>
      <c r="AE135" s="35"/>
      <c r="AR135" s="214" t="s">
        <v>188</v>
      </c>
      <c r="AT135" s="214" t="s">
        <v>299</v>
      </c>
      <c r="AU135" s="214" t="s">
        <v>79</v>
      </c>
      <c r="AY135" s="14" t="s">
        <v>171</v>
      </c>
      <c r="BE135" s="215">
        <f>IF(N135="základní",J135,0)</f>
        <v>0</v>
      </c>
      <c r="BF135" s="215">
        <f>IF(N135="snížená",J135,0)</f>
        <v>0</v>
      </c>
      <c r="BG135" s="215">
        <f>IF(N135="zákl. přenesená",J135,0)</f>
        <v>0</v>
      </c>
      <c r="BH135" s="215">
        <f>IF(N135="sníž. přenesená",J135,0)</f>
        <v>0</v>
      </c>
      <c r="BI135" s="215">
        <f>IF(N135="nulová",J135,0)</f>
        <v>0</v>
      </c>
      <c r="BJ135" s="14" t="s">
        <v>77</v>
      </c>
      <c r="BK135" s="215">
        <f>ROUND(I135*H135,2)</f>
        <v>0</v>
      </c>
      <c r="BL135" s="14" t="s">
        <v>178</v>
      </c>
      <c r="BM135" s="214" t="s">
        <v>477</v>
      </c>
    </row>
    <row r="136" spans="1:65" s="2" customFormat="1" ht="14.4" customHeight="1">
      <c r="A136" s="35"/>
      <c r="B136" s="36"/>
      <c r="C136" s="202" t="s">
        <v>435</v>
      </c>
      <c r="D136" s="202" t="s">
        <v>174</v>
      </c>
      <c r="E136" s="203" t="s">
        <v>1643</v>
      </c>
      <c r="F136" s="204" t="s">
        <v>1644</v>
      </c>
      <c r="G136" s="205" t="s">
        <v>378</v>
      </c>
      <c r="H136" s="206">
        <v>158</v>
      </c>
      <c r="I136" s="207"/>
      <c r="J136" s="208">
        <f>ROUND(I136*H136,2)</f>
        <v>0</v>
      </c>
      <c r="K136" s="209"/>
      <c r="L136" s="41"/>
      <c r="M136" s="210" t="s">
        <v>19</v>
      </c>
      <c r="N136" s="211" t="s">
        <v>40</v>
      </c>
      <c r="O136" s="81"/>
      <c r="P136" s="212">
        <f>O136*H136</f>
        <v>0</v>
      </c>
      <c r="Q136" s="212">
        <v>0</v>
      </c>
      <c r="R136" s="212">
        <f>Q136*H136</f>
        <v>0</v>
      </c>
      <c r="S136" s="212">
        <v>0</v>
      </c>
      <c r="T136" s="213">
        <f>S136*H136</f>
        <v>0</v>
      </c>
      <c r="U136" s="35"/>
      <c r="V136" s="35"/>
      <c r="W136" s="35"/>
      <c r="X136" s="35"/>
      <c r="Y136" s="35"/>
      <c r="Z136" s="35"/>
      <c r="AA136" s="35"/>
      <c r="AB136" s="35"/>
      <c r="AC136" s="35"/>
      <c r="AD136" s="35"/>
      <c r="AE136" s="35"/>
      <c r="AR136" s="214" t="s">
        <v>178</v>
      </c>
      <c r="AT136" s="214" t="s">
        <v>174</v>
      </c>
      <c r="AU136" s="214" t="s">
        <v>79</v>
      </c>
      <c r="AY136" s="14" t="s">
        <v>171</v>
      </c>
      <c r="BE136" s="215">
        <f>IF(N136="základní",J136,0)</f>
        <v>0</v>
      </c>
      <c r="BF136" s="215">
        <f>IF(N136="snížená",J136,0)</f>
        <v>0</v>
      </c>
      <c r="BG136" s="215">
        <f>IF(N136="zákl. přenesená",J136,0)</f>
        <v>0</v>
      </c>
      <c r="BH136" s="215">
        <f>IF(N136="sníž. přenesená",J136,0)</f>
        <v>0</v>
      </c>
      <c r="BI136" s="215">
        <f>IF(N136="nulová",J136,0)</f>
        <v>0</v>
      </c>
      <c r="BJ136" s="14" t="s">
        <v>77</v>
      </c>
      <c r="BK136" s="215">
        <f>ROUND(I136*H136,2)</f>
        <v>0</v>
      </c>
      <c r="BL136" s="14" t="s">
        <v>178</v>
      </c>
      <c r="BM136" s="214" t="s">
        <v>353</v>
      </c>
    </row>
    <row r="137" spans="1:63" s="12" customFormat="1" ht="22.8" customHeight="1">
      <c r="A137" s="12"/>
      <c r="B137" s="186"/>
      <c r="C137" s="187"/>
      <c r="D137" s="188" t="s">
        <v>68</v>
      </c>
      <c r="E137" s="200" t="s">
        <v>628</v>
      </c>
      <c r="F137" s="200" t="s">
        <v>1610</v>
      </c>
      <c r="G137" s="187"/>
      <c r="H137" s="187"/>
      <c r="I137" s="190"/>
      <c r="J137" s="201">
        <f>BK137</f>
        <v>0</v>
      </c>
      <c r="K137" s="187"/>
      <c r="L137" s="192"/>
      <c r="M137" s="193"/>
      <c r="N137" s="194"/>
      <c r="O137" s="194"/>
      <c r="P137" s="195">
        <f>SUM(P138:P140)</f>
        <v>0</v>
      </c>
      <c r="Q137" s="194"/>
      <c r="R137" s="195">
        <f>SUM(R138:R140)</f>
        <v>0</v>
      </c>
      <c r="S137" s="194"/>
      <c r="T137" s="196">
        <f>SUM(T138:T140)</f>
        <v>0</v>
      </c>
      <c r="U137" s="12"/>
      <c r="V137" s="12"/>
      <c r="W137" s="12"/>
      <c r="X137" s="12"/>
      <c r="Y137" s="12"/>
      <c r="Z137" s="12"/>
      <c r="AA137" s="12"/>
      <c r="AB137" s="12"/>
      <c r="AC137" s="12"/>
      <c r="AD137" s="12"/>
      <c r="AE137" s="12"/>
      <c r="AR137" s="197" t="s">
        <v>77</v>
      </c>
      <c r="AT137" s="198" t="s">
        <v>68</v>
      </c>
      <c r="AU137" s="198" t="s">
        <v>77</v>
      </c>
      <c r="AY137" s="197" t="s">
        <v>171</v>
      </c>
      <c r="BK137" s="199">
        <f>SUM(BK138:BK140)</f>
        <v>0</v>
      </c>
    </row>
    <row r="138" spans="1:65" s="2" customFormat="1" ht="24.15" customHeight="1">
      <c r="A138" s="35"/>
      <c r="B138" s="36"/>
      <c r="C138" s="222" t="s">
        <v>247</v>
      </c>
      <c r="D138" s="222" t="s">
        <v>299</v>
      </c>
      <c r="E138" s="223" t="s">
        <v>1645</v>
      </c>
      <c r="F138" s="224" t="s">
        <v>1635</v>
      </c>
      <c r="G138" s="225" t="s">
        <v>356</v>
      </c>
      <c r="H138" s="226">
        <v>95</v>
      </c>
      <c r="I138" s="227"/>
      <c r="J138" s="228">
        <f>ROUND(I138*H138,2)</f>
        <v>0</v>
      </c>
      <c r="K138" s="229"/>
      <c r="L138" s="230"/>
      <c r="M138" s="231" t="s">
        <v>19</v>
      </c>
      <c r="N138" s="232" t="s">
        <v>40</v>
      </c>
      <c r="O138" s="81"/>
      <c r="P138" s="212">
        <f>O138*H138</f>
        <v>0</v>
      </c>
      <c r="Q138" s="212">
        <v>0</v>
      </c>
      <c r="R138" s="212">
        <f>Q138*H138</f>
        <v>0</v>
      </c>
      <c r="S138" s="212">
        <v>0</v>
      </c>
      <c r="T138" s="213">
        <f>S138*H138</f>
        <v>0</v>
      </c>
      <c r="U138" s="35"/>
      <c r="V138" s="35"/>
      <c r="W138" s="35"/>
      <c r="X138" s="35"/>
      <c r="Y138" s="35"/>
      <c r="Z138" s="35"/>
      <c r="AA138" s="35"/>
      <c r="AB138" s="35"/>
      <c r="AC138" s="35"/>
      <c r="AD138" s="35"/>
      <c r="AE138" s="35"/>
      <c r="AR138" s="214" t="s">
        <v>188</v>
      </c>
      <c r="AT138" s="214" t="s">
        <v>299</v>
      </c>
      <c r="AU138" s="214" t="s">
        <v>79</v>
      </c>
      <c r="AY138" s="14" t="s">
        <v>171</v>
      </c>
      <c r="BE138" s="215">
        <f>IF(N138="základní",J138,0)</f>
        <v>0</v>
      </c>
      <c r="BF138" s="215">
        <f>IF(N138="snížená",J138,0)</f>
        <v>0</v>
      </c>
      <c r="BG138" s="215">
        <f>IF(N138="zákl. přenesená",J138,0)</f>
        <v>0</v>
      </c>
      <c r="BH138" s="215">
        <f>IF(N138="sníž. přenesená",J138,0)</f>
        <v>0</v>
      </c>
      <c r="BI138" s="215">
        <f>IF(N138="nulová",J138,0)</f>
        <v>0</v>
      </c>
      <c r="BJ138" s="14" t="s">
        <v>77</v>
      </c>
      <c r="BK138" s="215">
        <f>ROUND(I138*H138,2)</f>
        <v>0</v>
      </c>
      <c r="BL138" s="14" t="s">
        <v>178</v>
      </c>
      <c r="BM138" s="214" t="s">
        <v>481</v>
      </c>
    </row>
    <row r="139" spans="1:65" s="2" customFormat="1" ht="24.15" customHeight="1">
      <c r="A139" s="35"/>
      <c r="B139" s="36"/>
      <c r="C139" s="222" t="s">
        <v>441</v>
      </c>
      <c r="D139" s="222" t="s">
        <v>299</v>
      </c>
      <c r="E139" s="223" t="s">
        <v>1646</v>
      </c>
      <c r="F139" s="224" t="s">
        <v>1637</v>
      </c>
      <c r="G139" s="225" t="s">
        <v>356</v>
      </c>
      <c r="H139" s="226">
        <v>95</v>
      </c>
      <c r="I139" s="227"/>
      <c r="J139" s="228">
        <f>ROUND(I139*H139,2)</f>
        <v>0</v>
      </c>
      <c r="K139" s="229"/>
      <c r="L139" s="230"/>
      <c r="M139" s="231" t="s">
        <v>19</v>
      </c>
      <c r="N139" s="232" t="s">
        <v>40</v>
      </c>
      <c r="O139" s="81"/>
      <c r="P139" s="212">
        <f>O139*H139</f>
        <v>0</v>
      </c>
      <c r="Q139" s="212">
        <v>0</v>
      </c>
      <c r="R139" s="212">
        <f>Q139*H139</f>
        <v>0</v>
      </c>
      <c r="S139" s="212">
        <v>0</v>
      </c>
      <c r="T139" s="213">
        <f>S139*H139</f>
        <v>0</v>
      </c>
      <c r="U139" s="35"/>
      <c r="V139" s="35"/>
      <c r="W139" s="35"/>
      <c r="X139" s="35"/>
      <c r="Y139" s="35"/>
      <c r="Z139" s="35"/>
      <c r="AA139" s="35"/>
      <c r="AB139" s="35"/>
      <c r="AC139" s="35"/>
      <c r="AD139" s="35"/>
      <c r="AE139" s="35"/>
      <c r="AR139" s="214" t="s">
        <v>188</v>
      </c>
      <c r="AT139" s="214" t="s">
        <v>299</v>
      </c>
      <c r="AU139" s="214" t="s">
        <v>79</v>
      </c>
      <c r="AY139" s="14" t="s">
        <v>171</v>
      </c>
      <c r="BE139" s="215">
        <f>IF(N139="základní",J139,0)</f>
        <v>0</v>
      </c>
      <c r="BF139" s="215">
        <f>IF(N139="snížená",J139,0)</f>
        <v>0</v>
      </c>
      <c r="BG139" s="215">
        <f>IF(N139="zákl. přenesená",J139,0)</f>
        <v>0</v>
      </c>
      <c r="BH139" s="215">
        <f>IF(N139="sníž. přenesená",J139,0)</f>
        <v>0</v>
      </c>
      <c r="BI139" s="215">
        <f>IF(N139="nulová",J139,0)</f>
        <v>0</v>
      </c>
      <c r="BJ139" s="14" t="s">
        <v>77</v>
      </c>
      <c r="BK139" s="215">
        <f>ROUND(I139*H139,2)</f>
        <v>0</v>
      </c>
      <c r="BL139" s="14" t="s">
        <v>178</v>
      </c>
      <c r="BM139" s="214" t="s">
        <v>484</v>
      </c>
    </row>
    <row r="140" spans="1:65" s="2" customFormat="1" ht="24.15" customHeight="1">
      <c r="A140" s="35"/>
      <c r="B140" s="36"/>
      <c r="C140" s="202" t="s">
        <v>252</v>
      </c>
      <c r="D140" s="202" t="s">
        <v>174</v>
      </c>
      <c r="E140" s="203" t="s">
        <v>1647</v>
      </c>
      <c r="F140" s="204" t="s">
        <v>1633</v>
      </c>
      <c r="G140" s="205" t="s">
        <v>356</v>
      </c>
      <c r="H140" s="206">
        <v>190</v>
      </c>
      <c r="I140" s="207"/>
      <c r="J140" s="208">
        <f>ROUND(I140*H140,2)</f>
        <v>0</v>
      </c>
      <c r="K140" s="209"/>
      <c r="L140" s="41"/>
      <c r="M140" s="210" t="s">
        <v>19</v>
      </c>
      <c r="N140" s="211" t="s">
        <v>40</v>
      </c>
      <c r="O140" s="81"/>
      <c r="P140" s="212">
        <f>O140*H140</f>
        <v>0</v>
      </c>
      <c r="Q140" s="212">
        <v>0</v>
      </c>
      <c r="R140" s="212">
        <f>Q140*H140</f>
        <v>0</v>
      </c>
      <c r="S140" s="212">
        <v>0</v>
      </c>
      <c r="T140" s="213">
        <f>S140*H140</f>
        <v>0</v>
      </c>
      <c r="U140" s="35"/>
      <c r="V140" s="35"/>
      <c r="W140" s="35"/>
      <c r="X140" s="35"/>
      <c r="Y140" s="35"/>
      <c r="Z140" s="35"/>
      <c r="AA140" s="35"/>
      <c r="AB140" s="35"/>
      <c r="AC140" s="35"/>
      <c r="AD140" s="35"/>
      <c r="AE140" s="35"/>
      <c r="AR140" s="214" t="s">
        <v>178</v>
      </c>
      <c r="AT140" s="214" t="s">
        <v>174</v>
      </c>
      <c r="AU140" s="214" t="s">
        <v>79</v>
      </c>
      <c r="AY140" s="14" t="s">
        <v>171</v>
      </c>
      <c r="BE140" s="215">
        <f>IF(N140="základní",J140,0)</f>
        <v>0</v>
      </c>
      <c r="BF140" s="215">
        <f>IF(N140="snížená",J140,0)</f>
        <v>0</v>
      </c>
      <c r="BG140" s="215">
        <f>IF(N140="zákl. přenesená",J140,0)</f>
        <v>0</v>
      </c>
      <c r="BH140" s="215">
        <f>IF(N140="sníž. přenesená",J140,0)</f>
        <v>0</v>
      </c>
      <c r="BI140" s="215">
        <f>IF(N140="nulová",J140,0)</f>
        <v>0</v>
      </c>
      <c r="BJ140" s="14" t="s">
        <v>77</v>
      </c>
      <c r="BK140" s="215">
        <f>ROUND(I140*H140,2)</f>
        <v>0</v>
      </c>
      <c r="BL140" s="14" t="s">
        <v>178</v>
      </c>
      <c r="BM140" s="214" t="s">
        <v>488</v>
      </c>
    </row>
    <row r="141" spans="1:63" s="12" customFormat="1" ht="22.8" customHeight="1">
      <c r="A141" s="12"/>
      <c r="B141" s="186"/>
      <c r="C141" s="187"/>
      <c r="D141" s="188" t="s">
        <v>68</v>
      </c>
      <c r="E141" s="200" t="s">
        <v>1648</v>
      </c>
      <c r="F141" s="200" t="s">
        <v>1649</v>
      </c>
      <c r="G141" s="187"/>
      <c r="H141" s="187"/>
      <c r="I141" s="190"/>
      <c r="J141" s="201">
        <f>BK141</f>
        <v>0</v>
      </c>
      <c r="K141" s="187"/>
      <c r="L141" s="192"/>
      <c r="M141" s="193"/>
      <c r="N141" s="194"/>
      <c r="O141" s="194"/>
      <c r="P141" s="195">
        <f>SUM(P142:P152)</f>
        <v>0</v>
      </c>
      <c r="Q141" s="194"/>
      <c r="R141" s="195">
        <f>SUM(R142:R152)</f>
        <v>0</v>
      </c>
      <c r="S141" s="194"/>
      <c r="T141" s="196">
        <f>SUM(T142:T152)</f>
        <v>0</v>
      </c>
      <c r="U141" s="12"/>
      <c r="V141" s="12"/>
      <c r="W141" s="12"/>
      <c r="X141" s="12"/>
      <c r="Y141" s="12"/>
      <c r="Z141" s="12"/>
      <c r="AA141" s="12"/>
      <c r="AB141" s="12"/>
      <c r="AC141" s="12"/>
      <c r="AD141" s="12"/>
      <c r="AE141" s="12"/>
      <c r="AR141" s="197" t="s">
        <v>77</v>
      </c>
      <c r="AT141" s="198" t="s">
        <v>68</v>
      </c>
      <c r="AU141" s="198" t="s">
        <v>77</v>
      </c>
      <c r="AY141" s="197" t="s">
        <v>171</v>
      </c>
      <c r="BK141" s="199">
        <f>SUM(BK142:BK152)</f>
        <v>0</v>
      </c>
    </row>
    <row r="142" spans="1:65" s="2" customFormat="1" ht="37.8" customHeight="1">
      <c r="A142" s="35"/>
      <c r="B142" s="36"/>
      <c r="C142" s="222" t="s">
        <v>446</v>
      </c>
      <c r="D142" s="222" t="s">
        <v>299</v>
      </c>
      <c r="E142" s="223" t="s">
        <v>1650</v>
      </c>
      <c r="F142" s="224" t="s">
        <v>1651</v>
      </c>
      <c r="G142" s="225" t="s">
        <v>378</v>
      </c>
      <c r="H142" s="226">
        <v>6</v>
      </c>
      <c r="I142" s="227"/>
      <c r="J142" s="228">
        <f>ROUND(I142*H142,2)</f>
        <v>0</v>
      </c>
      <c r="K142" s="229"/>
      <c r="L142" s="230"/>
      <c r="M142" s="231" t="s">
        <v>19</v>
      </c>
      <c r="N142" s="232" t="s">
        <v>40</v>
      </c>
      <c r="O142" s="81"/>
      <c r="P142" s="212">
        <f>O142*H142</f>
        <v>0</v>
      </c>
      <c r="Q142" s="212">
        <v>0</v>
      </c>
      <c r="R142" s="212">
        <f>Q142*H142</f>
        <v>0</v>
      </c>
      <c r="S142" s="212">
        <v>0</v>
      </c>
      <c r="T142" s="213">
        <f>S142*H142</f>
        <v>0</v>
      </c>
      <c r="U142" s="35"/>
      <c r="V142" s="35"/>
      <c r="W142" s="35"/>
      <c r="X142" s="35"/>
      <c r="Y142" s="35"/>
      <c r="Z142" s="35"/>
      <c r="AA142" s="35"/>
      <c r="AB142" s="35"/>
      <c r="AC142" s="35"/>
      <c r="AD142" s="35"/>
      <c r="AE142" s="35"/>
      <c r="AR142" s="214" t="s">
        <v>188</v>
      </c>
      <c r="AT142" s="214" t="s">
        <v>299</v>
      </c>
      <c r="AU142" s="214" t="s">
        <v>79</v>
      </c>
      <c r="AY142" s="14" t="s">
        <v>171</v>
      </c>
      <c r="BE142" s="215">
        <f>IF(N142="základní",J142,0)</f>
        <v>0</v>
      </c>
      <c r="BF142" s="215">
        <f>IF(N142="snížená",J142,0)</f>
        <v>0</v>
      </c>
      <c r="BG142" s="215">
        <f>IF(N142="zákl. přenesená",J142,0)</f>
        <v>0</v>
      </c>
      <c r="BH142" s="215">
        <f>IF(N142="sníž. přenesená",J142,0)</f>
        <v>0</v>
      </c>
      <c r="BI142" s="215">
        <f>IF(N142="nulová",J142,0)</f>
        <v>0</v>
      </c>
      <c r="BJ142" s="14" t="s">
        <v>77</v>
      </c>
      <c r="BK142" s="215">
        <f>ROUND(I142*H142,2)</f>
        <v>0</v>
      </c>
      <c r="BL142" s="14" t="s">
        <v>178</v>
      </c>
      <c r="BM142" s="214" t="s">
        <v>357</v>
      </c>
    </row>
    <row r="143" spans="1:65" s="2" customFormat="1" ht="37.8" customHeight="1">
      <c r="A143" s="35"/>
      <c r="B143" s="36"/>
      <c r="C143" s="222" t="s">
        <v>255</v>
      </c>
      <c r="D143" s="222" t="s">
        <v>299</v>
      </c>
      <c r="E143" s="223" t="s">
        <v>1652</v>
      </c>
      <c r="F143" s="224" t="s">
        <v>1653</v>
      </c>
      <c r="G143" s="225" t="s">
        <v>378</v>
      </c>
      <c r="H143" s="226">
        <v>6</v>
      </c>
      <c r="I143" s="227"/>
      <c r="J143" s="228">
        <f>ROUND(I143*H143,2)</f>
        <v>0</v>
      </c>
      <c r="K143" s="229"/>
      <c r="L143" s="230"/>
      <c r="M143" s="231" t="s">
        <v>19</v>
      </c>
      <c r="N143" s="232" t="s">
        <v>40</v>
      </c>
      <c r="O143" s="81"/>
      <c r="P143" s="212">
        <f>O143*H143</f>
        <v>0</v>
      </c>
      <c r="Q143" s="212">
        <v>0</v>
      </c>
      <c r="R143" s="212">
        <f>Q143*H143</f>
        <v>0</v>
      </c>
      <c r="S143" s="212">
        <v>0</v>
      </c>
      <c r="T143" s="213">
        <f>S143*H143</f>
        <v>0</v>
      </c>
      <c r="U143" s="35"/>
      <c r="V143" s="35"/>
      <c r="W143" s="35"/>
      <c r="X143" s="35"/>
      <c r="Y143" s="35"/>
      <c r="Z143" s="35"/>
      <c r="AA143" s="35"/>
      <c r="AB143" s="35"/>
      <c r="AC143" s="35"/>
      <c r="AD143" s="35"/>
      <c r="AE143" s="35"/>
      <c r="AR143" s="214" t="s">
        <v>188</v>
      </c>
      <c r="AT143" s="214" t="s">
        <v>299</v>
      </c>
      <c r="AU143" s="214" t="s">
        <v>79</v>
      </c>
      <c r="AY143" s="14" t="s">
        <v>171</v>
      </c>
      <c r="BE143" s="215">
        <f>IF(N143="základní",J143,0)</f>
        <v>0</v>
      </c>
      <c r="BF143" s="215">
        <f>IF(N143="snížená",J143,0)</f>
        <v>0</v>
      </c>
      <c r="BG143" s="215">
        <f>IF(N143="zákl. přenesená",J143,0)</f>
        <v>0</v>
      </c>
      <c r="BH143" s="215">
        <f>IF(N143="sníž. přenesená",J143,0)</f>
        <v>0</v>
      </c>
      <c r="BI143" s="215">
        <f>IF(N143="nulová",J143,0)</f>
        <v>0</v>
      </c>
      <c r="BJ143" s="14" t="s">
        <v>77</v>
      </c>
      <c r="BK143" s="215">
        <f>ROUND(I143*H143,2)</f>
        <v>0</v>
      </c>
      <c r="BL143" s="14" t="s">
        <v>178</v>
      </c>
      <c r="BM143" s="214" t="s">
        <v>360</v>
      </c>
    </row>
    <row r="144" spans="1:65" s="2" customFormat="1" ht="14.4" customHeight="1">
      <c r="A144" s="35"/>
      <c r="B144" s="36"/>
      <c r="C144" s="202" t="s">
        <v>451</v>
      </c>
      <c r="D144" s="202" t="s">
        <v>174</v>
      </c>
      <c r="E144" s="203" t="s">
        <v>1654</v>
      </c>
      <c r="F144" s="204" t="s">
        <v>1655</v>
      </c>
      <c r="G144" s="205" t="s">
        <v>378</v>
      </c>
      <c r="H144" s="206">
        <v>12</v>
      </c>
      <c r="I144" s="207"/>
      <c r="J144" s="208">
        <f>ROUND(I144*H144,2)</f>
        <v>0</v>
      </c>
      <c r="K144" s="209"/>
      <c r="L144" s="41"/>
      <c r="M144" s="210" t="s">
        <v>19</v>
      </c>
      <c r="N144" s="211" t="s">
        <v>40</v>
      </c>
      <c r="O144" s="81"/>
      <c r="P144" s="212">
        <f>O144*H144</f>
        <v>0</v>
      </c>
      <c r="Q144" s="212">
        <v>0</v>
      </c>
      <c r="R144" s="212">
        <f>Q144*H144</f>
        <v>0</v>
      </c>
      <c r="S144" s="212">
        <v>0</v>
      </c>
      <c r="T144" s="213">
        <f>S144*H144</f>
        <v>0</v>
      </c>
      <c r="U144" s="35"/>
      <c r="V144" s="35"/>
      <c r="W144" s="35"/>
      <c r="X144" s="35"/>
      <c r="Y144" s="35"/>
      <c r="Z144" s="35"/>
      <c r="AA144" s="35"/>
      <c r="AB144" s="35"/>
      <c r="AC144" s="35"/>
      <c r="AD144" s="35"/>
      <c r="AE144" s="35"/>
      <c r="AR144" s="214" t="s">
        <v>178</v>
      </c>
      <c r="AT144" s="214" t="s">
        <v>174</v>
      </c>
      <c r="AU144" s="214" t="s">
        <v>79</v>
      </c>
      <c r="AY144" s="14" t="s">
        <v>171</v>
      </c>
      <c r="BE144" s="215">
        <f>IF(N144="základní",J144,0)</f>
        <v>0</v>
      </c>
      <c r="BF144" s="215">
        <f>IF(N144="snížená",J144,0)</f>
        <v>0</v>
      </c>
      <c r="BG144" s="215">
        <f>IF(N144="zákl. přenesená",J144,0)</f>
        <v>0</v>
      </c>
      <c r="BH144" s="215">
        <f>IF(N144="sníž. přenesená",J144,0)</f>
        <v>0</v>
      </c>
      <c r="BI144" s="215">
        <f>IF(N144="nulová",J144,0)</f>
        <v>0</v>
      </c>
      <c r="BJ144" s="14" t="s">
        <v>77</v>
      </c>
      <c r="BK144" s="215">
        <f>ROUND(I144*H144,2)</f>
        <v>0</v>
      </c>
      <c r="BL144" s="14" t="s">
        <v>178</v>
      </c>
      <c r="BM144" s="214" t="s">
        <v>361</v>
      </c>
    </row>
    <row r="145" spans="1:65" s="2" customFormat="1" ht="49.05" customHeight="1">
      <c r="A145" s="35"/>
      <c r="B145" s="36"/>
      <c r="C145" s="222" t="s">
        <v>260</v>
      </c>
      <c r="D145" s="222" t="s">
        <v>299</v>
      </c>
      <c r="E145" s="223" t="s">
        <v>1656</v>
      </c>
      <c r="F145" s="224" t="s">
        <v>1657</v>
      </c>
      <c r="G145" s="225" t="s">
        <v>378</v>
      </c>
      <c r="H145" s="226">
        <v>2</v>
      </c>
      <c r="I145" s="227"/>
      <c r="J145" s="228">
        <f>ROUND(I145*H145,2)</f>
        <v>0</v>
      </c>
      <c r="K145" s="229"/>
      <c r="L145" s="230"/>
      <c r="M145" s="231" t="s">
        <v>19</v>
      </c>
      <c r="N145" s="232" t="s">
        <v>40</v>
      </c>
      <c r="O145" s="81"/>
      <c r="P145" s="212">
        <f>O145*H145</f>
        <v>0</v>
      </c>
      <c r="Q145" s="212">
        <v>0</v>
      </c>
      <c r="R145" s="212">
        <f>Q145*H145</f>
        <v>0</v>
      </c>
      <c r="S145" s="212">
        <v>0</v>
      </c>
      <c r="T145" s="213">
        <f>S145*H145</f>
        <v>0</v>
      </c>
      <c r="U145" s="35"/>
      <c r="V145" s="35"/>
      <c r="W145" s="35"/>
      <c r="X145" s="35"/>
      <c r="Y145" s="35"/>
      <c r="Z145" s="35"/>
      <c r="AA145" s="35"/>
      <c r="AB145" s="35"/>
      <c r="AC145" s="35"/>
      <c r="AD145" s="35"/>
      <c r="AE145" s="35"/>
      <c r="AR145" s="214" t="s">
        <v>188</v>
      </c>
      <c r="AT145" s="214" t="s">
        <v>299</v>
      </c>
      <c r="AU145" s="214" t="s">
        <v>79</v>
      </c>
      <c r="AY145" s="14" t="s">
        <v>171</v>
      </c>
      <c r="BE145" s="215">
        <f>IF(N145="základní",J145,0)</f>
        <v>0</v>
      </c>
      <c r="BF145" s="215">
        <f>IF(N145="snížená",J145,0)</f>
        <v>0</v>
      </c>
      <c r="BG145" s="215">
        <f>IF(N145="zákl. přenesená",J145,0)</f>
        <v>0</v>
      </c>
      <c r="BH145" s="215">
        <f>IF(N145="sníž. přenesená",J145,0)</f>
        <v>0</v>
      </c>
      <c r="BI145" s="215">
        <f>IF(N145="nulová",J145,0)</f>
        <v>0</v>
      </c>
      <c r="BJ145" s="14" t="s">
        <v>77</v>
      </c>
      <c r="BK145" s="215">
        <f>ROUND(I145*H145,2)</f>
        <v>0</v>
      </c>
      <c r="BL145" s="14" t="s">
        <v>178</v>
      </c>
      <c r="BM145" s="214" t="s">
        <v>362</v>
      </c>
    </row>
    <row r="146" spans="1:65" s="2" customFormat="1" ht="14.4" customHeight="1">
      <c r="A146" s="35"/>
      <c r="B146" s="36"/>
      <c r="C146" s="202" t="s">
        <v>457</v>
      </c>
      <c r="D146" s="202" t="s">
        <v>174</v>
      </c>
      <c r="E146" s="203" t="s">
        <v>1658</v>
      </c>
      <c r="F146" s="204" t="s">
        <v>1659</v>
      </c>
      <c r="G146" s="205" t="s">
        <v>378</v>
      </c>
      <c r="H146" s="206">
        <v>2</v>
      </c>
      <c r="I146" s="207"/>
      <c r="J146" s="208">
        <f>ROUND(I146*H146,2)</f>
        <v>0</v>
      </c>
      <c r="K146" s="209"/>
      <c r="L146" s="41"/>
      <c r="M146" s="210" t="s">
        <v>19</v>
      </c>
      <c r="N146" s="211" t="s">
        <v>40</v>
      </c>
      <c r="O146" s="81"/>
      <c r="P146" s="212">
        <f>O146*H146</f>
        <v>0</v>
      </c>
      <c r="Q146" s="212">
        <v>0</v>
      </c>
      <c r="R146" s="212">
        <f>Q146*H146</f>
        <v>0</v>
      </c>
      <c r="S146" s="212">
        <v>0</v>
      </c>
      <c r="T146" s="213">
        <f>S146*H146</f>
        <v>0</v>
      </c>
      <c r="U146" s="35"/>
      <c r="V146" s="35"/>
      <c r="W146" s="35"/>
      <c r="X146" s="35"/>
      <c r="Y146" s="35"/>
      <c r="Z146" s="35"/>
      <c r="AA146" s="35"/>
      <c r="AB146" s="35"/>
      <c r="AC146" s="35"/>
      <c r="AD146" s="35"/>
      <c r="AE146" s="35"/>
      <c r="AR146" s="214" t="s">
        <v>178</v>
      </c>
      <c r="AT146" s="214" t="s">
        <v>174</v>
      </c>
      <c r="AU146" s="214" t="s">
        <v>79</v>
      </c>
      <c r="AY146" s="14" t="s">
        <v>171</v>
      </c>
      <c r="BE146" s="215">
        <f>IF(N146="základní",J146,0)</f>
        <v>0</v>
      </c>
      <c r="BF146" s="215">
        <f>IF(N146="snížená",J146,0)</f>
        <v>0</v>
      </c>
      <c r="BG146" s="215">
        <f>IF(N146="zákl. přenesená",J146,0)</f>
        <v>0</v>
      </c>
      <c r="BH146" s="215">
        <f>IF(N146="sníž. přenesená",J146,0)</f>
        <v>0</v>
      </c>
      <c r="BI146" s="215">
        <f>IF(N146="nulová",J146,0)</f>
        <v>0</v>
      </c>
      <c r="BJ146" s="14" t="s">
        <v>77</v>
      </c>
      <c r="BK146" s="215">
        <f>ROUND(I146*H146,2)</f>
        <v>0</v>
      </c>
      <c r="BL146" s="14" t="s">
        <v>178</v>
      </c>
      <c r="BM146" s="214" t="s">
        <v>489</v>
      </c>
    </row>
    <row r="147" spans="1:65" s="2" customFormat="1" ht="49.05" customHeight="1">
      <c r="A147" s="35"/>
      <c r="B147" s="36"/>
      <c r="C147" s="222" t="s">
        <v>266</v>
      </c>
      <c r="D147" s="222" t="s">
        <v>299</v>
      </c>
      <c r="E147" s="223" t="s">
        <v>1660</v>
      </c>
      <c r="F147" s="224" t="s">
        <v>1661</v>
      </c>
      <c r="G147" s="225" t="s">
        <v>378</v>
      </c>
      <c r="H147" s="226">
        <v>2</v>
      </c>
      <c r="I147" s="227"/>
      <c r="J147" s="228">
        <f>ROUND(I147*H147,2)</f>
        <v>0</v>
      </c>
      <c r="K147" s="229"/>
      <c r="L147" s="230"/>
      <c r="M147" s="231" t="s">
        <v>19</v>
      </c>
      <c r="N147" s="232" t="s">
        <v>40</v>
      </c>
      <c r="O147" s="81"/>
      <c r="P147" s="212">
        <f>O147*H147</f>
        <v>0</v>
      </c>
      <c r="Q147" s="212">
        <v>0</v>
      </c>
      <c r="R147" s="212">
        <f>Q147*H147</f>
        <v>0</v>
      </c>
      <c r="S147" s="212">
        <v>0</v>
      </c>
      <c r="T147" s="213">
        <f>S147*H147</f>
        <v>0</v>
      </c>
      <c r="U147" s="35"/>
      <c r="V147" s="35"/>
      <c r="W147" s="35"/>
      <c r="X147" s="35"/>
      <c r="Y147" s="35"/>
      <c r="Z147" s="35"/>
      <c r="AA147" s="35"/>
      <c r="AB147" s="35"/>
      <c r="AC147" s="35"/>
      <c r="AD147" s="35"/>
      <c r="AE147" s="35"/>
      <c r="AR147" s="214" t="s">
        <v>188</v>
      </c>
      <c r="AT147" s="214" t="s">
        <v>299</v>
      </c>
      <c r="AU147" s="214" t="s">
        <v>79</v>
      </c>
      <c r="AY147" s="14" t="s">
        <v>171</v>
      </c>
      <c r="BE147" s="215">
        <f>IF(N147="základní",J147,0)</f>
        <v>0</v>
      </c>
      <c r="BF147" s="215">
        <f>IF(N147="snížená",J147,0)</f>
        <v>0</v>
      </c>
      <c r="BG147" s="215">
        <f>IF(N147="zákl. přenesená",J147,0)</f>
        <v>0</v>
      </c>
      <c r="BH147" s="215">
        <f>IF(N147="sníž. přenesená",J147,0)</f>
        <v>0</v>
      </c>
      <c r="BI147" s="215">
        <f>IF(N147="nulová",J147,0)</f>
        <v>0</v>
      </c>
      <c r="BJ147" s="14" t="s">
        <v>77</v>
      </c>
      <c r="BK147" s="215">
        <f>ROUND(I147*H147,2)</f>
        <v>0</v>
      </c>
      <c r="BL147" s="14" t="s">
        <v>178</v>
      </c>
      <c r="BM147" s="214" t="s">
        <v>365</v>
      </c>
    </row>
    <row r="148" spans="1:65" s="2" customFormat="1" ht="14.4" customHeight="1">
      <c r="A148" s="35"/>
      <c r="B148" s="36"/>
      <c r="C148" s="202" t="s">
        <v>462</v>
      </c>
      <c r="D148" s="202" t="s">
        <v>174</v>
      </c>
      <c r="E148" s="203" t="s">
        <v>1662</v>
      </c>
      <c r="F148" s="204" t="s">
        <v>1663</v>
      </c>
      <c r="G148" s="205" t="s">
        <v>378</v>
      </c>
      <c r="H148" s="206">
        <v>2</v>
      </c>
      <c r="I148" s="207"/>
      <c r="J148" s="208">
        <f>ROUND(I148*H148,2)</f>
        <v>0</v>
      </c>
      <c r="K148" s="209"/>
      <c r="L148" s="41"/>
      <c r="M148" s="210" t="s">
        <v>19</v>
      </c>
      <c r="N148" s="211" t="s">
        <v>40</v>
      </c>
      <c r="O148" s="81"/>
      <c r="P148" s="212">
        <f>O148*H148</f>
        <v>0</v>
      </c>
      <c r="Q148" s="212">
        <v>0</v>
      </c>
      <c r="R148" s="212">
        <f>Q148*H148</f>
        <v>0</v>
      </c>
      <c r="S148" s="212">
        <v>0</v>
      </c>
      <c r="T148" s="213">
        <f>S148*H148</f>
        <v>0</v>
      </c>
      <c r="U148" s="35"/>
      <c r="V148" s="35"/>
      <c r="W148" s="35"/>
      <c r="X148" s="35"/>
      <c r="Y148" s="35"/>
      <c r="Z148" s="35"/>
      <c r="AA148" s="35"/>
      <c r="AB148" s="35"/>
      <c r="AC148" s="35"/>
      <c r="AD148" s="35"/>
      <c r="AE148" s="35"/>
      <c r="AR148" s="214" t="s">
        <v>178</v>
      </c>
      <c r="AT148" s="214" t="s">
        <v>174</v>
      </c>
      <c r="AU148" s="214" t="s">
        <v>79</v>
      </c>
      <c r="AY148" s="14" t="s">
        <v>171</v>
      </c>
      <c r="BE148" s="215">
        <f>IF(N148="základní",J148,0)</f>
        <v>0</v>
      </c>
      <c r="BF148" s="215">
        <f>IF(N148="snížená",J148,0)</f>
        <v>0</v>
      </c>
      <c r="BG148" s="215">
        <f>IF(N148="zákl. přenesená",J148,0)</f>
        <v>0</v>
      </c>
      <c r="BH148" s="215">
        <f>IF(N148="sníž. přenesená",J148,0)</f>
        <v>0</v>
      </c>
      <c r="BI148" s="215">
        <f>IF(N148="nulová",J148,0)</f>
        <v>0</v>
      </c>
      <c r="BJ148" s="14" t="s">
        <v>77</v>
      </c>
      <c r="BK148" s="215">
        <f>ROUND(I148*H148,2)</f>
        <v>0</v>
      </c>
      <c r="BL148" s="14" t="s">
        <v>178</v>
      </c>
      <c r="BM148" s="214" t="s">
        <v>366</v>
      </c>
    </row>
    <row r="149" spans="1:65" s="2" customFormat="1" ht="24.15" customHeight="1">
      <c r="A149" s="35"/>
      <c r="B149" s="36"/>
      <c r="C149" s="222" t="s">
        <v>272</v>
      </c>
      <c r="D149" s="222" t="s">
        <v>299</v>
      </c>
      <c r="E149" s="223" t="s">
        <v>1664</v>
      </c>
      <c r="F149" s="224" t="s">
        <v>1665</v>
      </c>
      <c r="G149" s="225" t="s">
        <v>378</v>
      </c>
      <c r="H149" s="226">
        <v>4</v>
      </c>
      <c r="I149" s="227"/>
      <c r="J149" s="228">
        <f>ROUND(I149*H149,2)</f>
        <v>0</v>
      </c>
      <c r="K149" s="229"/>
      <c r="L149" s="230"/>
      <c r="M149" s="231" t="s">
        <v>19</v>
      </c>
      <c r="N149" s="232" t="s">
        <v>40</v>
      </c>
      <c r="O149" s="81"/>
      <c r="P149" s="212">
        <f>O149*H149</f>
        <v>0</v>
      </c>
      <c r="Q149" s="212">
        <v>0</v>
      </c>
      <c r="R149" s="212">
        <f>Q149*H149</f>
        <v>0</v>
      </c>
      <c r="S149" s="212">
        <v>0</v>
      </c>
      <c r="T149" s="213">
        <f>S149*H149</f>
        <v>0</v>
      </c>
      <c r="U149" s="35"/>
      <c r="V149" s="35"/>
      <c r="W149" s="35"/>
      <c r="X149" s="35"/>
      <c r="Y149" s="35"/>
      <c r="Z149" s="35"/>
      <c r="AA149" s="35"/>
      <c r="AB149" s="35"/>
      <c r="AC149" s="35"/>
      <c r="AD149" s="35"/>
      <c r="AE149" s="35"/>
      <c r="AR149" s="214" t="s">
        <v>188</v>
      </c>
      <c r="AT149" s="214" t="s">
        <v>299</v>
      </c>
      <c r="AU149" s="214" t="s">
        <v>79</v>
      </c>
      <c r="AY149" s="14" t="s">
        <v>171</v>
      </c>
      <c r="BE149" s="215">
        <f>IF(N149="základní",J149,0)</f>
        <v>0</v>
      </c>
      <c r="BF149" s="215">
        <f>IF(N149="snížená",J149,0)</f>
        <v>0</v>
      </c>
      <c r="BG149" s="215">
        <f>IF(N149="zákl. přenesená",J149,0)</f>
        <v>0</v>
      </c>
      <c r="BH149" s="215">
        <f>IF(N149="sníž. přenesená",J149,0)</f>
        <v>0</v>
      </c>
      <c r="BI149" s="215">
        <f>IF(N149="nulová",J149,0)</f>
        <v>0</v>
      </c>
      <c r="BJ149" s="14" t="s">
        <v>77</v>
      </c>
      <c r="BK149" s="215">
        <f>ROUND(I149*H149,2)</f>
        <v>0</v>
      </c>
      <c r="BL149" s="14" t="s">
        <v>178</v>
      </c>
      <c r="BM149" s="214" t="s">
        <v>369</v>
      </c>
    </row>
    <row r="150" spans="1:65" s="2" customFormat="1" ht="24.15" customHeight="1">
      <c r="A150" s="35"/>
      <c r="B150" s="36"/>
      <c r="C150" s="222" t="s">
        <v>470</v>
      </c>
      <c r="D150" s="222" t="s">
        <v>299</v>
      </c>
      <c r="E150" s="223" t="s">
        <v>1666</v>
      </c>
      <c r="F150" s="224" t="s">
        <v>1667</v>
      </c>
      <c r="G150" s="225" t="s">
        <v>378</v>
      </c>
      <c r="H150" s="226">
        <v>4</v>
      </c>
      <c r="I150" s="227"/>
      <c r="J150" s="228">
        <f>ROUND(I150*H150,2)</f>
        <v>0</v>
      </c>
      <c r="K150" s="229"/>
      <c r="L150" s="230"/>
      <c r="M150" s="231" t="s">
        <v>19</v>
      </c>
      <c r="N150" s="232" t="s">
        <v>40</v>
      </c>
      <c r="O150" s="81"/>
      <c r="P150" s="212">
        <f>O150*H150</f>
        <v>0</v>
      </c>
      <c r="Q150" s="212">
        <v>0</v>
      </c>
      <c r="R150" s="212">
        <f>Q150*H150</f>
        <v>0</v>
      </c>
      <c r="S150" s="212">
        <v>0</v>
      </c>
      <c r="T150" s="213">
        <f>S150*H150</f>
        <v>0</v>
      </c>
      <c r="U150" s="35"/>
      <c r="V150" s="35"/>
      <c r="W150" s="35"/>
      <c r="X150" s="35"/>
      <c r="Y150" s="35"/>
      <c r="Z150" s="35"/>
      <c r="AA150" s="35"/>
      <c r="AB150" s="35"/>
      <c r="AC150" s="35"/>
      <c r="AD150" s="35"/>
      <c r="AE150" s="35"/>
      <c r="AR150" s="214" t="s">
        <v>188</v>
      </c>
      <c r="AT150" s="214" t="s">
        <v>299</v>
      </c>
      <c r="AU150" s="214" t="s">
        <v>79</v>
      </c>
      <c r="AY150" s="14" t="s">
        <v>171</v>
      </c>
      <c r="BE150" s="215">
        <f>IF(N150="základní",J150,0)</f>
        <v>0</v>
      </c>
      <c r="BF150" s="215">
        <f>IF(N150="snížená",J150,0)</f>
        <v>0</v>
      </c>
      <c r="BG150" s="215">
        <f>IF(N150="zákl. přenesená",J150,0)</f>
        <v>0</v>
      </c>
      <c r="BH150" s="215">
        <f>IF(N150="sníž. přenesená",J150,0)</f>
        <v>0</v>
      </c>
      <c r="BI150" s="215">
        <f>IF(N150="nulová",J150,0)</f>
        <v>0</v>
      </c>
      <c r="BJ150" s="14" t="s">
        <v>77</v>
      </c>
      <c r="BK150" s="215">
        <f>ROUND(I150*H150,2)</f>
        <v>0</v>
      </c>
      <c r="BL150" s="14" t="s">
        <v>178</v>
      </c>
      <c r="BM150" s="214" t="s">
        <v>372</v>
      </c>
    </row>
    <row r="151" spans="1:65" s="2" customFormat="1" ht="14.4" customHeight="1">
      <c r="A151" s="35"/>
      <c r="B151" s="36"/>
      <c r="C151" s="202" t="s">
        <v>278</v>
      </c>
      <c r="D151" s="202" t="s">
        <v>174</v>
      </c>
      <c r="E151" s="203" t="s">
        <v>1666</v>
      </c>
      <c r="F151" s="204" t="s">
        <v>1607</v>
      </c>
      <c r="G151" s="205" t="s">
        <v>423</v>
      </c>
      <c r="H151" s="206">
        <v>460</v>
      </c>
      <c r="I151" s="207"/>
      <c r="J151" s="208">
        <f>ROUND(I151*H151,2)</f>
        <v>0</v>
      </c>
      <c r="K151" s="209"/>
      <c r="L151" s="41"/>
      <c r="M151" s="210" t="s">
        <v>19</v>
      </c>
      <c r="N151" s="211" t="s">
        <v>40</v>
      </c>
      <c r="O151" s="81"/>
      <c r="P151" s="212">
        <f>O151*H151</f>
        <v>0</v>
      </c>
      <c r="Q151" s="212">
        <v>0</v>
      </c>
      <c r="R151" s="212">
        <f>Q151*H151</f>
        <v>0</v>
      </c>
      <c r="S151" s="212">
        <v>0</v>
      </c>
      <c r="T151" s="213">
        <f>S151*H151</f>
        <v>0</v>
      </c>
      <c r="U151" s="35"/>
      <c r="V151" s="35"/>
      <c r="W151" s="35"/>
      <c r="X151" s="35"/>
      <c r="Y151" s="35"/>
      <c r="Z151" s="35"/>
      <c r="AA151" s="35"/>
      <c r="AB151" s="35"/>
      <c r="AC151" s="35"/>
      <c r="AD151" s="35"/>
      <c r="AE151" s="35"/>
      <c r="AR151" s="214" t="s">
        <v>178</v>
      </c>
      <c r="AT151" s="214" t="s">
        <v>174</v>
      </c>
      <c r="AU151" s="214" t="s">
        <v>79</v>
      </c>
      <c r="AY151" s="14" t="s">
        <v>171</v>
      </c>
      <c r="BE151" s="215">
        <f>IF(N151="základní",J151,0)</f>
        <v>0</v>
      </c>
      <c r="BF151" s="215">
        <f>IF(N151="snížená",J151,0)</f>
        <v>0</v>
      </c>
      <c r="BG151" s="215">
        <f>IF(N151="zákl. přenesená",J151,0)</f>
        <v>0</v>
      </c>
      <c r="BH151" s="215">
        <f>IF(N151="sníž. přenesená",J151,0)</f>
        <v>0</v>
      </c>
      <c r="BI151" s="215">
        <f>IF(N151="nulová",J151,0)</f>
        <v>0</v>
      </c>
      <c r="BJ151" s="14" t="s">
        <v>77</v>
      </c>
      <c r="BK151" s="215">
        <f>ROUND(I151*H151,2)</f>
        <v>0</v>
      </c>
      <c r="BL151" s="14" t="s">
        <v>178</v>
      </c>
      <c r="BM151" s="214" t="s">
        <v>375</v>
      </c>
    </row>
    <row r="152" spans="1:65" s="2" customFormat="1" ht="14.4" customHeight="1">
      <c r="A152" s="35"/>
      <c r="B152" s="36"/>
      <c r="C152" s="202" t="s">
        <v>478</v>
      </c>
      <c r="D152" s="202" t="s">
        <v>174</v>
      </c>
      <c r="E152" s="203" t="s">
        <v>1668</v>
      </c>
      <c r="F152" s="204" t="s">
        <v>1609</v>
      </c>
      <c r="G152" s="205" t="s">
        <v>423</v>
      </c>
      <c r="H152" s="206">
        <v>460</v>
      </c>
      <c r="I152" s="207"/>
      <c r="J152" s="208">
        <f>ROUND(I152*H152,2)</f>
        <v>0</v>
      </c>
      <c r="K152" s="209"/>
      <c r="L152" s="41"/>
      <c r="M152" s="210" t="s">
        <v>19</v>
      </c>
      <c r="N152" s="211" t="s">
        <v>40</v>
      </c>
      <c r="O152" s="81"/>
      <c r="P152" s="212">
        <f>O152*H152</f>
        <v>0</v>
      </c>
      <c r="Q152" s="212">
        <v>0</v>
      </c>
      <c r="R152" s="212">
        <f>Q152*H152</f>
        <v>0</v>
      </c>
      <c r="S152" s="212">
        <v>0</v>
      </c>
      <c r="T152" s="213">
        <f>S152*H152</f>
        <v>0</v>
      </c>
      <c r="U152" s="35"/>
      <c r="V152" s="35"/>
      <c r="W152" s="35"/>
      <c r="X152" s="35"/>
      <c r="Y152" s="35"/>
      <c r="Z152" s="35"/>
      <c r="AA152" s="35"/>
      <c r="AB152" s="35"/>
      <c r="AC152" s="35"/>
      <c r="AD152" s="35"/>
      <c r="AE152" s="35"/>
      <c r="AR152" s="214" t="s">
        <v>178</v>
      </c>
      <c r="AT152" s="214" t="s">
        <v>174</v>
      </c>
      <c r="AU152" s="214" t="s">
        <v>79</v>
      </c>
      <c r="AY152" s="14" t="s">
        <v>171</v>
      </c>
      <c r="BE152" s="215">
        <f>IF(N152="základní",J152,0)</f>
        <v>0</v>
      </c>
      <c r="BF152" s="215">
        <f>IF(N152="snížená",J152,0)</f>
        <v>0</v>
      </c>
      <c r="BG152" s="215">
        <f>IF(N152="zákl. přenesená",J152,0)</f>
        <v>0</v>
      </c>
      <c r="BH152" s="215">
        <f>IF(N152="sníž. přenesená",J152,0)</f>
        <v>0</v>
      </c>
      <c r="BI152" s="215">
        <f>IF(N152="nulová",J152,0)</f>
        <v>0</v>
      </c>
      <c r="BJ152" s="14" t="s">
        <v>77</v>
      </c>
      <c r="BK152" s="215">
        <f>ROUND(I152*H152,2)</f>
        <v>0</v>
      </c>
      <c r="BL152" s="14" t="s">
        <v>178</v>
      </c>
      <c r="BM152" s="214" t="s">
        <v>379</v>
      </c>
    </row>
    <row r="153" spans="1:63" s="12" customFormat="1" ht="22.8" customHeight="1">
      <c r="A153" s="12"/>
      <c r="B153" s="186"/>
      <c r="C153" s="187"/>
      <c r="D153" s="188" t="s">
        <v>68</v>
      </c>
      <c r="E153" s="200" t="s">
        <v>1669</v>
      </c>
      <c r="F153" s="200" t="s">
        <v>1670</v>
      </c>
      <c r="G153" s="187"/>
      <c r="H153" s="187"/>
      <c r="I153" s="190"/>
      <c r="J153" s="201">
        <f>BK153</f>
        <v>0</v>
      </c>
      <c r="K153" s="187"/>
      <c r="L153" s="192"/>
      <c r="M153" s="193"/>
      <c r="N153" s="194"/>
      <c r="O153" s="194"/>
      <c r="P153" s="195">
        <f>SUM(P154:P159)</f>
        <v>0</v>
      </c>
      <c r="Q153" s="194"/>
      <c r="R153" s="195">
        <f>SUM(R154:R159)</f>
        <v>0</v>
      </c>
      <c r="S153" s="194"/>
      <c r="T153" s="196">
        <f>SUM(T154:T159)</f>
        <v>0</v>
      </c>
      <c r="U153" s="12"/>
      <c r="V153" s="12"/>
      <c r="W153" s="12"/>
      <c r="X153" s="12"/>
      <c r="Y153" s="12"/>
      <c r="Z153" s="12"/>
      <c r="AA153" s="12"/>
      <c r="AB153" s="12"/>
      <c r="AC153" s="12"/>
      <c r="AD153" s="12"/>
      <c r="AE153" s="12"/>
      <c r="AR153" s="197" t="s">
        <v>77</v>
      </c>
      <c r="AT153" s="198" t="s">
        <v>68</v>
      </c>
      <c r="AU153" s="198" t="s">
        <v>77</v>
      </c>
      <c r="AY153" s="197" t="s">
        <v>171</v>
      </c>
      <c r="BK153" s="199">
        <f>SUM(BK154:BK159)</f>
        <v>0</v>
      </c>
    </row>
    <row r="154" spans="1:65" s="2" customFormat="1" ht="24.15" customHeight="1">
      <c r="A154" s="35"/>
      <c r="B154" s="36"/>
      <c r="C154" s="202" t="s">
        <v>283</v>
      </c>
      <c r="D154" s="202" t="s">
        <v>174</v>
      </c>
      <c r="E154" s="203" t="s">
        <v>1671</v>
      </c>
      <c r="F154" s="204" t="s">
        <v>1672</v>
      </c>
      <c r="G154" s="205" t="s">
        <v>356</v>
      </c>
      <c r="H154" s="206">
        <v>324</v>
      </c>
      <c r="I154" s="207"/>
      <c r="J154" s="208">
        <f>ROUND(I154*H154,2)</f>
        <v>0</v>
      </c>
      <c r="K154" s="209"/>
      <c r="L154" s="41"/>
      <c r="M154" s="210" t="s">
        <v>19</v>
      </c>
      <c r="N154" s="211" t="s">
        <v>40</v>
      </c>
      <c r="O154" s="81"/>
      <c r="P154" s="212">
        <f>O154*H154</f>
        <v>0</v>
      </c>
      <c r="Q154" s="212">
        <v>0</v>
      </c>
      <c r="R154" s="212">
        <f>Q154*H154</f>
        <v>0</v>
      </c>
      <c r="S154" s="212">
        <v>0</v>
      </c>
      <c r="T154" s="213">
        <f>S154*H154</f>
        <v>0</v>
      </c>
      <c r="U154" s="35"/>
      <c r="V154" s="35"/>
      <c r="W154" s="35"/>
      <c r="X154" s="35"/>
      <c r="Y154" s="35"/>
      <c r="Z154" s="35"/>
      <c r="AA154" s="35"/>
      <c r="AB154" s="35"/>
      <c r="AC154" s="35"/>
      <c r="AD154" s="35"/>
      <c r="AE154" s="35"/>
      <c r="AR154" s="214" t="s">
        <v>178</v>
      </c>
      <c r="AT154" s="214" t="s">
        <v>174</v>
      </c>
      <c r="AU154" s="214" t="s">
        <v>79</v>
      </c>
      <c r="AY154" s="14" t="s">
        <v>171</v>
      </c>
      <c r="BE154" s="215">
        <f>IF(N154="základní",J154,0)</f>
        <v>0</v>
      </c>
      <c r="BF154" s="215">
        <f>IF(N154="snížená",J154,0)</f>
        <v>0</v>
      </c>
      <c r="BG154" s="215">
        <f>IF(N154="zákl. přenesená",J154,0)</f>
        <v>0</v>
      </c>
      <c r="BH154" s="215">
        <f>IF(N154="sníž. přenesená",J154,0)</f>
        <v>0</v>
      </c>
      <c r="BI154" s="215">
        <f>IF(N154="nulová",J154,0)</f>
        <v>0</v>
      </c>
      <c r="BJ154" s="14" t="s">
        <v>77</v>
      </c>
      <c r="BK154" s="215">
        <f>ROUND(I154*H154,2)</f>
        <v>0</v>
      </c>
      <c r="BL154" s="14" t="s">
        <v>178</v>
      </c>
      <c r="BM154" s="214" t="s">
        <v>495</v>
      </c>
    </row>
    <row r="155" spans="1:65" s="2" customFormat="1" ht="14.4" customHeight="1">
      <c r="A155" s="35"/>
      <c r="B155" s="36"/>
      <c r="C155" s="202" t="s">
        <v>485</v>
      </c>
      <c r="D155" s="202" t="s">
        <v>174</v>
      </c>
      <c r="E155" s="203" t="s">
        <v>1673</v>
      </c>
      <c r="F155" s="204" t="s">
        <v>1607</v>
      </c>
      <c r="G155" s="205" t="s">
        <v>423</v>
      </c>
      <c r="H155" s="206">
        <v>1944</v>
      </c>
      <c r="I155" s="207"/>
      <c r="J155" s="208">
        <f>ROUND(I155*H155,2)</f>
        <v>0</v>
      </c>
      <c r="K155" s="209"/>
      <c r="L155" s="41"/>
      <c r="M155" s="210" t="s">
        <v>19</v>
      </c>
      <c r="N155" s="211" t="s">
        <v>40</v>
      </c>
      <c r="O155" s="81"/>
      <c r="P155" s="212">
        <f>O155*H155</f>
        <v>0</v>
      </c>
      <c r="Q155" s="212">
        <v>0</v>
      </c>
      <c r="R155" s="212">
        <f>Q155*H155</f>
        <v>0</v>
      </c>
      <c r="S155" s="212">
        <v>0</v>
      </c>
      <c r="T155" s="213">
        <f>S155*H155</f>
        <v>0</v>
      </c>
      <c r="U155" s="35"/>
      <c r="V155" s="35"/>
      <c r="W155" s="35"/>
      <c r="X155" s="35"/>
      <c r="Y155" s="35"/>
      <c r="Z155" s="35"/>
      <c r="AA155" s="35"/>
      <c r="AB155" s="35"/>
      <c r="AC155" s="35"/>
      <c r="AD155" s="35"/>
      <c r="AE155" s="35"/>
      <c r="AR155" s="214" t="s">
        <v>178</v>
      </c>
      <c r="AT155" s="214" t="s">
        <v>174</v>
      </c>
      <c r="AU155" s="214" t="s">
        <v>79</v>
      </c>
      <c r="AY155" s="14" t="s">
        <v>171</v>
      </c>
      <c r="BE155" s="215">
        <f>IF(N155="základní",J155,0)</f>
        <v>0</v>
      </c>
      <c r="BF155" s="215">
        <f>IF(N155="snížená",J155,0)</f>
        <v>0</v>
      </c>
      <c r="BG155" s="215">
        <f>IF(N155="zákl. přenesená",J155,0)</f>
        <v>0</v>
      </c>
      <c r="BH155" s="215">
        <f>IF(N155="sníž. přenesená",J155,0)</f>
        <v>0</v>
      </c>
      <c r="BI155" s="215">
        <f>IF(N155="nulová",J155,0)</f>
        <v>0</v>
      </c>
      <c r="BJ155" s="14" t="s">
        <v>77</v>
      </c>
      <c r="BK155" s="215">
        <f>ROUND(I155*H155,2)</f>
        <v>0</v>
      </c>
      <c r="BL155" s="14" t="s">
        <v>178</v>
      </c>
      <c r="BM155" s="214" t="s">
        <v>500</v>
      </c>
    </row>
    <row r="156" spans="1:65" s="2" customFormat="1" ht="14.4" customHeight="1">
      <c r="A156" s="35"/>
      <c r="B156" s="36"/>
      <c r="C156" s="202" t="s">
        <v>289</v>
      </c>
      <c r="D156" s="202" t="s">
        <v>174</v>
      </c>
      <c r="E156" s="203" t="s">
        <v>1674</v>
      </c>
      <c r="F156" s="204" t="s">
        <v>1609</v>
      </c>
      <c r="G156" s="205" t="s">
        <v>423</v>
      </c>
      <c r="H156" s="206">
        <v>1944</v>
      </c>
      <c r="I156" s="207"/>
      <c r="J156" s="208">
        <f>ROUND(I156*H156,2)</f>
        <v>0</v>
      </c>
      <c r="K156" s="209"/>
      <c r="L156" s="41"/>
      <c r="M156" s="210" t="s">
        <v>19</v>
      </c>
      <c r="N156" s="211" t="s">
        <v>40</v>
      </c>
      <c r="O156" s="81"/>
      <c r="P156" s="212">
        <f>O156*H156</f>
        <v>0</v>
      </c>
      <c r="Q156" s="212">
        <v>0</v>
      </c>
      <c r="R156" s="212">
        <f>Q156*H156</f>
        <v>0</v>
      </c>
      <c r="S156" s="212">
        <v>0</v>
      </c>
      <c r="T156" s="213">
        <f>S156*H156</f>
        <v>0</v>
      </c>
      <c r="U156" s="35"/>
      <c r="V156" s="35"/>
      <c r="W156" s="35"/>
      <c r="X156" s="35"/>
      <c r="Y156" s="35"/>
      <c r="Z156" s="35"/>
      <c r="AA156" s="35"/>
      <c r="AB156" s="35"/>
      <c r="AC156" s="35"/>
      <c r="AD156" s="35"/>
      <c r="AE156" s="35"/>
      <c r="AR156" s="214" t="s">
        <v>178</v>
      </c>
      <c r="AT156" s="214" t="s">
        <v>174</v>
      </c>
      <c r="AU156" s="214" t="s">
        <v>79</v>
      </c>
      <c r="AY156" s="14" t="s">
        <v>171</v>
      </c>
      <c r="BE156" s="215">
        <f>IF(N156="základní",J156,0)</f>
        <v>0</v>
      </c>
      <c r="BF156" s="215">
        <f>IF(N156="snížená",J156,0)</f>
        <v>0</v>
      </c>
      <c r="BG156" s="215">
        <f>IF(N156="zákl. přenesená",J156,0)</f>
        <v>0</v>
      </c>
      <c r="BH156" s="215">
        <f>IF(N156="sníž. přenesená",J156,0)</f>
        <v>0</v>
      </c>
      <c r="BI156" s="215">
        <f>IF(N156="nulová",J156,0)</f>
        <v>0</v>
      </c>
      <c r="BJ156" s="14" t="s">
        <v>77</v>
      </c>
      <c r="BK156" s="215">
        <f>ROUND(I156*H156,2)</f>
        <v>0</v>
      </c>
      <c r="BL156" s="14" t="s">
        <v>178</v>
      </c>
      <c r="BM156" s="214" t="s">
        <v>504</v>
      </c>
    </row>
    <row r="157" spans="1:65" s="2" customFormat="1" ht="24.15" customHeight="1">
      <c r="A157" s="35"/>
      <c r="B157" s="36"/>
      <c r="C157" s="202" t="s">
        <v>492</v>
      </c>
      <c r="D157" s="202" t="s">
        <v>174</v>
      </c>
      <c r="E157" s="203" t="s">
        <v>1675</v>
      </c>
      <c r="F157" s="204" t="s">
        <v>1676</v>
      </c>
      <c r="G157" s="205" t="s">
        <v>1677</v>
      </c>
      <c r="H157" s="206">
        <v>1.95</v>
      </c>
      <c r="I157" s="207"/>
      <c r="J157" s="208">
        <f>ROUND(I157*H157,2)</f>
        <v>0</v>
      </c>
      <c r="K157" s="209"/>
      <c r="L157" s="41"/>
      <c r="M157" s="210" t="s">
        <v>19</v>
      </c>
      <c r="N157" s="211" t="s">
        <v>40</v>
      </c>
      <c r="O157" s="81"/>
      <c r="P157" s="212">
        <f>O157*H157</f>
        <v>0</v>
      </c>
      <c r="Q157" s="212">
        <v>0</v>
      </c>
      <c r="R157" s="212">
        <f>Q157*H157</f>
        <v>0</v>
      </c>
      <c r="S157" s="212">
        <v>0</v>
      </c>
      <c r="T157" s="213">
        <f>S157*H157</f>
        <v>0</v>
      </c>
      <c r="U157" s="35"/>
      <c r="V157" s="35"/>
      <c r="W157" s="35"/>
      <c r="X157" s="35"/>
      <c r="Y157" s="35"/>
      <c r="Z157" s="35"/>
      <c r="AA157" s="35"/>
      <c r="AB157" s="35"/>
      <c r="AC157" s="35"/>
      <c r="AD157" s="35"/>
      <c r="AE157" s="35"/>
      <c r="AR157" s="214" t="s">
        <v>178</v>
      </c>
      <c r="AT157" s="214" t="s">
        <v>174</v>
      </c>
      <c r="AU157" s="214" t="s">
        <v>79</v>
      </c>
      <c r="AY157" s="14" t="s">
        <v>171</v>
      </c>
      <c r="BE157" s="215">
        <f>IF(N157="základní",J157,0)</f>
        <v>0</v>
      </c>
      <c r="BF157" s="215">
        <f>IF(N157="snížená",J157,0)</f>
        <v>0</v>
      </c>
      <c r="BG157" s="215">
        <f>IF(N157="zákl. přenesená",J157,0)</f>
        <v>0</v>
      </c>
      <c r="BH157" s="215">
        <f>IF(N157="sníž. přenesená",J157,0)</f>
        <v>0</v>
      </c>
      <c r="BI157" s="215">
        <f>IF(N157="nulová",J157,0)</f>
        <v>0</v>
      </c>
      <c r="BJ157" s="14" t="s">
        <v>77</v>
      </c>
      <c r="BK157" s="215">
        <f>ROUND(I157*H157,2)</f>
        <v>0</v>
      </c>
      <c r="BL157" s="14" t="s">
        <v>178</v>
      </c>
      <c r="BM157" s="214" t="s">
        <v>507</v>
      </c>
    </row>
    <row r="158" spans="1:65" s="2" customFormat="1" ht="24.15" customHeight="1">
      <c r="A158" s="35"/>
      <c r="B158" s="36"/>
      <c r="C158" s="202" t="s">
        <v>292</v>
      </c>
      <c r="D158" s="202" t="s">
        <v>174</v>
      </c>
      <c r="E158" s="203" t="s">
        <v>1678</v>
      </c>
      <c r="F158" s="204" t="s">
        <v>1679</v>
      </c>
      <c r="G158" s="205" t="s">
        <v>1677</v>
      </c>
      <c r="H158" s="206">
        <v>19.5</v>
      </c>
      <c r="I158" s="207"/>
      <c r="J158" s="208">
        <f>ROUND(I158*H158,2)</f>
        <v>0</v>
      </c>
      <c r="K158" s="209"/>
      <c r="L158" s="41"/>
      <c r="M158" s="210" t="s">
        <v>19</v>
      </c>
      <c r="N158" s="211" t="s">
        <v>40</v>
      </c>
      <c r="O158" s="81"/>
      <c r="P158" s="212">
        <f>O158*H158</f>
        <v>0</v>
      </c>
      <c r="Q158" s="212">
        <v>0</v>
      </c>
      <c r="R158" s="212">
        <f>Q158*H158</f>
        <v>0</v>
      </c>
      <c r="S158" s="212">
        <v>0</v>
      </c>
      <c r="T158" s="213">
        <f>S158*H158</f>
        <v>0</v>
      </c>
      <c r="U158" s="35"/>
      <c r="V158" s="35"/>
      <c r="W158" s="35"/>
      <c r="X158" s="35"/>
      <c r="Y158" s="35"/>
      <c r="Z158" s="35"/>
      <c r="AA158" s="35"/>
      <c r="AB158" s="35"/>
      <c r="AC158" s="35"/>
      <c r="AD158" s="35"/>
      <c r="AE158" s="35"/>
      <c r="AR158" s="214" t="s">
        <v>178</v>
      </c>
      <c r="AT158" s="214" t="s">
        <v>174</v>
      </c>
      <c r="AU158" s="214" t="s">
        <v>79</v>
      </c>
      <c r="AY158" s="14" t="s">
        <v>171</v>
      </c>
      <c r="BE158" s="215">
        <f>IF(N158="základní",J158,0)</f>
        <v>0</v>
      </c>
      <c r="BF158" s="215">
        <f>IF(N158="snížená",J158,0)</f>
        <v>0</v>
      </c>
      <c r="BG158" s="215">
        <f>IF(N158="zákl. přenesená",J158,0)</f>
        <v>0</v>
      </c>
      <c r="BH158" s="215">
        <f>IF(N158="sníž. přenesená",J158,0)</f>
        <v>0</v>
      </c>
      <c r="BI158" s="215">
        <f>IF(N158="nulová",J158,0)</f>
        <v>0</v>
      </c>
      <c r="BJ158" s="14" t="s">
        <v>77</v>
      </c>
      <c r="BK158" s="215">
        <f>ROUND(I158*H158,2)</f>
        <v>0</v>
      </c>
      <c r="BL158" s="14" t="s">
        <v>178</v>
      </c>
      <c r="BM158" s="214" t="s">
        <v>511</v>
      </c>
    </row>
    <row r="159" spans="1:65" s="2" customFormat="1" ht="24.15" customHeight="1">
      <c r="A159" s="35"/>
      <c r="B159" s="36"/>
      <c r="C159" s="202" t="s">
        <v>501</v>
      </c>
      <c r="D159" s="202" t="s">
        <v>174</v>
      </c>
      <c r="E159" s="203" t="s">
        <v>1680</v>
      </c>
      <c r="F159" s="204" t="s">
        <v>1681</v>
      </c>
      <c r="G159" s="205" t="s">
        <v>1677</v>
      </c>
      <c r="H159" s="206">
        <v>1.95</v>
      </c>
      <c r="I159" s="207"/>
      <c r="J159" s="208">
        <f>ROUND(I159*H159,2)</f>
        <v>0</v>
      </c>
      <c r="K159" s="209"/>
      <c r="L159" s="41"/>
      <c r="M159" s="210" t="s">
        <v>19</v>
      </c>
      <c r="N159" s="211" t="s">
        <v>40</v>
      </c>
      <c r="O159" s="81"/>
      <c r="P159" s="212">
        <f>O159*H159</f>
        <v>0</v>
      </c>
      <c r="Q159" s="212">
        <v>0</v>
      </c>
      <c r="R159" s="212">
        <f>Q159*H159</f>
        <v>0</v>
      </c>
      <c r="S159" s="212">
        <v>0</v>
      </c>
      <c r="T159" s="213">
        <f>S159*H159</f>
        <v>0</v>
      </c>
      <c r="U159" s="35"/>
      <c r="V159" s="35"/>
      <c r="W159" s="35"/>
      <c r="X159" s="35"/>
      <c r="Y159" s="35"/>
      <c r="Z159" s="35"/>
      <c r="AA159" s="35"/>
      <c r="AB159" s="35"/>
      <c r="AC159" s="35"/>
      <c r="AD159" s="35"/>
      <c r="AE159" s="35"/>
      <c r="AR159" s="214" t="s">
        <v>178</v>
      </c>
      <c r="AT159" s="214" t="s">
        <v>174</v>
      </c>
      <c r="AU159" s="214" t="s">
        <v>79</v>
      </c>
      <c r="AY159" s="14" t="s">
        <v>171</v>
      </c>
      <c r="BE159" s="215">
        <f>IF(N159="základní",J159,0)</f>
        <v>0</v>
      </c>
      <c r="BF159" s="215">
        <f>IF(N159="snížená",J159,0)</f>
        <v>0</v>
      </c>
      <c r="BG159" s="215">
        <f>IF(N159="zákl. přenesená",J159,0)</f>
        <v>0</v>
      </c>
      <c r="BH159" s="215">
        <f>IF(N159="sníž. přenesená",J159,0)</f>
        <v>0</v>
      </c>
      <c r="BI159" s="215">
        <f>IF(N159="nulová",J159,0)</f>
        <v>0</v>
      </c>
      <c r="BJ159" s="14" t="s">
        <v>77</v>
      </c>
      <c r="BK159" s="215">
        <f>ROUND(I159*H159,2)</f>
        <v>0</v>
      </c>
      <c r="BL159" s="14" t="s">
        <v>178</v>
      </c>
      <c r="BM159" s="214" t="s">
        <v>514</v>
      </c>
    </row>
    <row r="160" spans="1:63" s="12" customFormat="1" ht="22.8" customHeight="1">
      <c r="A160" s="12"/>
      <c r="B160" s="186"/>
      <c r="C160" s="187"/>
      <c r="D160" s="188" t="s">
        <v>68</v>
      </c>
      <c r="E160" s="200" t="s">
        <v>1682</v>
      </c>
      <c r="F160" s="200" t="s">
        <v>1683</v>
      </c>
      <c r="G160" s="187"/>
      <c r="H160" s="187"/>
      <c r="I160" s="190"/>
      <c r="J160" s="201">
        <f>BK160</f>
        <v>0</v>
      </c>
      <c r="K160" s="187"/>
      <c r="L160" s="192"/>
      <c r="M160" s="193"/>
      <c r="N160" s="194"/>
      <c r="O160" s="194"/>
      <c r="P160" s="195">
        <f>SUM(P161:P163)</f>
        <v>0</v>
      </c>
      <c r="Q160" s="194"/>
      <c r="R160" s="195">
        <f>SUM(R161:R163)</f>
        <v>0</v>
      </c>
      <c r="S160" s="194"/>
      <c r="T160" s="196">
        <f>SUM(T161:T163)</f>
        <v>0</v>
      </c>
      <c r="U160" s="12"/>
      <c r="V160" s="12"/>
      <c r="W160" s="12"/>
      <c r="X160" s="12"/>
      <c r="Y160" s="12"/>
      <c r="Z160" s="12"/>
      <c r="AA160" s="12"/>
      <c r="AB160" s="12"/>
      <c r="AC160" s="12"/>
      <c r="AD160" s="12"/>
      <c r="AE160" s="12"/>
      <c r="AR160" s="197" t="s">
        <v>77</v>
      </c>
      <c r="AT160" s="198" t="s">
        <v>68</v>
      </c>
      <c r="AU160" s="198" t="s">
        <v>77</v>
      </c>
      <c r="AY160" s="197" t="s">
        <v>171</v>
      </c>
      <c r="BK160" s="199">
        <f>SUM(BK161:BK163)</f>
        <v>0</v>
      </c>
    </row>
    <row r="161" spans="1:65" s="2" customFormat="1" ht="14.4" customHeight="1">
      <c r="A161" s="35"/>
      <c r="B161" s="36"/>
      <c r="C161" s="202" t="s">
        <v>298</v>
      </c>
      <c r="D161" s="202" t="s">
        <v>174</v>
      </c>
      <c r="E161" s="203" t="s">
        <v>1684</v>
      </c>
      <c r="F161" s="204" t="s">
        <v>1685</v>
      </c>
      <c r="G161" s="205" t="s">
        <v>342</v>
      </c>
      <c r="H161" s="206">
        <v>30</v>
      </c>
      <c r="I161" s="207"/>
      <c r="J161" s="208">
        <f>ROUND(I161*H161,2)</f>
        <v>0</v>
      </c>
      <c r="K161" s="209"/>
      <c r="L161" s="41"/>
      <c r="M161" s="210" t="s">
        <v>19</v>
      </c>
      <c r="N161" s="211" t="s">
        <v>40</v>
      </c>
      <c r="O161" s="81"/>
      <c r="P161" s="212">
        <f>O161*H161</f>
        <v>0</v>
      </c>
      <c r="Q161" s="212">
        <v>0</v>
      </c>
      <c r="R161" s="212">
        <f>Q161*H161</f>
        <v>0</v>
      </c>
      <c r="S161" s="212">
        <v>0</v>
      </c>
      <c r="T161" s="213">
        <f>S161*H161</f>
        <v>0</v>
      </c>
      <c r="U161" s="35"/>
      <c r="V161" s="35"/>
      <c r="W161" s="35"/>
      <c r="X161" s="35"/>
      <c r="Y161" s="35"/>
      <c r="Z161" s="35"/>
      <c r="AA161" s="35"/>
      <c r="AB161" s="35"/>
      <c r="AC161" s="35"/>
      <c r="AD161" s="35"/>
      <c r="AE161" s="35"/>
      <c r="AR161" s="214" t="s">
        <v>178</v>
      </c>
      <c r="AT161" s="214" t="s">
        <v>174</v>
      </c>
      <c r="AU161" s="214" t="s">
        <v>79</v>
      </c>
      <c r="AY161" s="14" t="s">
        <v>171</v>
      </c>
      <c r="BE161" s="215">
        <f>IF(N161="základní",J161,0)</f>
        <v>0</v>
      </c>
      <c r="BF161" s="215">
        <f>IF(N161="snížená",J161,0)</f>
        <v>0</v>
      </c>
      <c r="BG161" s="215">
        <f>IF(N161="zákl. přenesená",J161,0)</f>
        <v>0</v>
      </c>
      <c r="BH161" s="215">
        <f>IF(N161="sníž. přenesená",J161,0)</f>
        <v>0</v>
      </c>
      <c r="BI161" s="215">
        <f>IF(N161="nulová",J161,0)</f>
        <v>0</v>
      </c>
      <c r="BJ161" s="14" t="s">
        <v>77</v>
      </c>
      <c r="BK161" s="215">
        <f>ROUND(I161*H161,2)</f>
        <v>0</v>
      </c>
      <c r="BL161" s="14" t="s">
        <v>178</v>
      </c>
      <c r="BM161" s="214" t="s">
        <v>518</v>
      </c>
    </row>
    <row r="162" spans="1:65" s="2" customFormat="1" ht="14.4" customHeight="1">
      <c r="A162" s="35"/>
      <c r="B162" s="36"/>
      <c r="C162" s="202" t="s">
        <v>508</v>
      </c>
      <c r="D162" s="202" t="s">
        <v>174</v>
      </c>
      <c r="E162" s="203" t="s">
        <v>1686</v>
      </c>
      <c r="F162" s="204" t="s">
        <v>1687</v>
      </c>
      <c r="G162" s="205" t="s">
        <v>342</v>
      </c>
      <c r="H162" s="206">
        <v>30</v>
      </c>
      <c r="I162" s="207"/>
      <c r="J162" s="208">
        <f>ROUND(I162*H162,2)</f>
        <v>0</v>
      </c>
      <c r="K162" s="209"/>
      <c r="L162" s="41"/>
      <c r="M162" s="210" t="s">
        <v>19</v>
      </c>
      <c r="N162" s="211" t="s">
        <v>40</v>
      </c>
      <c r="O162" s="81"/>
      <c r="P162" s="212">
        <f>O162*H162</f>
        <v>0</v>
      </c>
      <c r="Q162" s="212">
        <v>0</v>
      </c>
      <c r="R162" s="212">
        <f>Q162*H162</f>
        <v>0</v>
      </c>
      <c r="S162" s="212">
        <v>0</v>
      </c>
      <c r="T162" s="213">
        <f>S162*H162</f>
        <v>0</v>
      </c>
      <c r="U162" s="35"/>
      <c r="V162" s="35"/>
      <c r="W162" s="35"/>
      <c r="X162" s="35"/>
      <c r="Y162" s="35"/>
      <c r="Z162" s="35"/>
      <c r="AA162" s="35"/>
      <c r="AB162" s="35"/>
      <c r="AC162" s="35"/>
      <c r="AD162" s="35"/>
      <c r="AE162" s="35"/>
      <c r="AR162" s="214" t="s">
        <v>178</v>
      </c>
      <c r="AT162" s="214" t="s">
        <v>174</v>
      </c>
      <c r="AU162" s="214" t="s">
        <v>79</v>
      </c>
      <c r="AY162" s="14" t="s">
        <v>171</v>
      </c>
      <c r="BE162" s="215">
        <f>IF(N162="základní",J162,0)</f>
        <v>0</v>
      </c>
      <c r="BF162" s="215">
        <f>IF(N162="snížená",J162,0)</f>
        <v>0</v>
      </c>
      <c r="BG162" s="215">
        <f>IF(N162="zákl. přenesená",J162,0)</f>
        <v>0</v>
      </c>
      <c r="BH162" s="215">
        <f>IF(N162="sníž. přenesená",J162,0)</f>
        <v>0</v>
      </c>
      <c r="BI162" s="215">
        <f>IF(N162="nulová",J162,0)</f>
        <v>0</v>
      </c>
      <c r="BJ162" s="14" t="s">
        <v>77</v>
      </c>
      <c r="BK162" s="215">
        <f>ROUND(I162*H162,2)</f>
        <v>0</v>
      </c>
      <c r="BL162" s="14" t="s">
        <v>178</v>
      </c>
      <c r="BM162" s="214" t="s">
        <v>521</v>
      </c>
    </row>
    <row r="163" spans="1:65" s="2" customFormat="1" ht="14.4" customHeight="1">
      <c r="A163" s="35"/>
      <c r="B163" s="36"/>
      <c r="C163" s="202" t="s">
        <v>306</v>
      </c>
      <c r="D163" s="202" t="s">
        <v>174</v>
      </c>
      <c r="E163" s="203" t="s">
        <v>1688</v>
      </c>
      <c r="F163" s="204" t="s">
        <v>1689</v>
      </c>
      <c r="G163" s="205" t="s">
        <v>342</v>
      </c>
      <c r="H163" s="206">
        <v>30</v>
      </c>
      <c r="I163" s="207"/>
      <c r="J163" s="208">
        <f>ROUND(I163*H163,2)</f>
        <v>0</v>
      </c>
      <c r="K163" s="209"/>
      <c r="L163" s="41"/>
      <c r="M163" s="210" t="s">
        <v>19</v>
      </c>
      <c r="N163" s="211" t="s">
        <v>40</v>
      </c>
      <c r="O163" s="81"/>
      <c r="P163" s="212">
        <f>O163*H163</f>
        <v>0</v>
      </c>
      <c r="Q163" s="212">
        <v>0</v>
      </c>
      <c r="R163" s="212">
        <f>Q163*H163</f>
        <v>0</v>
      </c>
      <c r="S163" s="212">
        <v>0</v>
      </c>
      <c r="T163" s="213">
        <f>S163*H163</f>
        <v>0</v>
      </c>
      <c r="U163" s="35"/>
      <c r="V163" s="35"/>
      <c r="W163" s="35"/>
      <c r="X163" s="35"/>
      <c r="Y163" s="35"/>
      <c r="Z163" s="35"/>
      <c r="AA163" s="35"/>
      <c r="AB163" s="35"/>
      <c r="AC163" s="35"/>
      <c r="AD163" s="35"/>
      <c r="AE163" s="35"/>
      <c r="AR163" s="214" t="s">
        <v>178</v>
      </c>
      <c r="AT163" s="214" t="s">
        <v>174</v>
      </c>
      <c r="AU163" s="214" t="s">
        <v>79</v>
      </c>
      <c r="AY163" s="14" t="s">
        <v>171</v>
      </c>
      <c r="BE163" s="215">
        <f>IF(N163="základní",J163,0)</f>
        <v>0</v>
      </c>
      <c r="BF163" s="215">
        <f>IF(N163="snížená",J163,0)</f>
        <v>0</v>
      </c>
      <c r="BG163" s="215">
        <f>IF(N163="zákl. přenesená",J163,0)</f>
        <v>0</v>
      </c>
      <c r="BH163" s="215">
        <f>IF(N163="sníž. přenesená",J163,0)</f>
        <v>0</v>
      </c>
      <c r="BI163" s="215">
        <f>IF(N163="nulová",J163,0)</f>
        <v>0</v>
      </c>
      <c r="BJ163" s="14" t="s">
        <v>77</v>
      </c>
      <c r="BK163" s="215">
        <f>ROUND(I163*H163,2)</f>
        <v>0</v>
      </c>
      <c r="BL163" s="14" t="s">
        <v>178</v>
      </c>
      <c r="BM163" s="214" t="s">
        <v>525</v>
      </c>
    </row>
    <row r="164" spans="1:63" s="12" customFormat="1" ht="22.8" customHeight="1">
      <c r="A164" s="12"/>
      <c r="B164" s="186"/>
      <c r="C164" s="187"/>
      <c r="D164" s="188" t="s">
        <v>68</v>
      </c>
      <c r="E164" s="200" t="s">
        <v>1690</v>
      </c>
      <c r="F164" s="200" t="s">
        <v>1691</v>
      </c>
      <c r="G164" s="187"/>
      <c r="H164" s="187"/>
      <c r="I164" s="190"/>
      <c r="J164" s="201">
        <f>BK164</f>
        <v>0</v>
      </c>
      <c r="K164" s="187"/>
      <c r="L164" s="192"/>
      <c r="M164" s="193"/>
      <c r="N164" s="194"/>
      <c r="O164" s="194"/>
      <c r="P164" s="195">
        <f>SUM(P165:P167)</f>
        <v>0</v>
      </c>
      <c r="Q164" s="194"/>
      <c r="R164" s="195">
        <f>SUM(R165:R167)</f>
        <v>0</v>
      </c>
      <c r="S164" s="194"/>
      <c r="T164" s="196">
        <f>SUM(T165:T167)</f>
        <v>0</v>
      </c>
      <c r="U164" s="12"/>
      <c r="V164" s="12"/>
      <c r="W164" s="12"/>
      <c r="X164" s="12"/>
      <c r="Y164" s="12"/>
      <c r="Z164" s="12"/>
      <c r="AA164" s="12"/>
      <c r="AB164" s="12"/>
      <c r="AC164" s="12"/>
      <c r="AD164" s="12"/>
      <c r="AE164" s="12"/>
      <c r="AR164" s="197" t="s">
        <v>77</v>
      </c>
      <c r="AT164" s="198" t="s">
        <v>68</v>
      </c>
      <c r="AU164" s="198" t="s">
        <v>77</v>
      </c>
      <c r="AY164" s="197" t="s">
        <v>171</v>
      </c>
      <c r="BK164" s="199">
        <f>SUM(BK165:BK167)</f>
        <v>0</v>
      </c>
    </row>
    <row r="165" spans="1:65" s="2" customFormat="1" ht="14.4" customHeight="1">
      <c r="A165" s="35"/>
      <c r="B165" s="36"/>
      <c r="C165" s="202" t="s">
        <v>515</v>
      </c>
      <c r="D165" s="202" t="s">
        <v>174</v>
      </c>
      <c r="E165" s="203" t="s">
        <v>1692</v>
      </c>
      <c r="F165" s="204" t="s">
        <v>1685</v>
      </c>
      <c r="G165" s="205" t="s">
        <v>342</v>
      </c>
      <c r="H165" s="206">
        <v>20</v>
      </c>
      <c r="I165" s="207"/>
      <c r="J165" s="208">
        <f>ROUND(I165*H165,2)</f>
        <v>0</v>
      </c>
      <c r="K165" s="209"/>
      <c r="L165" s="41"/>
      <c r="M165" s="210" t="s">
        <v>19</v>
      </c>
      <c r="N165" s="211" t="s">
        <v>40</v>
      </c>
      <c r="O165" s="81"/>
      <c r="P165" s="212">
        <f>O165*H165</f>
        <v>0</v>
      </c>
      <c r="Q165" s="212">
        <v>0</v>
      </c>
      <c r="R165" s="212">
        <f>Q165*H165</f>
        <v>0</v>
      </c>
      <c r="S165" s="212">
        <v>0</v>
      </c>
      <c r="T165" s="213">
        <f>S165*H165</f>
        <v>0</v>
      </c>
      <c r="U165" s="35"/>
      <c r="V165" s="35"/>
      <c r="W165" s="35"/>
      <c r="X165" s="35"/>
      <c r="Y165" s="35"/>
      <c r="Z165" s="35"/>
      <c r="AA165" s="35"/>
      <c r="AB165" s="35"/>
      <c r="AC165" s="35"/>
      <c r="AD165" s="35"/>
      <c r="AE165" s="35"/>
      <c r="AR165" s="214" t="s">
        <v>178</v>
      </c>
      <c r="AT165" s="214" t="s">
        <v>174</v>
      </c>
      <c r="AU165" s="214" t="s">
        <v>79</v>
      </c>
      <c r="AY165" s="14" t="s">
        <v>171</v>
      </c>
      <c r="BE165" s="215">
        <f>IF(N165="základní",J165,0)</f>
        <v>0</v>
      </c>
      <c r="BF165" s="215">
        <f>IF(N165="snížená",J165,0)</f>
        <v>0</v>
      </c>
      <c r="BG165" s="215">
        <f>IF(N165="zákl. přenesená",J165,0)</f>
        <v>0</v>
      </c>
      <c r="BH165" s="215">
        <f>IF(N165="sníž. přenesená",J165,0)</f>
        <v>0</v>
      </c>
      <c r="BI165" s="215">
        <f>IF(N165="nulová",J165,0)</f>
        <v>0</v>
      </c>
      <c r="BJ165" s="14" t="s">
        <v>77</v>
      </c>
      <c r="BK165" s="215">
        <f>ROUND(I165*H165,2)</f>
        <v>0</v>
      </c>
      <c r="BL165" s="14" t="s">
        <v>178</v>
      </c>
      <c r="BM165" s="214" t="s">
        <v>528</v>
      </c>
    </row>
    <row r="166" spans="1:65" s="2" customFormat="1" ht="14.4" customHeight="1">
      <c r="A166" s="35"/>
      <c r="B166" s="36"/>
      <c r="C166" s="202" t="s">
        <v>305</v>
      </c>
      <c r="D166" s="202" t="s">
        <v>174</v>
      </c>
      <c r="E166" s="203" t="s">
        <v>1693</v>
      </c>
      <c r="F166" s="204" t="s">
        <v>1687</v>
      </c>
      <c r="G166" s="205" t="s">
        <v>342</v>
      </c>
      <c r="H166" s="206">
        <v>20</v>
      </c>
      <c r="I166" s="207"/>
      <c r="J166" s="208">
        <f>ROUND(I166*H166,2)</f>
        <v>0</v>
      </c>
      <c r="K166" s="209"/>
      <c r="L166" s="41"/>
      <c r="M166" s="210" t="s">
        <v>19</v>
      </c>
      <c r="N166" s="211" t="s">
        <v>40</v>
      </c>
      <c r="O166" s="81"/>
      <c r="P166" s="212">
        <f>O166*H166</f>
        <v>0</v>
      </c>
      <c r="Q166" s="212">
        <v>0</v>
      </c>
      <c r="R166" s="212">
        <f>Q166*H166</f>
        <v>0</v>
      </c>
      <c r="S166" s="212">
        <v>0</v>
      </c>
      <c r="T166" s="213">
        <f>S166*H166</f>
        <v>0</v>
      </c>
      <c r="U166" s="35"/>
      <c r="V166" s="35"/>
      <c r="W166" s="35"/>
      <c r="X166" s="35"/>
      <c r="Y166" s="35"/>
      <c r="Z166" s="35"/>
      <c r="AA166" s="35"/>
      <c r="AB166" s="35"/>
      <c r="AC166" s="35"/>
      <c r="AD166" s="35"/>
      <c r="AE166" s="35"/>
      <c r="AR166" s="214" t="s">
        <v>178</v>
      </c>
      <c r="AT166" s="214" t="s">
        <v>174</v>
      </c>
      <c r="AU166" s="214" t="s">
        <v>79</v>
      </c>
      <c r="AY166" s="14" t="s">
        <v>171</v>
      </c>
      <c r="BE166" s="215">
        <f>IF(N166="základní",J166,0)</f>
        <v>0</v>
      </c>
      <c r="BF166" s="215">
        <f>IF(N166="snížená",J166,0)</f>
        <v>0</v>
      </c>
      <c r="BG166" s="215">
        <f>IF(N166="zákl. přenesená",J166,0)</f>
        <v>0</v>
      </c>
      <c r="BH166" s="215">
        <f>IF(N166="sníž. přenesená",J166,0)</f>
        <v>0</v>
      </c>
      <c r="BI166" s="215">
        <f>IF(N166="nulová",J166,0)</f>
        <v>0</v>
      </c>
      <c r="BJ166" s="14" t="s">
        <v>77</v>
      </c>
      <c r="BK166" s="215">
        <f>ROUND(I166*H166,2)</f>
        <v>0</v>
      </c>
      <c r="BL166" s="14" t="s">
        <v>178</v>
      </c>
      <c r="BM166" s="214" t="s">
        <v>532</v>
      </c>
    </row>
    <row r="167" spans="1:65" s="2" customFormat="1" ht="14.4" customHeight="1">
      <c r="A167" s="35"/>
      <c r="B167" s="36"/>
      <c r="C167" s="202" t="s">
        <v>522</v>
      </c>
      <c r="D167" s="202" t="s">
        <v>174</v>
      </c>
      <c r="E167" s="203" t="s">
        <v>1694</v>
      </c>
      <c r="F167" s="204" t="s">
        <v>1689</v>
      </c>
      <c r="G167" s="205" t="s">
        <v>342</v>
      </c>
      <c r="H167" s="206">
        <v>20</v>
      </c>
      <c r="I167" s="207"/>
      <c r="J167" s="208">
        <f>ROUND(I167*H167,2)</f>
        <v>0</v>
      </c>
      <c r="K167" s="209"/>
      <c r="L167" s="41"/>
      <c r="M167" s="210" t="s">
        <v>19</v>
      </c>
      <c r="N167" s="211" t="s">
        <v>40</v>
      </c>
      <c r="O167" s="81"/>
      <c r="P167" s="212">
        <f>O167*H167</f>
        <v>0</v>
      </c>
      <c r="Q167" s="212">
        <v>0</v>
      </c>
      <c r="R167" s="212">
        <f>Q167*H167</f>
        <v>0</v>
      </c>
      <c r="S167" s="212">
        <v>0</v>
      </c>
      <c r="T167" s="213">
        <f>S167*H167</f>
        <v>0</v>
      </c>
      <c r="U167" s="35"/>
      <c r="V167" s="35"/>
      <c r="W167" s="35"/>
      <c r="X167" s="35"/>
      <c r="Y167" s="35"/>
      <c r="Z167" s="35"/>
      <c r="AA167" s="35"/>
      <c r="AB167" s="35"/>
      <c r="AC167" s="35"/>
      <c r="AD167" s="35"/>
      <c r="AE167" s="35"/>
      <c r="AR167" s="214" t="s">
        <v>178</v>
      </c>
      <c r="AT167" s="214" t="s">
        <v>174</v>
      </c>
      <c r="AU167" s="214" t="s">
        <v>79</v>
      </c>
      <c r="AY167" s="14" t="s">
        <v>171</v>
      </c>
      <c r="BE167" s="215">
        <f>IF(N167="základní",J167,0)</f>
        <v>0</v>
      </c>
      <c r="BF167" s="215">
        <f>IF(N167="snížená",J167,0)</f>
        <v>0</v>
      </c>
      <c r="BG167" s="215">
        <f>IF(N167="zákl. přenesená",J167,0)</f>
        <v>0</v>
      </c>
      <c r="BH167" s="215">
        <f>IF(N167="sníž. přenesená",J167,0)</f>
        <v>0</v>
      </c>
      <c r="BI167" s="215">
        <f>IF(N167="nulová",J167,0)</f>
        <v>0</v>
      </c>
      <c r="BJ167" s="14" t="s">
        <v>77</v>
      </c>
      <c r="BK167" s="215">
        <f>ROUND(I167*H167,2)</f>
        <v>0</v>
      </c>
      <c r="BL167" s="14" t="s">
        <v>178</v>
      </c>
      <c r="BM167" s="214" t="s">
        <v>535</v>
      </c>
    </row>
    <row r="168" spans="1:63" s="12" customFormat="1" ht="22.8" customHeight="1">
      <c r="A168" s="12"/>
      <c r="B168" s="186"/>
      <c r="C168" s="187"/>
      <c r="D168" s="188" t="s">
        <v>68</v>
      </c>
      <c r="E168" s="200" t="s">
        <v>1695</v>
      </c>
      <c r="F168" s="200" t="s">
        <v>1696</v>
      </c>
      <c r="G168" s="187"/>
      <c r="H168" s="187"/>
      <c r="I168" s="190"/>
      <c r="J168" s="201">
        <f>BK168</f>
        <v>0</v>
      </c>
      <c r="K168" s="187"/>
      <c r="L168" s="192"/>
      <c r="M168" s="193"/>
      <c r="N168" s="194"/>
      <c r="O168" s="194"/>
      <c r="P168" s="195">
        <f>P169</f>
        <v>0</v>
      </c>
      <c r="Q168" s="194"/>
      <c r="R168" s="195">
        <f>R169</f>
        <v>0</v>
      </c>
      <c r="S168" s="194"/>
      <c r="T168" s="196">
        <f>T169</f>
        <v>0</v>
      </c>
      <c r="U168" s="12"/>
      <c r="V168" s="12"/>
      <c r="W168" s="12"/>
      <c r="X168" s="12"/>
      <c r="Y168" s="12"/>
      <c r="Z168" s="12"/>
      <c r="AA168" s="12"/>
      <c r="AB168" s="12"/>
      <c r="AC168" s="12"/>
      <c r="AD168" s="12"/>
      <c r="AE168" s="12"/>
      <c r="AR168" s="197" t="s">
        <v>77</v>
      </c>
      <c r="AT168" s="198" t="s">
        <v>68</v>
      </c>
      <c r="AU168" s="198" t="s">
        <v>77</v>
      </c>
      <c r="AY168" s="197" t="s">
        <v>171</v>
      </c>
      <c r="BK168" s="199">
        <f>BK169</f>
        <v>0</v>
      </c>
    </row>
    <row r="169" spans="1:65" s="2" customFormat="1" ht="14.4" customHeight="1">
      <c r="A169" s="35"/>
      <c r="B169" s="36"/>
      <c r="C169" s="202" t="s">
        <v>314</v>
      </c>
      <c r="D169" s="202" t="s">
        <v>174</v>
      </c>
      <c r="E169" s="203" t="s">
        <v>1697</v>
      </c>
      <c r="F169" s="204" t="s">
        <v>1698</v>
      </c>
      <c r="G169" s="205" t="s">
        <v>1550</v>
      </c>
      <c r="H169" s="206">
        <v>1</v>
      </c>
      <c r="I169" s="207"/>
      <c r="J169" s="208">
        <f>ROUND(I169*H169,2)</f>
        <v>0</v>
      </c>
      <c r="K169" s="209"/>
      <c r="L169" s="41"/>
      <c r="M169" s="210" t="s">
        <v>19</v>
      </c>
      <c r="N169" s="211" t="s">
        <v>40</v>
      </c>
      <c r="O169" s="81"/>
      <c r="P169" s="212">
        <f>O169*H169</f>
        <v>0</v>
      </c>
      <c r="Q169" s="212">
        <v>0</v>
      </c>
      <c r="R169" s="212">
        <f>Q169*H169</f>
        <v>0</v>
      </c>
      <c r="S169" s="212">
        <v>0</v>
      </c>
      <c r="T169" s="213">
        <f>S169*H169</f>
        <v>0</v>
      </c>
      <c r="U169" s="35"/>
      <c r="V169" s="35"/>
      <c r="W169" s="35"/>
      <c r="X169" s="35"/>
      <c r="Y169" s="35"/>
      <c r="Z169" s="35"/>
      <c r="AA169" s="35"/>
      <c r="AB169" s="35"/>
      <c r="AC169" s="35"/>
      <c r="AD169" s="35"/>
      <c r="AE169" s="35"/>
      <c r="AR169" s="214" t="s">
        <v>178</v>
      </c>
      <c r="AT169" s="214" t="s">
        <v>174</v>
      </c>
      <c r="AU169" s="214" t="s">
        <v>79</v>
      </c>
      <c r="AY169" s="14" t="s">
        <v>171</v>
      </c>
      <c r="BE169" s="215">
        <f>IF(N169="základní",J169,0)</f>
        <v>0</v>
      </c>
      <c r="BF169" s="215">
        <f>IF(N169="snížená",J169,0)</f>
        <v>0</v>
      </c>
      <c r="BG169" s="215">
        <f>IF(N169="zákl. přenesená",J169,0)</f>
        <v>0</v>
      </c>
      <c r="BH169" s="215">
        <f>IF(N169="sníž. přenesená",J169,0)</f>
        <v>0</v>
      </c>
      <c r="BI169" s="215">
        <f>IF(N169="nulová",J169,0)</f>
        <v>0</v>
      </c>
      <c r="BJ169" s="14" t="s">
        <v>77</v>
      </c>
      <c r="BK169" s="215">
        <f>ROUND(I169*H169,2)</f>
        <v>0</v>
      </c>
      <c r="BL169" s="14" t="s">
        <v>178</v>
      </c>
      <c r="BM169" s="214" t="s">
        <v>382</v>
      </c>
    </row>
    <row r="170" spans="1:63" s="12" customFormat="1" ht="25.9" customHeight="1">
      <c r="A170" s="12"/>
      <c r="B170" s="186"/>
      <c r="C170" s="187"/>
      <c r="D170" s="188" t="s">
        <v>68</v>
      </c>
      <c r="E170" s="189" t="s">
        <v>315</v>
      </c>
      <c r="F170" s="189" t="s">
        <v>316</v>
      </c>
      <c r="G170" s="187"/>
      <c r="H170" s="187"/>
      <c r="I170" s="190"/>
      <c r="J170" s="191">
        <f>BK170</f>
        <v>0</v>
      </c>
      <c r="K170" s="187"/>
      <c r="L170" s="192"/>
      <c r="M170" s="193"/>
      <c r="N170" s="194"/>
      <c r="O170" s="194"/>
      <c r="P170" s="195">
        <f>P171+P173+P175</f>
        <v>0</v>
      </c>
      <c r="Q170" s="194"/>
      <c r="R170" s="195">
        <f>R171+R173+R175</f>
        <v>0</v>
      </c>
      <c r="S170" s="194"/>
      <c r="T170" s="196">
        <f>T171+T173+T175</f>
        <v>0</v>
      </c>
      <c r="U170" s="12"/>
      <c r="V170" s="12"/>
      <c r="W170" s="12"/>
      <c r="X170" s="12"/>
      <c r="Y170" s="12"/>
      <c r="Z170" s="12"/>
      <c r="AA170" s="12"/>
      <c r="AB170" s="12"/>
      <c r="AC170" s="12"/>
      <c r="AD170" s="12"/>
      <c r="AE170" s="12"/>
      <c r="AR170" s="197" t="s">
        <v>189</v>
      </c>
      <c r="AT170" s="198" t="s">
        <v>68</v>
      </c>
      <c r="AU170" s="198" t="s">
        <v>69</v>
      </c>
      <c r="AY170" s="197" t="s">
        <v>171</v>
      </c>
      <c r="BK170" s="199">
        <f>BK171+BK173+BK175</f>
        <v>0</v>
      </c>
    </row>
    <row r="171" spans="1:63" s="12" customFormat="1" ht="22.8" customHeight="1">
      <c r="A171" s="12"/>
      <c r="B171" s="186"/>
      <c r="C171" s="187"/>
      <c r="D171" s="188" t="s">
        <v>68</v>
      </c>
      <c r="E171" s="200" t="s">
        <v>317</v>
      </c>
      <c r="F171" s="200" t="s">
        <v>318</v>
      </c>
      <c r="G171" s="187"/>
      <c r="H171" s="187"/>
      <c r="I171" s="190"/>
      <c r="J171" s="201">
        <f>BK171</f>
        <v>0</v>
      </c>
      <c r="K171" s="187"/>
      <c r="L171" s="192"/>
      <c r="M171" s="193"/>
      <c r="N171" s="194"/>
      <c r="O171" s="194"/>
      <c r="P171" s="195">
        <f>P172</f>
        <v>0</v>
      </c>
      <c r="Q171" s="194"/>
      <c r="R171" s="195">
        <f>R172</f>
        <v>0</v>
      </c>
      <c r="S171" s="194"/>
      <c r="T171" s="196">
        <f>T172</f>
        <v>0</v>
      </c>
      <c r="U171" s="12"/>
      <c r="V171" s="12"/>
      <c r="W171" s="12"/>
      <c r="X171" s="12"/>
      <c r="Y171" s="12"/>
      <c r="Z171" s="12"/>
      <c r="AA171" s="12"/>
      <c r="AB171" s="12"/>
      <c r="AC171" s="12"/>
      <c r="AD171" s="12"/>
      <c r="AE171" s="12"/>
      <c r="AR171" s="197" t="s">
        <v>189</v>
      </c>
      <c r="AT171" s="198" t="s">
        <v>68</v>
      </c>
      <c r="AU171" s="198" t="s">
        <v>77</v>
      </c>
      <c r="AY171" s="197" t="s">
        <v>171</v>
      </c>
      <c r="BK171" s="199">
        <f>BK172</f>
        <v>0</v>
      </c>
    </row>
    <row r="172" spans="1:65" s="2" customFormat="1" ht="14.4" customHeight="1">
      <c r="A172" s="35"/>
      <c r="B172" s="36"/>
      <c r="C172" s="202" t="s">
        <v>529</v>
      </c>
      <c r="D172" s="202" t="s">
        <v>174</v>
      </c>
      <c r="E172" s="203" t="s">
        <v>320</v>
      </c>
      <c r="F172" s="204" t="s">
        <v>318</v>
      </c>
      <c r="G172" s="205" t="s">
        <v>321</v>
      </c>
      <c r="H172" s="216"/>
      <c r="I172" s="207"/>
      <c r="J172" s="208">
        <f>ROUND(I172*H172,2)</f>
        <v>0</v>
      </c>
      <c r="K172" s="209"/>
      <c r="L172" s="41"/>
      <c r="M172" s="210" t="s">
        <v>19</v>
      </c>
      <c r="N172" s="211" t="s">
        <v>40</v>
      </c>
      <c r="O172" s="81"/>
      <c r="P172" s="212">
        <f>O172*H172</f>
        <v>0</v>
      </c>
      <c r="Q172" s="212">
        <v>0</v>
      </c>
      <c r="R172" s="212">
        <f>Q172*H172</f>
        <v>0</v>
      </c>
      <c r="S172" s="212">
        <v>0</v>
      </c>
      <c r="T172" s="213">
        <f>S172*H172</f>
        <v>0</v>
      </c>
      <c r="U172" s="35"/>
      <c r="V172" s="35"/>
      <c r="W172" s="35"/>
      <c r="X172" s="35"/>
      <c r="Y172" s="35"/>
      <c r="Z172" s="35"/>
      <c r="AA172" s="35"/>
      <c r="AB172" s="35"/>
      <c r="AC172" s="35"/>
      <c r="AD172" s="35"/>
      <c r="AE172" s="35"/>
      <c r="AR172" s="214" t="s">
        <v>322</v>
      </c>
      <c r="AT172" s="214" t="s">
        <v>174</v>
      </c>
      <c r="AU172" s="214" t="s">
        <v>79</v>
      </c>
      <c r="AY172" s="14" t="s">
        <v>171</v>
      </c>
      <c r="BE172" s="215">
        <f>IF(N172="základní",J172,0)</f>
        <v>0</v>
      </c>
      <c r="BF172" s="215">
        <f>IF(N172="snížená",J172,0)</f>
        <v>0</v>
      </c>
      <c r="BG172" s="215">
        <f>IF(N172="zákl. přenesená",J172,0)</f>
        <v>0</v>
      </c>
      <c r="BH172" s="215">
        <f>IF(N172="sníž. přenesená",J172,0)</f>
        <v>0</v>
      </c>
      <c r="BI172" s="215">
        <f>IF(N172="nulová",J172,0)</f>
        <v>0</v>
      </c>
      <c r="BJ172" s="14" t="s">
        <v>77</v>
      </c>
      <c r="BK172" s="215">
        <f>ROUND(I172*H172,2)</f>
        <v>0</v>
      </c>
      <c r="BL172" s="14" t="s">
        <v>322</v>
      </c>
      <c r="BM172" s="214" t="s">
        <v>1699</v>
      </c>
    </row>
    <row r="173" spans="1:63" s="12" customFormat="1" ht="22.8" customHeight="1">
      <c r="A173" s="12"/>
      <c r="B173" s="186"/>
      <c r="C173" s="187"/>
      <c r="D173" s="188" t="s">
        <v>68</v>
      </c>
      <c r="E173" s="200" t="s">
        <v>324</v>
      </c>
      <c r="F173" s="200" t="s">
        <v>325</v>
      </c>
      <c r="G173" s="187"/>
      <c r="H173" s="187"/>
      <c r="I173" s="190"/>
      <c r="J173" s="201">
        <f>BK173</f>
        <v>0</v>
      </c>
      <c r="K173" s="187"/>
      <c r="L173" s="192"/>
      <c r="M173" s="193"/>
      <c r="N173" s="194"/>
      <c r="O173" s="194"/>
      <c r="P173" s="195">
        <f>P174</f>
        <v>0</v>
      </c>
      <c r="Q173" s="194"/>
      <c r="R173" s="195">
        <f>R174</f>
        <v>0</v>
      </c>
      <c r="S173" s="194"/>
      <c r="T173" s="196">
        <f>T174</f>
        <v>0</v>
      </c>
      <c r="U173" s="12"/>
      <c r="V173" s="12"/>
      <c r="W173" s="12"/>
      <c r="X173" s="12"/>
      <c r="Y173" s="12"/>
      <c r="Z173" s="12"/>
      <c r="AA173" s="12"/>
      <c r="AB173" s="12"/>
      <c r="AC173" s="12"/>
      <c r="AD173" s="12"/>
      <c r="AE173" s="12"/>
      <c r="AR173" s="197" t="s">
        <v>189</v>
      </c>
      <c r="AT173" s="198" t="s">
        <v>68</v>
      </c>
      <c r="AU173" s="198" t="s">
        <v>77</v>
      </c>
      <c r="AY173" s="197" t="s">
        <v>171</v>
      </c>
      <c r="BK173" s="199">
        <f>BK174</f>
        <v>0</v>
      </c>
    </row>
    <row r="174" spans="1:65" s="2" customFormat="1" ht="14.4" customHeight="1">
      <c r="A174" s="35"/>
      <c r="B174" s="36"/>
      <c r="C174" s="202" t="s">
        <v>465</v>
      </c>
      <c r="D174" s="202" t="s">
        <v>174</v>
      </c>
      <c r="E174" s="203" t="s">
        <v>326</v>
      </c>
      <c r="F174" s="204" t="s">
        <v>325</v>
      </c>
      <c r="G174" s="205" t="s">
        <v>321</v>
      </c>
      <c r="H174" s="216"/>
      <c r="I174" s="207"/>
      <c r="J174" s="208">
        <f>ROUND(I174*H174,2)</f>
        <v>0</v>
      </c>
      <c r="K174" s="209"/>
      <c r="L174" s="41"/>
      <c r="M174" s="210" t="s">
        <v>19</v>
      </c>
      <c r="N174" s="211" t="s">
        <v>40</v>
      </c>
      <c r="O174" s="81"/>
      <c r="P174" s="212">
        <f>O174*H174</f>
        <v>0</v>
      </c>
      <c r="Q174" s="212">
        <v>0</v>
      </c>
      <c r="R174" s="212">
        <f>Q174*H174</f>
        <v>0</v>
      </c>
      <c r="S174" s="212">
        <v>0</v>
      </c>
      <c r="T174" s="213">
        <f>S174*H174</f>
        <v>0</v>
      </c>
      <c r="U174" s="35"/>
      <c r="V174" s="35"/>
      <c r="W174" s="35"/>
      <c r="X174" s="35"/>
      <c r="Y174" s="35"/>
      <c r="Z174" s="35"/>
      <c r="AA174" s="35"/>
      <c r="AB174" s="35"/>
      <c r="AC174" s="35"/>
      <c r="AD174" s="35"/>
      <c r="AE174" s="35"/>
      <c r="AR174" s="214" t="s">
        <v>322</v>
      </c>
      <c r="AT174" s="214" t="s">
        <v>174</v>
      </c>
      <c r="AU174" s="214" t="s">
        <v>79</v>
      </c>
      <c r="AY174" s="14" t="s">
        <v>171</v>
      </c>
      <c r="BE174" s="215">
        <f>IF(N174="základní",J174,0)</f>
        <v>0</v>
      </c>
      <c r="BF174" s="215">
        <f>IF(N174="snížená",J174,0)</f>
        <v>0</v>
      </c>
      <c r="BG174" s="215">
        <f>IF(N174="zákl. přenesená",J174,0)</f>
        <v>0</v>
      </c>
      <c r="BH174" s="215">
        <f>IF(N174="sníž. přenesená",J174,0)</f>
        <v>0</v>
      </c>
      <c r="BI174" s="215">
        <f>IF(N174="nulová",J174,0)</f>
        <v>0</v>
      </c>
      <c r="BJ174" s="14" t="s">
        <v>77</v>
      </c>
      <c r="BK174" s="215">
        <f>ROUND(I174*H174,2)</f>
        <v>0</v>
      </c>
      <c r="BL174" s="14" t="s">
        <v>322</v>
      </c>
      <c r="BM174" s="214" t="s">
        <v>1700</v>
      </c>
    </row>
    <row r="175" spans="1:63" s="12" customFormat="1" ht="22.8" customHeight="1">
      <c r="A175" s="12"/>
      <c r="B175" s="186"/>
      <c r="C175" s="187"/>
      <c r="D175" s="188" t="s">
        <v>68</v>
      </c>
      <c r="E175" s="200" t="s">
        <v>1546</v>
      </c>
      <c r="F175" s="200" t="s">
        <v>1547</v>
      </c>
      <c r="G175" s="187"/>
      <c r="H175" s="187"/>
      <c r="I175" s="190"/>
      <c r="J175" s="201">
        <f>BK175</f>
        <v>0</v>
      </c>
      <c r="K175" s="187"/>
      <c r="L175" s="192"/>
      <c r="M175" s="193"/>
      <c r="N175" s="194"/>
      <c r="O175" s="194"/>
      <c r="P175" s="195">
        <f>P176</f>
        <v>0</v>
      </c>
      <c r="Q175" s="194"/>
      <c r="R175" s="195">
        <f>R176</f>
        <v>0</v>
      </c>
      <c r="S175" s="194"/>
      <c r="T175" s="196">
        <f>T176</f>
        <v>0</v>
      </c>
      <c r="U175" s="12"/>
      <c r="V175" s="12"/>
      <c r="W175" s="12"/>
      <c r="X175" s="12"/>
      <c r="Y175" s="12"/>
      <c r="Z175" s="12"/>
      <c r="AA175" s="12"/>
      <c r="AB175" s="12"/>
      <c r="AC175" s="12"/>
      <c r="AD175" s="12"/>
      <c r="AE175" s="12"/>
      <c r="AR175" s="197" t="s">
        <v>189</v>
      </c>
      <c r="AT175" s="198" t="s">
        <v>68</v>
      </c>
      <c r="AU175" s="198" t="s">
        <v>77</v>
      </c>
      <c r="AY175" s="197" t="s">
        <v>171</v>
      </c>
      <c r="BK175" s="199">
        <f>BK176</f>
        <v>0</v>
      </c>
    </row>
    <row r="176" spans="1:65" s="2" customFormat="1" ht="24.15" customHeight="1">
      <c r="A176" s="35"/>
      <c r="B176" s="36"/>
      <c r="C176" s="202" t="s">
        <v>536</v>
      </c>
      <c r="D176" s="202" t="s">
        <v>174</v>
      </c>
      <c r="E176" s="203" t="s">
        <v>1548</v>
      </c>
      <c r="F176" s="204" t="s">
        <v>1549</v>
      </c>
      <c r="G176" s="205" t="s">
        <v>1550</v>
      </c>
      <c r="H176" s="206">
        <v>1</v>
      </c>
      <c r="I176" s="207"/>
      <c r="J176" s="208">
        <f>ROUND(I176*H176,2)</f>
        <v>0</v>
      </c>
      <c r="K176" s="209"/>
      <c r="L176" s="41"/>
      <c r="M176" s="217" t="s">
        <v>19</v>
      </c>
      <c r="N176" s="218" t="s">
        <v>40</v>
      </c>
      <c r="O176" s="219"/>
      <c r="P176" s="220">
        <f>O176*H176</f>
        <v>0</v>
      </c>
      <c r="Q176" s="220">
        <v>0</v>
      </c>
      <c r="R176" s="220">
        <f>Q176*H176</f>
        <v>0</v>
      </c>
      <c r="S176" s="220">
        <v>0</v>
      </c>
      <c r="T176" s="221">
        <f>S176*H176</f>
        <v>0</v>
      </c>
      <c r="U176" s="35"/>
      <c r="V176" s="35"/>
      <c r="W176" s="35"/>
      <c r="X176" s="35"/>
      <c r="Y176" s="35"/>
      <c r="Z176" s="35"/>
      <c r="AA176" s="35"/>
      <c r="AB176" s="35"/>
      <c r="AC176" s="35"/>
      <c r="AD176" s="35"/>
      <c r="AE176" s="35"/>
      <c r="AR176" s="214" t="s">
        <v>322</v>
      </c>
      <c r="AT176" s="214" t="s">
        <v>174</v>
      </c>
      <c r="AU176" s="214" t="s">
        <v>79</v>
      </c>
      <c r="AY176" s="14" t="s">
        <v>171</v>
      </c>
      <c r="BE176" s="215">
        <f>IF(N176="základní",J176,0)</f>
        <v>0</v>
      </c>
      <c r="BF176" s="215">
        <f>IF(N176="snížená",J176,0)</f>
        <v>0</v>
      </c>
      <c r="BG176" s="215">
        <f>IF(N176="zákl. přenesená",J176,0)</f>
        <v>0</v>
      </c>
      <c r="BH176" s="215">
        <f>IF(N176="sníž. přenesená",J176,0)</f>
        <v>0</v>
      </c>
      <c r="BI176" s="215">
        <f>IF(N176="nulová",J176,0)</f>
        <v>0</v>
      </c>
      <c r="BJ176" s="14" t="s">
        <v>77</v>
      </c>
      <c r="BK176" s="215">
        <f>ROUND(I176*H176,2)</f>
        <v>0</v>
      </c>
      <c r="BL176" s="14" t="s">
        <v>322</v>
      </c>
      <c r="BM176" s="214" t="s">
        <v>1701</v>
      </c>
    </row>
    <row r="177" spans="1:31" s="2" customFormat="1" ht="6.95" customHeight="1">
      <c r="A177" s="35"/>
      <c r="B177" s="56"/>
      <c r="C177" s="57"/>
      <c r="D177" s="57"/>
      <c r="E177" s="57"/>
      <c r="F177" s="57"/>
      <c r="G177" s="57"/>
      <c r="H177" s="57"/>
      <c r="I177" s="57"/>
      <c r="J177" s="57"/>
      <c r="K177" s="57"/>
      <c r="L177" s="41"/>
      <c r="M177" s="35"/>
      <c r="O177" s="35"/>
      <c r="P177" s="35"/>
      <c r="Q177" s="35"/>
      <c r="R177" s="35"/>
      <c r="S177" s="35"/>
      <c r="T177" s="35"/>
      <c r="U177" s="35"/>
      <c r="V177" s="35"/>
      <c r="W177" s="35"/>
      <c r="X177" s="35"/>
      <c r="Y177" s="35"/>
      <c r="Z177" s="35"/>
      <c r="AA177" s="35"/>
      <c r="AB177" s="35"/>
      <c r="AC177" s="35"/>
      <c r="AD177" s="35"/>
      <c r="AE177" s="35"/>
    </row>
  </sheetData>
  <sheetProtection password="CC35" sheet="1" objects="1" scenarios="1" formatColumns="0" formatRows="0" autoFilter="0"/>
  <autoFilter ref="C92:K17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Valenta</dc:creator>
  <cp:keywords/>
  <dc:description/>
  <cp:lastModifiedBy>Tomáš Valenta</cp:lastModifiedBy>
  <dcterms:created xsi:type="dcterms:W3CDTF">2021-09-17T09:14:02Z</dcterms:created>
  <dcterms:modified xsi:type="dcterms:W3CDTF">2021-09-17T09:14:24Z</dcterms:modified>
  <cp:category/>
  <cp:version/>
  <cp:contentType/>
  <cp:contentStatus/>
</cp:coreProperties>
</file>