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.1" sheetId="1" r:id="rId1"/>
    <sheet name="SO 000.2" sheetId="2" r:id="rId2"/>
    <sheet name="SO 101" sheetId="3" r:id="rId3"/>
    <sheet name="SO 102" sheetId="4" r:id="rId4"/>
    <sheet name="SO 103" sheetId="5" r:id="rId5"/>
    <sheet name="SO 301" sheetId="6" r:id="rId6"/>
    <sheet name="SO 401" sheetId="7" r:id="rId7"/>
  </sheets>
  <definedNames/>
  <calcPr/>
  <webPublishing/>
</workbook>
</file>

<file path=xl/sharedStrings.xml><?xml version="1.0" encoding="utf-8"?>
<sst xmlns="http://schemas.openxmlformats.org/spreadsheetml/2006/main" count="3529" uniqueCount="610">
  <si>
    <t>ASPE10</t>
  </si>
  <si>
    <t>S</t>
  </si>
  <si>
    <t>Firma: ÚDRŽBA SILNIC Královéhradeckého kraje a.s.</t>
  </si>
  <si>
    <t>Soupis prací objektu</t>
  </si>
  <si>
    <t xml:space="preserve">Stavba: </t>
  </si>
  <si>
    <t>36525h</t>
  </si>
  <si>
    <t>II/325 Chlum – Velký Vřešťov – Mostek, část II (km 17,788 – 18,470)_Doubravice_neoceněný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</si>
  <si>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</si>
  <si>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</si>
  <si>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</si>
  <si>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</si>
  <si>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</si>
  <si>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</si>
  <si>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</si>
  <si>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</si>
  <si>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SO 000.1</t>
  </si>
  <si>
    <t>Vedlejší rozpočtové náklady - uznatelné náklady SFDI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</si>
  <si>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</si>
  <si>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</si>
  <si>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</si>
  <si>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</si>
  <si>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</si>
  <si>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</si>
  <si>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</si>
  <si>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</si>
  <si>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</si>
  <si>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</si>
  <si>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</si>
  <si>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</si>
  <si>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</si>
  <si>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</si>
  <si>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</si>
  <si>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</si>
  <si>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</si>
  <si>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VRN1</t>
  </si>
  <si>
    <t>Průzkumné, geodetické a projektové práce</t>
  </si>
  <si>
    <t>P</t>
  </si>
  <si>
    <t>R02</t>
  </si>
  <si>
    <t/>
  </si>
  <si>
    <t>Geodetické zaměření skutečného provedení</t>
  </si>
  <si>
    <t>KČ</t>
  </si>
  <si>
    <t>PP</t>
  </si>
  <si>
    <t>VV</t>
  </si>
  <si>
    <t>TS</t>
  </si>
  <si>
    <t>VRN3</t>
  </si>
  <si>
    <t>Zařízení staveniště</t>
  </si>
  <si>
    <t>R05</t>
  </si>
  <si>
    <t>R06</t>
  </si>
  <si>
    <t>Přechodné dopravní značení</t>
  </si>
  <si>
    <t>SO 000.2</t>
  </si>
  <si>
    <t>Vedlejší rozpočtové náklady - neuznatelné náklady SFDI</t>
  </si>
  <si>
    <t>R01</t>
  </si>
  <si>
    <t>Geodetické vytyčení stavby</t>
  </si>
  <si>
    <t>R03</t>
  </si>
  <si>
    <t>Dokumentace skutečného provedení stavby</t>
  </si>
  <si>
    <t>R04</t>
  </si>
  <si>
    <t>Statické zatěžkávací zkoušky</t>
  </si>
  <si>
    <t>na zemní pláni 30 MPa3=3,000 [A] 
na podkladní vrstvě ŠD 50 MPa3=3,000 [B] 
Celkem: A+B=6,000 [C]</t>
  </si>
  <si>
    <t>SO 101</t>
  </si>
  <si>
    <t>Chodník - I.Etapa - uznatelné náklady SFDI</t>
  </si>
  <si>
    <t>Zemní práce</t>
  </si>
  <si>
    <t>111201101</t>
  </si>
  <si>
    <t>Odstranění křovin a stromů průměru kmene do 100 mm i s kořeny z celkové plochy do 1000 m2</t>
  </si>
  <si>
    <t>M2</t>
  </si>
  <si>
    <t>Odstranění křovin a stromů s odstraněním kořenů  průměru kmene do 100 mm do sklonu terénu 1 : 5, při celkové ploše do 1 000 m2</t>
  </si>
  <si>
    <t>111201401</t>
  </si>
  <si>
    <t>Spálení křovin a stromů průměru kmene do 100 mm</t>
  </si>
  <si>
    <t>Spálení odstraněných křovin a stromů na hromadách  průměru kmene do 100 mm pro jakoukoliv plochu</t>
  </si>
  <si>
    <t>113106183</t>
  </si>
  <si>
    <t>Rozebrání dlažeb vozovek z velkých kostek s ložem z kameniva strojně pl do 50 m2</t>
  </si>
  <si>
    <t>Rozebrání dlažeb a dílců vozovek a ploch s přemístěním hmot na skládku na vzdálenost do 3 m nebo s naložením na dopravní prostředek, s jakoukoliv výplní spár strojně plochy jednotlivě do 50 m2 z velkých kostek s ložem z kameniva</t>
  </si>
  <si>
    <t>rozebrání samostatných sjezdů21.81=21,810 [A] 
Celkem: A=21,810 [B]</t>
  </si>
  <si>
    <t>113107164</t>
  </si>
  <si>
    <t>Odstranění podkladu z kameniva drceného tl 400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</si>
  <si>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</si>
  <si>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konstrukční vrstvy tl.320mm65.23=65,230 [A] 
konstrukční vrstvy tl.340mm21.81=21,810 [B] 
konstrukční vrstvy tl.400mm12.16=12,160 [C] 
Celkem: A+B+C=99,200 [D]</t>
  </si>
  <si>
    <t>113107182</t>
  </si>
  <si>
    <t>Odstranění podkladu živičného tl 100 mm strojně pl přes 50 do 200 m2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</si>
  <si>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</si>
  <si>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113107323</t>
  </si>
  <si>
    <t>Odstranění podkladu z kameniva drceného tl 300 mm strojně pl do 50 m2</t>
  </si>
  <si>
    <t>konstrukční vrstvy tl.270mm10.56=10,560 [A] 
Celkem: A=10,560 [B]</t>
  </si>
  <si>
    <t>7</t>
  </si>
  <si>
    <t>113107331</t>
  </si>
  <si>
    <t>Odstranění podkladu z betonu prostého tl 150 mm strojně pl do 50 m2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</si>
  <si>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</si>
  <si>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konstrukční vrstvy tl.150mm10.56=10,560 [A] 
Celkem: A=10,560 [B]</t>
  </si>
  <si>
    <t>8</t>
  </si>
  <si>
    <t>121101101</t>
  </si>
  <si>
    <t>Sejmutí ornice s přemístěním na vzdálenost do 50 m</t>
  </si>
  <si>
    <t>M3</t>
  </si>
  <si>
    <t>Sejmutí ornice nebo lesní půdy  s vodorovným přemístěním na hromady v místě upotřebení nebo na dočasné či trvalé skládky se složením, na vzdálenost do 50 m</t>
  </si>
  <si>
    <t>ornice tl.0,1 m780.58*0.1=78,058 [A] 
Celkem: A=78,058 [B]</t>
  </si>
  <si>
    <t>122201101</t>
  </si>
  <si>
    <t>Odkopávky a prokopávky nezapažené v hornině tř. 3 objem do 100 m3</t>
  </si>
  <si>
    <t>Odkopávky a prokopávky nezapažené  s přehozením výkopku na vzdálenost do 3 m nebo s naložením na dopravní prostředek v hornině tř. 3 do 100 m3</t>
  </si>
  <si>
    <t>odkop zeminy-dle příčných řezů zpracovatele průtahu silnice6.2=6,200 [A] 
Celkem: A=6,200 [B]</t>
  </si>
  <si>
    <t>122201109</t>
  </si>
  <si>
    <t>Příplatek za lepivost u odkopávek v hornině tř. 1 až 3</t>
  </si>
  <si>
    <t>11</t>
  </si>
  <si>
    <t>132201101</t>
  </si>
  <si>
    <t>Hloubení rýh š do 600 mm v hornině tř. 3 objemu do 100 m3</t>
  </si>
  <si>
    <t>palisády 0,194-0,20815*0.7=10,500 [A] 
PVC přípojky((0.8+2)/2)*0.6*(6.5+6.5)=10,920 [B] 
Celkem: A+B=21,420 [C]</t>
  </si>
  <si>
    <t>12</t>
  </si>
  <si>
    <t>132201109</t>
  </si>
  <si>
    <t>Příplatek za lepivost k hloubení rýh š do 600 mm v hornině tř. 3</t>
  </si>
  <si>
    <t>13</t>
  </si>
  <si>
    <t>162701105</t>
  </si>
  <si>
    <t>Vodorovné přemístění do 10000 m výkopku/sypaniny z horniny tř. 1 až 4</t>
  </si>
  <si>
    <t>Vodorovné přemístění výkopku nebo sypaniny po suchu  na obvyklém dopravním prostředku, bez naložení výkopku, avšak se složením bez rozhrnutí z horniny tř. 1 až 4 na vzdálenost přes 9 000 do 10 000 m</t>
  </si>
  <si>
    <t>ornice78.058=78,058 [A] 
výkop6.2=6,200 [B] 
výkop rýhy do 600 mm21.42=21,420 [C] 
Celkem: A+B+C=105,678 [D]</t>
  </si>
  <si>
    <t>14</t>
  </si>
  <si>
    <t>162701109</t>
  </si>
  <si>
    <t>Příplatek k vodorovnému přemístění výkopku/sypaniny z horniny tř. 1 až 4 ZKD 1000 m přes 10000 m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</si>
  <si>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</si>
  <si>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105.678*3=317,034 [A] 
Celkem: A=317,034 [B]</t>
  </si>
  <si>
    <t>15</t>
  </si>
  <si>
    <t>171101103</t>
  </si>
  <si>
    <t>Uložení sypaniny z hornin soudržných do násypů zhutněných do 100 % PS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</si>
  <si>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</si>
  <si>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násyp zeminy-dle příčných řezů zpracovatele průtahu silnice240.81=240,810 [A] 
Celkem: A=240,810 [B]</t>
  </si>
  <si>
    <t>17</t>
  </si>
  <si>
    <t>171201201</t>
  </si>
  <si>
    <t>Uložení sypaniny na skládky</t>
  </si>
  <si>
    <t>18</t>
  </si>
  <si>
    <t>171201211</t>
  </si>
  <si>
    <t>Poplatek za uložení stavebního odpadu - zeminy a kameniva na skládce</t>
  </si>
  <si>
    <t>T</t>
  </si>
  <si>
    <t>Poplatek za uložení stavebního odpadu na skládce (skládkovné) zeminy a kameniva zatříděného do Katalogu odpadů pod kódem 170 504</t>
  </si>
  <si>
    <t>105.678*1.8=190,220 [A] 
Celkem: A=190,220 [B]</t>
  </si>
  <si>
    <t>19</t>
  </si>
  <si>
    <t>174101101</t>
  </si>
  <si>
    <t>Zásyp jam, šachet rýh nebo kolem objektů sypaninou se zhutněním</t>
  </si>
  <si>
    <t>zásyp rýhy pro PVC přípojky0.6*0.85*13=6,630 [A] 
palisády 0,194-0,208 - zásyp HDK 8/1615*0.27=4,050 [B] 
opěrná zeď 0,258-0,287 - zásyp HDK 8/160.25*21.5=5,375 [C] 
Celkem: A+B+C=16,055 [D]</t>
  </si>
  <si>
    <t>22</t>
  </si>
  <si>
    <t>175151101</t>
  </si>
  <si>
    <t>Obsypání potrubí strojně sypaninou bez prohození, uloženou do 3 m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</si>
  <si>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</si>
  <si>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PVC přípojky0.6*0.45*(6.5+6.5)=3,510 [A] 
Celkem: A=3,510 [B]</t>
  </si>
  <si>
    <t>24</t>
  </si>
  <si>
    <t>181951102</t>
  </si>
  <si>
    <t>Úprava pláně v hornině tř. 1 až 4 se zhutněním</t>
  </si>
  <si>
    <t>chodníky595.7=595,700 [A] 
vjezdy148.92=148,920 [B] 
Celkem: A+B=744,620 [C]</t>
  </si>
  <si>
    <t>23</t>
  </si>
  <si>
    <t>58337303</t>
  </si>
  <si>
    <t>štěrkopísek frakce 0/8</t>
  </si>
  <si>
    <t>3.510*2=7,020 [A] 
Celkem: A=7,020 [B]</t>
  </si>
  <si>
    <t>20</t>
  </si>
  <si>
    <t>58343872</t>
  </si>
  <si>
    <t>kamenivo drcené hrubé frakce 8/16</t>
  </si>
  <si>
    <t>(4.05+5.375)*2=18,850 [A] 
Celkem: A=18,850 [B]</t>
  </si>
  <si>
    <t>16</t>
  </si>
  <si>
    <t>58344197</t>
  </si>
  <si>
    <t>štěrkodrť frakce 0/63</t>
  </si>
  <si>
    <t>240.81*2=481,620 [A] 
Celkem: A=481,620 [B]</t>
  </si>
  <si>
    <t>21</t>
  </si>
  <si>
    <t>6.63*2=13,260 [A] 
Celkem: A=13,260 [B]</t>
  </si>
  <si>
    <t>Zakládání</t>
  </si>
  <si>
    <t>25</t>
  </si>
  <si>
    <t>211971121</t>
  </si>
  <si>
    <t>Zřízení opláštění žeber nebo trativodů geotextilií v rýze nebo zářezu sklonu přes 1:2 š do 2,5 m</t>
  </si>
  <si>
    <t>palisády 0,194-0,20816*2.5=40,000 [A] 
opěrná zeď 0,258-0,28722.5*2.5=56,250 [B] 
Celkem: A+B=96,250 [C]</t>
  </si>
  <si>
    <t>27</t>
  </si>
  <si>
    <t>274313511</t>
  </si>
  <si>
    <t>Základové pásy z betonu tř. C 12/15</t>
  </si>
  <si>
    <t>Základy z betonu prostého pasy betonu kamenem neprokládaného tř. C 12/15</t>
  </si>
  <si>
    <t>opěrná zeď 0,258-0,28716.12*1=16,120 [A] 
Celkem: A=16,120 [B]</t>
  </si>
  <si>
    <t>28</t>
  </si>
  <si>
    <t>274361821</t>
  </si>
  <si>
    <t>Výztuž základových pásů betonářskou ocelí 10 505 (R)</t>
  </si>
  <si>
    <t>Výztuž základů pasů z betonářské oceli 10 505 (R) nebo BSt 500</t>
  </si>
  <si>
    <t>opěrná zeď 0,258-0,287' 
56 kusů R14 délky 1,3 m 3.14*0.007*0.007*1.3*56*7.850=0,088 [A] 
45 kusů R14 délky 1,5 m 3.14*0.007*0.007*1.5*45*7.850=0,082 [B] 
6 kusů R14 délky 5,9 m 3.14*0.007*0.007*5.9*6*7.850=0,043 [C] 
2 kusy R14 délky 2,1 m 3.14*0.007*0.007*2.1*2*7.850=0,005 [D] 
Celkem: A+B+C+D=0,218 [E]</t>
  </si>
  <si>
    <t>26</t>
  </si>
  <si>
    <t>69311068</t>
  </si>
  <si>
    <t>geotextilie netkaná separační, ochranná, filtrační, drenážní PP 300g/m2</t>
  </si>
  <si>
    <t>Svislé a kompletní konstrukce</t>
  </si>
  <si>
    <t>29</t>
  </si>
  <si>
    <t>327262009R</t>
  </si>
  <si>
    <t>Zdivo opěrné výšky do 1,2 m z přírodních (šedých) betonových bloků včetně betonové výplně</t>
  </si>
  <si>
    <t>Zdivo nadzákladové opěrné z betonových bloků - na maltu cementovou včetně spárování současně při zdění z tvarovek jednostranně a oboustranně štípaných, dutých přírodní barvy (šedá), tloušťka zdiva 300 mm, včetně potřebné výplně betonem C20/25 XO, XC3, S3 (dodání tvarovek a betonu je součástí položky)</t>
  </si>
  <si>
    <t>výpočet pohledové plochy opěrné stěny' 
tvarovky jednostranně štípané 300x200x400 mm - 160 kusů160*0.4*0.2=12,800 [A] 
tvarovky oboustranně štípané 300x200x400 mm - 62 kusů62*0.4*0.2=4,960 [B] 
tvarovky rohové 300x200x400 mm - 5 kusů5*0.4*0.2=0,400 [C] 
Celkem: A+B+C=18,160 [D]</t>
  </si>
  <si>
    <t>30</t>
  </si>
  <si>
    <t>339921133</t>
  </si>
  <si>
    <t>Osazování betonových palisád do betonového základu v řadě výšky prvku přes 1 do 1,5 m</t>
  </si>
  <si>
    <t>M</t>
  </si>
  <si>
    <t>palisády sta.0,194 - 0,20814.6=14,600 [A] 
Celkem: A=14,600 [B]</t>
  </si>
  <si>
    <t>32</t>
  </si>
  <si>
    <t>348272615</t>
  </si>
  <si>
    <t>Plotová stříška pro zeď tl 295 mm z tvarovek broušených přírodních</t>
  </si>
  <si>
    <t>Ploty z tvárnic betonových  plotová stříška lepená mrazuvzdorným lepidlem z tvarovek broušených, plochých přírodních, tloušťka zdiva 295 mm</t>
  </si>
  <si>
    <t>31</t>
  </si>
  <si>
    <t>59228416</t>
  </si>
  <si>
    <t>palisáda tyčová půlkulatá armovaná 175x200x1500mm</t>
  </si>
  <si>
    <t>KUS</t>
  </si>
  <si>
    <t>14.6/0.175=83,429 [A] 
Celkem: A=83,429 [B]</t>
  </si>
  <si>
    <t>Vodorovné konstrukce</t>
  </si>
  <si>
    <t>33</t>
  </si>
  <si>
    <t>451573111</t>
  </si>
  <si>
    <t>Lože pod potrubí otevřený výkop ze štěrkopísku</t>
  </si>
  <si>
    <t>Lože pod potrubí, stoky a drobné objekty v otevřeném výkopu z písku a štěrkopísku do 63 mm</t>
  </si>
  <si>
    <t>PVC přípojky0.6*(6.5+6.5)*0.1=0,780 [A] 
opěrná zeď 0,258-0,28716.12*0.1=1,612 [B] 
Celkem: A+B=2,392 [C]</t>
  </si>
  <si>
    <t>Komunikace pozemní</t>
  </si>
  <si>
    <t>34</t>
  </si>
  <si>
    <t>564851111</t>
  </si>
  <si>
    <t>Podklad ze štěrkodrtě ŠD tl 150 mm</t>
  </si>
  <si>
    <t>chodníky ŠDb 0/63595.7=595,700 [A] 
vjezdy ŠDb 0/632*148.92=297,840 [B] 
Celkem: A+B=893,540 [C]</t>
  </si>
  <si>
    <t>37</t>
  </si>
  <si>
    <t>59245006</t>
  </si>
  <si>
    <t>dlažba skladebná betonová pro nevidomé 200x100x60mm barevná červená</t>
  </si>
  <si>
    <t>5.68*1.02=5,794 [A] 
Celkem: A=5,794 [B]</t>
  </si>
  <si>
    <t>41</t>
  </si>
  <si>
    <t>59245006R</t>
  </si>
  <si>
    <t>dlažba skladebná betonová pro nevidomé 200x100x80mm barevná červená</t>
  </si>
  <si>
    <t>42.48*1.02=43,330 [A] 
Celkem: A=43,330 [B]</t>
  </si>
  <si>
    <t>36</t>
  </si>
  <si>
    <t>59245018</t>
  </si>
  <si>
    <t>dlažba skladebná betonová 200x100x60mm přírodní</t>
  </si>
  <si>
    <t>586.76*1.02=598,495 [A] 
Celkem: A=598,495 [B]</t>
  </si>
  <si>
    <t>38</t>
  </si>
  <si>
    <t>59245019R1</t>
  </si>
  <si>
    <t>umělá vodící linie 200x200x60</t>
  </si>
  <si>
    <t>3.26*1.02=3,325 [A] 
Celkem: A=3,325 [B]</t>
  </si>
  <si>
    <t>42</t>
  </si>
  <si>
    <t>59245019R2</t>
  </si>
  <si>
    <t>umělá vodící linie 200x200x80</t>
  </si>
  <si>
    <t>3.52*1.02=3,590 [A] 
Celkem: A=3,590 [B]</t>
  </si>
  <si>
    <t>40</t>
  </si>
  <si>
    <t>59245020</t>
  </si>
  <si>
    <t>dlažba skladebná betonová 200x100x80mm přírodní</t>
  </si>
  <si>
    <t>102.92*1.02=104,978 [A] 
Celkem: A=104,978 [B]</t>
  </si>
  <si>
    <t>35</t>
  </si>
  <si>
    <t>596211113</t>
  </si>
  <si>
    <t>Kladení zámkové dlažby komunikací pro pěší tl 60 mm skupiny A pl přes 300 m2</t>
  </si>
  <si>
    <t>chodníky595.7=595,700 [A] 
Celkem: A=595,700 [B]</t>
  </si>
  <si>
    <t>39</t>
  </si>
  <si>
    <t>596211212</t>
  </si>
  <si>
    <t>Kladení zámkové dlažby komunikací pro pěší tl 80 mm skupiny A pl do 300 m2</t>
  </si>
  <si>
    <t>vjezdy148.92=148,920 [A] 
Celkem: A=148,920 [B]</t>
  </si>
  <si>
    <t>711</t>
  </si>
  <si>
    <t>Izolace proti vodě, vlhkosti a plynům</t>
  </si>
  <si>
    <t>74</t>
  </si>
  <si>
    <t>62832134</t>
  </si>
  <si>
    <t>pás asfaltový natavitelný oxidovaný tl. 4,0mm typu V60 S40 s vložkou ze skleněné rohože, s jemnozrnným minerálním posypem</t>
  </si>
  <si>
    <t>6.06*1.15 Přepočtené koeficientem množství=6,969 [A] 
Celkem: A=6,969 [B]</t>
  </si>
  <si>
    <t>73</t>
  </si>
  <si>
    <t>711141559</t>
  </si>
  <si>
    <t>Provedení izolace proti zemní vlhkosti pásy přitavením vodorovné NAIP</t>
  </si>
  <si>
    <t>Provedení izolace proti zemní vlhkosti pásy přitavením  NAIP na ploše vodorovné V</t>
  </si>
  <si>
    <t>opěrná zeď 0,258-0,2876.06=6,060 [A] 
Celkem: A=6,060 [B]</t>
  </si>
  <si>
    <t>75</t>
  </si>
  <si>
    <t>711161112</t>
  </si>
  <si>
    <t>Izolace proti zemní vlhkosti nopovou fólií vodorovná, nopek v 8,0 mm, tl do 0,6 mm</t>
  </si>
  <si>
    <t>palisády 0,194-0,20814.6*1=14,600 [A] 
opěrná zeď 0,258-0,2871.1*20.2=22,220 [B] 
Celkem: A+B=36,820 [C]</t>
  </si>
  <si>
    <t>Trubní vedení</t>
  </si>
  <si>
    <t>46</t>
  </si>
  <si>
    <t>28611113R</t>
  </si>
  <si>
    <t>trubka kanalizační PVC DN 110x1000 mm SN8</t>
  </si>
  <si>
    <t>44</t>
  </si>
  <si>
    <t>28613212</t>
  </si>
  <si>
    <t>trubka drenážní celoperforovaná PE-HD plně vsakovací se spojkou DN 100 SN8</t>
  </si>
  <si>
    <t>43</t>
  </si>
  <si>
    <t>871228111</t>
  </si>
  <si>
    <t>Kladení drenážního potrubí z tvrdého PVC průměru do 150 mm</t>
  </si>
  <si>
    <t>palisády 0,194-0,20815=15,000 [A] 
opěrná zeď 0,258-0,28721.5=21,500 [B] 
Celkem: A+B=36,500 [C]</t>
  </si>
  <si>
    <t>45</t>
  </si>
  <si>
    <t>871263121</t>
  </si>
  <si>
    <t>Montáž kanalizačního potrubí z PVC těsněné gumovým kroužkem otevřený výkop sklon do 20 % DN 110</t>
  </si>
  <si>
    <t>PVC přípojky6.5+6.5=13,000 [A] 
Celkem: A=13,000 [B]</t>
  </si>
  <si>
    <t>Ostatní konstrukce a práce, bourání</t>
  </si>
  <si>
    <t>48</t>
  </si>
  <si>
    <t>40444230</t>
  </si>
  <si>
    <t>značka dopravní svislá FeZn NK 500x500mm</t>
  </si>
  <si>
    <t>značka P21=1,000 [A] 
značka E2b1=1,000 [B] 
Celkem: A+B=2,000 [C]</t>
  </si>
  <si>
    <t>49</t>
  </si>
  <si>
    <t>40444280</t>
  </si>
  <si>
    <t>značka dopravní svislá FeZn NK 1100(1350)x330mm</t>
  </si>
  <si>
    <t>značka IS19c2=2,000 [A] 
Celkem: A=2,000 [B]</t>
  </si>
  <si>
    <t>50</t>
  </si>
  <si>
    <t>40444285</t>
  </si>
  <si>
    <t>značka dopravní svislá FeZn NK 1100(1350)x500mm</t>
  </si>
  <si>
    <t>značka IS19d1=1,000 [A] 
značka IS3d1=1,000 [B] 
Celkem: A+B=2,000 [C]</t>
  </si>
  <si>
    <t>51</t>
  </si>
  <si>
    <t>40444323</t>
  </si>
  <si>
    <t>značka dopravní svislá FeZn NK 300x200mm</t>
  </si>
  <si>
    <t>značka IS21a1=1,000 [A] 
Celkem: A=1,000 [B]</t>
  </si>
  <si>
    <t>53</t>
  </si>
  <si>
    <t>40445225</t>
  </si>
  <si>
    <t>sloupek pro dopravní značku Zn D 60mm v 3,5m</t>
  </si>
  <si>
    <t>55</t>
  </si>
  <si>
    <t>40445253</t>
  </si>
  <si>
    <t>víčko plastové na sloupek D 60mm</t>
  </si>
  <si>
    <t>54</t>
  </si>
  <si>
    <t>40445256</t>
  </si>
  <si>
    <t>svorka upínací na sloupek dopravní značky D 60mm</t>
  </si>
  <si>
    <t>61</t>
  </si>
  <si>
    <t>59217017</t>
  </si>
  <si>
    <t>obrubník betonový chodníkový 1000x100x250mm</t>
  </si>
  <si>
    <t>497.55*1.02=507,501 [A] 
Celkem: A=507,501 [B]</t>
  </si>
  <si>
    <t>58</t>
  </si>
  <si>
    <t>59217029</t>
  </si>
  <si>
    <t>obrubník betonový silniční nájezdový 1000x150x150mm</t>
  </si>
  <si>
    <t>98*1.02=99,960 [A] 
Celkem: A=99,960 [B]</t>
  </si>
  <si>
    <t>59</t>
  </si>
  <si>
    <t>59217030</t>
  </si>
  <si>
    <t>obrubník betonový silniční přechodový 1000x150x150-250mm</t>
  </si>
  <si>
    <t>L22=22,000 [A] 
P22=22,000 [B] 
Celkem: A+B=44,000 [C]</t>
  </si>
  <si>
    <t>57</t>
  </si>
  <si>
    <t>59217031</t>
  </si>
  <si>
    <t>obrubník betonový silniční 1000x150x250mm</t>
  </si>
  <si>
    <t>391.1*1.02=398,922 [A] 
Celkem: A=398,922 [B]</t>
  </si>
  <si>
    <t>47</t>
  </si>
  <si>
    <t>914111111</t>
  </si>
  <si>
    <t>Montáž svislé dopravní značky do velikosti 1 m2 objímkami na sloupek nebo konzolu</t>
  </si>
  <si>
    <t>52</t>
  </si>
  <si>
    <t>914511112</t>
  </si>
  <si>
    <t>Montáž sloupku dopravních značek délky do 3,5 m s betonovým základem a patkou</t>
  </si>
  <si>
    <t>56</t>
  </si>
  <si>
    <t>916131213</t>
  </si>
  <si>
    <t>Osazení silničního obrubníku betonového stojatého s boční opěrou do lože z betonu prostého</t>
  </si>
  <si>
    <t>60</t>
  </si>
  <si>
    <t>916231213</t>
  </si>
  <si>
    <t>Osazení chodníkového obrubníku betonového stojatého s boční opěrou do lože z betonu prostého</t>
  </si>
  <si>
    <t>62</t>
  </si>
  <si>
    <t>916991121</t>
  </si>
  <si>
    <t>Lože pod obrubníky, krajníky nebo obruby z dlažebních kostek z betonu prostého</t>
  </si>
  <si>
    <t>obruby533.1*0.03=15,993 [A] 
palisády14.6*0.3=4,380 [B] 
Celkem: A+B=20,373 [C]</t>
  </si>
  <si>
    <t>63</t>
  </si>
  <si>
    <t>966006132</t>
  </si>
  <si>
    <t>Odstranění značek dopravních nebo orientačních se sloupky s betonovými patkami</t>
  </si>
  <si>
    <t>64</t>
  </si>
  <si>
    <t>966006211</t>
  </si>
  <si>
    <t>Odstranění svislých dopravních značek ze sloupů, sloupků nebo konzol</t>
  </si>
  <si>
    <t>65</t>
  </si>
  <si>
    <t>966008112</t>
  </si>
  <si>
    <t>Bourání trubního propustku do DN 500</t>
  </si>
  <si>
    <t>Bourání trubního propustku  s odklizením a uložením vybouraného materiálu na skládku na vzdálenost do 3 m nebo s naložením na dopravní prostředek z trub DN přes 300 do 500 mm</t>
  </si>
  <si>
    <t>32+5.5+4.1+4.5+8=54,100 [A] 
Celkem: A=54,100 [B]</t>
  </si>
  <si>
    <t>997</t>
  </si>
  <si>
    <t>Přesun sutě</t>
  </si>
  <si>
    <t>66</t>
  </si>
  <si>
    <t>997013501</t>
  </si>
  <si>
    <t>Odvoz suti a vybouraných hmot na skládku nebo meziskládku do 1 km se složením</t>
  </si>
  <si>
    <t>67</t>
  </si>
  <si>
    <t>997013509</t>
  </si>
  <si>
    <t>Příplatek k odvozu suti a vybouraných hmot na skládku ZKD 1 km přes 1 km</t>
  </si>
  <si>
    <t>142.08*12=1 704,960 [A] 
Celkem: A=1 704,960 [B]</t>
  </si>
  <si>
    <t>68</t>
  </si>
  <si>
    <t>997013801</t>
  </si>
  <si>
    <t>Poplatek za uložení na skládce (skládkovné) stavebního odpadu betonového kód odpadu 170 101</t>
  </si>
  <si>
    <t>69</t>
  </si>
  <si>
    <t>997013802</t>
  </si>
  <si>
    <t>Poplatek za uložení na skládce (skládkovné) stavebního odpadu železobetonového kód odpadu 170 101</t>
  </si>
  <si>
    <t>Poplatek za uložení stavebního odpadu na skládce (skládkovné) z armovaného betonu zatříděného do Katalogu odpadů pod kódem 170 101</t>
  </si>
  <si>
    <t>70</t>
  </si>
  <si>
    <t>997223845</t>
  </si>
  <si>
    <t>Poplatek za uložení na skládce (skládkovné) odpadu asfaltového bez dehtu kód odpadu 170 302</t>
  </si>
  <si>
    <t>71</t>
  </si>
  <si>
    <t>997223855</t>
  </si>
  <si>
    <t>Poplatek za uložení na skládce (skládkovné) zeminy a kameniva kód odpadu 170 504</t>
  </si>
  <si>
    <t>998</t>
  </si>
  <si>
    <t>Přesun hmot</t>
  </si>
  <si>
    <t>72</t>
  </si>
  <si>
    <t>998223011</t>
  </si>
  <si>
    <t>Přesun hmot pro pozemní komunikace s krytem dlážděným</t>
  </si>
  <si>
    <t>SO 102</t>
  </si>
  <si>
    <t>Chodník - I.Etapa - neuznatelné náklady SFDI</t>
  </si>
  <si>
    <t>00572410</t>
  </si>
  <si>
    <t>osivo směs travní parková</t>
  </si>
  <si>
    <t>KG</t>
  </si>
  <si>
    <t>418.88*0.04=16,755 [A] 
Celkem: A=16,755 [B]</t>
  </si>
  <si>
    <t>rozebrání samostatných sjezdů8.37=8,370 [A] 
Celkem: A=8,370 [B]</t>
  </si>
  <si>
    <t>113107321</t>
  </si>
  <si>
    <t>Odstranění podkladu z kameniva drceného tl 100 mm strojně pl do 50 m2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</si>
  <si>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</si>
  <si>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konstrukční vrstvy tl.100mm4.06=4,060 [A] 
Celkem: A=4,060 [B]</t>
  </si>
  <si>
    <t>konstrukční vrstvy tl.150mm4.06=4,060 [A] 
Celkem: A=4,060 [B]</t>
  </si>
  <si>
    <t>113107342</t>
  </si>
  <si>
    <t>Odstranění podkladu živičného tl 100 mm strojně pl do 50 m2</t>
  </si>
  <si>
    <t>Odstranění podkladů nebo krytů strojně plochy jednotlivě do 50 m2 s přemístěním hmot na skládku na vzdálenost do 3 m nebo s naložením na dopravní prostředek živičných, o tl. vrstvy přes 50 do 100 mm</t>
  </si>
  <si>
    <t>ornice tl.0,1 m432.36*0.1=43,236 [A] 
Celkem: A=43,236 [B]</t>
  </si>
  <si>
    <t>opěrná zeď 0,258-0,28727*0.55=14,850 [A] 
Celkem: A=14,850 [B]</t>
  </si>
  <si>
    <t>132201201</t>
  </si>
  <si>
    <t>Hloubení rýh š do 2000 mm v hornině tř. 3 objemu do 100 m3</t>
  </si>
  <si>
    <t>Hloubení zapažených i nezapažených rýh šířky přes 600 do 2 000 mm  s urovnáním dna do předepsaného profilu a spádu v hornině tř. 3 do 100 m3</t>
  </si>
  <si>
    <t>opěrná zeď 0,258-0,28721*0.85=17,850 [A] 
Celkem: A=17,850 [B]</t>
  </si>
  <si>
    <t>132201209</t>
  </si>
  <si>
    <t>Příplatek za lepivost k hloubení rýh š do 2000 mm v hornině tř. 3</t>
  </si>
  <si>
    <t>Hloubení zapažených i nezapažených rýh šířky přes 600 do 2 000 mm  s urovnáním dna do předepsaného profilu a spádu v hornině tř. 3 Příplatek k cenám za lepivost horniny tř. 3</t>
  </si>
  <si>
    <t>162301102</t>
  </si>
  <si>
    <t>Vodorovné přemístění do 1000 m výkopku/sypaniny z horniny tř. 1 až 4</t>
  </si>
  <si>
    <t>Vodorovné přemístění výkopku nebo sypaniny po suchu  na obvyklém dopravním prostředku, bez naložení výkopku, avšak se složením bez rozhrnutí z horniny tř. 1 až 4 na vzdálenost přes 500 do 1 000 m</t>
  </si>
  <si>
    <t>odvoz na meziskládku a zpět' 
ornice41.888*2=83,776 [A] 
zásyp za obrubníkem15.087*2=30,174 [B] 
Celkem: A+B=113,950 [C]</t>
  </si>
  <si>
    <t>ornice43.236=43,236 [A] 
výkop rýhy do 600 mm14.85=14,850 [B] 
výkop rýhy do 2000 mm17.85=17,850 [C] 
ornice pro ohumusování nezpevěných ploch-41.888=-41,888 [D] 
zásyp za obrubníky-15.087=-15,087 [E] 
Celkem: A+B+C+D+E=18,961 [F]</t>
  </si>
  <si>
    <t>18.961*3=56,883 [A] 
Celkem: A=56,883 [B]</t>
  </si>
  <si>
    <t>167101101</t>
  </si>
  <si>
    <t>Nakládání výkopku z hornin tř. 1 až 4 do 100 m3</t>
  </si>
  <si>
    <t>odvoz z mezideponie41.888+15.067=56,955 [A] 
Celkem: A=56,955 [B]</t>
  </si>
  <si>
    <t>18.961*1.8=34,130 [A] 
Celkem: A=34,130 [B]</t>
  </si>
  <si>
    <t>zemina použita z odkopávek' 
zásyp zeminou za obrubníkem-dle příčných řezů zpracovatele průtahu silnice15.087=15,087 [A] 
opěrná zeď 0,258-0,287 - zásyp HDK 8/160.3*29=8,700 [B] 
Celkem: A+B=23,787 [C]</t>
  </si>
  <si>
    <t>181006121</t>
  </si>
  <si>
    <t>Rozprostření zemin tl vrstvy do 0,1 m schopných zúrodnění ve sklonu přes 1:5</t>
  </si>
  <si>
    <t>Rozprostření zemin schopných zúrodnění  ve sklonu přes 1:5, tloušťka vrstvy do 0,10 m</t>
  </si>
  <si>
    <t>181411132</t>
  </si>
  <si>
    <t>Založení parkového trávníku výsevem plochy do 1000 m2 ve svahu do 1:2</t>
  </si>
  <si>
    <t>Založení trávníku na půdě předem připravené plochy do 1000 m2 výsevem včetně utažení parkového na svahu přes 1:5 do 1:2</t>
  </si>
  <si>
    <t>182201101</t>
  </si>
  <si>
    <t>Svahování násypů</t>
  </si>
  <si>
    <t>Svahování trvalých svahů do projektovaných profilů  s potřebným přemístěním výkopku při svahování násypů v jakékoliv hornině</t>
  </si>
  <si>
    <t>(8.7)*2=17,400 [A] 
Celkem: A=17,400 [B]</t>
  </si>
  <si>
    <t>opěrná zeď 0,258-0,28730*3=90,000 [A] 
Celkem: A=90,000 [B]</t>
  </si>
  <si>
    <t>opěrná zeď 0,258-0,28712.38*1=12,380 [A] 
Celkem: A=12,380 [B]</t>
  </si>
  <si>
    <t>opěrná zeď 0,258-0,287' 
61 kusů R14 délky 1,5 m 3.14*0.007*0.007*1.5*61*7.850=0,111 [A] 
66 kusů R14 délky 1,7 m 3.14*0.007*0.007*1.7*66*7.850=0,136 [B] 
2 kusy R14 délky 0,9 m 3.14*0.007*0.007*0.9*2*7.850=0,002 [C] 
2 kusy R14 délky 3,4 m 3.14*0.007*0.007*3.4*2*7.850=0,008 [D] 
1 kus R14 délky 1,1 m 3.14*0.007*0.007*1.1*7.850=0,001 [E] 
7 kusů R14 délky 4,5 m 3.14*0.007*0.007*4.5*7*7.850=0,038 [F] 
3 kusy R14 délky 5,9 m 3.14*0.007*0.007*5.9*3*7.850=0,021 [G] 
Celkem: A+B+C+D+E+F+G=0,317 [H]</t>
  </si>
  <si>
    <t>327262009R1</t>
  </si>
  <si>
    <t>výpočet pohledové plochy opěrné stěny' 
tvarovky jednostranně štípané 300x200x400 mm - 181 kusů181*0.4*0.2=14,480 [A] 
tvarovky oboustranně štípané 300x200x400 mm - 111 kusů111*0.4*0.2=8,880 [B] 
tvarovky rohové 300x200x400 mm - 5 kusů5*0.4*0.2=0,400 [C] 
Celkem: A+B+C=23,760 [D]</t>
  </si>
  <si>
    <t>327262009R2</t>
  </si>
  <si>
    <t>Zdivo nadzákladové opěrné z betonových bloků - na maltu cementovou včetně spárování současně při zdění z tvarovek jednostranně a oboustranně štípaných, dutých přírodní barvy (šedá), tloušťka zdiva 200 mm, včetně potřebné výplně betonem C20/25 XO, XC3, S3 (dodání tvarovek a betonu je součástí položky)</t>
  </si>
  <si>
    <t>výpočet pohledové plochy opěrné stěny' 
tvarovky rohově štípané 200x200x400 mm - 33 kusů33*0.4*0.2=2,640 [A] 
tvarovky sloupové 200x200x400 mm - 24 kusů24*0.4*0.2=1,920 [B] 
Celkem: A+B=4,560 [C]</t>
  </si>
  <si>
    <t>348273611</t>
  </si>
  <si>
    <t>Sloupová hlavice 400x400 mm z tvarovek broušených přírodních</t>
  </si>
  <si>
    <t>Ploty z tvárnic betonových  sloupová hlavice lepená mrazuvzdorným lepidlem, včetně spárování z tvarovek broušených, plochých, rozměru sloupku 400 x 400 mm přírodních</t>
  </si>
  <si>
    <t>348273621</t>
  </si>
  <si>
    <t>Sloupová hlavice 400x300 mm z tvarovek broušených přírodních</t>
  </si>
  <si>
    <t>Ploty z tvárnic betonových  sloupová hlavice lepená mrazuvzdorným lepidlem, včetně spárování z tvarovek broušených, plochých, rozměru sloupku 400 x 300 mm přírodních</t>
  </si>
  <si>
    <t>430321414</t>
  </si>
  <si>
    <t>Schodišťová konstrukce a rampa ze ŽB tř. C 25/30 XF3</t>
  </si>
  <si>
    <t>schody0.29*2+0.24=0,820 [A] 
Celkem: A=0,820 [B]</t>
  </si>
  <si>
    <t>430362021</t>
  </si>
  <si>
    <t>Výztuž schodišťové konstrukce a rampy svařovanými sítěmi Kari</t>
  </si>
  <si>
    <t>KARI síť 100x100x6(1.1*0.9*2+0.85)*4.44/1000=0,013 [A] 
Celkem: A=0,013 [B]</t>
  </si>
  <si>
    <t>431351121</t>
  </si>
  <si>
    <t>Zřízení bednění podest schodišť a ramp přímočarých v do 4 m</t>
  </si>
  <si>
    <t>3*(1*0.15*2)=0,900 [A] 
3*(0.23*2)=1,380 [B] 
Celkem: A+B=2,280 [C]</t>
  </si>
  <si>
    <t>431351122</t>
  </si>
  <si>
    <t>Odstranění bednění podest schodišť a ramp přímočarých v do 4 m</t>
  </si>
  <si>
    <t>434121416</t>
  </si>
  <si>
    <t>Osazení ŽB schodišťových stupňů drsných na schodnice</t>
  </si>
  <si>
    <t>59373786R</t>
  </si>
  <si>
    <t>stupeň schodišťový betonový 1000/348/150</t>
  </si>
  <si>
    <t>564211111</t>
  </si>
  <si>
    <t>Podklad nebo podsyp ze štěrkopísku ŠP tl 50 mm</t>
  </si>
  <si>
    <t>schody1.15*2+0.85*0.9=3,065 [A] 
Celkem: A=3,065 [B]</t>
  </si>
  <si>
    <t>564231111</t>
  </si>
  <si>
    <t>Podklad nebo podsyp ze štěrkopísku ŠP tl 100 mm</t>
  </si>
  <si>
    <t>Podklad nebo podsyp ze štěrkopísku ŠP  s rozprostřením, vlhčením a zhutněním, po zhutnění tl. 100 mm</t>
  </si>
  <si>
    <t>lože betonového krytu4.38=4,380 [A] 
opěrná zeď 0,258-0,28712.38=12,380 [B] 
Celkem: A+B=16,760 [C]</t>
  </si>
  <si>
    <t>564811111</t>
  </si>
  <si>
    <t>Podklad ze štěrkodrtě ŠD tl 50 mm</t>
  </si>
  <si>
    <t>výškové napojení ploch ŠD 0/32' 
asfaltový kryt20.58=20,580 [A] 
předláždění8.37=8,370 [B] 
nestmelený povrch17.06=17,060 [C] 
Celkem: A+B+C=46,010 [D]</t>
  </si>
  <si>
    <t>573231108</t>
  </si>
  <si>
    <t>Postřik spojovací PS bez posypu kamenivem ze silniční emulze, v množství 0,50 kg/m2</t>
  </si>
  <si>
    <t>577144111</t>
  </si>
  <si>
    <t>Asfaltový beton vrstva obrusná ACO 11 (ABS) tř. I tl 50 mm š do 3 m z nemodifikovaného asfaltu</t>
  </si>
  <si>
    <t>výškové napojení poch20.58*2=41,160 [A] 
Celkem: A=41,160 [B]</t>
  </si>
  <si>
    <t>581124115R</t>
  </si>
  <si>
    <t>Kryt z prostého betonu C25/30 XF3 komunikací  tl. 150 mm</t>
  </si>
  <si>
    <t>Kryt z prostého betonu C25/30 XF3 komunikací tl. 150 mm</t>
  </si>
  <si>
    <t>596811120</t>
  </si>
  <si>
    <t>Kladení betonové dlažby komunikací pro pěší do lože z kameniva vel do 0,09 m2 plochy do 50 m2</t>
  </si>
  <si>
    <t>7.25*1.15 Přepočtené koeficientem množství=8,338 [A] 
Celkem: A=8,338 [B]</t>
  </si>
  <si>
    <t>opěrná zeď 0,258-0,2877.25=7,250 [A] 
Celkem: A=7,250 [B]</t>
  </si>
  <si>
    <t>opěrná zeď 0,258-0,2871.1*23.5=25,850 [A] 
Celkem: A=25,850 [B]</t>
  </si>
  <si>
    <t>opěrná zeď 0,258-0,28729=29,000 [A] 
Celkem: A=29,000 [B]</t>
  </si>
  <si>
    <t>10.028*12=120,336 [A] 
Celkem: A=120,336 [B]</t>
  </si>
  <si>
    <t>998225111</t>
  </si>
  <si>
    <t>Přesun hmot pro pozemní komunikace s krytem z kamene, monolitickým betonovým nebo živičným</t>
  </si>
  <si>
    <t>SO 103</t>
  </si>
  <si>
    <t>Chodník - II.Etapa - neuznatelné náklady SFDI</t>
  </si>
  <si>
    <t>75.7*0.04=3,028 [A] 
Celkem: A=3,028 [B]</t>
  </si>
  <si>
    <t>112201102</t>
  </si>
  <si>
    <t>Odstranění pařezů D do 500 mm</t>
  </si>
  <si>
    <t>Odstranění pařezů  s jejich vykopáním, vytrháním nebo odstřelením, s přesekáním kořenů průměru přes 300 do 500 mm</t>
  </si>
  <si>
    <t>konstrukční vrstvy tl.270mm8.03=8,030 [A] 
Celkem: A=8,030 [B]</t>
  </si>
  <si>
    <t>konstrukční vrstvy tl.150mm8.03=8,030 [A] 
Celkem: A=8,030 [B]</t>
  </si>
  <si>
    <t>ornice tl.0,1 m233.65*0.1=23,365 [A] 
Celkem: A=23,365 [B]</t>
  </si>
  <si>
    <t>PVC přípojka((0.8+2)/2)*0.6*4.2=3,528 [A] 
palisády 0,527-0,5430.86*0.65*15.8=8,832 [B] 
Celkem: A+B=12,360 [C]</t>
  </si>
  <si>
    <t>odvoz na meziskládku a zpět' 
ornice7.57*2=15,140 [A] 
zásyp za obrubníkem2.053*2=4,106 [B] 
Celkem: A+B=19,246 [C]</t>
  </si>
  <si>
    <t>162301422</t>
  </si>
  <si>
    <t>Vodorovné přemístění pařezů do 5 km D do 500 mm</t>
  </si>
  <si>
    <t>Vodorovné přemístění větví, kmenů nebo pařezů  s naložením, složením a dopravou do 5000 m pařezů kmenů, průměru přes 300 do 500 mm</t>
  </si>
  <si>
    <t>162301922</t>
  </si>
  <si>
    <t>Příplatek k vodorovnému přemístění pařezů D 500 mm ZKD 5 km</t>
  </si>
  <si>
    <t>Vodorovné přemístění větví, kmenů nebo pařezů  s naložením, složením a dopravou Příplatek k cenám za každých dalších i započatých 5000 m přes 5000 m pařezů kmenů, průměru přes 300 do 500 mm</t>
  </si>
  <si>
    <t>5*1=5,000 [A] 
Celkem: A=5,000 [B]</t>
  </si>
  <si>
    <t>ornice23.365=23,365 [A] 
výkop rýhy do 600 mm12.360=12,360 [B] 
ornice pro ohumusování nezpevěných ploch-7.57=-7,570 [C] 
zásyp za obrubníky-2.053=-2,053 [D] 
Celkem: A+B+C+D=26,102 [E]</t>
  </si>
  <si>
    <t>26.102*3=78,306 [A] 
Celkem: A=78,306 [B]</t>
  </si>
  <si>
    <t>7.57+2.053=9,623 [A] 
Celkem: A=9,623 [B]</t>
  </si>
  <si>
    <t>násyp zeminy-dle příčných řezů zpracovatele průtahu silnice61.165=61,165 [A] 
Celkem: A=61,165 [B]</t>
  </si>
  <si>
    <t>26.102*1.8=46,984 [A] 
Celkem: A=46,984 [B]</t>
  </si>
  <si>
    <t>zásyp zeminou za obrubníky2.053=2,053 [A] 
zásyp rýhy pro PVC přípojky0.6*0.85*4.2=2,142 [B] 
palisády 0,527-0,543 - zásyp HDK 8/160.13*15.4=2,002 [C] 
Celkem: A+B+C=6,197 [D]</t>
  </si>
  <si>
    <t>PVC přípojka0.6*0.45*4.2=1,134 [A] 
Celkem: A=1,134 [B]</t>
  </si>
  <si>
    <t>chodníky124.7=124,700 [A] 
vjezdy13.29=13,290 [B] 
Celkem: A+B=137,990 [C]</t>
  </si>
  <si>
    <t>1.132*2=2,264 [A] 
Celkem: A=2,264 [B]</t>
  </si>
  <si>
    <t>2.002*2=4,004 [A] 
Celkem: A=4,004 [B]</t>
  </si>
  <si>
    <t>61.165*2=122,330 [A] 
Celkem: A=122,330 [B]</t>
  </si>
  <si>
    <t>2.142*2=4,284 [A] 
Celkem: A=4,284 [B]</t>
  </si>
  <si>
    <t>palisády 0,527-0,54316.4*2=32,800 [A] 
Celkem: A=32,800 [B]</t>
  </si>
  <si>
    <t>palisády sta.0,527 - 0,54315.4=15,400 [A] 
Celkem: A=15,400 [B]</t>
  </si>
  <si>
    <t>59228414</t>
  </si>
  <si>
    <t>palisáda betonová tyčová půlkulatá přírodní 175x200x1000mm</t>
  </si>
  <si>
    <t>15.4/0.175=88,000 [A] 
Celkem: A=88,000 [B]</t>
  </si>
  <si>
    <t>PVC přípojka0.6*4.2*0.1=0,252 [A] 
Celkem: A=0,252 [B]</t>
  </si>
  <si>
    <t>lože betonového krytu1.8=1,800 [A] 
Celkem: A=1,800 [B]</t>
  </si>
  <si>
    <t>chodníky ŠDb 0/63124.7=124,700 [A] 
vjezdy ŠDb 0/632*13.29=26,580 [B] 
Celkem: A+B=151,280 [C]</t>
  </si>
  <si>
    <t>4.15*1.02=4,233 [A] 
Celkem: A=4,233 [B]</t>
  </si>
  <si>
    <t>124.7*1.02=127,194 [A] 
Celkem: A=127,194 [B]</t>
  </si>
  <si>
    <t>9.14*1.02=9,323 [A] 
Celkem: A=9,323 [B]</t>
  </si>
  <si>
    <t>596211112</t>
  </si>
  <si>
    <t>Kladení zámkové dlažby komunikací pro pěší tl 60 mm skupiny A pl do 300 m2</t>
  </si>
  <si>
    <t>chodníky124.7=124,700 [A] 
Celkem: A=124,700 [B]</t>
  </si>
  <si>
    <t>596211210</t>
  </si>
  <si>
    <t>Kladení zámkové dlažby komunikací pro pěší tl 80 mm skupiny A pl do 50 m2</t>
  </si>
  <si>
    <t>vjezdy9.14+4.15=13,290 [A] 
Celkem: A=13,290 [B]</t>
  </si>
  <si>
    <t>palisády 0,527-0,54315.4*0.75=11,550 [A] 
Celkem: A=11,550 [B]</t>
  </si>
  <si>
    <t>palisády 0,527-0,54315.4=15,400 [A] 
Celkem: A=15,400 [B]</t>
  </si>
  <si>
    <t>PVC přípojka4.2=4,200 [A] 
Celkem: A=4,200 [B]</t>
  </si>
  <si>
    <t>89.4*1.02=91,188 [A] 
Celkem: A=91,188 [B]</t>
  </si>
  <si>
    <t>9*1.02=9,180 [A] 
Celkem: A=9,180 [B]</t>
  </si>
  <si>
    <t>L2=2,000 [A] 
P2=2,000 [B] 
Celkem: A+B=4,000 [C]</t>
  </si>
  <si>
    <t>90.7*1.02=92,514 [A] 
Celkem: A=92,514 [B]</t>
  </si>
  <si>
    <t>obruby103.7*0.03=3,111 [A] 
palisády15.4*0.3=4,620 [B] 
Celkem: A+B=7,731 [C]</t>
  </si>
  <si>
    <t>6.143*12=73,716 [A] 
Celkem: A=73,716 [B]</t>
  </si>
  <si>
    <t>997013811</t>
  </si>
  <si>
    <t>Poplatek za uložení na skládce (skládkovné) stavebního odpadu dřevěného kód odpadu 170 201</t>
  </si>
  <si>
    <t>Poplatek za uložení stavebního odpadu na skládce (skládkovné) dřevěného zatříděného do Katalogu odpadů pod kódem 170 201</t>
  </si>
  <si>
    <t>SO 301</t>
  </si>
  <si>
    <t>Dešťová kanalizace - neuznatelné náklady SFDI</t>
  </si>
  <si>
    <t>8.7*0.04=0,348 [A] 
Celkem: A=0,348 [B]</t>
  </si>
  <si>
    <t>113107322</t>
  </si>
  <si>
    <t>Odstranění podkladu z kameniva drceného tl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</si>
  <si>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</si>
  <si>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ornice tl.0,1 m8.7*0.1=0,870 [A] 
Celkem: A=0,870 [B]</t>
  </si>
  <si>
    <t>60.6*1*0.8=48,480 [A] 
Celkem: A=48,480 [B]</t>
  </si>
  <si>
    <t>162201102</t>
  </si>
  <si>
    <t>Vodorovné přemístění do 50 m výkopku/sypaniny z horniny tř. 1 až 4</t>
  </si>
  <si>
    <t>odvoz na meziskldku a zpět na stavbu - zásyp18.928*2=37,856 [A] 
Celkem: A=37,856 [B]</t>
  </si>
  <si>
    <t>odvoz na meziskládku a zpět' 
ornice0.87*2=1,740 [A] 
zásyp za obrubníkem5.256*2=10,512 [B] 
odstraněný podklad z kameniva5.01*0.2*2=2,004 [C] 
Celkem: A+B+C=14,256 [D]</t>
  </si>
  <si>
    <t>ornice0.87=0,870 [A] 
výkop rýhy do 2000 mm48.48=48,480 [B] 
ornice pro ohumusování nezpevěných ploch-0.87=-0,870 [C] 
zásyp za obrubníky-5.256=-5,256 [D] 
Celkem: A+B+C+D=43,224 [E]</t>
  </si>
  <si>
    <t>43.224*3=129,672 [A] 
Celkem: A=129,672 [B]</t>
  </si>
  <si>
    <t>0.87+5.256+1.002=7,128 [A] 
Celkem: A=7,128 [B]</t>
  </si>
  <si>
    <t>43.224*1.8=77,803 [A] 
Celkem: A=77,803 [B]</t>
  </si>
  <si>
    <t>zásyp v místě chodníku46*0.8*0.45=16,560 [A] 
nezpevněná plocha-zemina použita z hloubení14.6*0.8*0.45=5,256 [B] 
Celkem: A+B=21,816 [C]</t>
  </si>
  <si>
    <t>60.6*0.8*0.45-(60.6*0.008)=21,331 [A] 
Celkem: A=21,331 [B]</t>
  </si>
  <si>
    <t>181006111</t>
  </si>
  <si>
    <t>Rozprostření zemin tl vrstvy do 0,1 m schopných zúrodnění v rovině a sklonu do 1:5</t>
  </si>
  <si>
    <t>Rozprostření zemin schopných zúrodnění  v rovině a ve sklonu do 1:5, tloušťka vrstvy do 0,10 m</t>
  </si>
  <si>
    <t>181411131</t>
  </si>
  <si>
    <t>Založení parkového trávníku výsevem plochy do 1000 m2 v rovině a ve svahu do 1:5</t>
  </si>
  <si>
    <t>Založení trávníku na půdě předem připravené plochy do 1000 m2 výsevem včetně utažení parkového v rovině nebo na svahu do 1:5</t>
  </si>
  <si>
    <t>16.56*2=33,120 [A] 
Celkem: A=33,120 [B]</t>
  </si>
  <si>
    <t>60.6*0.8*0.1=4,848 [A] 
Celkem: A=4,848 [B]</t>
  </si>
  <si>
    <t>561121112</t>
  </si>
  <si>
    <t>Podklad z mechanicky zpevněné zeminy MZ tl 200 mm</t>
  </si>
  <si>
    <t>Zřízení podkladu nebo ochranné vrstvy vozovky z mechanicky zpevněné zeminy MZ  bez přidání pojiva nebo vylepšovacího materiálu, s rozprostřením, vlhčením, promísením a zhutněním, tloušťka po zhutnění 200 mm</t>
  </si>
  <si>
    <t>použit stávající materiál5.01=5,010 [A] 
Celkem: A=5,010 [B]</t>
  </si>
  <si>
    <t>28611106</t>
  </si>
  <si>
    <t>trubka kanalizační PVC-U 160x5,5x6000 mm SN 12</t>
  </si>
  <si>
    <t>871313121</t>
  </si>
  <si>
    <t>Montáž kanalizačního potrubí z PVC těsněné gumovým kroužkem otevřený výkop sklon do 20 % DN 160</t>
  </si>
  <si>
    <t>894812062R</t>
  </si>
  <si>
    <t>Revizní a čistící šachta z PP DN 400 poklop litinový s betonovým rámem pro třídu zatížení C250</t>
  </si>
  <si>
    <t>8R01</t>
  </si>
  <si>
    <t>Napojení kanalizačního potrubí na stáv.kanalizační systém</t>
  </si>
  <si>
    <t>8R02</t>
  </si>
  <si>
    <t>Napojení kanalizačního potrubí na stáv.objekt pramenu</t>
  </si>
  <si>
    <t>SO 401</t>
  </si>
  <si>
    <t>Osvětlení místa pro přecházení - uznatelné náklady SFDI</t>
  </si>
  <si>
    <t>131201101</t>
  </si>
  <si>
    <t>Hloubení jam nezapažených v hornině tř. 3 objemu do 100 m3</t>
  </si>
  <si>
    <t>patka sloupu0.8*0.8*1.35=0,864 [A] 
Celkem: A=0,864 [B]</t>
  </si>
  <si>
    <t>131201109</t>
  </si>
  <si>
    <t>Příplatek za lepivost u hloubení jam nezapažených v hornině tř. 3</t>
  </si>
  <si>
    <t>0.864*3=2,592 [A] 
Celkem: A=2,592 [B]</t>
  </si>
  <si>
    <t>0.864*1.8=1,555 [A] 
Celkem: A=1,555 [B]</t>
  </si>
  <si>
    <t>275313611</t>
  </si>
  <si>
    <t>Základové patky z betonu tř. C 16/20</t>
  </si>
  <si>
    <t>základ VO0.8*0.8*0.8-(0.7*0.015*0.015*3.14)=0,512 [A] 
Celkem: A=0,512 [B]</t>
  </si>
  <si>
    <t>R001</t>
  </si>
  <si>
    <t>Dodání a osazení betonové hlavičky</t>
  </si>
  <si>
    <t>KS</t>
  </si>
  <si>
    <t>741</t>
  </si>
  <si>
    <t>Elektroinstalace - silnoproud</t>
  </si>
  <si>
    <t>341123160</t>
  </si>
  <si>
    <t>kabel silový s Al jádrem 1 kV 4x16mm2</t>
  </si>
  <si>
    <t>741123224</t>
  </si>
  <si>
    <t>Montáž kabel Al plný nebo laněný kulatý žíla 4x16 mm2 uložený volně (AYKY)</t>
  </si>
  <si>
    <t>30=30,000 [A] 
Celkem: A=30,000 [B]</t>
  </si>
  <si>
    <t>R002</t>
  </si>
  <si>
    <t>Zřízení nápojného bodu na stávající vedení NN</t>
  </si>
  <si>
    <t>R003</t>
  </si>
  <si>
    <t>Vnitřní výstroj stožáru VO</t>
  </si>
  <si>
    <t>R004</t>
  </si>
  <si>
    <t>Zemnící tyče</t>
  </si>
  <si>
    <t>748</t>
  </si>
  <si>
    <t>Elektromontáže - osvětlovací zařízení a svítidla</t>
  </si>
  <si>
    <t>31674069</t>
  </si>
  <si>
    <t>stožár osvětlovací uliční Pz 133/89/60 v 8,0m</t>
  </si>
  <si>
    <t>348444500</t>
  </si>
  <si>
    <t>svítidlo venkovní výbojkové výložníkové boční montáž čirý kryt 1x70W</t>
  </si>
  <si>
    <t>348444710</t>
  </si>
  <si>
    <t>výložník obloukový pro svítidlo  jednoduchý</t>
  </si>
  <si>
    <t>748132300</t>
  </si>
  <si>
    <t>Montáž svítidlo výbojkové průmyslové stropní na výložník</t>
  </si>
  <si>
    <t>748719211</t>
  </si>
  <si>
    <t>Montáž stožárů osvětlení ocelových samostatně stojících délky do 12 m</t>
  </si>
  <si>
    <t>748721220</t>
  </si>
  <si>
    <t>Montáž výložníků osvětlení jednoramenných sloupových hmotnosti přes 35 kg</t>
  </si>
  <si>
    <t>VRN4</t>
  </si>
  <si>
    <t>Inženýrská činnost</t>
  </si>
  <si>
    <t>044002000</t>
  </si>
  <si>
    <t>Revize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</si>
</sst>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34</v>
      </c>
      <c s="15"/>
      <c s="21" t="s">
        <v>35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36</v>
      </c>
      <c s="23" t="s">
        <v>20</v>
      </c>
      <c s="23" t="s">
        <v>37</v>
      </c>
      <c s="19" t="s">
        <v>38</v>
      </c>
      <c s="24" t="s">
        <v>39</v>
      </c>
      <c s="25" t="s">
        <v>40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41</v>
      </c>
      <c r="E10" s="29" t="s">
        <v>39</v>
      </c>
    </row>
    <row r="11" spans="1:5" ht="12.75">
      <c r="A11" s="30" t="s">
        <v>42</v>
      </c>
      <c r="E11" s="31" t="s">
        <v>38</v>
      </c>
    </row>
    <row r="12" spans="1:5" ht="12.75">
      <c r="A12" t="s">
        <v>43</v>
      </c>
      <c r="E12" s="29" t="s">
        <v>38</v>
      </c>
    </row>
    <row r="13" spans="1:18" ht="12.75" customHeight="1">
      <c r="A13" s="5" t="s">
        <v>33</v>
      </c>
      <c s="5"/>
      <c s="34" t="s">
        <v>44</v>
      </c>
      <c s="5"/>
      <c s="21" t="s">
        <v>45</v>
      </c>
      <c s="5"/>
      <c s="5"/>
      <c s="5"/>
      <c s="35">
        <f>0+Q13</f>
      </c>
      <c r="O13">
        <f>0+R13</f>
      </c>
      <c r="Q13">
        <f>0+I14+I18</f>
      </c>
      <c>
        <f>0+O14+O18</f>
      </c>
    </row>
    <row r="14" spans="1:16" ht="12.75">
      <c r="A14" s="19" t="s">
        <v>36</v>
      </c>
      <c s="23" t="s">
        <v>14</v>
      </c>
      <c s="23" t="s">
        <v>46</v>
      </c>
      <c s="19" t="s">
        <v>38</v>
      </c>
      <c s="24" t="s">
        <v>45</v>
      </c>
      <c s="25" t="s">
        <v>40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41</v>
      </c>
      <c r="E15" s="29" t="s">
        <v>45</v>
      </c>
    </row>
    <row r="16" spans="1:5" ht="12.75">
      <c r="A16" s="30" t="s">
        <v>42</v>
      </c>
      <c r="E16" s="31" t="s">
        <v>38</v>
      </c>
    </row>
    <row r="17" spans="1:5" ht="12.75">
      <c r="A17" t="s">
        <v>43</v>
      </c>
      <c r="E17" s="29" t="s">
        <v>38</v>
      </c>
    </row>
    <row r="18" spans="1:16" ht="12.75">
      <c r="A18" s="19" t="s">
        <v>36</v>
      </c>
      <c s="23" t="s">
        <v>12</v>
      </c>
      <c s="23" t="s">
        <v>47</v>
      </c>
      <c s="19" t="s">
        <v>38</v>
      </c>
      <c s="24" t="s">
        <v>48</v>
      </c>
      <c s="25" t="s">
        <v>40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41</v>
      </c>
      <c r="E19" s="29" t="s">
        <v>48</v>
      </c>
    </row>
    <row r="20" spans="1:5" ht="12.75">
      <c r="A20" s="30" t="s">
        <v>42</v>
      </c>
      <c r="E20" s="31" t="s">
        <v>38</v>
      </c>
    </row>
    <row r="21" spans="1:5" ht="12.75">
      <c r="A21" t="s">
        <v>43</v>
      </c>
      <c r="E21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</v>
      </c>
      <c s="36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49</v>
      </c>
      <c s="5"/>
      <c s="14" t="s">
        <v>50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34</v>
      </c>
      <c s="15"/>
      <c s="21" t="s">
        <v>35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36</v>
      </c>
      <c s="23" t="s">
        <v>20</v>
      </c>
      <c s="23" t="s">
        <v>51</v>
      </c>
      <c s="19" t="s">
        <v>38</v>
      </c>
      <c s="24" t="s">
        <v>52</v>
      </c>
      <c s="25" t="s">
        <v>40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41</v>
      </c>
      <c r="E10" s="29" t="s">
        <v>52</v>
      </c>
    </row>
    <row r="11" spans="1:5" ht="12.75">
      <c r="A11" s="30" t="s">
        <v>42</v>
      </c>
      <c r="E11" s="31" t="s">
        <v>38</v>
      </c>
    </row>
    <row r="12" spans="1:5" ht="12.75">
      <c r="A12" t="s">
        <v>43</v>
      </c>
      <c r="E12" s="29" t="s">
        <v>38</v>
      </c>
    </row>
    <row r="13" spans="1:16" ht="12.75">
      <c r="A13" s="19" t="s">
        <v>36</v>
      </c>
      <c s="23" t="s">
        <v>14</v>
      </c>
      <c s="23" t="s">
        <v>53</v>
      </c>
      <c s="19" t="s">
        <v>38</v>
      </c>
      <c s="24" t="s">
        <v>54</v>
      </c>
      <c s="25" t="s">
        <v>40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41</v>
      </c>
      <c r="E14" s="29" t="s">
        <v>54</v>
      </c>
    </row>
    <row r="15" spans="1:5" ht="12.75">
      <c r="A15" s="30" t="s">
        <v>42</v>
      </c>
      <c r="E15" s="31" t="s">
        <v>38</v>
      </c>
    </row>
    <row r="16" spans="1:5" ht="12.75">
      <c r="A16" t="s">
        <v>43</v>
      </c>
      <c r="E16" s="29" t="s">
        <v>38</v>
      </c>
    </row>
    <row r="17" spans="1:16" ht="12.75">
      <c r="A17" s="19" t="s">
        <v>36</v>
      </c>
      <c s="23" t="s">
        <v>12</v>
      </c>
      <c s="23" t="s">
        <v>55</v>
      </c>
      <c s="19" t="s">
        <v>38</v>
      </c>
      <c s="24" t="s">
        <v>56</v>
      </c>
      <c s="25" t="s">
        <v>40</v>
      </c>
      <c s="26">
        <v>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41</v>
      </c>
      <c r="E18" s="29" t="s">
        <v>54</v>
      </c>
    </row>
    <row r="19" spans="1:5" ht="38.25">
      <c r="A19" s="30" t="s">
        <v>42</v>
      </c>
      <c r="E19" s="31" t="s">
        <v>57</v>
      </c>
    </row>
    <row r="20" spans="1:5" ht="12.75">
      <c r="A20" t="s">
        <v>43</v>
      </c>
      <c r="E20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0+O8+O105+O122+O139+O144+O181+O194+O211+O288+O313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</v>
      </c>
      <c s="36">
        <f>0+I8+I105+I122+I139+I144+I181+I194+I211+I288+I313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58</v>
      </c>
      <c s="5"/>
      <c s="14" t="s">
        <v>59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60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25.5">
      <c r="A9" s="19" t="s">
        <v>36</v>
      </c>
      <c s="23" t="s">
        <v>20</v>
      </c>
      <c s="23" t="s">
        <v>61</v>
      </c>
      <c s="19" t="s">
        <v>38</v>
      </c>
      <c s="24" t="s">
        <v>62</v>
      </c>
      <c s="25" t="s">
        <v>63</v>
      </c>
      <c s="26">
        <v>20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41</v>
      </c>
      <c r="E10" s="29" t="s">
        <v>64</v>
      </c>
    </row>
    <row r="11" spans="1:5" ht="12.75">
      <c r="A11" s="30" t="s">
        <v>42</v>
      </c>
      <c r="E11" s="31" t="s">
        <v>38</v>
      </c>
    </row>
    <row r="12" spans="1:5" ht="12.75">
      <c r="A12" t="s">
        <v>43</v>
      </c>
      <c r="E12" s="29" t="s">
        <v>38</v>
      </c>
    </row>
    <row r="13" spans="1:16" ht="12.75">
      <c r="A13" s="19" t="s">
        <v>36</v>
      </c>
      <c s="23" t="s">
        <v>14</v>
      </c>
      <c s="23" t="s">
        <v>65</v>
      </c>
      <c s="19" t="s">
        <v>38</v>
      </c>
      <c s="24" t="s">
        <v>66</v>
      </c>
      <c s="25" t="s">
        <v>63</v>
      </c>
      <c s="26">
        <v>20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41</v>
      </c>
      <c r="E14" s="29" t="s">
        <v>67</v>
      </c>
    </row>
    <row r="15" spans="1:5" ht="12.75">
      <c r="A15" s="30" t="s">
        <v>42</v>
      </c>
      <c r="E15" s="31" t="s">
        <v>38</v>
      </c>
    </row>
    <row r="16" spans="1:5" ht="12.75">
      <c r="A16" t="s">
        <v>43</v>
      </c>
      <c r="E16" s="29" t="s">
        <v>38</v>
      </c>
    </row>
    <row r="17" spans="1:16" ht="12.75">
      <c r="A17" s="19" t="s">
        <v>36</v>
      </c>
      <c s="23" t="s">
        <v>12</v>
      </c>
      <c s="23" t="s">
        <v>68</v>
      </c>
      <c s="19" t="s">
        <v>38</v>
      </c>
      <c s="24" t="s">
        <v>69</v>
      </c>
      <c s="25" t="s">
        <v>63</v>
      </c>
      <c s="26">
        <v>21.81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41</v>
      </c>
      <c r="E18" s="29" t="s">
        <v>70</v>
      </c>
    </row>
    <row r="19" spans="1:5" ht="25.5">
      <c r="A19" s="30" t="s">
        <v>42</v>
      </c>
      <c r="E19" s="31" t="s">
        <v>71</v>
      </c>
    </row>
    <row r="20" spans="1:5" ht="12.75">
      <c r="A20" t="s">
        <v>43</v>
      </c>
      <c r="E20" s="29" t="s">
        <v>38</v>
      </c>
    </row>
    <row r="21" spans="1:16" ht="12.75">
      <c r="A21" s="19" t="s">
        <v>36</v>
      </c>
      <c s="23" t="s">
        <v>24</v>
      </c>
      <c s="23" t="s">
        <v>72</v>
      </c>
      <c s="19" t="s">
        <v>38</v>
      </c>
      <c s="24" t="s">
        <v>73</v>
      </c>
      <c s="25" t="s">
        <v>63</v>
      </c>
      <c s="26">
        <v>99.2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41</v>
      </c>
      <c r="E22" s="29" t="s">
        <v>74</v>
      </c>
    </row>
    <row r="23" spans="1:5" ht="51">
      <c r="A23" s="30" t="s">
        <v>42</v>
      </c>
      <c r="E23" s="31" t="s">
        <v>75</v>
      </c>
    </row>
    <row r="24" spans="1:5" ht="12.75">
      <c r="A24" t="s">
        <v>43</v>
      </c>
      <c r="E24" s="29" t="s">
        <v>38</v>
      </c>
    </row>
    <row r="25" spans="1:16" ht="12.75">
      <c r="A25" s="19" t="s">
        <v>36</v>
      </c>
      <c s="23" t="s">
        <v>26</v>
      </c>
      <c s="23" t="s">
        <v>76</v>
      </c>
      <c s="19" t="s">
        <v>38</v>
      </c>
      <c s="24" t="s">
        <v>77</v>
      </c>
      <c s="25" t="s">
        <v>63</v>
      </c>
      <c s="26">
        <v>65.23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38.25">
      <c r="A26" s="28" t="s">
        <v>41</v>
      </c>
      <c r="E26" s="29" t="s">
        <v>78</v>
      </c>
    </row>
    <row r="27" spans="1:5" ht="12.75">
      <c r="A27" s="30" t="s">
        <v>42</v>
      </c>
      <c r="E27" s="31" t="s">
        <v>38</v>
      </c>
    </row>
    <row r="28" spans="1:5" ht="12.75">
      <c r="A28" t="s">
        <v>43</v>
      </c>
      <c r="E28" s="29" t="s">
        <v>38</v>
      </c>
    </row>
    <row r="29" spans="1:16" ht="12.75">
      <c r="A29" s="19" t="s">
        <v>36</v>
      </c>
      <c s="23" t="s">
        <v>13</v>
      </c>
      <c s="23" t="s">
        <v>79</v>
      </c>
      <c s="19" t="s">
        <v>38</v>
      </c>
      <c s="24" t="s">
        <v>80</v>
      </c>
      <c s="25" t="s">
        <v>63</v>
      </c>
      <c s="26">
        <v>10.56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41</v>
      </c>
      <c r="E30" s="29" t="s">
        <v>80</v>
      </c>
    </row>
    <row r="31" spans="1:5" ht="25.5">
      <c r="A31" s="30" t="s">
        <v>42</v>
      </c>
      <c r="E31" s="31" t="s">
        <v>81</v>
      </c>
    </row>
    <row r="32" spans="1:5" ht="12.75">
      <c r="A32" t="s">
        <v>43</v>
      </c>
      <c r="E32" s="29" t="s">
        <v>38</v>
      </c>
    </row>
    <row r="33" spans="1:16" ht="12.75">
      <c r="A33" s="19" t="s">
        <v>36</v>
      </c>
      <c s="23" t="s">
        <v>82</v>
      </c>
      <c s="23" t="s">
        <v>83</v>
      </c>
      <c s="19" t="s">
        <v>38</v>
      </c>
      <c s="24" t="s">
        <v>84</v>
      </c>
      <c s="25" t="s">
        <v>63</v>
      </c>
      <c s="26">
        <v>10.56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41</v>
      </c>
      <c r="E34" s="29" t="s">
        <v>85</v>
      </c>
    </row>
    <row r="35" spans="1:5" ht="25.5">
      <c r="A35" s="30" t="s">
        <v>42</v>
      </c>
      <c r="E35" s="31" t="s">
        <v>86</v>
      </c>
    </row>
    <row r="36" spans="1:5" ht="12.75">
      <c r="A36" t="s">
        <v>43</v>
      </c>
      <c r="E36" s="29" t="s">
        <v>38</v>
      </c>
    </row>
    <row r="37" spans="1:16" ht="12.75">
      <c r="A37" s="19" t="s">
        <v>36</v>
      </c>
      <c s="23" t="s">
        <v>87</v>
      </c>
      <c s="23" t="s">
        <v>88</v>
      </c>
      <c s="19" t="s">
        <v>38</v>
      </c>
      <c s="24" t="s">
        <v>89</v>
      </c>
      <c s="25" t="s">
        <v>90</v>
      </c>
      <c s="26">
        <v>78.058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41</v>
      </c>
      <c r="E38" s="29" t="s">
        <v>91</v>
      </c>
    </row>
    <row r="39" spans="1:5" ht="25.5">
      <c r="A39" s="30" t="s">
        <v>42</v>
      </c>
      <c r="E39" s="31" t="s">
        <v>92</v>
      </c>
    </row>
    <row r="40" spans="1:5" ht="12.75">
      <c r="A40" t="s">
        <v>43</v>
      </c>
      <c r="E40" s="29" t="s">
        <v>38</v>
      </c>
    </row>
    <row r="41" spans="1:16" ht="12.75">
      <c r="A41" s="19" t="s">
        <v>36</v>
      </c>
      <c s="23" t="s">
        <v>30</v>
      </c>
      <c s="23" t="s">
        <v>93</v>
      </c>
      <c s="19" t="s">
        <v>38</v>
      </c>
      <c s="24" t="s">
        <v>94</v>
      </c>
      <c s="25" t="s">
        <v>90</v>
      </c>
      <c s="26">
        <v>6.2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41</v>
      </c>
      <c r="E42" s="29" t="s">
        <v>95</v>
      </c>
    </row>
    <row r="43" spans="1:5" ht="25.5">
      <c r="A43" s="30" t="s">
        <v>42</v>
      </c>
      <c r="E43" s="31" t="s">
        <v>96</v>
      </c>
    </row>
    <row r="44" spans="1:5" ht="12.75">
      <c r="A44" t="s">
        <v>43</v>
      </c>
      <c r="E44" s="29" t="s">
        <v>38</v>
      </c>
    </row>
    <row r="45" spans="1:16" ht="12.75">
      <c r="A45" s="19" t="s">
        <v>36</v>
      </c>
      <c s="23" t="s">
        <v>32</v>
      </c>
      <c s="23" t="s">
        <v>97</v>
      </c>
      <c s="19" t="s">
        <v>38</v>
      </c>
      <c s="24" t="s">
        <v>98</v>
      </c>
      <c s="25" t="s">
        <v>90</v>
      </c>
      <c s="26">
        <v>6.2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41</v>
      </c>
      <c r="E46" s="29" t="s">
        <v>98</v>
      </c>
    </row>
    <row r="47" spans="1:5" ht="12.75">
      <c r="A47" s="30" t="s">
        <v>42</v>
      </c>
      <c r="E47" s="31" t="s">
        <v>38</v>
      </c>
    </row>
    <row r="48" spans="1:5" ht="12.75">
      <c r="A48" t="s">
        <v>43</v>
      </c>
      <c r="E48" s="29" t="s">
        <v>38</v>
      </c>
    </row>
    <row r="49" spans="1:16" ht="12.75">
      <c r="A49" s="19" t="s">
        <v>36</v>
      </c>
      <c s="23" t="s">
        <v>99</v>
      </c>
      <c s="23" t="s">
        <v>100</v>
      </c>
      <c s="19" t="s">
        <v>38</v>
      </c>
      <c s="24" t="s">
        <v>101</v>
      </c>
      <c s="25" t="s">
        <v>90</v>
      </c>
      <c s="26">
        <v>21.42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41</v>
      </c>
      <c r="E50" s="29" t="s">
        <v>101</v>
      </c>
    </row>
    <row r="51" spans="1:5" ht="38.25">
      <c r="A51" s="30" t="s">
        <v>42</v>
      </c>
      <c r="E51" s="31" t="s">
        <v>102</v>
      </c>
    </row>
    <row r="52" spans="1:5" ht="12.75">
      <c r="A52" t="s">
        <v>43</v>
      </c>
      <c r="E52" s="29" t="s">
        <v>38</v>
      </c>
    </row>
    <row r="53" spans="1:16" ht="12.75">
      <c r="A53" s="19" t="s">
        <v>36</v>
      </c>
      <c s="23" t="s">
        <v>103</v>
      </c>
      <c s="23" t="s">
        <v>104</v>
      </c>
      <c s="19" t="s">
        <v>38</v>
      </c>
      <c s="24" t="s">
        <v>105</v>
      </c>
      <c s="25" t="s">
        <v>90</v>
      </c>
      <c s="26">
        <v>21.42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41</v>
      </c>
      <c r="E54" s="29" t="s">
        <v>105</v>
      </c>
    </row>
    <row r="55" spans="1:5" ht="12.75">
      <c r="A55" s="30" t="s">
        <v>42</v>
      </c>
      <c r="E55" s="31" t="s">
        <v>38</v>
      </c>
    </row>
    <row r="56" spans="1:5" ht="12.75">
      <c r="A56" t="s">
        <v>43</v>
      </c>
      <c r="E56" s="29" t="s">
        <v>38</v>
      </c>
    </row>
    <row r="57" spans="1:16" ht="12.75">
      <c r="A57" s="19" t="s">
        <v>36</v>
      </c>
      <c s="23" t="s">
        <v>106</v>
      </c>
      <c s="23" t="s">
        <v>107</v>
      </c>
      <c s="19" t="s">
        <v>38</v>
      </c>
      <c s="24" t="s">
        <v>108</v>
      </c>
      <c s="25" t="s">
        <v>90</v>
      </c>
      <c s="26">
        <v>105.678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41</v>
      </c>
      <c r="E58" s="29" t="s">
        <v>109</v>
      </c>
    </row>
    <row r="59" spans="1:5" ht="51">
      <c r="A59" s="30" t="s">
        <v>42</v>
      </c>
      <c r="E59" s="31" t="s">
        <v>110</v>
      </c>
    </row>
    <row r="60" spans="1:5" ht="12.75">
      <c r="A60" t="s">
        <v>43</v>
      </c>
      <c r="E60" s="29" t="s">
        <v>38</v>
      </c>
    </row>
    <row r="61" spans="1:16" ht="25.5">
      <c r="A61" s="19" t="s">
        <v>36</v>
      </c>
      <c s="23" t="s">
        <v>111</v>
      </c>
      <c s="23" t="s">
        <v>112</v>
      </c>
      <c s="19" t="s">
        <v>38</v>
      </c>
      <c s="24" t="s">
        <v>113</v>
      </c>
      <c s="25" t="s">
        <v>90</v>
      </c>
      <c s="26">
        <v>317.034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41</v>
      </c>
      <c r="E62" s="29" t="s">
        <v>114</v>
      </c>
    </row>
    <row r="63" spans="1:5" ht="25.5">
      <c r="A63" s="30" t="s">
        <v>42</v>
      </c>
      <c r="E63" s="31" t="s">
        <v>115</v>
      </c>
    </row>
    <row r="64" spans="1:5" ht="12.75">
      <c r="A64" t="s">
        <v>43</v>
      </c>
      <c r="E64" s="29" t="s">
        <v>38</v>
      </c>
    </row>
    <row r="65" spans="1:16" ht="12.75">
      <c r="A65" s="19" t="s">
        <v>36</v>
      </c>
      <c s="23" t="s">
        <v>116</v>
      </c>
      <c s="23" t="s">
        <v>117</v>
      </c>
      <c s="19" t="s">
        <v>38</v>
      </c>
      <c s="24" t="s">
        <v>118</v>
      </c>
      <c s="25" t="s">
        <v>90</v>
      </c>
      <c s="26">
        <v>240.81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51">
      <c r="A66" s="28" t="s">
        <v>41</v>
      </c>
      <c r="E66" s="29" t="s">
        <v>119</v>
      </c>
    </row>
    <row r="67" spans="1:5" ht="25.5">
      <c r="A67" s="30" t="s">
        <v>42</v>
      </c>
      <c r="E67" s="31" t="s">
        <v>120</v>
      </c>
    </row>
    <row r="68" spans="1:5" ht="12.75">
      <c r="A68" t="s">
        <v>43</v>
      </c>
      <c r="E68" s="29" t="s">
        <v>38</v>
      </c>
    </row>
    <row r="69" spans="1:16" ht="12.75">
      <c r="A69" s="19" t="s">
        <v>36</v>
      </c>
      <c s="23" t="s">
        <v>121</v>
      </c>
      <c s="23" t="s">
        <v>122</v>
      </c>
      <c s="19" t="s">
        <v>38</v>
      </c>
      <c s="24" t="s">
        <v>123</v>
      </c>
      <c s="25" t="s">
        <v>90</v>
      </c>
      <c s="26">
        <v>105.678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41</v>
      </c>
      <c r="E70" s="29" t="s">
        <v>123</v>
      </c>
    </row>
    <row r="71" spans="1:5" ht="12.75">
      <c r="A71" s="30" t="s">
        <v>42</v>
      </c>
      <c r="E71" s="31" t="s">
        <v>38</v>
      </c>
    </row>
    <row r="72" spans="1:5" ht="12.75">
      <c r="A72" t="s">
        <v>43</v>
      </c>
      <c r="E72" s="29" t="s">
        <v>38</v>
      </c>
    </row>
    <row r="73" spans="1:16" ht="12.75">
      <c r="A73" s="19" t="s">
        <v>36</v>
      </c>
      <c s="23" t="s">
        <v>124</v>
      </c>
      <c s="23" t="s">
        <v>125</v>
      </c>
      <c s="19" t="s">
        <v>38</v>
      </c>
      <c s="24" t="s">
        <v>126</v>
      </c>
      <c s="25" t="s">
        <v>127</v>
      </c>
      <c s="26">
        <v>190.22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41</v>
      </c>
      <c r="E74" s="29" t="s">
        <v>128</v>
      </c>
    </row>
    <row r="75" spans="1:5" ht="25.5">
      <c r="A75" s="30" t="s">
        <v>42</v>
      </c>
      <c r="E75" s="31" t="s">
        <v>129</v>
      </c>
    </row>
    <row r="76" spans="1:5" ht="12.75">
      <c r="A76" t="s">
        <v>43</v>
      </c>
      <c r="E76" s="29" t="s">
        <v>38</v>
      </c>
    </row>
    <row r="77" spans="1:16" ht="12.75">
      <c r="A77" s="19" t="s">
        <v>36</v>
      </c>
      <c s="23" t="s">
        <v>130</v>
      </c>
      <c s="23" t="s">
        <v>131</v>
      </c>
      <c s="19" t="s">
        <v>38</v>
      </c>
      <c s="24" t="s">
        <v>132</v>
      </c>
      <c s="25" t="s">
        <v>90</v>
      </c>
      <c s="26">
        <v>16.055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41</v>
      </c>
      <c r="E78" s="29" t="s">
        <v>132</v>
      </c>
    </row>
    <row r="79" spans="1:5" ht="51">
      <c r="A79" s="30" t="s">
        <v>42</v>
      </c>
      <c r="E79" s="31" t="s">
        <v>133</v>
      </c>
    </row>
    <row r="80" spans="1:5" ht="12.75">
      <c r="A80" t="s">
        <v>43</v>
      </c>
      <c r="E80" s="29" t="s">
        <v>38</v>
      </c>
    </row>
    <row r="81" spans="1:16" ht="12.75">
      <c r="A81" s="19" t="s">
        <v>36</v>
      </c>
      <c s="23" t="s">
        <v>134</v>
      </c>
      <c s="23" t="s">
        <v>135</v>
      </c>
      <c s="19" t="s">
        <v>38</v>
      </c>
      <c s="24" t="s">
        <v>136</v>
      </c>
      <c s="25" t="s">
        <v>90</v>
      </c>
      <c s="26">
        <v>3.51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38.25">
      <c r="A82" s="28" t="s">
        <v>41</v>
      </c>
      <c r="E82" s="29" t="s">
        <v>137</v>
      </c>
    </row>
    <row r="83" spans="1:5" ht="25.5">
      <c r="A83" s="30" t="s">
        <v>42</v>
      </c>
      <c r="E83" s="31" t="s">
        <v>138</v>
      </c>
    </row>
    <row r="84" spans="1:5" ht="12.75">
      <c r="A84" t="s">
        <v>43</v>
      </c>
      <c r="E84" s="29" t="s">
        <v>38</v>
      </c>
    </row>
    <row r="85" spans="1:16" ht="12.75">
      <c r="A85" s="19" t="s">
        <v>36</v>
      </c>
      <c s="23" t="s">
        <v>139</v>
      </c>
      <c s="23" t="s">
        <v>140</v>
      </c>
      <c s="19" t="s">
        <v>38</v>
      </c>
      <c s="24" t="s">
        <v>141</v>
      </c>
      <c s="25" t="s">
        <v>63</v>
      </c>
      <c s="26">
        <v>744.62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41</v>
      </c>
      <c r="E86" s="29" t="s">
        <v>141</v>
      </c>
    </row>
    <row r="87" spans="1:5" ht="38.25">
      <c r="A87" s="30" t="s">
        <v>42</v>
      </c>
      <c r="E87" s="31" t="s">
        <v>142</v>
      </c>
    </row>
    <row r="88" spans="1:5" ht="12.75">
      <c r="A88" t="s">
        <v>43</v>
      </c>
      <c r="E88" s="29" t="s">
        <v>38</v>
      </c>
    </row>
    <row r="89" spans="1:16" ht="12.75">
      <c r="A89" s="19" t="s">
        <v>36</v>
      </c>
      <c s="23" t="s">
        <v>143</v>
      </c>
      <c s="23" t="s">
        <v>144</v>
      </c>
      <c s="19" t="s">
        <v>38</v>
      </c>
      <c s="24" t="s">
        <v>145</v>
      </c>
      <c s="25" t="s">
        <v>127</v>
      </c>
      <c s="26">
        <v>7.02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41</v>
      </c>
      <c r="E90" s="29" t="s">
        <v>145</v>
      </c>
    </row>
    <row r="91" spans="1:5" ht="25.5">
      <c r="A91" s="30" t="s">
        <v>42</v>
      </c>
      <c r="E91" s="31" t="s">
        <v>146</v>
      </c>
    </row>
    <row r="92" spans="1:5" ht="12.75">
      <c r="A92" t="s">
        <v>43</v>
      </c>
      <c r="E92" s="29" t="s">
        <v>38</v>
      </c>
    </row>
    <row r="93" spans="1:16" ht="12.75">
      <c r="A93" s="19" t="s">
        <v>36</v>
      </c>
      <c s="23" t="s">
        <v>147</v>
      </c>
      <c s="23" t="s">
        <v>148</v>
      </c>
      <c s="19" t="s">
        <v>38</v>
      </c>
      <c s="24" t="s">
        <v>149</v>
      </c>
      <c s="25" t="s">
        <v>127</v>
      </c>
      <c s="26">
        <v>18.85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41</v>
      </c>
      <c r="E94" s="29" t="s">
        <v>149</v>
      </c>
    </row>
    <row r="95" spans="1:5" ht="25.5">
      <c r="A95" s="30" t="s">
        <v>42</v>
      </c>
      <c r="E95" s="31" t="s">
        <v>150</v>
      </c>
    </row>
    <row r="96" spans="1:5" ht="12.75">
      <c r="A96" t="s">
        <v>43</v>
      </c>
      <c r="E96" s="29" t="s">
        <v>38</v>
      </c>
    </row>
    <row r="97" spans="1:16" ht="12.75">
      <c r="A97" s="19" t="s">
        <v>36</v>
      </c>
      <c s="23" t="s">
        <v>151</v>
      </c>
      <c s="23" t="s">
        <v>152</v>
      </c>
      <c s="19" t="s">
        <v>38</v>
      </c>
      <c s="24" t="s">
        <v>153</v>
      </c>
      <c s="25" t="s">
        <v>127</v>
      </c>
      <c s="26">
        <v>481.62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41</v>
      </c>
      <c r="E98" s="29" t="s">
        <v>153</v>
      </c>
    </row>
    <row r="99" spans="1:5" ht="25.5">
      <c r="A99" s="30" t="s">
        <v>42</v>
      </c>
      <c r="E99" s="31" t="s">
        <v>154</v>
      </c>
    </row>
    <row r="100" spans="1:5" ht="12.75">
      <c r="A100" t="s">
        <v>43</v>
      </c>
      <c r="E100" s="29" t="s">
        <v>38</v>
      </c>
    </row>
    <row r="101" spans="1:16" ht="12.75">
      <c r="A101" s="19" t="s">
        <v>36</v>
      </c>
      <c s="23" t="s">
        <v>155</v>
      </c>
      <c s="23" t="s">
        <v>152</v>
      </c>
      <c s="19" t="s">
        <v>20</v>
      </c>
      <c s="24" t="s">
        <v>153</v>
      </c>
      <c s="25" t="s">
        <v>127</v>
      </c>
      <c s="26">
        <v>13.26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41</v>
      </c>
      <c r="E102" s="29" t="s">
        <v>153</v>
      </c>
    </row>
    <row r="103" spans="1:5" ht="25.5">
      <c r="A103" s="30" t="s">
        <v>42</v>
      </c>
      <c r="E103" s="31" t="s">
        <v>156</v>
      </c>
    </row>
    <row r="104" spans="1:5" ht="12.75">
      <c r="A104" t="s">
        <v>43</v>
      </c>
      <c r="E104" s="29" t="s">
        <v>38</v>
      </c>
    </row>
    <row r="105" spans="1:18" ht="12.75" customHeight="1">
      <c r="A105" s="5" t="s">
        <v>33</v>
      </c>
      <c s="5"/>
      <c s="34" t="s">
        <v>14</v>
      </c>
      <c s="5"/>
      <c s="21" t="s">
        <v>157</v>
      </c>
      <c s="5"/>
      <c s="5"/>
      <c s="5"/>
      <c s="35">
        <f>0+Q105</f>
      </c>
      <c r="O105">
        <f>0+R105</f>
      </c>
      <c r="Q105">
        <f>0+I106+I110+I114+I118</f>
      </c>
      <c>
        <f>0+O106+O110+O114+O118</f>
      </c>
    </row>
    <row r="106" spans="1:16" ht="25.5">
      <c r="A106" s="19" t="s">
        <v>36</v>
      </c>
      <c s="23" t="s">
        <v>158</v>
      </c>
      <c s="23" t="s">
        <v>159</v>
      </c>
      <c s="19" t="s">
        <v>38</v>
      </c>
      <c s="24" t="s">
        <v>160</v>
      </c>
      <c s="25" t="s">
        <v>63</v>
      </c>
      <c s="26">
        <v>96.25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41</v>
      </c>
      <c r="E107" s="29" t="s">
        <v>160</v>
      </c>
    </row>
    <row r="108" spans="1:5" ht="38.25">
      <c r="A108" s="30" t="s">
        <v>42</v>
      </c>
      <c r="E108" s="31" t="s">
        <v>161</v>
      </c>
    </row>
    <row r="109" spans="1:5" ht="12.75">
      <c r="A109" t="s">
        <v>43</v>
      </c>
      <c r="E109" s="29" t="s">
        <v>38</v>
      </c>
    </row>
    <row r="110" spans="1:16" ht="12.75">
      <c r="A110" s="19" t="s">
        <v>36</v>
      </c>
      <c s="23" t="s">
        <v>162</v>
      </c>
      <c s="23" t="s">
        <v>163</v>
      </c>
      <c s="19" t="s">
        <v>38</v>
      </c>
      <c s="24" t="s">
        <v>164</v>
      </c>
      <c s="25" t="s">
        <v>90</v>
      </c>
      <c s="26">
        <v>16.12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41</v>
      </c>
      <c r="E111" s="29" t="s">
        <v>165</v>
      </c>
    </row>
    <row r="112" spans="1:5" ht="25.5">
      <c r="A112" s="30" t="s">
        <v>42</v>
      </c>
      <c r="E112" s="31" t="s">
        <v>166</v>
      </c>
    </row>
    <row r="113" spans="1:5" ht="12.75">
      <c r="A113" t="s">
        <v>43</v>
      </c>
      <c r="E113" s="29" t="s">
        <v>38</v>
      </c>
    </row>
    <row r="114" spans="1:16" ht="12.75">
      <c r="A114" s="19" t="s">
        <v>36</v>
      </c>
      <c s="23" t="s">
        <v>167</v>
      </c>
      <c s="23" t="s">
        <v>168</v>
      </c>
      <c s="19" t="s">
        <v>38</v>
      </c>
      <c s="24" t="s">
        <v>169</v>
      </c>
      <c s="25" t="s">
        <v>127</v>
      </c>
      <c s="26">
        <v>0.218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41</v>
      </c>
      <c r="E115" s="29" t="s">
        <v>170</v>
      </c>
    </row>
    <row r="116" spans="1:5" ht="76.5">
      <c r="A116" s="30" t="s">
        <v>42</v>
      </c>
      <c r="E116" s="37" t="s">
        <v>171</v>
      </c>
    </row>
    <row r="117" spans="1:5" ht="12.75">
      <c r="A117" t="s">
        <v>43</v>
      </c>
      <c r="E117" s="29" t="s">
        <v>38</v>
      </c>
    </row>
    <row r="118" spans="1:16" ht="12.75">
      <c r="A118" s="19" t="s">
        <v>36</v>
      </c>
      <c s="23" t="s">
        <v>172</v>
      </c>
      <c s="23" t="s">
        <v>173</v>
      </c>
      <c s="19" t="s">
        <v>38</v>
      </c>
      <c s="24" t="s">
        <v>174</v>
      </c>
      <c s="25" t="s">
        <v>63</v>
      </c>
      <c s="26">
        <v>96.25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41</v>
      </c>
      <c r="E119" s="29" t="s">
        <v>174</v>
      </c>
    </row>
    <row r="120" spans="1:5" ht="12.75">
      <c r="A120" s="30" t="s">
        <v>42</v>
      </c>
      <c r="E120" s="31" t="s">
        <v>38</v>
      </c>
    </row>
    <row r="121" spans="1:5" ht="12.75">
      <c r="A121" t="s">
        <v>43</v>
      </c>
      <c r="E121" s="29" t="s">
        <v>38</v>
      </c>
    </row>
    <row r="122" spans="1:18" ht="12.75" customHeight="1">
      <c r="A122" s="5" t="s">
        <v>33</v>
      </c>
      <c s="5"/>
      <c s="34" t="s">
        <v>12</v>
      </c>
      <c s="5"/>
      <c s="21" t="s">
        <v>175</v>
      </c>
      <c s="5"/>
      <c s="5"/>
      <c s="5"/>
      <c s="35">
        <f>0+Q122</f>
      </c>
      <c r="O122">
        <f>0+R122</f>
      </c>
      <c r="Q122">
        <f>0+I123+I127+I131+I135</f>
      </c>
      <c>
        <f>0+O123+O127+O131+O135</f>
      </c>
    </row>
    <row r="123" spans="1:16" ht="25.5">
      <c r="A123" s="19" t="s">
        <v>36</v>
      </c>
      <c s="23" t="s">
        <v>176</v>
      </c>
      <c s="23" t="s">
        <v>177</v>
      </c>
      <c s="19" t="s">
        <v>38</v>
      </c>
      <c s="24" t="s">
        <v>178</v>
      </c>
      <c s="25" t="s">
        <v>63</v>
      </c>
      <c s="26">
        <v>18.16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51">
      <c r="A124" s="28" t="s">
        <v>41</v>
      </c>
      <c r="E124" s="29" t="s">
        <v>179</v>
      </c>
    </row>
    <row r="125" spans="1:5" ht="63.75">
      <c r="A125" s="30" t="s">
        <v>42</v>
      </c>
      <c r="E125" s="37" t="s">
        <v>180</v>
      </c>
    </row>
    <row r="126" spans="1:5" ht="12.75">
      <c r="A126" t="s">
        <v>43</v>
      </c>
      <c r="E126" s="29" t="s">
        <v>38</v>
      </c>
    </row>
    <row r="127" spans="1:16" ht="25.5">
      <c r="A127" s="19" t="s">
        <v>36</v>
      </c>
      <c s="23" t="s">
        <v>181</v>
      </c>
      <c s="23" t="s">
        <v>182</v>
      </c>
      <c s="19" t="s">
        <v>38</v>
      </c>
      <c s="24" t="s">
        <v>183</v>
      </c>
      <c s="25" t="s">
        <v>184</v>
      </c>
      <c s="26">
        <v>14.6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25.5">
      <c r="A128" s="28" t="s">
        <v>41</v>
      </c>
      <c r="E128" s="29" t="s">
        <v>183</v>
      </c>
    </row>
    <row r="129" spans="1:5" ht="25.5">
      <c r="A129" s="30" t="s">
        <v>42</v>
      </c>
      <c r="E129" s="31" t="s">
        <v>185</v>
      </c>
    </row>
    <row r="130" spans="1:5" ht="12.75">
      <c r="A130" t="s">
        <v>43</v>
      </c>
      <c r="E130" s="29" t="s">
        <v>38</v>
      </c>
    </row>
    <row r="131" spans="1:16" ht="12.75">
      <c r="A131" s="19" t="s">
        <v>36</v>
      </c>
      <c s="23" t="s">
        <v>186</v>
      </c>
      <c s="23" t="s">
        <v>187</v>
      </c>
      <c s="19" t="s">
        <v>38</v>
      </c>
      <c s="24" t="s">
        <v>188</v>
      </c>
      <c s="25" t="s">
        <v>184</v>
      </c>
      <c s="26">
        <v>20.2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25.5">
      <c r="A132" s="28" t="s">
        <v>41</v>
      </c>
      <c r="E132" s="29" t="s">
        <v>189</v>
      </c>
    </row>
    <row r="133" spans="1:5" ht="12.75">
      <c r="A133" s="30" t="s">
        <v>42</v>
      </c>
      <c r="E133" s="31" t="s">
        <v>38</v>
      </c>
    </row>
    <row r="134" spans="1:5" ht="12.75">
      <c r="A134" t="s">
        <v>43</v>
      </c>
      <c r="E134" s="29" t="s">
        <v>38</v>
      </c>
    </row>
    <row r="135" spans="1:16" ht="12.75">
      <c r="A135" s="19" t="s">
        <v>36</v>
      </c>
      <c s="23" t="s">
        <v>190</v>
      </c>
      <c s="23" t="s">
        <v>191</v>
      </c>
      <c s="19" t="s">
        <v>38</v>
      </c>
      <c s="24" t="s">
        <v>192</v>
      </c>
      <c s="25" t="s">
        <v>193</v>
      </c>
      <c s="26">
        <v>83.429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12.75">
      <c r="A136" s="28" t="s">
        <v>41</v>
      </c>
      <c r="E136" s="29" t="s">
        <v>192</v>
      </c>
    </row>
    <row r="137" spans="1:5" ht="25.5">
      <c r="A137" s="30" t="s">
        <v>42</v>
      </c>
      <c r="E137" s="31" t="s">
        <v>194</v>
      </c>
    </row>
    <row r="138" spans="1:5" ht="12.75">
      <c r="A138" t="s">
        <v>43</v>
      </c>
      <c r="E138" s="29" t="s">
        <v>38</v>
      </c>
    </row>
    <row r="139" spans="1:18" ht="12.75" customHeight="1">
      <c r="A139" s="5" t="s">
        <v>33</v>
      </c>
      <c s="5"/>
      <c s="34" t="s">
        <v>24</v>
      </c>
      <c s="5"/>
      <c s="21" t="s">
        <v>195</v>
      </c>
      <c s="5"/>
      <c s="5"/>
      <c s="5"/>
      <c s="35">
        <f>0+Q139</f>
      </c>
      <c r="O139">
        <f>0+R139</f>
      </c>
      <c r="Q139">
        <f>0+I140</f>
      </c>
      <c>
        <f>0+O140</f>
      </c>
    </row>
    <row r="140" spans="1:16" ht="12.75">
      <c r="A140" s="19" t="s">
        <v>36</v>
      </c>
      <c s="23" t="s">
        <v>196</v>
      </c>
      <c s="23" t="s">
        <v>197</v>
      </c>
      <c s="19" t="s">
        <v>38</v>
      </c>
      <c s="24" t="s">
        <v>198</v>
      </c>
      <c s="25" t="s">
        <v>90</v>
      </c>
      <c s="26">
        <v>2.392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41</v>
      </c>
      <c r="E141" s="29" t="s">
        <v>199</v>
      </c>
    </row>
    <row r="142" spans="1:5" ht="38.25">
      <c r="A142" s="30" t="s">
        <v>42</v>
      </c>
      <c r="E142" s="31" t="s">
        <v>200</v>
      </c>
    </row>
    <row r="143" spans="1:5" ht="12.75">
      <c r="A143" t="s">
        <v>43</v>
      </c>
      <c r="E143" s="29" t="s">
        <v>38</v>
      </c>
    </row>
    <row r="144" spans="1:18" ht="12.75" customHeight="1">
      <c r="A144" s="5" t="s">
        <v>33</v>
      </c>
      <c s="5"/>
      <c s="34" t="s">
        <v>26</v>
      </c>
      <c s="5"/>
      <c s="21" t="s">
        <v>201</v>
      </c>
      <c s="5"/>
      <c s="5"/>
      <c s="5"/>
      <c s="35">
        <f>0+Q144</f>
      </c>
      <c r="O144">
        <f>0+R144</f>
      </c>
      <c r="Q144">
        <f>0+I145+I149+I153+I157+I161+I165+I169+I173+I177</f>
      </c>
      <c>
        <f>0+O145+O149+O153+O157+O161+O165+O169+O173+O177</f>
      </c>
    </row>
    <row r="145" spans="1:16" ht="12.75">
      <c r="A145" s="19" t="s">
        <v>36</v>
      </c>
      <c s="23" t="s">
        <v>202</v>
      </c>
      <c s="23" t="s">
        <v>203</v>
      </c>
      <c s="19" t="s">
        <v>38</v>
      </c>
      <c s="24" t="s">
        <v>204</v>
      </c>
      <c s="25" t="s">
        <v>63</v>
      </c>
      <c s="26">
        <v>893.54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41</v>
      </c>
      <c r="E146" s="29" t="s">
        <v>204</v>
      </c>
    </row>
    <row r="147" spans="1:5" ht="38.25">
      <c r="A147" s="30" t="s">
        <v>42</v>
      </c>
      <c r="E147" s="31" t="s">
        <v>205</v>
      </c>
    </row>
    <row r="148" spans="1:5" ht="12.75">
      <c r="A148" t="s">
        <v>43</v>
      </c>
      <c r="E148" s="29" t="s">
        <v>38</v>
      </c>
    </row>
    <row r="149" spans="1:16" ht="12.75">
      <c r="A149" s="19" t="s">
        <v>36</v>
      </c>
      <c s="23" t="s">
        <v>206</v>
      </c>
      <c s="23" t="s">
        <v>207</v>
      </c>
      <c s="19" t="s">
        <v>38</v>
      </c>
      <c s="24" t="s">
        <v>208</v>
      </c>
      <c s="25" t="s">
        <v>63</v>
      </c>
      <c s="26">
        <v>5.794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41</v>
      </c>
      <c r="E150" s="29" t="s">
        <v>208</v>
      </c>
    </row>
    <row r="151" spans="1:5" ht="25.5">
      <c r="A151" s="30" t="s">
        <v>42</v>
      </c>
      <c r="E151" s="31" t="s">
        <v>209</v>
      </c>
    </row>
    <row r="152" spans="1:5" ht="12.75">
      <c r="A152" t="s">
        <v>43</v>
      </c>
      <c r="E152" s="29" t="s">
        <v>38</v>
      </c>
    </row>
    <row r="153" spans="1:16" ht="12.75">
      <c r="A153" s="19" t="s">
        <v>36</v>
      </c>
      <c s="23" t="s">
        <v>210</v>
      </c>
      <c s="23" t="s">
        <v>211</v>
      </c>
      <c s="19" t="s">
        <v>38</v>
      </c>
      <c s="24" t="s">
        <v>212</v>
      </c>
      <c s="25" t="s">
        <v>63</v>
      </c>
      <c s="26">
        <v>43.33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41</v>
      </c>
      <c r="E154" s="29" t="s">
        <v>212</v>
      </c>
    </row>
    <row r="155" spans="1:5" ht="25.5">
      <c r="A155" s="30" t="s">
        <v>42</v>
      </c>
      <c r="E155" s="31" t="s">
        <v>213</v>
      </c>
    </row>
    <row r="156" spans="1:5" ht="12.75">
      <c r="A156" t="s">
        <v>43</v>
      </c>
      <c r="E156" s="29" t="s">
        <v>38</v>
      </c>
    </row>
    <row r="157" spans="1:16" ht="12.75">
      <c r="A157" s="19" t="s">
        <v>36</v>
      </c>
      <c s="23" t="s">
        <v>214</v>
      </c>
      <c s="23" t="s">
        <v>215</v>
      </c>
      <c s="19" t="s">
        <v>38</v>
      </c>
      <c s="24" t="s">
        <v>216</v>
      </c>
      <c s="25" t="s">
        <v>63</v>
      </c>
      <c s="26">
        <v>598.495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41</v>
      </c>
      <c r="E158" s="29" t="s">
        <v>216</v>
      </c>
    </row>
    <row r="159" spans="1:5" ht="25.5">
      <c r="A159" s="30" t="s">
        <v>42</v>
      </c>
      <c r="E159" s="31" t="s">
        <v>217</v>
      </c>
    </row>
    <row r="160" spans="1:5" ht="12.75">
      <c r="A160" t="s">
        <v>43</v>
      </c>
      <c r="E160" s="29" t="s">
        <v>38</v>
      </c>
    </row>
    <row r="161" spans="1:16" ht="12.75">
      <c r="A161" s="19" t="s">
        <v>36</v>
      </c>
      <c s="23" t="s">
        <v>218</v>
      </c>
      <c s="23" t="s">
        <v>219</v>
      </c>
      <c s="19" t="s">
        <v>38</v>
      </c>
      <c s="24" t="s">
        <v>220</v>
      </c>
      <c s="25" t="s">
        <v>63</v>
      </c>
      <c s="26">
        <v>3.325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41</v>
      </c>
      <c r="E162" s="29" t="s">
        <v>220</v>
      </c>
    </row>
    <row r="163" spans="1:5" ht="25.5">
      <c r="A163" s="30" t="s">
        <v>42</v>
      </c>
      <c r="E163" s="31" t="s">
        <v>221</v>
      </c>
    </row>
    <row r="164" spans="1:5" ht="12.75">
      <c r="A164" t="s">
        <v>43</v>
      </c>
      <c r="E164" s="29" t="s">
        <v>38</v>
      </c>
    </row>
    <row r="165" spans="1:16" ht="12.75">
      <c r="A165" s="19" t="s">
        <v>36</v>
      </c>
      <c s="23" t="s">
        <v>222</v>
      </c>
      <c s="23" t="s">
        <v>223</v>
      </c>
      <c s="19" t="s">
        <v>38</v>
      </c>
      <c s="24" t="s">
        <v>224</v>
      </c>
      <c s="25" t="s">
        <v>63</v>
      </c>
      <c s="26">
        <v>3.59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41</v>
      </c>
      <c r="E166" s="29" t="s">
        <v>224</v>
      </c>
    </row>
    <row r="167" spans="1:5" ht="25.5">
      <c r="A167" s="30" t="s">
        <v>42</v>
      </c>
      <c r="E167" s="31" t="s">
        <v>225</v>
      </c>
    </row>
    <row r="168" spans="1:5" ht="12.75">
      <c r="A168" t="s">
        <v>43</v>
      </c>
      <c r="E168" s="29" t="s">
        <v>38</v>
      </c>
    </row>
    <row r="169" spans="1:16" ht="12.75">
      <c r="A169" s="19" t="s">
        <v>36</v>
      </c>
      <c s="23" t="s">
        <v>226</v>
      </c>
      <c s="23" t="s">
        <v>227</v>
      </c>
      <c s="19" t="s">
        <v>38</v>
      </c>
      <c s="24" t="s">
        <v>228</v>
      </c>
      <c s="25" t="s">
        <v>63</v>
      </c>
      <c s="26">
        <v>104.978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41</v>
      </c>
      <c r="E170" s="29" t="s">
        <v>228</v>
      </c>
    </row>
    <row r="171" spans="1:5" ht="25.5">
      <c r="A171" s="30" t="s">
        <v>42</v>
      </c>
      <c r="E171" s="31" t="s">
        <v>229</v>
      </c>
    </row>
    <row r="172" spans="1:5" ht="12.75">
      <c r="A172" t="s">
        <v>43</v>
      </c>
      <c r="E172" s="29" t="s">
        <v>38</v>
      </c>
    </row>
    <row r="173" spans="1:16" ht="12.75">
      <c r="A173" s="19" t="s">
        <v>36</v>
      </c>
      <c s="23" t="s">
        <v>230</v>
      </c>
      <c s="23" t="s">
        <v>231</v>
      </c>
      <c s="19" t="s">
        <v>38</v>
      </c>
      <c s="24" t="s">
        <v>232</v>
      </c>
      <c s="25" t="s">
        <v>63</v>
      </c>
      <c s="26">
        <v>595.7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12.75">
      <c r="A174" s="28" t="s">
        <v>41</v>
      </c>
      <c r="E174" s="29" t="s">
        <v>232</v>
      </c>
    </row>
    <row r="175" spans="1:5" ht="25.5">
      <c r="A175" s="30" t="s">
        <v>42</v>
      </c>
      <c r="E175" s="31" t="s">
        <v>233</v>
      </c>
    </row>
    <row r="176" spans="1:5" ht="12.75">
      <c r="A176" t="s">
        <v>43</v>
      </c>
      <c r="E176" s="29" t="s">
        <v>38</v>
      </c>
    </row>
    <row r="177" spans="1:16" ht="12.75">
      <c r="A177" s="19" t="s">
        <v>36</v>
      </c>
      <c s="23" t="s">
        <v>234</v>
      </c>
      <c s="23" t="s">
        <v>235</v>
      </c>
      <c s="19" t="s">
        <v>38</v>
      </c>
      <c s="24" t="s">
        <v>236</v>
      </c>
      <c s="25" t="s">
        <v>63</v>
      </c>
      <c s="26">
        <v>148.92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41</v>
      </c>
      <c r="E178" s="29" t="s">
        <v>236</v>
      </c>
    </row>
    <row r="179" spans="1:5" ht="25.5">
      <c r="A179" s="30" t="s">
        <v>42</v>
      </c>
      <c r="E179" s="31" t="s">
        <v>237</v>
      </c>
    </row>
    <row r="180" spans="1:5" ht="12.75">
      <c r="A180" t="s">
        <v>43</v>
      </c>
      <c r="E180" s="29" t="s">
        <v>38</v>
      </c>
    </row>
    <row r="181" spans="1:18" ht="12.75" customHeight="1">
      <c r="A181" s="5" t="s">
        <v>33</v>
      </c>
      <c s="5"/>
      <c s="34" t="s">
        <v>238</v>
      </c>
      <c s="5"/>
      <c s="21" t="s">
        <v>239</v>
      </c>
      <c s="5"/>
      <c s="5"/>
      <c s="5"/>
      <c s="35">
        <f>0+Q181</f>
      </c>
      <c r="O181">
        <f>0+R181</f>
      </c>
      <c r="Q181">
        <f>0+I182+I186+I190</f>
      </c>
      <c>
        <f>0+O182+O186+O190</f>
      </c>
    </row>
    <row r="182" spans="1:16" ht="25.5">
      <c r="A182" s="19" t="s">
        <v>36</v>
      </c>
      <c s="23" t="s">
        <v>240</v>
      </c>
      <c s="23" t="s">
        <v>241</v>
      </c>
      <c s="19" t="s">
        <v>38</v>
      </c>
      <c s="24" t="s">
        <v>242</v>
      </c>
      <c s="25" t="s">
        <v>63</v>
      </c>
      <c s="26">
        <v>6.969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41</v>
      </c>
      <c r="E183" s="29" t="s">
        <v>242</v>
      </c>
    </row>
    <row r="184" spans="1:5" ht="25.5">
      <c r="A184" s="30" t="s">
        <v>42</v>
      </c>
      <c r="E184" s="31" t="s">
        <v>243</v>
      </c>
    </row>
    <row r="185" spans="1:5" ht="12.75">
      <c r="A185" t="s">
        <v>43</v>
      </c>
      <c r="E185" s="29" t="s">
        <v>38</v>
      </c>
    </row>
    <row r="186" spans="1:16" ht="12.75">
      <c r="A186" s="19" t="s">
        <v>36</v>
      </c>
      <c s="23" t="s">
        <v>244</v>
      </c>
      <c s="23" t="s">
        <v>245</v>
      </c>
      <c s="19" t="s">
        <v>38</v>
      </c>
      <c s="24" t="s">
        <v>246</v>
      </c>
      <c s="25" t="s">
        <v>63</v>
      </c>
      <c s="26">
        <v>6.06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41</v>
      </c>
      <c r="E187" s="29" t="s">
        <v>247</v>
      </c>
    </row>
    <row r="188" spans="1:5" ht="25.5">
      <c r="A188" s="30" t="s">
        <v>42</v>
      </c>
      <c r="E188" s="31" t="s">
        <v>248</v>
      </c>
    </row>
    <row r="189" spans="1:5" ht="12.75">
      <c r="A189" t="s">
        <v>43</v>
      </c>
      <c r="E189" s="29" t="s">
        <v>38</v>
      </c>
    </row>
    <row r="190" spans="1:16" ht="12.75">
      <c r="A190" s="19" t="s">
        <v>36</v>
      </c>
      <c s="23" t="s">
        <v>249</v>
      </c>
      <c s="23" t="s">
        <v>250</v>
      </c>
      <c s="19" t="s">
        <v>38</v>
      </c>
      <c s="24" t="s">
        <v>251</v>
      </c>
      <c s="25" t="s">
        <v>63</v>
      </c>
      <c s="26">
        <v>36.82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41</v>
      </c>
      <c r="E191" s="29" t="s">
        <v>251</v>
      </c>
    </row>
    <row r="192" spans="1:5" ht="38.25">
      <c r="A192" s="30" t="s">
        <v>42</v>
      </c>
      <c r="E192" s="31" t="s">
        <v>252</v>
      </c>
    </row>
    <row r="193" spans="1:5" ht="12.75">
      <c r="A193" t="s">
        <v>43</v>
      </c>
      <c r="E193" s="29" t="s">
        <v>38</v>
      </c>
    </row>
    <row r="194" spans="1:18" ht="12.75" customHeight="1">
      <c r="A194" s="5" t="s">
        <v>33</v>
      </c>
      <c s="5"/>
      <c s="34" t="s">
        <v>87</v>
      </c>
      <c s="5"/>
      <c s="21" t="s">
        <v>253</v>
      </c>
      <c s="5"/>
      <c s="5"/>
      <c s="5"/>
      <c s="35">
        <f>0+Q194</f>
      </c>
      <c r="O194">
        <f>0+R194</f>
      </c>
      <c r="Q194">
        <f>0+I195+I199+I203+I207</f>
      </c>
      <c>
        <f>0+O195+O199+O203+O207</f>
      </c>
    </row>
    <row r="195" spans="1:16" ht="12.75">
      <c r="A195" s="19" t="s">
        <v>36</v>
      </c>
      <c s="23" t="s">
        <v>254</v>
      </c>
      <c s="23" t="s">
        <v>255</v>
      </c>
      <c s="19" t="s">
        <v>38</v>
      </c>
      <c s="24" t="s">
        <v>256</v>
      </c>
      <c s="25" t="s">
        <v>184</v>
      </c>
      <c s="26">
        <v>13</v>
      </c>
      <c s="27">
        <v>0</v>
      </c>
      <c s="27">
        <f>ROUND(ROUND(H195,2)*ROUND(G195,3),2)</f>
      </c>
      <c r="O195">
        <f>(I195*21)/100</f>
      </c>
      <c t="s">
        <v>14</v>
      </c>
    </row>
    <row r="196" spans="1:5" ht="12.75">
      <c r="A196" s="28" t="s">
        <v>41</v>
      </c>
      <c r="E196" s="29" t="s">
        <v>256</v>
      </c>
    </row>
    <row r="197" spans="1:5" ht="12.75">
      <c r="A197" s="30" t="s">
        <v>42</v>
      </c>
      <c r="E197" s="31" t="s">
        <v>38</v>
      </c>
    </row>
    <row r="198" spans="1:5" ht="12.75">
      <c r="A198" t="s">
        <v>43</v>
      </c>
      <c r="E198" s="29" t="s">
        <v>38</v>
      </c>
    </row>
    <row r="199" spans="1:16" ht="12.75">
      <c r="A199" s="19" t="s">
        <v>36</v>
      </c>
      <c s="23" t="s">
        <v>257</v>
      </c>
      <c s="23" t="s">
        <v>258</v>
      </c>
      <c s="19" t="s">
        <v>38</v>
      </c>
      <c s="24" t="s">
        <v>259</v>
      </c>
      <c s="25" t="s">
        <v>184</v>
      </c>
      <c s="26">
        <v>36.5</v>
      </c>
      <c s="27">
        <v>0</v>
      </c>
      <c s="27">
        <f>ROUND(ROUND(H199,2)*ROUND(G199,3),2)</f>
      </c>
      <c r="O199">
        <f>(I199*21)/100</f>
      </c>
      <c t="s">
        <v>14</v>
      </c>
    </row>
    <row r="200" spans="1:5" ht="12.75">
      <c r="A200" s="28" t="s">
        <v>41</v>
      </c>
      <c r="E200" s="29" t="s">
        <v>259</v>
      </c>
    </row>
    <row r="201" spans="1:5" ht="12.75">
      <c r="A201" s="30" t="s">
        <v>42</v>
      </c>
      <c r="E201" s="31" t="s">
        <v>38</v>
      </c>
    </row>
    <row r="202" spans="1:5" ht="12.75">
      <c r="A202" t="s">
        <v>43</v>
      </c>
      <c r="E202" s="29" t="s">
        <v>38</v>
      </c>
    </row>
    <row r="203" spans="1:16" ht="12.75">
      <c r="A203" s="19" t="s">
        <v>36</v>
      </c>
      <c s="23" t="s">
        <v>260</v>
      </c>
      <c s="23" t="s">
        <v>261</v>
      </c>
      <c s="19" t="s">
        <v>38</v>
      </c>
      <c s="24" t="s">
        <v>262</v>
      </c>
      <c s="25" t="s">
        <v>184</v>
      </c>
      <c s="26">
        <v>36.5</v>
      </c>
      <c s="27">
        <v>0</v>
      </c>
      <c s="27">
        <f>ROUND(ROUND(H203,2)*ROUND(G203,3),2)</f>
      </c>
      <c r="O203">
        <f>(I203*21)/100</f>
      </c>
      <c t="s">
        <v>14</v>
      </c>
    </row>
    <row r="204" spans="1:5" ht="12.75">
      <c r="A204" s="28" t="s">
        <v>41</v>
      </c>
      <c r="E204" s="29" t="s">
        <v>262</v>
      </c>
    </row>
    <row r="205" spans="1:5" ht="38.25">
      <c r="A205" s="30" t="s">
        <v>42</v>
      </c>
      <c r="E205" s="31" t="s">
        <v>263</v>
      </c>
    </row>
    <row r="206" spans="1:5" ht="12.75">
      <c r="A206" t="s">
        <v>43</v>
      </c>
      <c r="E206" s="29" t="s">
        <v>38</v>
      </c>
    </row>
    <row r="207" spans="1:16" ht="25.5">
      <c r="A207" s="19" t="s">
        <v>36</v>
      </c>
      <c s="23" t="s">
        <v>264</v>
      </c>
      <c s="23" t="s">
        <v>265</v>
      </c>
      <c s="19" t="s">
        <v>38</v>
      </c>
      <c s="24" t="s">
        <v>266</v>
      </c>
      <c s="25" t="s">
        <v>184</v>
      </c>
      <c s="26">
        <v>13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25.5">
      <c r="A208" s="28" t="s">
        <v>41</v>
      </c>
      <c r="E208" s="29" t="s">
        <v>266</v>
      </c>
    </row>
    <row r="209" spans="1:5" ht="25.5">
      <c r="A209" s="30" t="s">
        <v>42</v>
      </c>
      <c r="E209" s="31" t="s">
        <v>267</v>
      </c>
    </row>
    <row r="210" spans="1:5" ht="12.75">
      <c r="A210" t="s">
        <v>43</v>
      </c>
      <c r="E210" s="29" t="s">
        <v>38</v>
      </c>
    </row>
    <row r="211" spans="1:18" ht="12.75" customHeight="1">
      <c r="A211" s="5" t="s">
        <v>33</v>
      </c>
      <c s="5"/>
      <c s="34" t="s">
        <v>30</v>
      </c>
      <c s="5"/>
      <c s="21" t="s">
        <v>268</v>
      </c>
      <c s="5"/>
      <c s="5"/>
      <c s="5"/>
      <c s="35">
        <f>0+Q211</f>
      </c>
      <c r="O211">
        <f>0+R211</f>
      </c>
      <c r="Q211">
        <f>0+I212+I216+I220+I224+I228+I232+I236+I240+I244+I248+I252+I256+I260+I264+I268+I272+I276+I280+I284</f>
      </c>
      <c>
        <f>0+O212+O216+O220+O224+O228+O232+O236+O240+O244+O248+O252+O256+O260+O264+O268+O272+O276+O280+O284</f>
      </c>
    </row>
    <row r="212" spans="1:16" ht="12.75">
      <c r="A212" s="19" t="s">
        <v>36</v>
      </c>
      <c s="23" t="s">
        <v>269</v>
      </c>
      <c s="23" t="s">
        <v>270</v>
      </c>
      <c s="19" t="s">
        <v>38</v>
      </c>
      <c s="24" t="s">
        <v>271</v>
      </c>
      <c s="25" t="s">
        <v>193</v>
      </c>
      <c s="26">
        <v>2</v>
      </c>
      <c s="27">
        <v>0</v>
      </c>
      <c s="27">
        <f>ROUND(ROUND(H212,2)*ROUND(G212,3),2)</f>
      </c>
      <c r="O212">
        <f>(I212*21)/100</f>
      </c>
      <c t="s">
        <v>14</v>
      </c>
    </row>
    <row r="213" spans="1:5" ht="12.75">
      <c r="A213" s="28" t="s">
        <v>41</v>
      </c>
      <c r="E213" s="29" t="s">
        <v>271</v>
      </c>
    </row>
    <row r="214" spans="1:5" ht="38.25">
      <c r="A214" s="30" t="s">
        <v>42</v>
      </c>
      <c r="E214" s="31" t="s">
        <v>272</v>
      </c>
    </row>
    <row r="215" spans="1:5" ht="12.75">
      <c r="A215" t="s">
        <v>43</v>
      </c>
      <c r="E215" s="29" t="s">
        <v>38</v>
      </c>
    </row>
    <row r="216" spans="1:16" ht="12.75">
      <c r="A216" s="19" t="s">
        <v>36</v>
      </c>
      <c s="23" t="s">
        <v>273</v>
      </c>
      <c s="23" t="s">
        <v>274</v>
      </c>
      <c s="19" t="s">
        <v>38</v>
      </c>
      <c s="24" t="s">
        <v>275</v>
      </c>
      <c s="25" t="s">
        <v>193</v>
      </c>
      <c s="26">
        <v>2</v>
      </c>
      <c s="27">
        <v>0</v>
      </c>
      <c s="27">
        <f>ROUND(ROUND(H216,2)*ROUND(G216,3),2)</f>
      </c>
      <c r="O216">
        <f>(I216*21)/100</f>
      </c>
      <c t="s">
        <v>14</v>
      </c>
    </row>
    <row r="217" spans="1:5" ht="12.75">
      <c r="A217" s="28" t="s">
        <v>41</v>
      </c>
      <c r="E217" s="29" t="s">
        <v>275</v>
      </c>
    </row>
    <row r="218" spans="1:5" ht="25.5">
      <c r="A218" s="30" t="s">
        <v>42</v>
      </c>
      <c r="E218" s="31" t="s">
        <v>276</v>
      </c>
    </row>
    <row r="219" spans="1:5" ht="12.75">
      <c r="A219" t="s">
        <v>43</v>
      </c>
      <c r="E219" s="29" t="s">
        <v>38</v>
      </c>
    </row>
    <row r="220" spans="1:16" ht="12.75">
      <c r="A220" s="19" t="s">
        <v>36</v>
      </c>
      <c s="23" t="s">
        <v>277</v>
      </c>
      <c s="23" t="s">
        <v>278</v>
      </c>
      <c s="19" t="s">
        <v>38</v>
      </c>
      <c s="24" t="s">
        <v>279</v>
      </c>
      <c s="25" t="s">
        <v>193</v>
      </c>
      <c s="26">
        <v>2</v>
      </c>
      <c s="27">
        <v>0</v>
      </c>
      <c s="27">
        <f>ROUND(ROUND(H220,2)*ROUND(G220,3),2)</f>
      </c>
      <c r="O220">
        <f>(I220*21)/100</f>
      </c>
      <c t="s">
        <v>14</v>
      </c>
    </row>
    <row r="221" spans="1:5" ht="12.75">
      <c r="A221" s="28" t="s">
        <v>41</v>
      </c>
      <c r="E221" s="29" t="s">
        <v>279</v>
      </c>
    </row>
    <row r="222" spans="1:5" ht="38.25">
      <c r="A222" s="30" t="s">
        <v>42</v>
      </c>
      <c r="E222" s="31" t="s">
        <v>280</v>
      </c>
    </row>
    <row r="223" spans="1:5" ht="12.75">
      <c r="A223" t="s">
        <v>43</v>
      </c>
      <c r="E223" s="29" t="s">
        <v>38</v>
      </c>
    </row>
    <row r="224" spans="1:16" ht="12.75">
      <c r="A224" s="19" t="s">
        <v>36</v>
      </c>
      <c s="23" t="s">
        <v>281</v>
      </c>
      <c s="23" t="s">
        <v>282</v>
      </c>
      <c s="19" t="s">
        <v>38</v>
      </c>
      <c s="24" t="s">
        <v>283</v>
      </c>
      <c s="25" t="s">
        <v>193</v>
      </c>
      <c s="26">
        <v>1</v>
      </c>
      <c s="27">
        <v>0</v>
      </c>
      <c s="27">
        <f>ROUND(ROUND(H224,2)*ROUND(G224,3),2)</f>
      </c>
      <c r="O224">
        <f>(I224*21)/100</f>
      </c>
      <c t="s">
        <v>14</v>
      </c>
    </row>
    <row r="225" spans="1:5" ht="12.75">
      <c r="A225" s="28" t="s">
        <v>41</v>
      </c>
      <c r="E225" s="29" t="s">
        <v>283</v>
      </c>
    </row>
    <row r="226" spans="1:5" ht="25.5">
      <c r="A226" s="30" t="s">
        <v>42</v>
      </c>
      <c r="E226" s="31" t="s">
        <v>284</v>
      </c>
    </row>
    <row r="227" spans="1:5" ht="12.75">
      <c r="A227" t="s">
        <v>43</v>
      </c>
      <c r="E227" s="29" t="s">
        <v>38</v>
      </c>
    </row>
    <row r="228" spans="1:16" ht="12.75">
      <c r="A228" s="19" t="s">
        <v>36</v>
      </c>
      <c s="23" t="s">
        <v>285</v>
      </c>
      <c s="23" t="s">
        <v>286</v>
      </c>
      <c s="19" t="s">
        <v>38</v>
      </c>
      <c s="24" t="s">
        <v>287</v>
      </c>
      <c s="25" t="s">
        <v>193</v>
      </c>
      <c s="26">
        <v>2</v>
      </c>
      <c s="27">
        <v>0</v>
      </c>
      <c s="27">
        <f>ROUND(ROUND(H228,2)*ROUND(G228,3),2)</f>
      </c>
      <c r="O228">
        <f>(I228*21)/100</f>
      </c>
      <c t="s">
        <v>14</v>
      </c>
    </row>
    <row r="229" spans="1:5" ht="12.75">
      <c r="A229" s="28" t="s">
        <v>41</v>
      </c>
      <c r="E229" s="29" t="s">
        <v>287</v>
      </c>
    </row>
    <row r="230" spans="1:5" ht="12.75">
      <c r="A230" s="30" t="s">
        <v>42</v>
      </c>
      <c r="E230" s="31" t="s">
        <v>38</v>
      </c>
    </row>
    <row r="231" spans="1:5" ht="12.75">
      <c r="A231" t="s">
        <v>43</v>
      </c>
      <c r="E231" s="29" t="s">
        <v>38</v>
      </c>
    </row>
    <row r="232" spans="1:16" ht="12.75">
      <c r="A232" s="19" t="s">
        <v>36</v>
      </c>
      <c s="23" t="s">
        <v>288</v>
      </c>
      <c s="23" t="s">
        <v>289</v>
      </c>
      <c s="19" t="s">
        <v>38</v>
      </c>
      <c s="24" t="s">
        <v>290</v>
      </c>
      <c s="25" t="s">
        <v>193</v>
      </c>
      <c s="26">
        <v>2</v>
      </c>
      <c s="27">
        <v>0</v>
      </c>
      <c s="27">
        <f>ROUND(ROUND(H232,2)*ROUND(G232,3),2)</f>
      </c>
      <c r="O232">
        <f>(I232*21)/100</f>
      </c>
      <c t="s">
        <v>14</v>
      </c>
    </row>
    <row r="233" spans="1:5" ht="12.75">
      <c r="A233" s="28" t="s">
        <v>41</v>
      </c>
      <c r="E233" s="29" t="s">
        <v>290</v>
      </c>
    </row>
    <row r="234" spans="1:5" ht="12.75">
      <c r="A234" s="30" t="s">
        <v>42</v>
      </c>
      <c r="E234" s="31" t="s">
        <v>38</v>
      </c>
    </row>
    <row r="235" spans="1:5" ht="12.75">
      <c r="A235" t="s">
        <v>43</v>
      </c>
      <c r="E235" s="29" t="s">
        <v>38</v>
      </c>
    </row>
    <row r="236" spans="1:16" ht="12.75">
      <c r="A236" s="19" t="s">
        <v>36</v>
      </c>
      <c s="23" t="s">
        <v>291</v>
      </c>
      <c s="23" t="s">
        <v>292</v>
      </c>
      <c s="19" t="s">
        <v>38</v>
      </c>
      <c s="24" t="s">
        <v>293</v>
      </c>
      <c s="25" t="s">
        <v>193</v>
      </c>
      <c s="26">
        <v>14</v>
      </c>
      <c s="27">
        <v>0</v>
      </c>
      <c s="27">
        <f>ROUND(ROUND(H236,2)*ROUND(G236,3),2)</f>
      </c>
      <c r="O236">
        <f>(I236*21)/100</f>
      </c>
      <c t="s">
        <v>14</v>
      </c>
    </row>
    <row r="237" spans="1:5" ht="12.75">
      <c r="A237" s="28" t="s">
        <v>41</v>
      </c>
      <c r="E237" s="29" t="s">
        <v>293</v>
      </c>
    </row>
    <row r="238" spans="1:5" ht="12.75">
      <c r="A238" s="30" t="s">
        <v>42</v>
      </c>
      <c r="E238" s="31" t="s">
        <v>38</v>
      </c>
    </row>
    <row r="239" spans="1:5" ht="12.75">
      <c r="A239" t="s">
        <v>43</v>
      </c>
      <c r="E239" s="29" t="s">
        <v>38</v>
      </c>
    </row>
    <row r="240" spans="1:16" ht="12.75">
      <c r="A240" s="19" t="s">
        <v>36</v>
      </c>
      <c s="23" t="s">
        <v>294</v>
      </c>
      <c s="23" t="s">
        <v>295</v>
      </c>
      <c s="19" t="s">
        <v>38</v>
      </c>
      <c s="24" t="s">
        <v>296</v>
      </c>
      <c s="25" t="s">
        <v>184</v>
      </c>
      <c s="26">
        <v>507.501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12.75">
      <c r="A241" s="28" t="s">
        <v>41</v>
      </c>
      <c r="E241" s="29" t="s">
        <v>296</v>
      </c>
    </row>
    <row r="242" spans="1:5" ht="25.5">
      <c r="A242" s="30" t="s">
        <v>42</v>
      </c>
      <c r="E242" s="31" t="s">
        <v>297</v>
      </c>
    </row>
    <row r="243" spans="1:5" ht="12.75">
      <c r="A243" t="s">
        <v>43</v>
      </c>
      <c r="E243" s="29" t="s">
        <v>38</v>
      </c>
    </row>
    <row r="244" spans="1:16" ht="12.75">
      <c r="A244" s="19" t="s">
        <v>36</v>
      </c>
      <c s="23" t="s">
        <v>298</v>
      </c>
      <c s="23" t="s">
        <v>299</v>
      </c>
      <c s="19" t="s">
        <v>38</v>
      </c>
      <c s="24" t="s">
        <v>300</v>
      </c>
      <c s="25" t="s">
        <v>184</v>
      </c>
      <c s="26">
        <v>99.96</v>
      </c>
      <c s="27">
        <v>0</v>
      </c>
      <c s="27">
        <f>ROUND(ROUND(H244,2)*ROUND(G244,3),2)</f>
      </c>
      <c r="O244">
        <f>(I244*21)/100</f>
      </c>
      <c t="s">
        <v>14</v>
      </c>
    </row>
    <row r="245" spans="1:5" ht="12.75">
      <c r="A245" s="28" t="s">
        <v>41</v>
      </c>
      <c r="E245" s="29" t="s">
        <v>300</v>
      </c>
    </row>
    <row r="246" spans="1:5" ht="25.5">
      <c r="A246" s="30" t="s">
        <v>42</v>
      </c>
      <c r="E246" s="31" t="s">
        <v>301</v>
      </c>
    </row>
    <row r="247" spans="1:5" ht="12.75">
      <c r="A247" t="s">
        <v>43</v>
      </c>
      <c r="E247" s="29" t="s">
        <v>38</v>
      </c>
    </row>
    <row r="248" spans="1:16" ht="12.75">
      <c r="A248" s="19" t="s">
        <v>36</v>
      </c>
      <c s="23" t="s">
        <v>302</v>
      </c>
      <c s="23" t="s">
        <v>303</v>
      </c>
      <c s="19" t="s">
        <v>38</v>
      </c>
      <c s="24" t="s">
        <v>304</v>
      </c>
      <c s="25" t="s">
        <v>184</v>
      </c>
      <c s="26">
        <v>44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12.75">
      <c r="A249" s="28" t="s">
        <v>41</v>
      </c>
      <c r="E249" s="29" t="s">
        <v>304</v>
      </c>
    </row>
    <row r="250" spans="1:5" ht="38.25">
      <c r="A250" s="30" t="s">
        <v>42</v>
      </c>
      <c r="E250" s="31" t="s">
        <v>305</v>
      </c>
    </row>
    <row r="251" spans="1:5" ht="12.75">
      <c r="A251" t="s">
        <v>43</v>
      </c>
      <c r="E251" s="29" t="s">
        <v>38</v>
      </c>
    </row>
    <row r="252" spans="1:16" ht="12.75">
      <c r="A252" s="19" t="s">
        <v>36</v>
      </c>
      <c s="23" t="s">
        <v>306</v>
      </c>
      <c s="23" t="s">
        <v>307</v>
      </c>
      <c s="19" t="s">
        <v>38</v>
      </c>
      <c s="24" t="s">
        <v>308</v>
      </c>
      <c s="25" t="s">
        <v>184</v>
      </c>
      <c s="26">
        <v>398.922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12.75">
      <c r="A253" s="28" t="s">
        <v>41</v>
      </c>
      <c r="E253" s="29" t="s">
        <v>308</v>
      </c>
    </row>
    <row r="254" spans="1:5" ht="25.5">
      <c r="A254" s="30" t="s">
        <v>42</v>
      </c>
      <c r="E254" s="31" t="s">
        <v>309</v>
      </c>
    </row>
    <row r="255" spans="1:5" ht="12.75">
      <c r="A255" t="s">
        <v>43</v>
      </c>
      <c r="E255" s="29" t="s">
        <v>38</v>
      </c>
    </row>
    <row r="256" spans="1:16" ht="12.75">
      <c r="A256" s="19" t="s">
        <v>36</v>
      </c>
      <c s="23" t="s">
        <v>310</v>
      </c>
      <c s="23" t="s">
        <v>311</v>
      </c>
      <c s="19" t="s">
        <v>38</v>
      </c>
      <c s="24" t="s">
        <v>312</v>
      </c>
      <c s="25" t="s">
        <v>193</v>
      </c>
      <c s="26">
        <v>7</v>
      </c>
      <c s="27">
        <v>0</v>
      </c>
      <c s="27">
        <f>ROUND(ROUND(H256,2)*ROUND(G256,3),2)</f>
      </c>
      <c r="O256">
        <f>(I256*21)/100</f>
      </c>
      <c t="s">
        <v>14</v>
      </c>
    </row>
    <row r="257" spans="1:5" ht="12.75">
      <c r="A257" s="28" t="s">
        <v>41</v>
      </c>
      <c r="E257" s="29" t="s">
        <v>312</v>
      </c>
    </row>
    <row r="258" spans="1:5" ht="12.75">
      <c r="A258" s="30" t="s">
        <v>42</v>
      </c>
      <c r="E258" s="31" t="s">
        <v>38</v>
      </c>
    </row>
    <row r="259" spans="1:5" ht="12.75">
      <c r="A259" t="s">
        <v>43</v>
      </c>
      <c r="E259" s="29" t="s">
        <v>38</v>
      </c>
    </row>
    <row r="260" spans="1:16" ht="12.75">
      <c r="A260" s="19" t="s">
        <v>36</v>
      </c>
      <c s="23" t="s">
        <v>313</v>
      </c>
      <c s="23" t="s">
        <v>314</v>
      </c>
      <c s="19" t="s">
        <v>38</v>
      </c>
      <c s="24" t="s">
        <v>315</v>
      </c>
      <c s="25" t="s">
        <v>193</v>
      </c>
      <c s="26">
        <v>2</v>
      </c>
      <c s="27">
        <v>0</v>
      </c>
      <c s="27">
        <f>ROUND(ROUND(H260,2)*ROUND(G260,3),2)</f>
      </c>
      <c r="O260">
        <f>(I260*21)/100</f>
      </c>
      <c t="s">
        <v>14</v>
      </c>
    </row>
    <row r="261" spans="1:5" ht="12.75">
      <c r="A261" s="28" t="s">
        <v>41</v>
      </c>
      <c r="E261" s="29" t="s">
        <v>315</v>
      </c>
    </row>
    <row r="262" spans="1:5" ht="12.75">
      <c r="A262" s="30" t="s">
        <v>42</v>
      </c>
      <c r="E262" s="31" t="s">
        <v>38</v>
      </c>
    </row>
    <row r="263" spans="1:5" ht="12.75">
      <c r="A263" t="s">
        <v>43</v>
      </c>
      <c r="E263" s="29" t="s">
        <v>38</v>
      </c>
    </row>
    <row r="264" spans="1:16" ht="25.5">
      <c r="A264" s="19" t="s">
        <v>36</v>
      </c>
      <c s="23" t="s">
        <v>316</v>
      </c>
      <c s="23" t="s">
        <v>317</v>
      </c>
      <c s="19" t="s">
        <v>38</v>
      </c>
      <c s="24" t="s">
        <v>318</v>
      </c>
      <c s="25" t="s">
        <v>184</v>
      </c>
      <c s="26">
        <v>533.1</v>
      </c>
      <c s="27">
        <v>0</v>
      </c>
      <c s="27">
        <f>ROUND(ROUND(H264,2)*ROUND(G264,3),2)</f>
      </c>
      <c r="O264">
        <f>(I264*21)/100</f>
      </c>
      <c t="s">
        <v>14</v>
      </c>
    </row>
    <row r="265" spans="1:5" ht="25.5">
      <c r="A265" s="28" t="s">
        <v>41</v>
      </c>
      <c r="E265" s="29" t="s">
        <v>318</v>
      </c>
    </row>
    <row r="266" spans="1:5" ht="12.75">
      <c r="A266" s="30" t="s">
        <v>42</v>
      </c>
      <c r="E266" s="31" t="s">
        <v>38</v>
      </c>
    </row>
    <row r="267" spans="1:5" ht="12.75">
      <c r="A267" t="s">
        <v>43</v>
      </c>
      <c r="E267" s="29" t="s">
        <v>38</v>
      </c>
    </row>
    <row r="268" spans="1:16" ht="25.5">
      <c r="A268" s="19" t="s">
        <v>36</v>
      </c>
      <c s="23" t="s">
        <v>319</v>
      </c>
      <c s="23" t="s">
        <v>320</v>
      </c>
      <c s="19" t="s">
        <v>38</v>
      </c>
      <c s="24" t="s">
        <v>321</v>
      </c>
      <c s="25" t="s">
        <v>184</v>
      </c>
      <c s="26">
        <v>497.55</v>
      </c>
      <c s="27">
        <v>0</v>
      </c>
      <c s="27">
        <f>ROUND(ROUND(H268,2)*ROUND(G268,3),2)</f>
      </c>
      <c r="O268">
        <f>(I268*21)/100</f>
      </c>
      <c t="s">
        <v>14</v>
      </c>
    </row>
    <row r="269" spans="1:5" ht="25.5">
      <c r="A269" s="28" t="s">
        <v>41</v>
      </c>
      <c r="E269" s="29" t="s">
        <v>321</v>
      </c>
    </row>
    <row r="270" spans="1:5" ht="12.75">
      <c r="A270" s="30" t="s">
        <v>42</v>
      </c>
      <c r="E270" s="31" t="s">
        <v>38</v>
      </c>
    </row>
    <row r="271" spans="1:5" ht="12.75">
      <c r="A271" t="s">
        <v>43</v>
      </c>
      <c r="E271" s="29" t="s">
        <v>38</v>
      </c>
    </row>
    <row r="272" spans="1:16" ht="12.75">
      <c r="A272" s="19" t="s">
        <v>36</v>
      </c>
      <c s="23" t="s">
        <v>322</v>
      </c>
      <c s="23" t="s">
        <v>323</v>
      </c>
      <c s="19" t="s">
        <v>38</v>
      </c>
      <c s="24" t="s">
        <v>324</v>
      </c>
      <c s="25" t="s">
        <v>90</v>
      </c>
      <c s="26">
        <v>20.373</v>
      </c>
      <c s="27">
        <v>0</v>
      </c>
      <c s="27">
        <f>ROUND(ROUND(H272,2)*ROUND(G272,3),2)</f>
      </c>
      <c r="O272">
        <f>(I272*21)/100</f>
      </c>
      <c t="s">
        <v>14</v>
      </c>
    </row>
    <row r="273" spans="1:5" ht="12.75">
      <c r="A273" s="28" t="s">
        <v>41</v>
      </c>
      <c r="E273" s="29" t="s">
        <v>324</v>
      </c>
    </row>
    <row r="274" spans="1:5" ht="38.25">
      <c r="A274" s="30" t="s">
        <v>42</v>
      </c>
      <c r="E274" s="31" t="s">
        <v>325</v>
      </c>
    </row>
    <row r="275" spans="1:5" ht="12.75">
      <c r="A275" t="s">
        <v>43</v>
      </c>
      <c r="E275" s="29" t="s">
        <v>38</v>
      </c>
    </row>
    <row r="276" spans="1:16" ht="12.75">
      <c r="A276" s="19" t="s">
        <v>36</v>
      </c>
      <c s="23" t="s">
        <v>326</v>
      </c>
      <c s="23" t="s">
        <v>327</v>
      </c>
      <c s="19" t="s">
        <v>38</v>
      </c>
      <c s="24" t="s">
        <v>328</v>
      </c>
      <c s="25" t="s">
        <v>193</v>
      </c>
      <c s="26">
        <v>2</v>
      </c>
      <c s="27">
        <v>0</v>
      </c>
      <c s="27">
        <f>ROUND(ROUND(H276,2)*ROUND(G276,3),2)</f>
      </c>
      <c r="O276">
        <f>(I276*21)/100</f>
      </c>
      <c t="s">
        <v>14</v>
      </c>
    </row>
    <row r="277" spans="1:5" ht="12.75">
      <c r="A277" s="28" t="s">
        <v>41</v>
      </c>
      <c r="E277" s="29" t="s">
        <v>328</v>
      </c>
    </row>
    <row r="278" spans="1:5" ht="12.75">
      <c r="A278" s="30" t="s">
        <v>42</v>
      </c>
      <c r="E278" s="31" t="s">
        <v>38</v>
      </c>
    </row>
    <row r="279" spans="1:5" ht="12.75">
      <c r="A279" t="s">
        <v>43</v>
      </c>
      <c r="E279" s="29" t="s">
        <v>38</v>
      </c>
    </row>
    <row r="280" spans="1:16" ht="12.75">
      <c r="A280" s="19" t="s">
        <v>36</v>
      </c>
      <c s="23" t="s">
        <v>329</v>
      </c>
      <c s="23" t="s">
        <v>330</v>
      </c>
      <c s="19" t="s">
        <v>38</v>
      </c>
      <c s="24" t="s">
        <v>331</v>
      </c>
      <c s="25" t="s">
        <v>193</v>
      </c>
      <c s="26">
        <v>7</v>
      </c>
      <c s="27">
        <v>0</v>
      </c>
      <c s="27">
        <f>ROUND(ROUND(H280,2)*ROUND(G280,3),2)</f>
      </c>
      <c r="O280">
        <f>(I280*21)/100</f>
      </c>
      <c t="s">
        <v>14</v>
      </c>
    </row>
    <row r="281" spans="1:5" ht="12.75">
      <c r="A281" s="28" t="s">
        <v>41</v>
      </c>
      <c r="E281" s="29" t="s">
        <v>331</v>
      </c>
    </row>
    <row r="282" spans="1:5" ht="12.75">
      <c r="A282" s="30" t="s">
        <v>42</v>
      </c>
      <c r="E282" s="31" t="s">
        <v>38</v>
      </c>
    </row>
    <row r="283" spans="1:5" ht="12.75">
      <c r="A283" t="s">
        <v>43</v>
      </c>
      <c r="E283" s="29" t="s">
        <v>38</v>
      </c>
    </row>
    <row r="284" spans="1:16" ht="12.75">
      <c r="A284" s="19" t="s">
        <v>36</v>
      </c>
      <c s="23" t="s">
        <v>332</v>
      </c>
      <c s="23" t="s">
        <v>333</v>
      </c>
      <c s="19" t="s">
        <v>38</v>
      </c>
      <c s="24" t="s">
        <v>334</v>
      </c>
      <c s="25" t="s">
        <v>184</v>
      </c>
      <c s="26">
        <v>54.1</v>
      </c>
      <c s="27">
        <v>0</v>
      </c>
      <c s="27">
        <f>ROUND(ROUND(H284,2)*ROUND(G284,3),2)</f>
      </c>
      <c r="O284">
        <f>(I284*21)/100</f>
      </c>
      <c t="s">
        <v>14</v>
      </c>
    </row>
    <row r="285" spans="1:5" ht="38.25">
      <c r="A285" s="28" t="s">
        <v>41</v>
      </c>
      <c r="E285" s="29" t="s">
        <v>335</v>
      </c>
    </row>
    <row r="286" spans="1:5" ht="25.5">
      <c r="A286" s="30" t="s">
        <v>42</v>
      </c>
      <c r="E286" s="31" t="s">
        <v>336</v>
      </c>
    </row>
    <row r="287" spans="1:5" ht="12.75">
      <c r="A287" t="s">
        <v>43</v>
      </c>
      <c r="E287" s="29" t="s">
        <v>38</v>
      </c>
    </row>
    <row r="288" spans="1:18" ht="12.75" customHeight="1">
      <c r="A288" s="5" t="s">
        <v>33</v>
      </c>
      <c s="5"/>
      <c s="34" t="s">
        <v>337</v>
      </c>
      <c s="5"/>
      <c s="21" t="s">
        <v>338</v>
      </c>
      <c s="5"/>
      <c s="5"/>
      <c s="5"/>
      <c s="35">
        <f>0+Q288</f>
      </c>
      <c r="O288">
        <f>0+R288</f>
      </c>
      <c r="Q288">
        <f>0+I289+I293+I297+I301+I305+I309</f>
      </c>
      <c>
        <f>0+O289+O293+O297+O301+O305+O309</f>
      </c>
    </row>
    <row r="289" spans="1:16" ht="12.75">
      <c r="A289" s="19" t="s">
        <v>36</v>
      </c>
      <c s="23" t="s">
        <v>339</v>
      </c>
      <c s="23" t="s">
        <v>340</v>
      </c>
      <c s="19" t="s">
        <v>38</v>
      </c>
      <c s="24" t="s">
        <v>341</v>
      </c>
      <c s="25" t="s">
        <v>127</v>
      </c>
      <c s="26">
        <v>142.08</v>
      </c>
      <c s="27">
        <v>0</v>
      </c>
      <c s="27">
        <f>ROUND(ROUND(H289,2)*ROUND(G289,3),2)</f>
      </c>
      <c r="O289">
        <f>(I289*21)/100</f>
      </c>
      <c t="s">
        <v>14</v>
      </c>
    </row>
    <row r="290" spans="1:5" ht="12.75">
      <c r="A290" s="28" t="s">
        <v>41</v>
      </c>
      <c r="E290" s="29" t="s">
        <v>341</v>
      </c>
    </row>
    <row r="291" spans="1:5" ht="12.75">
      <c r="A291" s="30" t="s">
        <v>42</v>
      </c>
      <c r="E291" s="31" t="s">
        <v>38</v>
      </c>
    </row>
    <row r="292" spans="1:5" ht="12.75">
      <c r="A292" t="s">
        <v>43</v>
      </c>
      <c r="E292" s="29" t="s">
        <v>38</v>
      </c>
    </row>
    <row r="293" spans="1:16" ht="12.75">
      <c r="A293" s="19" t="s">
        <v>36</v>
      </c>
      <c s="23" t="s">
        <v>342</v>
      </c>
      <c s="23" t="s">
        <v>343</v>
      </c>
      <c s="19" t="s">
        <v>38</v>
      </c>
      <c s="24" t="s">
        <v>344</v>
      </c>
      <c s="25" t="s">
        <v>127</v>
      </c>
      <c s="26">
        <v>1704.96</v>
      </c>
      <c s="27">
        <v>0</v>
      </c>
      <c s="27">
        <f>ROUND(ROUND(H293,2)*ROUND(G293,3),2)</f>
      </c>
      <c r="O293">
        <f>(I293*21)/100</f>
      </c>
      <c t="s">
        <v>14</v>
      </c>
    </row>
    <row r="294" spans="1:5" ht="12.75">
      <c r="A294" s="28" t="s">
        <v>41</v>
      </c>
      <c r="E294" s="29" t="s">
        <v>344</v>
      </c>
    </row>
    <row r="295" spans="1:5" ht="25.5">
      <c r="A295" s="30" t="s">
        <v>42</v>
      </c>
      <c r="E295" s="31" t="s">
        <v>345</v>
      </c>
    </row>
    <row r="296" spans="1:5" ht="12.75">
      <c r="A296" t="s">
        <v>43</v>
      </c>
      <c r="E296" s="29" t="s">
        <v>38</v>
      </c>
    </row>
    <row r="297" spans="1:16" ht="25.5">
      <c r="A297" s="19" t="s">
        <v>36</v>
      </c>
      <c s="23" t="s">
        <v>346</v>
      </c>
      <c s="23" t="s">
        <v>347</v>
      </c>
      <c s="19" t="s">
        <v>38</v>
      </c>
      <c s="24" t="s">
        <v>348</v>
      </c>
      <c s="25" t="s">
        <v>127</v>
      </c>
      <c s="26">
        <v>12.527</v>
      </c>
      <c s="27">
        <v>0</v>
      </c>
      <c s="27">
        <f>ROUND(ROUND(H297,2)*ROUND(G297,3),2)</f>
      </c>
      <c r="O297">
        <f>(I297*21)/100</f>
      </c>
      <c t="s">
        <v>14</v>
      </c>
    </row>
    <row r="298" spans="1:5" ht="25.5">
      <c r="A298" s="28" t="s">
        <v>41</v>
      </c>
      <c r="E298" s="29" t="s">
        <v>348</v>
      </c>
    </row>
    <row r="299" spans="1:5" ht="12.75">
      <c r="A299" s="30" t="s">
        <v>42</v>
      </c>
      <c r="E299" s="31" t="s">
        <v>38</v>
      </c>
    </row>
    <row r="300" spans="1:5" ht="12.75">
      <c r="A300" t="s">
        <v>43</v>
      </c>
      <c r="E300" s="29" t="s">
        <v>38</v>
      </c>
    </row>
    <row r="301" spans="1:16" ht="25.5">
      <c r="A301" s="19" t="s">
        <v>36</v>
      </c>
      <c s="23" t="s">
        <v>349</v>
      </c>
      <c s="23" t="s">
        <v>350</v>
      </c>
      <c s="19" t="s">
        <v>38</v>
      </c>
      <c s="24" t="s">
        <v>351</v>
      </c>
      <c s="25" t="s">
        <v>127</v>
      </c>
      <c s="26">
        <v>53.018</v>
      </c>
      <c s="27">
        <v>0</v>
      </c>
      <c s="27">
        <f>ROUND(ROUND(H301,2)*ROUND(G301,3),2)</f>
      </c>
      <c r="O301">
        <f>(I301*21)/100</f>
      </c>
      <c t="s">
        <v>14</v>
      </c>
    </row>
    <row r="302" spans="1:5" ht="25.5">
      <c r="A302" s="28" t="s">
        <v>41</v>
      </c>
      <c r="E302" s="29" t="s">
        <v>352</v>
      </c>
    </row>
    <row r="303" spans="1:5" ht="12.75">
      <c r="A303" s="30" t="s">
        <v>42</v>
      </c>
      <c r="E303" s="31" t="s">
        <v>38</v>
      </c>
    </row>
    <row r="304" spans="1:5" ht="12.75">
      <c r="A304" t="s">
        <v>43</v>
      </c>
      <c r="E304" s="29" t="s">
        <v>38</v>
      </c>
    </row>
    <row r="305" spans="1:16" ht="25.5">
      <c r="A305" s="19" t="s">
        <v>36</v>
      </c>
      <c s="23" t="s">
        <v>353</v>
      </c>
      <c s="23" t="s">
        <v>354</v>
      </c>
      <c s="19" t="s">
        <v>38</v>
      </c>
      <c s="24" t="s">
        <v>355</v>
      </c>
      <c s="25" t="s">
        <v>127</v>
      </c>
      <c s="26">
        <v>14.351</v>
      </c>
      <c s="27">
        <v>0</v>
      </c>
      <c s="27">
        <f>ROUND(ROUND(H305,2)*ROUND(G305,3),2)</f>
      </c>
      <c r="O305">
        <f>(I305*21)/100</f>
      </c>
      <c t="s">
        <v>14</v>
      </c>
    </row>
    <row r="306" spans="1:5" ht="25.5">
      <c r="A306" s="28" t="s">
        <v>41</v>
      </c>
      <c r="E306" s="29" t="s">
        <v>355</v>
      </c>
    </row>
    <row r="307" spans="1:5" ht="12.75">
      <c r="A307" s="30" t="s">
        <v>42</v>
      </c>
      <c r="E307" s="31" t="s">
        <v>38</v>
      </c>
    </row>
    <row r="308" spans="1:5" ht="12.75">
      <c r="A308" t="s">
        <v>43</v>
      </c>
      <c r="E308" s="29" t="s">
        <v>38</v>
      </c>
    </row>
    <row r="309" spans="1:16" ht="25.5">
      <c r="A309" s="19" t="s">
        <v>36</v>
      </c>
      <c s="23" t="s">
        <v>356</v>
      </c>
      <c s="23" t="s">
        <v>357</v>
      </c>
      <c s="19" t="s">
        <v>38</v>
      </c>
      <c s="24" t="s">
        <v>358</v>
      </c>
      <c s="25" t="s">
        <v>127</v>
      </c>
      <c s="26">
        <v>62.182</v>
      </c>
      <c s="27">
        <v>0</v>
      </c>
      <c s="27">
        <f>ROUND(ROUND(H309,2)*ROUND(G309,3),2)</f>
      </c>
      <c r="O309">
        <f>(I309*21)/100</f>
      </c>
      <c t="s">
        <v>14</v>
      </c>
    </row>
    <row r="310" spans="1:5" ht="25.5">
      <c r="A310" s="28" t="s">
        <v>41</v>
      </c>
      <c r="E310" s="29" t="s">
        <v>128</v>
      </c>
    </row>
    <row r="311" spans="1:5" ht="12.75">
      <c r="A311" s="30" t="s">
        <v>42</v>
      </c>
      <c r="E311" s="31" t="s">
        <v>38</v>
      </c>
    </row>
    <row r="312" spans="1:5" ht="12.75">
      <c r="A312" t="s">
        <v>43</v>
      </c>
      <c r="E312" s="29" t="s">
        <v>38</v>
      </c>
    </row>
    <row r="313" spans="1:18" ht="12.75" customHeight="1">
      <c r="A313" s="5" t="s">
        <v>33</v>
      </c>
      <c s="5"/>
      <c s="34" t="s">
        <v>359</v>
      </c>
      <c s="5"/>
      <c s="21" t="s">
        <v>360</v>
      </c>
      <c s="5"/>
      <c s="5"/>
      <c s="5"/>
      <c s="35">
        <f>0+Q313</f>
      </c>
      <c r="O313">
        <f>0+R313</f>
      </c>
      <c r="Q313">
        <f>0+I314</f>
      </c>
      <c>
        <f>0+O314</f>
      </c>
    </row>
    <row r="314" spans="1:16" ht="12.75">
      <c r="A314" s="19" t="s">
        <v>36</v>
      </c>
      <c s="23" t="s">
        <v>361</v>
      </c>
      <c s="23" t="s">
        <v>362</v>
      </c>
      <c s="19" t="s">
        <v>38</v>
      </c>
      <c s="24" t="s">
        <v>363</v>
      </c>
      <c s="25" t="s">
        <v>127</v>
      </c>
      <c s="26">
        <v>1260.854</v>
      </c>
      <c s="27">
        <v>0</v>
      </c>
      <c s="27">
        <f>ROUND(ROUND(H314,2)*ROUND(G314,3),2)</f>
      </c>
      <c r="O314">
        <f>(I314*21)/100</f>
      </c>
      <c t="s">
        <v>14</v>
      </c>
    </row>
    <row r="315" spans="1:5" ht="12.75">
      <c r="A315" s="28" t="s">
        <v>41</v>
      </c>
      <c r="E315" s="29" t="s">
        <v>363</v>
      </c>
    </row>
    <row r="316" spans="1:5" ht="12.75">
      <c r="A316" s="30" t="s">
        <v>42</v>
      </c>
      <c r="E316" s="31" t="s">
        <v>38</v>
      </c>
    </row>
    <row r="317" spans="1:5" ht="12.75">
      <c r="A317" t="s">
        <v>43</v>
      </c>
      <c r="E317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0+O8+O105+O122+O143+O168+O197+O210+O219+O240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364</v>
      </c>
      <c s="36">
        <f>0+I8+I105+I122+I143+I168+I197+I210+I219+I240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364</v>
      </c>
      <c s="5"/>
      <c s="14" t="s">
        <v>365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60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12.75">
      <c r="A9" s="19" t="s">
        <v>36</v>
      </c>
      <c s="23" t="s">
        <v>134</v>
      </c>
      <c s="23" t="s">
        <v>366</v>
      </c>
      <c s="19" t="s">
        <v>38</v>
      </c>
      <c s="24" t="s">
        <v>367</v>
      </c>
      <c s="25" t="s">
        <v>368</v>
      </c>
      <c s="26">
        <v>16.755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41</v>
      </c>
      <c r="E10" s="29" t="s">
        <v>367</v>
      </c>
    </row>
    <row r="11" spans="1:5" ht="25.5">
      <c r="A11" s="30" t="s">
        <v>42</v>
      </c>
      <c r="E11" s="31" t="s">
        <v>369</v>
      </c>
    </row>
    <row r="12" spans="1:5" ht="12.75">
      <c r="A12" t="s">
        <v>43</v>
      </c>
      <c r="E12" s="29" t="s">
        <v>38</v>
      </c>
    </row>
    <row r="13" spans="1:16" ht="25.5">
      <c r="A13" s="19" t="s">
        <v>36</v>
      </c>
      <c s="23" t="s">
        <v>20</v>
      </c>
      <c s="23" t="s">
        <v>61</v>
      </c>
      <c s="19" t="s">
        <v>38</v>
      </c>
      <c s="24" t="s">
        <v>62</v>
      </c>
      <c s="25" t="s">
        <v>63</v>
      </c>
      <c s="26">
        <v>50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41</v>
      </c>
      <c r="E14" s="29" t="s">
        <v>64</v>
      </c>
    </row>
    <row r="15" spans="1:5" ht="12.75">
      <c r="A15" s="30" t="s">
        <v>42</v>
      </c>
      <c r="E15" s="31" t="s">
        <v>38</v>
      </c>
    </row>
    <row r="16" spans="1:5" ht="12.75">
      <c r="A16" t="s">
        <v>43</v>
      </c>
      <c r="E16" s="29" t="s">
        <v>38</v>
      </c>
    </row>
    <row r="17" spans="1:16" ht="12.75">
      <c r="A17" s="19" t="s">
        <v>36</v>
      </c>
      <c s="23" t="s">
        <v>14</v>
      </c>
      <c s="23" t="s">
        <v>65</v>
      </c>
      <c s="19" t="s">
        <v>38</v>
      </c>
      <c s="24" t="s">
        <v>66</v>
      </c>
      <c s="25" t="s">
        <v>63</v>
      </c>
      <c s="26">
        <v>50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41</v>
      </c>
      <c r="E18" s="29" t="s">
        <v>67</v>
      </c>
    </row>
    <row r="19" spans="1:5" ht="12.75">
      <c r="A19" s="30" t="s">
        <v>42</v>
      </c>
      <c r="E19" s="31" t="s">
        <v>38</v>
      </c>
    </row>
    <row r="20" spans="1:5" ht="12.75">
      <c r="A20" t="s">
        <v>43</v>
      </c>
      <c r="E20" s="29" t="s">
        <v>38</v>
      </c>
    </row>
    <row r="21" spans="1:16" ht="12.75">
      <c r="A21" s="19" t="s">
        <v>36</v>
      </c>
      <c s="23" t="s">
        <v>12</v>
      </c>
      <c s="23" t="s">
        <v>68</v>
      </c>
      <c s="19" t="s">
        <v>38</v>
      </c>
      <c s="24" t="s">
        <v>69</v>
      </c>
      <c s="25" t="s">
        <v>63</v>
      </c>
      <c s="26">
        <v>8.37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41</v>
      </c>
      <c r="E22" s="29" t="s">
        <v>70</v>
      </c>
    </row>
    <row r="23" spans="1:5" ht="25.5">
      <c r="A23" s="30" t="s">
        <v>42</v>
      </c>
      <c r="E23" s="31" t="s">
        <v>370</v>
      </c>
    </row>
    <row r="24" spans="1:5" ht="12.75">
      <c r="A24" t="s">
        <v>43</v>
      </c>
      <c r="E24" s="29" t="s">
        <v>38</v>
      </c>
    </row>
    <row r="25" spans="1:16" ht="12.75">
      <c r="A25" s="19" t="s">
        <v>36</v>
      </c>
      <c s="23" t="s">
        <v>24</v>
      </c>
      <c s="23" t="s">
        <v>371</v>
      </c>
      <c s="19" t="s">
        <v>38</v>
      </c>
      <c s="24" t="s">
        <v>372</v>
      </c>
      <c s="25" t="s">
        <v>63</v>
      </c>
      <c s="26">
        <v>4.06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38.25">
      <c r="A26" s="28" t="s">
        <v>41</v>
      </c>
      <c r="E26" s="29" t="s">
        <v>373</v>
      </c>
    </row>
    <row r="27" spans="1:5" ht="25.5">
      <c r="A27" s="30" t="s">
        <v>42</v>
      </c>
      <c r="E27" s="31" t="s">
        <v>374</v>
      </c>
    </row>
    <row r="28" spans="1:5" ht="12.75">
      <c r="A28" t="s">
        <v>43</v>
      </c>
      <c r="E28" s="29" t="s">
        <v>38</v>
      </c>
    </row>
    <row r="29" spans="1:16" ht="12.75">
      <c r="A29" s="19" t="s">
        <v>36</v>
      </c>
      <c s="23" t="s">
        <v>26</v>
      </c>
      <c s="23" t="s">
        <v>83</v>
      </c>
      <c s="19" t="s">
        <v>38</v>
      </c>
      <c s="24" t="s">
        <v>84</v>
      </c>
      <c s="25" t="s">
        <v>63</v>
      </c>
      <c s="26">
        <v>4.06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38.25">
      <c r="A30" s="28" t="s">
        <v>41</v>
      </c>
      <c r="E30" s="29" t="s">
        <v>85</v>
      </c>
    </row>
    <row r="31" spans="1:5" ht="25.5">
      <c r="A31" s="30" t="s">
        <v>42</v>
      </c>
      <c r="E31" s="31" t="s">
        <v>375</v>
      </c>
    </row>
    <row r="32" spans="1:5" ht="12.75">
      <c r="A32" t="s">
        <v>43</v>
      </c>
      <c r="E32" s="29" t="s">
        <v>38</v>
      </c>
    </row>
    <row r="33" spans="1:16" ht="12.75">
      <c r="A33" s="19" t="s">
        <v>36</v>
      </c>
      <c s="23" t="s">
        <v>13</v>
      </c>
      <c s="23" t="s">
        <v>376</v>
      </c>
      <c s="19" t="s">
        <v>38</v>
      </c>
      <c s="24" t="s">
        <v>377</v>
      </c>
      <c s="25" t="s">
        <v>63</v>
      </c>
      <c s="26">
        <v>20.58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41</v>
      </c>
      <c r="E34" s="29" t="s">
        <v>378</v>
      </c>
    </row>
    <row r="35" spans="1:5" ht="12.75">
      <c r="A35" s="30" t="s">
        <v>42</v>
      </c>
      <c r="E35" s="31" t="s">
        <v>38</v>
      </c>
    </row>
    <row r="36" spans="1:5" ht="12.75">
      <c r="A36" t="s">
        <v>43</v>
      </c>
      <c r="E36" s="29" t="s">
        <v>38</v>
      </c>
    </row>
    <row r="37" spans="1:16" ht="12.75">
      <c r="A37" s="19" t="s">
        <v>36</v>
      </c>
      <c s="23" t="s">
        <v>82</v>
      </c>
      <c s="23" t="s">
        <v>88</v>
      </c>
      <c s="19" t="s">
        <v>38</v>
      </c>
      <c s="24" t="s">
        <v>89</v>
      </c>
      <c s="25" t="s">
        <v>90</v>
      </c>
      <c s="26">
        <v>43.236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41</v>
      </c>
      <c r="E38" s="29" t="s">
        <v>91</v>
      </c>
    </row>
    <row r="39" spans="1:5" ht="25.5">
      <c r="A39" s="30" t="s">
        <v>42</v>
      </c>
      <c r="E39" s="31" t="s">
        <v>379</v>
      </c>
    </row>
    <row r="40" spans="1:5" ht="12.75">
      <c r="A40" t="s">
        <v>43</v>
      </c>
      <c r="E40" s="29" t="s">
        <v>38</v>
      </c>
    </row>
    <row r="41" spans="1:16" ht="12.75">
      <c r="A41" s="19" t="s">
        <v>36</v>
      </c>
      <c s="23" t="s">
        <v>87</v>
      </c>
      <c s="23" t="s">
        <v>100</v>
      </c>
      <c s="19" t="s">
        <v>38</v>
      </c>
      <c s="24" t="s">
        <v>101</v>
      </c>
      <c s="25" t="s">
        <v>90</v>
      </c>
      <c s="26">
        <v>14.85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41</v>
      </c>
      <c r="E42" s="29" t="s">
        <v>101</v>
      </c>
    </row>
    <row r="43" spans="1:5" ht="25.5">
      <c r="A43" s="30" t="s">
        <v>42</v>
      </c>
      <c r="E43" s="31" t="s">
        <v>380</v>
      </c>
    </row>
    <row r="44" spans="1:5" ht="12.75">
      <c r="A44" t="s">
        <v>43</v>
      </c>
      <c r="E44" s="29" t="s">
        <v>38</v>
      </c>
    </row>
    <row r="45" spans="1:16" ht="12.75">
      <c r="A45" s="19" t="s">
        <v>36</v>
      </c>
      <c s="23" t="s">
        <v>30</v>
      </c>
      <c s="23" t="s">
        <v>104</v>
      </c>
      <c s="19" t="s">
        <v>38</v>
      </c>
      <c s="24" t="s">
        <v>105</v>
      </c>
      <c s="25" t="s">
        <v>90</v>
      </c>
      <c s="26">
        <v>14.85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41</v>
      </c>
      <c r="E46" s="29" t="s">
        <v>105</v>
      </c>
    </row>
    <row r="47" spans="1:5" ht="12.75">
      <c r="A47" s="30" t="s">
        <v>42</v>
      </c>
      <c r="E47" s="31" t="s">
        <v>38</v>
      </c>
    </row>
    <row r="48" spans="1:5" ht="12.75">
      <c r="A48" t="s">
        <v>43</v>
      </c>
      <c r="E48" s="29" t="s">
        <v>38</v>
      </c>
    </row>
    <row r="49" spans="1:16" ht="12.75">
      <c r="A49" s="19" t="s">
        <v>36</v>
      </c>
      <c s="23" t="s">
        <v>32</v>
      </c>
      <c s="23" t="s">
        <v>381</v>
      </c>
      <c s="19" t="s">
        <v>38</v>
      </c>
      <c s="24" t="s">
        <v>382</v>
      </c>
      <c s="25" t="s">
        <v>90</v>
      </c>
      <c s="26">
        <v>17.85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41</v>
      </c>
      <c r="E50" s="29" t="s">
        <v>383</v>
      </c>
    </row>
    <row r="51" spans="1:5" ht="25.5">
      <c r="A51" s="30" t="s">
        <v>42</v>
      </c>
      <c r="E51" s="31" t="s">
        <v>384</v>
      </c>
    </row>
    <row r="52" spans="1:5" ht="12.75">
      <c r="A52" t="s">
        <v>43</v>
      </c>
      <c r="E52" s="29" t="s">
        <v>38</v>
      </c>
    </row>
    <row r="53" spans="1:16" ht="12.75">
      <c r="A53" s="19" t="s">
        <v>36</v>
      </c>
      <c s="23" t="s">
        <v>99</v>
      </c>
      <c s="23" t="s">
        <v>385</v>
      </c>
      <c s="19" t="s">
        <v>38</v>
      </c>
      <c s="24" t="s">
        <v>386</v>
      </c>
      <c s="25" t="s">
        <v>90</v>
      </c>
      <c s="26">
        <v>17.85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41</v>
      </c>
      <c r="E54" s="29" t="s">
        <v>387</v>
      </c>
    </row>
    <row r="55" spans="1:5" ht="12.75">
      <c r="A55" s="30" t="s">
        <v>42</v>
      </c>
      <c r="E55" s="31" t="s">
        <v>38</v>
      </c>
    </row>
    <row r="56" spans="1:5" ht="12.75">
      <c r="A56" t="s">
        <v>43</v>
      </c>
      <c r="E56" s="29" t="s">
        <v>38</v>
      </c>
    </row>
    <row r="57" spans="1:16" ht="12.75">
      <c r="A57" s="19" t="s">
        <v>36</v>
      </c>
      <c s="23" t="s">
        <v>103</v>
      </c>
      <c s="23" t="s">
        <v>388</v>
      </c>
      <c s="19" t="s">
        <v>38</v>
      </c>
      <c s="24" t="s">
        <v>389</v>
      </c>
      <c s="25" t="s">
        <v>90</v>
      </c>
      <c s="26">
        <v>113.95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41</v>
      </c>
      <c r="E58" s="29" t="s">
        <v>390</v>
      </c>
    </row>
    <row r="59" spans="1:5" ht="51">
      <c r="A59" s="30" t="s">
        <v>42</v>
      </c>
      <c r="E59" s="37" t="s">
        <v>391</v>
      </c>
    </row>
    <row r="60" spans="1:5" ht="12.75">
      <c r="A60" t="s">
        <v>43</v>
      </c>
      <c r="E60" s="29" t="s">
        <v>38</v>
      </c>
    </row>
    <row r="61" spans="1:16" ht="12.75">
      <c r="A61" s="19" t="s">
        <v>36</v>
      </c>
      <c s="23" t="s">
        <v>106</v>
      </c>
      <c s="23" t="s">
        <v>107</v>
      </c>
      <c s="19" t="s">
        <v>38</v>
      </c>
      <c s="24" t="s">
        <v>108</v>
      </c>
      <c s="25" t="s">
        <v>90</v>
      </c>
      <c s="26">
        <v>18.961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41</v>
      </c>
      <c r="E62" s="29" t="s">
        <v>109</v>
      </c>
    </row>
    <row r="63" spans="1:5" ht="76.5">
      <c r="A63" s="30" t="s">
        <v>42</v>
      </c>
      <c r="E63" s="31" t="s">
        <v>392</v>
      </c>
    </row>
    <row r="64" spans="1:5" ht="12.75">
      <c r="A64" t="s">
        <v>43</v>
      </c>
      <c r="E64" s="29" t="s">
        <v>38</v>
      </c>
    </row>
    <row r="65" spans="1:16" ht="25.5">
      <c r="A65" s="19" t="s">
        <v>36</v>
      </c>
      <c s="23" t="s">
        <v>111</v>
      </c>
      <c s="23" t="s">
        <v>112</v>
      </c>
      <c s="19" t="s">
        <v>38</v>
      </c>
      <c s="24" t="s">
        <v>113</v>
      </c>
      <c s="25" t="s">
        <v>90</v>
      </c>
      <c s="26">
        <v>56.883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41</v>
      </c>
      <c r="E66" s="29" t="s">
        <v>114</v>
      </c>
    </row>
    <row r="67" spans="1:5" ht="25.5">
      <c r="A67" s="30" t="s">
        <v>42</v>
      </c>
      <c r="E67" s="31" t="s">
        <v>393</v>
      </c>
    </row>
    <row r="68" spans="1:5" ht="12.75">
      <c r="A68" t="s">
        <v>43</v>
      </c>
      <c r="E68" s="29" t="s">
        <v>38</v>
      </c>
    </row>
    <row r="69" spans="1:16" ht="12.75">
      <c r="A69" s="19" t="s">
        <v>36</v>
      </c>
      <c s="23" t="s">
        <v>116</v>
      </c>
      <c s="23" t="s">
        <v>394</v>
      </c>
      <c s="19" t="s">
        <v>38</v>
      </c>
      <c s="24" t="s">
        <v>395</v>
      </c>
      <c s="25" t="s">
        <v>90</v>
      </c>
      <c s="26">
        <v>56.955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41</v>
      </c>
      <c r="E70" s="29" t="s">
        <v>395</v>
      </c>
    </row>
    <row r="71" spans="1:5" ht="25.5">
      <c r="A71" s="30" t="s">
        <v>42</v>
      </c>
      <c r="E71" s="31" t="s">
        <v>396</v>
      </c>
    </row>
    <row r="72" spans="1:5" ht="12.75">
      <c r="A72" t="s">
        <v>43</v>
      </c>
      <c r="E72" s="29" t="s">
        <v>38</v>
      </c>
    </row>
    <row r="73" spans="1:16" ht="12.75">
      <c r="A73" s="19" t="s">
        <v>36</v>
      </c>
      <c s="23" t="s">
        <v>151</v>
      </c>
      <c s="23" t="s">
        <v>122</v>
      </c>
      <c s="19" t="s">
        <v>38</v>
      </c>
      <c s="24" t="s">
        <v>123</v>
      </c>
      <c s="25" t="s">
        <v>90</v>
      </c>
      <c s="26">
        <v>18.961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41</v>
      </c>
      <c r="E74" s="29" t="s">
        <v>123</v>
      </c>
    </row>
    <row r="75" spans="1:5" ht="12.75">
      <c r="A75" s="30" t="s">
        <v>42</v>
      </c>
      <c r="E75" s="31" t="s">
        <v>38</v>
      </c>
    </row>
    <row r="76" spans="1:5" ht="12.75">
      <c r="A76" t="s">
        <v>43</v>
      </c>
      <c r="E76" s="29" t="s">
        <v>38</v>
      </c>
    </row>
    <row r="77" spans="1:16" ht="12.75">
      <c r="A77" s="19" t="s">
        <v>36</v>
      </c>
      <c s="23" t="s">
        <v>121</v>
      </c>
      <c s="23" t="s">
        <v>125</v>
      </c>
      <c s="19" t="s">
        <v>38</v>
      </c>
      <c s="24" t="s">
        <v>126</v>
      </c>
      <c s="25" t="s">
        <v>127</v>
      </c>
      <c s="26">
        <v>34.13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41</v>
      </c>
      <c r="E78" s="29" t="s">
        <v>128</v>
      </c>
    </row>
    <row r="79" spans="1:5" ht="25.5">
      <c r="A79" s="30" t="s">
        <v>42</v>
      </c>
      <c r="E79" s="31" t="s">
        <v>397</v>
      </c>
    </row>
    <row r="80" spans="1:5" ht="12.75">
      <c r="A80" t="s">
        <v>43</v>
      </c>
      <c r="E80" s="29" t="s">
        <v>38</v>
      </c>
    </row>
    <row r="81" spans="1:16" ht="12.75">
      <c r="A81" s="19" t="s">
        <v>36</v>
      </c>
      <c s="23" t="s">
        <v>124</v>
      </c>
      <c s="23" t="s">
        <v>131</v>
      </c>
      <c s="19" t="s">
        <v>38</v>
      </c>
      <c s="24" t="s">
        <v>132</v>
      </c>
      <c s="25" t="s">
        <v>90</v>
      </c>
      <c s="26">
        <v>23.787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41</v>
      </c>
      <c r="E82" s="29" t="s">
        <v>132</v>
      </c>
    </row>
    <row r="83" spans="1:5" ht="63.75">
      <c r="A83" s="30" t="s">
        <v>42</v>
      </c>
      <c r="E83" s="37" t="s">
        <v>398</v>
      </c>
    </row>
    <row r="84" spans="1:5" ht="12.75">
      <c r="A84" t="s">
        <v>43</v>
      </c>
      <c r="E84" s="29" t="s">
        <v>38</v>
      </c>
    </row>
    <row r="85" spans="1:16" ht="12.75">
      <c r="A85" s="19" t="s">
        <v>36</v>
      </c>
      <c s="23" t="s">
        <v>147</v>
      </c>
      <c s="23" t="s">
        <v>399</v>
      </c>
      <c s="19" t="s">
        <v>38</v>
      </c>
      <c s="24" t="s">
        <v>400</v>
      </c>
      <c s="25" t="s">
        <v>63</v>
      </c>
      <c s="26">
        <v>418.88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41</v>
      </c>
      <c r="E86" s="29" t="s">
        <v>401</v>
      </c>
    </row>
    <row r="87" spans="1:5" ht="12.75">
      <c r="A87" s="30" t="s">
        <v>42</v>
      </c>
      <c r="E87" s="31" t="s">
        <v>38</v>
      </c>
    </row>
    <row r="88" spans="1:5" ht="12.75">
      <c r="A88" t="s">
        <v>43</v>
      </c>
      <c r="E88" s="29" t="s">
        <v>38</v>
      </c>
    </row>
    <row r="89" spans="1:16" ht="12.75">
      <c r="A89" s="19" t="s">
        <v>36</v>
      </c>
      <c s="23" t="s">
        <v>155</v>
      </c>
      <c s="23" t="s">
        <v>402</v>
      </c>
      <c s="19" t="s">
        <v>38</v>
      </c>
      <c s="24" t="s">
        <v>403</v>
      </c>
      <c s="25" t="s">
        <v>63</v>
      </c>
      <c s="26">
        <v>418.88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41</v>
      </c>
      <c r="E90" s="29" t="s">
        <v>404</v>
      </c>
    </row>
    <row r="91" spans="1:5" ht="12.75">
      <c r="A91" s="30" t="s">
        <v>42</v>
      </c>
      <c r="E91" s="31" t="s">
        <v>38</v>
      </c>
    </row>
    <row r="92" spans="1:5" ht="12.75">
      <c r="A92" t="s">
        <v>43</v>
      </c>
      <c r="E92" s="29" t="s">
        <v>38</v>
      </c>
    </row>
    <row r="93" spans="1:16" ht="12.75">
      <c r="A93" s="19" t="s">
        <v>36</v>
      </c>
      <c s="23" t="s">
        <v>143</v>
      </c>
      <c s="23" t="s">
        <v>140</v>
      </c>
      <c s="19" t="s">
        <v>38</v>
      </c>
      <c s="24" t="s">
        <v>141</v>
      </c>
      <c s="25" t="s">
        <v>63</v>
      </c>
      <c s="26">
        <v>49.43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41</v>
      </c>
      <c r="E94" s="29" t="s">
        <v>141</v>
      </c>
    </row>
    <row r="95" spans="1:5" ht="12.75">
      <c r="A95" s="30" t="s">
        <v>42</v>
      </c>
      <c r="E95" s="31" t="s">
        <v>38</v>
      </c>
    </row>
    <row r="96" spans="1:5" ht="12.75">
      <c r="A96" t="s">
        <v>43</v>
      </c>
      <c r="E96" s="29" t="s">
        <v>38</v>
      </c>
    </row>
    <row r="97" spans="1:16" ht="12.75">
      <c r="A97" s="19" t="s">
        <v>36</v>
      </c>
      <c s="23" t="s">
        <v>139</v>
      </c>
      <c s="23" t="s">
        <v>405</v>
      </c>
      <c s="19" t="s">
        <v>38</v>
      </c>
      <c s="24" t="s">
        <v>406</v>
      </c>
      <c s="25" t="s">
        <v>63</v>
      </c>
      <c s="26">
        <v>418.88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41</v>
      </c>
      <c r="E98" s="29" t="s">
        <v>407</v>
      </c>
    </row>
    <row r="99" spans="1:5" ht="12.75">
      <c r="A99" s="30" t="s">
        <v>42</v>
      </c>
      <c r="E99" s="31" t="s">
        <v>38</v>
      </c>
    </row>
    <row r="100" spans="1:5" ht="12.75">
      <c r="A100" t="s">
        <v>43</v>
      </c>
      <c r="E100" s="29" t="s">
        <v>38</v>
      </c>
    </row>
    <row r="101" spans="1:16" ht="12.75">
      <c r="A101" s="19" t="s">
        <v>36</v>
      </c>
      <c s="23" t="s">
        <v>130</v>
      </c>
      <c s="23" t="s">
        <v>148</v>
      </c>
      <c s="19" t="s">
        <v>38</v>
      </c>
      <c s="24" t="s">
        <v>149</v>
      </c>
      <c s="25" t="s">
        <v>127</v>
      </c>
      <c s="26">
        <v>17.4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41</v>
      </c>
      <c r="E102" s="29" t="s">
        <v>149</v>
      </c>
    </row>
    <row r="103" spans="1:5" ht="25.5">
      <c r="A103" s="30" t="s">
        <v>42</v>
      </c>
      <c r="E103" s="31" t="s">
        <v>408</v>
      </c>
    </row>
    <row r="104" spans="1:5" ht="12.75">
      <c r="A104" t="s">
        <v>43</v>
      </c>
      <c r="E104" s="29" t="s">
        <v>38</v>
      </c>
    </row>
    <row r="105" spans="1:18" ht="12.75" customHeight="1">
      <c r="A105" s="5" t="s">
        <v>33</v>
      </c>
      <c s="5"/>
      <c s="34" t="s">
        <v>14</v>
      </c>
      <c s="5"/>
      <c s="21" t="s">
        <v>157</v>
      </c>
      <c s="5"/>
      <c s="5"/>
      <c s="5"/>
      <c s="35">
        <f>0+Q105</f>
      </c>
      <c r="O105">
        <f>0+R105</f>
      </c>
      <c r="Q105">
        <f>0+I106+I110+I114+I118</f>
      </c>
      <c>
        <f>0+O106+O110+O114+O118</f>
      </c>
    </row>
    <row r="106" spans="1:16" ht="25.5">
      <c r="A106" s="19" t="s">
        <v>36</v>
      </c>
      <c s="23" t="s">
        <v>158</v>
      </c>
      <c s="23" t="s">
        <v>159</v>
      </c>
      <c s="19" t="s">
        <v>38</v>
      </c>
      <c s="24" t="s">
        <v>160</v>
      </c>
      <c s="25" t="s">
        <v>63</v>
      </c>
      <c s="26">
        <v>90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41</v>
      </c>
      <c r="E107" s="29" t="s">
        <v>160</v>
      </c>
    </row>
    <row r="108" spans="1:5" ht="25.5">
      <c r="A108" s="30" t="s">
        <v>42</v>
      </c>
      <c r="E108" s="31" t="s">
        <v>409</v>
      </c>
    </row>
    <row r="109" spans="1:5" ht="12.75">
      <c r="A109" t="s">
        <v>43</v>
      </c>
      <c r="E109" s="29" t="s">
        <v>38</v>
      </c>
    </row>
    <row r="110" spans="1:16" ht="12.75">
      <c r="A110" s="19" t="s">
        <v>36</v>
      </c>
      <c s="23" t="s">
        <v>162</v>
      </c>
      <c s="23" t="s">
        <v>163</v>
      </c>
      <c s="19" t="s">
        <v>38</v>
      </c>
      <c s="24" t="s">
        <v>164</v>
      </c>
      <c s="25" t="s">
        <v>90</v>
      </c>
      <c s="26">
        <v>12.38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41</v>
      </c>
      <c r="E111" s="29" t="s">
        <v>165</v>
      </c>
    </row>
    <row r="112" spans="1:5" ht="25.5">
      <c r="A112" s="30" t="s">
        <v>42</v>
      </c>
      <c r="E112" s="31" t="s">
        <v>410</v>
      </c>
    </row>
    <row r="113" spans="1:5" ht="12.75">
      <c r="A113" t="s">
        <v>43</v>
      </c>
      <c r="E113" s="29" t="s">
        <v>38</v>
      </c>
    </row>
    <row r="114" spans="1:16" ht="12.75">
      <c r="A114" s="19" t="s">
        <v>36</v>
      </c>
      <c s="23" t="s">
        <v>167</v>
      </c>
      <c s="23" t="s">
        <v>168</v>
      </c>
      <c s="19" t="s">
        <v>38</v>
      </c>
      <c s="24" t="s">
        <v>169</v>
      </c>
      <c s="25" t="s">
        <v>127</v>
      </c>
      <c s="26">
        <v>0.317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41</v>
      </c>
      <c r="E115" s="29" t="s">
        <v>170</v>
      </c>
    </row>
    <row r="116" spans="1:5" ht="114.75">
      <c r="A116" s="30" t="s">
        <v>42</v>
      </c>
      <c r="E116" s="37" t="s">
        <v>411</v>
      </c>
    </row>
    <row r="117" spans="1:5" ht="12.75">
      <c r="A117" t="s">
        <v>43</v>
      </c>
      <c r="E117" s="29" t="s">
        <v>38</v>
      </c>
    </row>
    <row r="118" spans="1:16" ht="12.75">
      <c r="A118" s="19" t="s">
        <v>36</v>
      </c>
      <c s="23" t="s">
        <v>172</v>
      </c>
      <c s="23" t="s">
        <v>173</v>
      </c>
      <c s="19" t="s">
        <v>38</v>
      </c>
      <c s="24" t="s">
        <v>174</v>
      </c>
      <c s="25" t="s">
        <v>63</v>
      </c>
      <c s="26">
        <v>90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41</v>
      </c>
      <c r="E119" s="29" t="s">
        <v>174</v>
      </c>
    </row>
    <row r="120" spans="1:5" ht="12.75">
      <c r="A120" s="30" t="s">
        <v>42</v>
      </c>
      <c r="E120" s="31" t="s">
        <v>38</v>
      </c>
    </row>
    <row r="121" spans="1:5" ht="12.75">
      <c r="A121" t="s">
        <v>43</v>
      </c>
      <c r="E121" s="29" t="s">
        <v>38</v>
      </c>
    </row>
    <row r="122" spans="1:18" ht="12.75" customHeight="1">
      <c r="A122" s="5" t="s">
        <v>33</v>
      </c>
      <c s="5"/>
      <c s="34" t="s">
        <v>12</v>
      </c>
      <c s="5"/>
      <c s="21" t="s">
        <v>175</v>
      </c>
      <c s="5"/>
      <c s="5"/>
      <c s="5"/>
      <c s="35">
        <f>0+Q122</f>
      </c>
      <c r="O122">
        <f>0+R122</f>
      </c>
      <c r="Q122">
        <f>0+I123+I127+I131+I135+I139</f>
      </c>
      <c>
        <f>0+O123+O127+O131+O135+O139</f>
      </c>
    </row>
    <row r="123" spans="1:16" ht="25.5">
      <c r="A123" s="19" t="s">
        <v>36</v>
      </c>
      <c s="23" t="s">
        <v>176</v>
      </c>
      <c s="23" t="s">
        <v>412</v>
      </c>
      <c s="19" t="s">
        <v>38</v>
      </c>
      <c s="24" t="s">
        <v>178</v>
      </c>
      <c s="25" t="s">
        <v>63</v>
      </c>
      <c s="26">
        <v>23.76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51">
      <c r="A124" s="28" t="s">
        <v>41</v>
      </c>
      <c r="E124" s="29" t="s">
        <v>179</v>
      </c>
    </row>
    <row r="125" spans="1:5" ht="63.75">
      <c r="A125" s="30" t="s">
        <v>42</v>
      </c>
      <c r="E125" s="37" t="s">
        <v>413</v>
      </c>
    </row>
    <row r="126" spans="1:5" ht="12.75">
      <c r="A126" t="s">
        <v>43</v>
      </c>
      <c r="E126" s="29" t="s">
        <v>38</v>
      </c>
    </row>
    <row r="127" spans="1:16" ht="25.5">
      <c r="A127" s="19" t="s">
        <v>36</v>
      </c>
      <c s="23" t="s">
        <v>181</v>
      </c>
      <c s="23" t="s">
        <v>414</v>
      </c>
      <c s="19" t="s">
        <v>38</v>
      </c>
      <c s="24" t="s">
        <v>178</v>
      </c>
      <c s="25" t="s">
        <v>63</v>
      </c>
      <c s="26">
        <v>4.56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51">
      <c r="A128" s="28" t="s">
        <v>41</v>
      </c>
      <c r="E128" s="29" t="s">
        <v>415</v>
      </c>
    </row>
    <row r="129" spans="1:5" ht="51">
      <c r="A129" s="30" t="s">
        <v>42</v>
      </c>
      <c r="E129" s="37" t="s">
        <v>416</v>
      </c>
    </row>
    <row r="130" spans="1:5" ht="12.75">
      <c r="A130" t="s">
        <v>43</v>
      </c>
      <c r="E130" s="29" t="s">
        <v>38</v>
      </c>
    </row>
    <row r="131" spans="1:16" ht="12.75">
      <c r="A131" s="19" t="s">
        <v>36</v>
      </c>
      <c s="23" t="s">
        <v>190</v>
      </c>
      <c s="23" t="s">
        <v>187</v>
      </c>
      <c s="19" t="s">
        <v>38</v>
      </c>
      <c s="24" t="s">
        <v>188</v>
      </c>
      <c s="25" t="s">
        <v>184</v>
      </c>
      <c s="26">
        <v>21.5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25.5">
      <c r="A132" s="28" t="s">
        <v>41</v>
      </c>
      <c r="E132" s="29" t="s">
        <v>189</v>
      </c>
    </row>
    <row r="133" spans="1:5" ht="12.75">
      <c r="A133" s="30" t="s">
        <v>42</v>
      </c>
      <c r="E133" s="31" t="s">
        <v>38</v>
      </c>
    </row>
    <row r="134" spans="1:5" ht="12.75">
      <c r="A134" t="s">
        <v>43</v>
      </c>
      <c r="E134" s="29" t="s">
        <v>38</v>
      </c>
    </row>
    <row r="135" spans="1:16" ht="12.75">
      <c r="A135" s="19" t="s">
        <v>36</v>
      </c>
      <c s="23" t="s">
        <v>186</v>
      </c>
      <c s="23" t="s">
        <v>417</v>
      </c>
      <c s="19" t="s">
        <v>38</v>
      </c>
      <c s="24" t="s">
        <v>418</v>
      </c>
      <c s="25" t="s">
        <v>193</v>
      </c>
      <c s="26">
        <v>2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38.25">
      <c r="A136" s="28" t="s">
        <v>41</v>
      </c>
      <c r="E136" s="29" t="s">
        <v>419</v>
      </c>
    </row>
    <row r="137" spans="1:5" ht="12.75">
      <c r="A137" s="30" t="s">
        <v>42</v>
      </c>
      <c r="E137" s="31" t="s">
        <v>38</v>
      </c>
    </row>
    <row r="138" spans="1:5" ht="12.75">
      <c r="A138" t="s">
        <v>43</v>
      </c>
      <c r="E138" s="29" t="s">
        <v>38</v>
      </c>
    </row>
    <row r="139" spans="1:16" ht="12.75">
      <c r="A139" s="19" t="s">
        <v>36</v>
      </c>
      <c s="23" t="s">
        <v>196</v>
      </c>
      <c s="23" t="s">
        <v>420</v>
      </c>
      <c s="19" t="s">
        <v>38</v>
      </c>
      <c s="24" t="s">
        <v>421</v>
      </c>
      <c s="25" t="s">
        <v>193</v>
      </c>
      <c s="26">
        <v>4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38.25">
      <c r="A140" s="28" t="s">
        <v>41</v>
      </c>
      <c r="E140" s="29" t="s">
        <v>422</v>
      </c>
    </row>
    <row r="141" spans="1:5" ht="12.75">
      <c r="A141" s="30" t="s">
        <v>42</v>
      </c>
      <c r="E141" s="31" t="s">
        <v>38</v>
      </c>
    </row>
    <row r="142" spans="1:5" ht="12.75">
      <c r="A142" t="s">
        <v>43</v>
      </c>
      <c r="E142" s="29" t="s">
        <v>38</v>
      </c>
    </row>
    <row r="143" spans="1:18" ht="12.75" customHeight="1">
      <c r="A143" s="5" t="s">
        <v>33</v>
      </c>
      <c s="5"/>
      <c s="34" t="s">
        <v>24</v>
      </c>
      <c s="5"/>
      <c s="21" t="s">
        <v>195</v>
      </c>
      <c s="5"/>
      <c s="5"/>
      <c s="5"/>
      <c s="35">
        <f>0+Q143</f>
      </c>
      <c r="O143">
        <f>0+R143</f>
      </c>
      <c r="Q143">
        <f>0+I144+I148+I152+I156+I160+I164</f>
      </c>
      <c>
        <f>0+O144+O148+O152+O156+O160+O164</f>
      </c>
    </row>
    <row r="144" spans="1:16" ht="12.75">
      <c r="A144" s="19" t="s">
        <v>36</v>
      </c>
      <c s="23" t="s">
        <v>202</v>
      </c>
      <c s="23" t="s">
        <v>423</v>
      </c>
      <c s="19" t="s">
        <v>38</v>
      </c>
      <c s="24" t="s">
        <v>424</v>
      </c>
      <c s="25" t="s">
        <v>90</v>
      </c>
      <c s="26">
        <v>0.82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12.75">
      <c r="A145" s="28" t="s">
        <v>41</v>
      </c>
      <c r="E145" s="29" t="s">
        <v>424</v>
      </c>
    </row>
    <row r="146" spans="1:5" ht="25.5">
      <c r="A146" s="30" t="s">
        <v>42</v>
      </c>
      <c r="E146" s="31" t="s">
        <v>425</v>
      </c>
    </row>
    <row r="147" spans="1:5" ht="12.75">
      <c r="A147" t="s">
        <v>43</v>
      </c>
      <c r="E147" s="29" t="s">
        <v>38</v>
      </c>
    </row>
    <row r="148" spans="1:16" ht="12.75">
      <c r="A148" s="19" t="s">
        <v>36</v>
      </c>
      <c s="23" t="s">
        <v>230</v>
      </c>
      <c s="23" t="s">
        <v>426</v>
      </c>
      <c s="19" t="s">
        <v>38</v>
      </c>
      <c s="24" t="s">
        <v>427</v>
      </c>
      <c s="25" t="s">
        <v>127</v>
      </c>
      <c s="26">
        <v>0.013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12.75">
      <c r="A149" s="28" t="s">
        <v>41</v>
      </c>
      <c r="E149" s="29" t="s">
        <v>427</v>
      </c>
    </row>
    <row r="150" spans="1:5" ht="25.5">
      <c r="A150" s="30" t="s">
        <v>42</v>
      </c>
      <c r="E150" s="31" t="s">
        <v>428</v>
      </c>
    </row>
    <row r="151" spans="1:5" ht="12.75">
      <c r="A151" t="s">
        <v>43</v>
      </c>
      <c r="E151" s="29" t="s">
        <v>38</v>
      </c>
    </row>
    <row r="152" spans="1:16" ht="12.75">
      <c r="A152" s="19" t="s">
        <v>36</v>
      </c>
      <c s="23" t="s">
        <v>214</v>
      </c>
      <c s="23" t="s">
        <v>429</v>
      </c>
      <c s="19" t="s">
        <v>38</v>
      </c>
      <c s="24" t="s">
        <v>430</v>
      </c>
      <c s="25" t="s">
        <v>63</v>
      </c>
      <c s="26">
        <v>2.28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12.75">
      <c r="A153" s="28" t="s">
        <v>41</v>
      </c>
      <c r="E153" s="29" t="s">
        <v>430</v>
      </c>
    </row>
    <row r="154" spans="1:5" ht="38.25">
      <c r="A154" s="30" t="s">
        <v>42</v>
      </c>
      <c r="E154" s="31" t="s">
        <v>431</v>
      </c>
    </row>
    <row r="155" spans="1:5" ht="12.75">
      <c r="A155" t="s">
        <v>43</v>
      </c>
      <c r="E155" s="29" t="s">
        <v>38</v>
      </c>
    </row>
    <row r="156" spans="1:16" ht="12.75">
      <c r="A156" s="19" t="s">
        <v>36</v>
      </c>
      <c s="23" t="s">
        <v>206</v>
      </c>
      <c s="23" t="s">
        <v>432</v>
      </c>
      <c s="19" t="s">
        <v>38</v>
      </c>
      <c s="24" t="s">
        <v>433</v>
      </c>
      <c s="25" t="s">
        <v>63</v>
      </c>
      <c s="26">
        <v>2.28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12.75">
      <c r="A157" s="28" t="s">
        <v>41</v>
      </c>
      <c r="E157" s="29" t="s">
        <v>433</v>
      </c>
    </row>
    <row r="158" spans="1:5" ht="12.75">
      <c r="A158" s="30" t="s">
        <v>42</v>
      </c>
      <c r="E158" s="31" t="s">
        <v>38</v>
      </c>
    </row>
    <row r="159" spans="1:5" ht="12.75">
      <c r="A159" t="s">
        <v>43</v>
      </c>
      <c r="E159" s="29" t="s">
        <v>38</v>
      </c>
    </row>
    <row r="160" spans="1:16" ht="12.75">
      <c r="A160" s="19" t="s">
        <v>36</v>
      </c>
      <c s="23" t="s">
        <v>218</v>
      </c>
      <c s="23" t="s">
        <v>434</v>
      </c>
      <c s="19" t="s">
        <v>38</v>
      </c>
      <c s="24" t="s">
        <v>435</v>
      </c>
      <c s="25" t="s">
        <v>184</v>
      </c>
      <c s="26">
        <v>9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12.75">
      <c r="A161" s="28" t="s">
        <v>41</v>
      </c>
      <c r="E161" s="29" t="s">
        <v>435</v>
      </c>
    </row>
    <row r="162" spans="1:5" ht="12.75">
      <c r="A162" s="30" t="s">
        <v>42</v>
      </c>
      <c r="E162" s="31" t="s">
        <v>38</v>
      </c>
    </row>
    <row r="163" spans="1:5" ht="12.75">
      <c r="A163" t="s">
        <v>43</v>
      </c>
      <c r="E163" s="29" t="s">
        <v>38</v>
      </c>
    </row>
    <row r="164" spans="1:16" ht="12.75">
      <c r="A164" s="19" t="s">
        <v>36</v>
      </c>
      <c s="23" t="s">
        <v>234</v>
      </c>
      <c s="23" t="s">
        <v>436</v>
      </c>
      <c s="19" t="s">
        <v>38</v>
      </c>
      <c s="24" t="s">
        <v>437</v>
      </c>
      <c s="25" t="s">
        <v>193</v>
      </c>
      <c s="26">
        <v>9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12.75">
      <c r="A165" s="28" t="s">
        <v>41</v>
      </c>
      <c r="E165" s="29" t="s">
        <v>437</v>
      </c>
    </row>
    <row r="166" spans="1:5" ht="12.75">
      <c r="A166" s="30" t="s">
        <v>42</v>
      </c>
      <c r="E166" s="31" t="s">
        <v>38</v>
      </c>
    </row>
    <row r="167" spans="1:5" ht="12.75">
      <c r="A167" t="s">
        <v>43</v>
      </c>
      <c r="E167" s="29" t="s">
        <v>38</v>
      </c>
    </row>
    <row r="168" spans="1:18" ht="12.75" customHeight="1">
      <c r="A168" s="5" t="s">
        <v>33</v>
      </c>
      <c s="5"/>
      <c s="34" t="s">
        <v>26</v>
      </c>
      <c s="5"/>
      <c s="21" t="s">
        <v>201</v>
      </c>
      <c s="5"/>
      <c s="5"/>
      <c s="5"/>
      <c s="35">
        <f>0+Q168</f>
      </c>
      <c r="O168">
        <f>0+R168</f>
      </c>
      <c r="Q168">
        <f>0+I169+I173+I177+I181+I185+I189+I193</f>
      </c>
      <c>
        <f>0+O169+O173+O177+O181+O185+O189+O193</f>
      </c>
    </row>
    <row r="169" spans="1:16" ht="12.75">
      <c r="A169" s="19" t="s">
        <v>36</v>
      </c>
      <c s="23" t="s">
        <v>226</v>
      </c>
      <c s="23" t="s">
        <v>438</v>
      </c>
      <c s="19" t="s">
        <v>38</v>
      </c>
      <c s="24" t="s">
        <v>439</v>
      </c>
      <c s="25" t="s">
        <v>63</v>
      </c>
      <c s="26">
        <v>3.065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41</v>
      </c>
      <c r="E170" s="29" t="s">
        <v>439</v>
      </c>
    </row>
    <row r="171" spans="1:5" ht="25.5">
      <c r="A171" s="30" t="s">
        <v>42</v>
      </c>
      <c r="E171" s="31" t="s">
        <v>440</v>
      </c>
    </row>
    <row r="172" spans="1:5" ht="12.75">
      <c r="A172" t="s">
        <v>43</v>
      </c>
      <c r="E172" s="29" t="s">
        <v>38</v>
      </c>
    </row>
    <row r="173" spans="1:16" ht="12.75">
      <c r="A173" s="19" t="s">
        <v>36</v>
      </c>
      <c s="23" t="s">
        <v>210</v>
      </c>
      <c s="23" t="s">
        <v>441</v>
      </c>
      <c s="19" t="s">
        <v>38</v>
      </c>
      <c s="24" t="s">
        <v>442</v>
      </c>
      <c s="25" t="s">
        <v>63</v>
      </c>
      <c s="26">
        <v>16.76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41</v>
      </c>
      <c r="E174" s="29" t="s">
        <v>443</v>
      </c>
    </row>
    <row r="175" spans="1:5" ht="38.25">
      <c r="A175" s="30" t="s">
        <v>42</v>
      </c>
      <c r="E175" s="31" t="s">
        <v>444</v>
      </c>
    </row>
    <row r="176" spans="1:5" ht="12.75">
      <c r="A176" t="s">
        <v>43</v>
      </c>
      <c r="E176" s="29" t="s">
        <v>38</v>
      </c>
    </row>
    <row r="177" spans="1:16" ht="12.75">
      <c r="A177" s="19" t="s">
        <v>36</v>
      </c>
      <c s="23" t="s">
        <v>222</v>
      </c>
      <c s="23" t="s">
        <v>445</v>
      </c>
      <c s="19" t="s">
        <v>38</v>
      </c>
      <c s="24" t="s">
        <v>446</v>
      </c>
      <c s="25" t="s">
        <v>63</v>
      </c>
      <c s="26">
        <v>46.01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41</v>
      </c>
      <c r="E178" s="29" t="s">
        <v>446</v>
      </c>
    </row>
    <row r="179" spans="1:5" ht="63.75">
      <c r="A179" s="30" t="s">
        <v>42</v>
      </c>
      <c r="E179" s="37" t="s">
        <v>447</v>
      </c>
    </row>
    <row r="180" spans="1:5" ht="12.75">
      <c r="A180" t="s">
        <v>43</v>
      </c>
      <c r="E180" s="29" t="s">
        <v>38</v>
      </c>
    </row>
    <row r="181" spans="1:16" ht="25.5">
      <c r="A181" s="19" t="s">
        <v>36</v>
      </c>
      <c s="23" t="s">
        <v>260</v>
      </c>
      <c s="23" t="s">
        <v>448</v>
      </c>
      <c s="19" t="s">
        <v>38</v>
      </c>
      <c s="24" t="s">
        <v>449</v>
      </c>
      <c s="25" t="s">
        <v>63</v>
      </c>
      <c s="26">
        <v>20.58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41</v>
      </c>
      <c r="E182" s="29" t="s">
        <v>449</v>
      </c>
    </row>
    <row r="183" spans="1:5" ht="12.75">
      <c r="A183" s="30" t="s">
        <v>42</v>
      </c>
      <c r="E183" s="31" t="s">
        <v>38</v>
      </c>
    </row>
    <row r="184" spans="1:5" ht="12.75">
      <c r="A184" t="s">
        <v>43</v>
      </c>
      <c r="E184" s="29" t="s">
        <v>38</v>
      </c>
    </row>
    <row r="185" spans="1:16" ht="25.5">
      <c r="A185" s="19" t="s">
        <v>36</v>
      </c>
      <c s="23" t="s">
        <v>257</v>
      </c>
      <c s="23" t="s">
        <v>450</v>
      </c>
      <c s="19" t="s">
        <v>38</v>
      </c>
      <c s="24" t="s">
        <v>451</v>
      </c>
      <c s="25" t="s">
        <v>63</v>
      </c>
      <c s="26">
        <v>41.16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41</v>
      </c>
      <c r="E186" s="29" t="s">
        <v>451</v>
      </c>
    </row>
    <row r="187" spans="1:5" ht="25.5">
      <c r="A187" s="30" t="s">
        <v>42</v>
      </c>
      <c r="E187" s="31" t="s">
        <v>452</v>
      </c>
    </row>
    <row r="188" spans="1:5" ht="12.75">
      <c r="A188" t="s">
        <v>43</v>
      </c>
      <c r="E188" s="29" t="s">
        <v>38</v>
      </c>
    </row>
    <row r="189" spans="1:16" ht="12.75">
      <c r="A189" s="19" t="s">
        <v>36</v>
      </c>
      <c s="23" t="s">
        <v>264</v>
      </c>
      <c s="23" t="s">
        <v>453</v>
      </c>
      <c s="19" t="s">
        <v>38</v>
      </c>
      <c s="24" t="s">
        <v>454</v>
      </c>
      <c s="25" t="s">
        <v>63</v>
      </c>
      <c s="26">
        <v>4.38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12.75">
      <c r="A190" s="28" t="s">
        <v>41</v>
      </c>
      <c r="E190" s="29" t="s">
        <v>455</v>
      </c>
    </row>
    <row r="191" spans="1:5" ht="12.75">
      <c r="A191" s="30" t="s">
        <v>42</v>
      </c>
      <c r="E191" s="31" t="s">
        <v>38</v>
      </c>
    </row>
    <row r="192" spans="1:5" ht="12.75">
      <c r="A192" t="s">
        <v>43</v>
      </c>
      <c r="E192" s="29" t="s">
        <v>38</v>
      </c>
    </row>
    <row r="193" spans="1:16" ht="25.5">
      <c r="A193" s="19" t="s">
        <v>36</v>
      </c>
      <c s="23" t="s">
        <v>254</v>
      </c>
      <c s="23" t="s">
        <v>456</v>
      </c>
      <c s="19" t="s">
        <v>38</v>
      </c>
      <c s="24" t="s">
        <v>457</v>
      </c>
      <c s="25" t="s">
        <v>63</v>
      </c>
      <c s="26">
        <v>8.37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41</v>
      </c>
      <c r="E194" s="29" t="s">
        <v>457</v>
      </c>
    </row>
    <row r="195" spans="1:5" ht="12.75">
      <c r="A195" s="30" t="s">
        <v>42</v>
      </c>
      <c r="E195" s="31" t="s">
        <v>38</v>
      </c>
    </row>
    <row r="196" spans="1:5" ht="12.75">
      <c r="A196" t="s">
        <v>43</v>
      </c>
      <c r="E196" s="29" t="s">
        <v>38</v>
      </c>
    </row>
    <row r="197" spans="1:18" ht="12.75" customHeight="1">
      <c r="A197" s="5" t="s">
        <v>33</v>
      </c>
      <c s="5"/>
      <c s="34" t="s">
        <v>238</v>
      </c>
      <c s="5"/>
      <c s="21" t="s">
        <v>239</v>
      </c>
      <c s="5"/>
      <c s="5"/>
      <c s="5"/>
      <c s="35">
        <f>0+Q197</f>
      </c>
      <c r="O197">
        <f>0+R197</f>
      </c>
      <c r="Q197">
        <f>0+I198+I202+I206</f>
      </c>
      <c>
        <f>0+O198+O202+O206</f>
      </c>
    </row>
    <row r="198" spans="1:16" ht="25.5">
      <c r="A198" s="19" t="s">
        <v>36</v>
      </c>
      <c s="23" t="s">
        <v>316</v>
      </c>
      <c s="23" t="s">
        <v>241</v>
      </c>
      <c s="19" t="s">
        <v>38</v>
      </c>
      <c s="24" t="s">
        <v>242</v>
      </c>
      <c s="25" t="s">
        <v>63</v>
      </c>
      <c s="26">
        <v>8.338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41</v>
      </c>
      <c r="E199" s="29" t="s">
        <v>242</v>
      </c>
    </row>
    <row r="200" spans="1:5" ht="25.5">
      <c r="A200" s="30" t="s">
        <v>42</v>
      </c>
      <c r="E200" s="31" t="s">
        <v>458</v>
      </c>
    </row>
    <row r="201" spans="1:5" ht="12.75">
      <c r="A201" t="s">
        <v>43</v>
      </c>
      <c r="E201" s="29" t="s">
        <v>38</v>
      </c>
    </row>
    <row r="202" spans="1:16" ht="12.75">
      <c r="A202" s="19" t="s">
        <v>36</v>
      </c>
      <c s="23" t="s">
        <v>288</v>
      </c>
      <c s="23" t="s">
        <v>245</v>
      </c>
      <c s="19" t="s">
        <v>38</v>
      </c>
      <c s="24" t="s">
        <v>246</v>
      </c>
      <c s="25" t="s">
        <v>63</v>
      </c>
      <c s="26">
        <v>7.25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41</v>
      </c>
      <c r="E203" s="29" t="s">
        <v>247</v>
      </c>
    </row>
    <row r="204" spans="1:5" ht="25.5">
      <c r="A204" s="30" t="s">
        <v>42</v>
      </c>
      <c r="E204" s="31" t="s">
        <v>459</v>
      </c>
    </row>
    <row r="205" spans="1:5" ht="12.75">
      <c r="A205" t="s">
        <v>43</v>
      </c>
      <c r="E205" s="29" t="s">
        <v>38</v>
      </c>
    </row>
    <row r="206" spans="1:16" ht="12.75">
      <c r="A206" s="19" t="s">
        <v>36</v>
      </c>
      <c s="23" t="s">
        <v>306</v>
      </c>
      <c s="23" t="s">
        <v>250</v>
      </c>
      <c s="19" t="s">
        <v>38</v>
      </c>
      <c s="24" t="s">
        <v>251</v>
      </c>
      <c s="25" t="s">
        <v>63</v>
      </c>
      <c s="26">
        <v>25.85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41</v>
      </c>
      <c r="E207" s="29" t="s">
        <v>251</v>
      </c>
    </row>
    <row r="208" spans="1:5" ht="25.5">
      <c r="A208" s="30" t="s">
        <v>42</v>
      </c>
      <c r="E208" s="31" t="s">
        <v>460</v>
      </c>
    </row>
    <row r="209" spans="1:5" ht="12.75">
      <c r="A209" t="s">
        <v>43</v>
      </c>
      <c r="E209" s="29" t="s">
        <v>38</v>
      </c>
    </row>
    <row r="210" spans="1:18" ht="12.75" customHeight="1">
      <c r="A210" s="5" t="s">
        <v>33</v>
      </c>
      <c s="5"/>
      <c s="34" t="s">
        <v>87</v>
      </c>
      <c s="5"/>
      <c s="21" t="s">
        <v>253</v>
      </c>
      <c s="5"/>
      <c s="5"/>
      <c s="5"/>
      <c s="35">
        <f>0+Q210</f>
      </c>
      <c r="O210">
        <f>0+R210</f>
      </c>
      <c r="Q210">
        <f>0+I211+I215</f>
      </c>
      <c>
        <f>0+O211+O215</f>
      </c>
    </row>
    <row r="211" spans="1:16" ht="12.75">
      <c r="A211" s="19" t="s">
        <v>36</v>
      </c>
      <c s="23" t="s">
        <v>269</v>
      </c>
      <c s="23" t="s">
        <v>258</v>
      </c>
      <c s="19" t="s">
        <v>38</v>
      </c>
      <c s="24" t="s">
        <v>259</v>
      </c>
      <c s="25" t="s">
        <v>184</v>
      </c>
      <c s="26">
        <v>29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12.75">
      <c r="A212" s="28" t="s">
        <v>41</v>
      </c>
      <c r="E212" s="29" t="s">
        <v>259</v>
      </c>
    </row>
    <row r="213" spans="1:5" ht="12.75">
      <c r="A213" s="30" t="s">
        <v>42</v>
      </c>
      <c r="E213" s="31" t="s">
        <v>38</v>
      </c>
    </row>
    <row r="214" spans="1:5" ht="12.75">
      <c r="A214" t="s">
        <v>43</v>
      </c>
      <c r="E214" s="29" t="s">
        <v>38</v>
      </c>
    </row>
    <row r="215" spans="1:16" ht="12.75">
      <c r="A215" s="19" t="s">
        <v>36</v>
      </c>
      <c s="23" t="s">
        <v>310</v>
      </c>
      <c s="23" t="s">
        <v>261</v>
      </c>
      <c s="19" t="s">
        <v>38</v>
      </c>
      <c s="24" t="s">
        <v>262</v>
      </c>
      <c s="25" t="s">
        <v>184</v>
      </c>
      <c s="26">
        <v>29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12.75">
      <c r="A216" s="28" t="s">
        <v>41</v>
      </c>
      <c r="E216" s="29" t="s">
        <v>262</v>
      </c>
    </row>
    <row r="217" spans="1:5" ht="25.5">
      <c r="A217" s="30" t="s">
        <v>42</v>
      </c>
      <c r="E217" s="31" t="s">
        <v>461</v>
      </c>
    </row>
    <row r="218" spans="1:5" ht="12.75">
      <c r="A218" t="s">
        <v>43</v>
      </c>
      <c r="E218" s="29" t="s">
        <v>38</v>
      </c>
    </row>
    <row r="219" spans="1:18" ht="12.75" customHeight="1">
      <c r="A219" s="5" t="s">
        <v>33</v>
      </c>
      <c s="5"/>
      <c s="34" t="s">
        <v>337</v>
      </c>
      <c s="5"/>
      <c s="21" t="s">
        <v>338</v>
      </c>
      <c s="5"/>
      <c s="5"/>
      <c s="5"/>
      <c s="35">
        <f>0+Q219</f>
      </c>
      <c r="O219">
        <f>0+R219</f>
      </c>
      <c r="Q219">
        <f>0+I220+I224+I228+I232+I236</f>
      </c>
      <c>
        <f>0+O220+O224+O228+O232+O236</f>
      </c>
    </row>
    <row r="220" spans="1:16" ht="12.75">
      <c r="A220" s="19" t="s">
        <v>36</v>
      </c>
      <c s="23" t="s">
        <v>273</v>
      </c>
      <c s="23" t="s">
        <v>340</v>
      </c>
      <c s="19" t="s">
        <v>38</v>
      </c>
      <c s="24" t="s">
        <v>341</v>
      </c>
      <c s="25" t="s">
        <v>127</v>
      </c>
      <c s="26">
        <v>10.028</v>
      </c>
      <c s="27">
        <v>0</v>
      </c>
      <c s="27">
        <f>ROUND(ROUND(H220,2)*ROUND(G220,3),2)</f>
      </c>
      <c r="O220">
        <f>(I220*21)/100</f>
      </c>
      <c t="s">
        <v>14</v>
      </c>
    </row>
    <row r="221" spans="1:5" ht="12.75">
      <c r="A221" s="28" t="s">
        <v>41</v>
      </c>
      <c r="E221" s="29" t="s">
        <v>341</v>
      </c>
    </row>
    <row r="222" spans="1:5" ht="12.75">
      <c r="A222" s="30" t="s">
        <v>42</v>
      </c>
      <c r="E222" s="31" t="s">
        <v>38</v>
      </c>
    </row>
    <row r="223" spans="1:5" ht="12.75">
      <c r="A223" t="s">
        <v>43</v>
      </c>
      <c r="E223" s="29" t="s">
        <v>38</v>
      </c>
    </row>
    <row r="224" spans="1:16" ht="12.75">
      <c r="A224" s="19" t="s">
        <v>36</v>
      </c>
      <c s="23" t="s">
        <v>277</v>
      </c>
      <c s="23" t="s">
        <v>343</v>
      </c>
      <c s="19" t="s">
        <v>38</v>
      </c>
      <c s="24" t="s">
        <v>344</v>
      </c>
      <c s="25" t="s">
        <v>127</v>
      </c>
      <c s="26">
        <v>120.336</v>
      </c>
      <c s="27">
        <v>0</v>
      </c>
      <c s="27">
        <f>ROUND(ROUND(H224,2)*ROUND(G224,3),2)</f>
      </c>
      <c r="O224">
        <f>(I224*21)/100</f>
      </c>
      <c t="s">
        <v>14</v>
      </c>
    </row>
    <row r="225" spans="1:5" ht="12.75">
      <c r="A225" s="28" t="s">
        <v>41</v>
      </c>
      <c r="E225" s="29" t="s">
        <v>344</v>
      </c>
    </row>
    <row r="226" spans="1:5" ht="25.5">
      <c r="A226" s="30" t="s">
        <v>42</v>
      </c>
      <c r="E226" s="31" t="s">
        <v>462</v>
      </c>
    </row>
    <row r="227" spans="1:5" ht="12.75">
      <c r="A227" t="s">
        <v>43</v>
      </c>
      <c r="E227" s="29" t="s">
        <v>38</v>
      </c>
    </row>
    <row r="228" spans="1:16" ht="25.5">
      <c r="A228" s="19" t="s">
        <v>36</v>
      </c>
      <c s="23" t="s">
        <v>281</v>
      </c>
      <c s="23" t="s">
        <v>347</v>
      </c>
      <c s="19" t="s">
        <v>38</v>
      </c>
      <c s="24" t="s">
        <v>348</v>
      </c>
      <c s="25" t="s">
        <v>127</v>
      </c>
      <c s="26">
        <v>4.81</v>
      </c>
      <c s="27">
        <v>0</v>
      </c>
      <c s="27">
        <f>ROUND(ROUND(H228,2)*ROUND(G228,3),2)</f>
      </c>
      <c r="O228">
        <f>(I228*21)/100</f>
      </c>
      <c t="s">
        <v>14</v>
      </c>
    </row>
    <row r="229" spans="1:5" ht="25.5">
      <c r="A229" s="28" t="s">
        <v>41</v>
      </c>
      <c r="E229" s="29" t="s">
        <v>348</v>
      </c>
    </row>
    <row r="230" spans="1:5" ht="12.75">
      <c r="A230" s="30" t="s">
        <v>42</v>
      </c>
      <c r="E230" s="31" t="s">
        <v>38</v>
      </c>
    </row>
    <row r="231" spans="1:5" ht="12.75">
      <c r="A231" t="s">
        <v>43</v>
      </c>
      <c r="E231" s="29" t="s">
        <v>38</v>
      </c>
    </row>
    <row r="232" spans="1:16" ht="25.5">
      <c r="A232" s="19" t="s">
        <v>36</v>
      </c>
      <c s="23" t="s">
        <v>313</v>
      </c>
      <c s="23" t="s">
        <v>354</v>
      </c>
      <c s="19" t="s">
        <v>38</v>
      </c>
      <c s="24" t="s">
        <v>355</v>
      </c>
      <c s="25" t="s">
        <v>127</v>
      </c>
      <c s="26">
        <v>4.528</v>
      </c>
      <c s="27">
        <v>0</v>
      </c>
      <c s="27">
        <f>ROUND(ROUND(H232,2)*ROUND(G232,3),2)</f>
      </c>
      <c r="O232">
        <f>(I232*21)/100</f>
      </c>
      <c t="s">
        <v>14</v>
      </c>
    </row>
    <row r="233" spans="1:5" ht="25.5">
      <c r="A233" s="28" t="s">
        <v>41</v>
      </c>
      <c r="E233" s="29" t="s">
        <v>355</v>
      </c>
    </row>
    <row r="234" spans="1:5" ht="12.75">
      <c r="A234" s="30" t="s">
        <v>42</v>
      </c>
      <c r="E234" s="31" t="s">
        <v>38</v>
      </c>
    </row>
    <row r="235" spans="1:5" ht="12.75">
      <c r="A235" t="s">
        <v>43</v>
      </c>
      <c r="E235" s="29" t="s">
        <v>38</v>
      </c>
    </row>
    <row r="236" spans="1:16" ht="25.5">
      <c r="A236" s="19" t="s">
        <v>36</v>
      </c>
      <c s="23" t="s">
        <v>285</v>
      </c>
      <c s="23" t="s">
        <v>357</v>
      </c>
      <c s="19" t="s">
        <v>38</v>
      </c>
      <c s="24" t="s">
        <v>358</v>
      </c>
      <c s="25" t="s">
        <v>127</v>
      </c>
      <c s="26">
        <v>0.69</v>
      </c>
      <c s="27">
        <v>0</v>
      </c>
      <c s="27">
        <f>ROUND(ROUND(H236,2)*ROUND(G236,3),2)</f>
      </c>
      <c r="O236">
        <f>(I236*21)/100</f>
      </c>
      <c t="s">
        <v>14</v>
      </c>
    </row>
    <row r="237" spans="1:5" ht="25.5">
      <c r="A237" s="28" t="s">
        <v>41</v>
      </c>
      <c r="E237" s="29" t="s">
        <v>128</v>
      </c>
    </row>
    <row r="238" spans="1:5" ht="12.75">
      <c r="A238" s="30" t="s">
        <v>42</v>
      </c>
      <c r="E238" s="31" t="s">
        <v>38</v>
      </c>
    </row>
    <row r="239" spans="1:5" ht="12.75">
      <c r="A239" t="s">
        <v>43</v>
      </c>
      <c r="E239" s="29" t="s">
        <v>38</v>
      </c>
    </row>
    <row r="240" spans="1:18" ht="12.75" customHeight="1">
      <c r="A240" s="5" t="s">
        <v>33</v>
      </c>
      <c s="5"/>
      <c s="34" t="s">
        <v>359</v>
      </c>
      <c s="5"/>
      <c s="21" t="s">
        <v>360</v>
      </c>
      <c s="5"/>
      <c s="5"/>
      <c s="5"/>
      <c s="35">
        <f>0+Q240</f>
      </c>
      <c r="O240">
        <f>0+R240</f>
      </c>
      <c r="Q240">
        <f>0+I241</f>
      </c>
      <c>
        <f>0+O241</f>
      </c>
    </row>
    <row r="241" spans="1:16" ht="25.5">
      <c r="A241" s="19" t="s">
        <v>36</v>
      </c>
      <c s="23" t="s">
        <v>291</v>
      </c>
      <c s="23" t="s">
        <v>463</v>
      </c>
      <c s="19" t="s">
        <v>38</v>
      </c>
      <c s="24" t="s">
        <v>464</v>
      </c>
      <c s="25" t="s">
        <v>127</v>
      </c>
      <c s="26">
        <v>73.637</v>
      </c>
      <c s="27">
        <v>0</v>
      </c>
      <c s="27">
        <f>ROUND(ROUND(H241,2)*ROUND(G241,3),2)</f>
      </c>
      <c r="O241">
        <f>(I241*21)/100</f>
      </c>
      <c t="s">
        <v>14</v>
      </c>
    </row>
    <row r="242" spans="1:5" ht="25.5">
      <c r="A242" s="28" t="s">
        <v>41</v>
      </c>
      <c r="E242" s="29" t="s">
        <v>464</v>
      </c>
    </row>
    <row r="243" spans="1:5" ht="12.75">
      <c r="A243" s="30" t="s">
        <v>42</v>
      </c>
      <c r="E243" s="31" t="s">
        <v>38</v>
      </c>
    </row>
    <row r="244" spans="1:5" ht="12.75">
      <c r="A244" t="s">
        <v>43</v>
      </c>
      <c r="E244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0+O8+O113+O122+O131+O136+O169+O174+O191+O220+O241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465</v>
      </c>
      <c s="36">
        <f>0+I8+I113+I122+I131+I136+I169+I174+I191+I220+I241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465</v>
      </c>
      <c s="5"/>
      <c s="14" t="s">
        <v>466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60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36</v>
      </c>
      <c s="23" t="s">
        <v>139</v>
      </c>
      <c s="23" t="s">
        <v>366</v>
      </c>
      <c s="19" t="s">
        <v>38</v>
      </c>
      <c s="24" t="s">
        <v>367</v>
      </c>
      <c s="25" t="s">
        <v>368</v>
      </c>
      <c s="26">
        <v>3.028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41</v>
      </c>
      <c r="E10" s="29" t="s">
        <v>367</v>
      </c>
    </row>
    <row r="11" spans="1:5" ht="25.5">
      <c r="A11" s="30" t="s">
        <v>42</v>
      </c>
      <c r="E11" s="31" t="s">
        <v>467</v>
      </c>
    </row>
    <row r="12" spans="1:5" ht="12.75">
      <c r="A12" t="s">
        <v>43</v>
      </c>
      <c r="E12" s="29" t="s">
        <v>38</v>
      </c>
    </row>
    <row r="13" spans="1:16" ht="12.75">
      <c r="A13" s="19" t="s">
        <v>36</v>
      </c>
      <c s="23" t="s">
        <v>20</v>
      </c>
      <c s="23" t="s">
        <v>468</v>
      </c>
      <c s="19" t="s">
        <v>38</v>
      </c>
      <c s="24" t="s">
        <v>469</v>
      </c>
      <c s="25" t="s">
        <v>193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41</v>
      </c>
      <c r="E14" s="29" t="s">
        <v>470</v>
      </c>
    </row>
    <row r="15" spans="1:5" ht="12.75">
      <c r="A15" s="30" t="s">
        <v>42</v>
      </c>
      <c r="E15" s="31" t="s">
        <v>38</v>
      </c>
    </row>
    <row r="16" spans="1:5" ht="12.75">
      <c r="A16" t="s">
        <v>43</v>
      </c>
      <c r="E16" s="29" t="s">
        <v>38</v>
      </c>
    </row>
    <row r="17" spans="1:16" ht="12.75">
      <c r="A17" s="19" t="s">
        <v>36</v>
      </c>
      <c s="23" t="s">
        <v>14</v>
      </c>
      <c s="23" t="s">
        <v>79</v>
      </c>
      <c s="19" t="s">
        <v>38</v>
      </c>
      <c s="24" t="s">
        <v>80</v>
      </c>
      <c s="25" t="s">
        <v>63</v>
      </c>
      <c s="26">
        <v>8.03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41</v>
      </c>
      <c r="E18" s="29" t="s">
        <v>80</v>
      </c>
    </row>
    <row r="19" spans="1:5" ht="25.5">
      <c r="A19" s="30" t="s">
        <v>42</v>
      </c>
      <c r="E19" s="31" t="s">
        <v>471</v>
      </c>
    </row>
    <row r="20" spans="1:5" ht="12.75">
      <c r="A20" t="s">
        <v>43</v>
      </c>
      <c r="E20" s="29" t="s">
        <v>38</v>
      </c>
    </row>
    <row r="21" spans="1:16" ht="12.75">
      <c r="A21" s="19" t="s">
        <v>36</v>
      </c>
      <c s="23" t="s">
        <v>12</v>
      </c>
      <c s="23" t="s">
        <v>83</v>
      </c>
      <c s="19" t="s">
        <v>38</v>
      </c>
      <c s="24" t="s">
        <v>84</v>
      </c>
      <c s="25" t="s">
        <v>63</v>
      </c>
      <c s="26">
        <v>8.03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41</v>
      </c>
      <c r="E22" s="29" t="s">
        <v>85</v>
      </c>
    </row>
    <row r="23" spans="1:5" ht="25.5">
      <c r="A23" s="30" t="s">
        <v>42</v>
      </c>
      <c r="E23" s="31" t="s">
        <v>472</v>
      </c>
    </row>
    <row r="24" spans="1:5" ht="12.75">
      <c r="A24" t="s">
        <v>43</v>
      </c>
      <c r="E24" s="29" t="s">
        <v>38</v>
      </c>
    </row>
    <row r="25" spans="1:16" ht="12.75">
      <c r="A25" s="19" t="s">
        <v>36</v>
      </c>
      <c s="23" t="s">
        <v>24</v>
      </c>
      <c s="23" t="s">
        <v>88</v>
      </c>
      <c s="19" t="s">
        <v>38</v>
      </c>
      <c s="24" t="s">
        <v>89</v>
      </c>
      <c s="25" t="s">
        <v>90</v>
      </c>
      <c s="26">
        <v>23.365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41</v>
      </c>
      <c r="E26" s="29" t="s">
        <v>91</v>
      </c>
    </row>
    <row r="27" spans="1:5" ht="25.5">
      <c r="A27" s="30" t="s">
        <v>42</v>
      </c>
      <c r="E27" s="31" t="s">
        <v>473</v>
      </c>
    </row>
    <row r="28" spans="1:5" ht="12.75">
      <c r="A28" t="s">
        <v>43</v>
      </c>
      <c r="E28" s="29" t="s">
        <v>38</v>
      </c>
    </row>
    <row r="29" spans="1:16" ht="12.75">
      <c r="A29" s="19" t="s">
        <v>36</v>
      </c>
      <c s="23" t="s">
        <v>26</v>
      </c>
      <c s="23" t="s">
        <v>100</v>
      </c>
      <c s="19" t="s">
        <v>38</v>
      </c>
      <c s="24" t="s">
        <v>101</v>
      </c>
      <c s="25" t="s">
        <v>90</v>
      </c>
      <c s="26">
        <v>12.36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41</v>
      </c>
      <c r="E30" s="29" t="s">
        <v>101</v>
      </c>
    </row>
    <row r="31" spans="1:5" ht="38.25">
      <c r="A31" s="30" t="s">
        <v>42</v>
      </c>
      <c r="E31" s="31" t="s">
        <v>474</v>
      </c>
    </row>
    <row r="32" spans="1:5" ht="12.75">
      <c r="A32" t="s">
        <v>43</v>
      </c>
      <c r="E32" s="29" t="s">
        <v>38</v>
      </c>
    </row>
    <row r="33" spans="1:16" ht="12.75">
      <c r="A33" s="19" t="s">
        <v>36</v>
      </c>
      <c s="23" t="s">
        <v>13</v>
      </c>
      <c s="23" t="s">
        <v>104</v>
      </c>
      <c s="19" t="s">
        <v>38</v>
      </c>
      <c s="24" t="s">
        <v>105</v>
      </c>
      <c s="25" t="s">
        <v>90</v>
      </c>
      <c s="26">
        <v>12.36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41</v>
      </c>
      <c r="E34" s="29" t="s">
        <v>105</v>
      </c>
    </row>
    <row r="35" spans="1:5" ht="12.75">
      <c r="A35" s="30" t="s">
        <v>42</v>
      </c>
      <c r="E35" s="31" t="s">
        <v>38</v>
      </c>
    </row>
    <row r="36" spans="1:5" ht="12.75">
      <c r="A36" t="s">
        <v>43</v>
      </c>
      <c r="E36" s="29" t="s">
        <v>38</v>
      </c>
    </row>
    <row r="37" spans="1:16" ht="12.75">
      <c r="A37" s="19" t="s">
        <v>36</v>
      </c>
      <c s="23" t="s">
        <v>82</v>
      </c>
      <c s="23" t="s">
        <v>388</v>
      </c>
      <c s="19" t="s">
        <v>38</v>
      </c>
      <c s="24" t="s">
        <v>389</v>
      </c>
      <c s="25" t="s">
        <v>90</v>
      </c>
      <c s="26">
        <v>19.246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41</v>
      </c>
      <c r="E38" s="29" t="s">
        <v>390</v>
      </c>
    </row>
    <row r="39" spans="1:5" ht="51">
      <c r="A39" s="30" t="s">
        <v>42</v>
      </c>
      <c r="E39" s="37" t="s">
        <v>475</v>
      </c>
    </row>
    <row r="40" spans="1:5" ht="12.75">
      <c r="A40" t="s">
        <v>43</v>
      </c>
      <c r="E40" s="29" t="s">
        <v>38</v>
      </c>
    </row>
    <row r="41" spans="1:16" ht="12.75">
      <c r="A41" s="19" t="s">
        <v>36</v>
      </c>
      <c s="23" t="s">
        <v>87</v>
      </c>
      <c s="23" t="s">
        <v>476</v>
      </c>
      <c s="19" t="s">
        <v>38</v>
      </c>
      <c s="24" t="s">
        <v>477</v>
      </c>
      <c s="25" t="s">
        <v>193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41</v>
      </c>
      <c r="E42" s="29" t="s">
        <v>478</v>
      </c>
    </row>
    <row r="43" spans="1:5" ht="12.75">
      <c r="A43" s="30" t="s">
        <v>42</v>
      </c>
      <c r="E43" s="31" t="s">
        <v>38</v>
      </c>
    </row>
    <row r="44" spans="1:5" ht="12.75">
      <c r="A44" t="s">
        <v>43</v>
      </c>
      <c r="E44" s="29" t="s">
        <v>38</v>
      </c>
    </row>
    <row r="45" spans="1:16" ht="12.75">
      <c r="A45" s="19" t="s">
        <v>36</v>
      </c>
      <c s="23" t="s">
        <v>30</v>
      </c>
      <c s="23" t="s">
        <v>479</v>
      </c>
      <c s="19" t="s">
        <v>38</v>
      </c>
      <c s="24" t="s">
        <v>480</v>
      </c>
      <c s="25" t="s">
        <v>193</v>
      </c>
      <c s="26">
        <v>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41</v>
      </c>
      <c r="E46" s="29" t="s">
        <v>481</v>
      </c>
    </row>
    <row r="47" spans="1:5" ht="25.5">
      <c r="A47" s="30" t="s">
        <v>42</v>
      </c>
      <c r="E47" s="31" t="s">
        <v>482</v>
      </c>
    </row>
    <row r="48" spans="1:5" ht="12.75">
      <c r="A48" t="s">
        <v>43</v>
      </c>
      <c r="E48" s="29" t="s">
        <v>38</v>
      </c>
    </row>
    <row r="49" spans="1:16" ht="12.75">
      <c r="A49" s="19" t="s">
        <v>36</v>
      </c>
      <c s="23" t="s">
        <v>32</v>
      </c>
      <c s="23" t="s">
        <v>107</v>
      </c>
      <c s="19" t="s">
        <v>38</v>
      </c>
      <c s="24" t="s">
        <v>108</v>
      </c>
      <c s="25" t="s">
        <v>90</v>
      </c>
      <c s="26">
        <v>26.102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38.25">
      <c r="A50" s="28" t="s">
        <v>41</v>
      </c>
      <c r="E50" s="29" t="s">
        <v>109</v>
      </c>
    </row>
    <row r="51" spans="1:5" ht="63.75">
      <c r="A51" s="30" t="s">
        <v>42</v>
      </c>
      <c r="E51" s="31" t="s">
        <v>483</v>
      </c>
    </row>
    <row r="52" spans="1:5" ht="12.75">
      <c r="A52" t="s">
        <v>43</v>
      </c>
      <c r="E52" s="29" t="s">
        <v>38</v>
      </c>
    </row>
    <row r="53" spans="1:16" ht="25.5">
      <c r="A53" s="19" t="s">
        <v>36</v>
      </c>
      <c s="23" t="s">
        <v>99</v>
      </c>
      <c s="23" t="s">
        <v>112</v>
      </c>
      <c s="19" t="s">
        <v>38</v>
      </c>
      <c s="24" t="s">
        <v>113</v>
      </c>
      <c s="25" t="s">
        <v>90</v>
      </c>
      <c s="26">
        <v>78.306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41</v>
      </c>
      <c r="E54" s="29" t="s">
        <v>114</v>
      </c>
    </row>
    <row r="55" spans="1:5" ht="25.5">
      <c r="A55" s="30" t="s">
        <v>42</v>
      </c>
      <c r="E55" s="31" t="s">
        <v>484</v>
      </c>
    </row>
    <row r="56" spans="1:5" ht="12.75">
      <c r="A56" t="s">
        <v>43</v>
      </c>
      <c r="E56" s="29" t="s">
        <v>38</v>
      </c>
    </row>
    <row r="57" spans="1:16" ht="12.75">
      <c r="A57" s="19" t="s">
        <v>36</v>
      </c>
      <c s="23" t="s">
        <v>103</v>
      </c>
      <c s="23" t="s">
        <v>394</v>
      </c>
      <c s="19" t="s">
        <v>38</v>
      </c>
      <c s="24" t="s">
        <v>395</v>
      </c>
      <c s="25" t="s">
        <v>90</v>
      </c>
      <c s="26">
        <v>9.623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41</v>
      </c>
      <c r="E58" s="29" t="s">
        <v>395</v>
      </c>
    </row>
    <row r="59" spans="1:5" ht="25.5">
      <c r="A59" s="30" t="s">
        <v>42</v>
      </c>
      <c r="E59" s="31" t="s">
        <v>485</v>
      </c>
    </row>
    <row r="60" spans="1:5" ht="12.75">
      <c r="A60" t="s">
        <v>43</v>
      </c>
      <c r="E60" s="29" t="s">
        <v>38</v>
      </c>
    </row>
    <row r="61" spans="1:16" ht="12.75">
      <c r="A61" s="19" t="s">
        <v>36</v>
      </c>
      <c s="23" t="s">
        <v>106</v>
      </c>
      <c s="23" t="s">
        <v>117</v>
      </c>
      <c s="19" t="s">
        <v>38</v>
      </c>
      <c s="24" t="s">
        <v>118</v>
      </c>
      <c s="25" t="s">
        <v>90</v>
      </c>
      <c s="26">
        <v>61.165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41</v>
      </c>
      <c r="E62" s="29" t="s">
        <v>119</v>
      </c>
    </row>
    <row r="63" spans="1:5" ht="25.5">
      <c r="A63" s="30" t="s">
        <v>42</v>
      </c>
      <c r="E63" s="31" t="s">
        <v>486</v>
      </c>
    </row>
    <row r="64" spans="1:5" ht="12.75">
      <c r="A64" t="s">
        <v>43</v>
      </c>
      <c r="E64" s="29" t="s">
        <v>38</v>
      </c>
    </row>
    <row r="65" spans="1:16" ht="12.75">
      <c r="A65" s="19" t="s">
        <v>36</v>
      </c>
      <c s="23" t="s">
        <v>116</v>
      </c>
      <c s="23" t="s">
        <v>122</v>
      </c>
      <c s="19" t="s">
        <v>38</v>
      </c>
      <c s="24" t="s">
        <v>123</v>
      </c>
      <c s="25" t="s">
        <v>90</v>
      </c>
      <c s="26">
        <v>26.102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41</v>
      </c>
      <c r="E66" s="29" t="s">
        <v>123</v>
      </c>
    </row>
    <row r="67" spans="1:5" ht="12.75">
      <c r="A67" s="30" t="s">
        <v>42</v>
      </c>
      <c r="E67" s="31" t="s">
        <v>38</v>
      </c>
    </row>
    <row r="68" spans="1:5" ht="12.75">
      <c r="A68" t="s">
        <v>43</v>
      </c>
      <c r="E68" s="29" t="s">
        <v>38</v>
      </c>
    </row>
    <row r="69" spans="1:16" ht="12.75">
      <c r="A69" s="19" t="s">
        <v>36</v>
      </c>
      <c s="23" t="s">
        <v>151</v>
      </c>
      <c s="23" t="s">
        <v>125</v>
      </c>
      <c s="19" t="s">
        <v>38</v>
      </c>
      <c s="24" t="s">
        <v>126</v>
      </c>
      <c s="25" t="s">
        <v>127</v>
      </c>
      <c s="26">
        <v>46.984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41</v>
      </c>
      <c r="E70" s="29" t="s">
        <v>128</v>
      </c>
    </row>
    <row r="71" spans="1:5" ht="25.5">
      <c r="A71" s="30" t="s">
        <v>42</v>
      </c>
      <c r="E71" s="31" t="s">
        <v>487</v>
      </c>
    </row>
    <row r="72" spans="1:5" ht="12.75">
      <c r="A72" t="s">
        <v>43</v>
      </c>
      <c r="E72" s="29" t="s">
        <v>38</v>
      </c>
    </row>
    <row r="73" spans="1:16" ht="12.75">
      <c r="A73" s="19" t="s">
        <v>36</v>
      </c>
      <c s="23" t="s">
        <v>121</v>
      </c>
      <c s="23" t="s">
        <v>131</v>
      </c>
      <c s="19" t="s">
        <v>38</v>
      </c>
      <c s="24" t="s">
        <v>132</v>
      </c>
      <c s="25" t="s">
        <v>90</v>
      </c>
      <c s="26">
        <v>6.197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41</v>
      </c>
      <c r="E74" s="29" t="s">
        <v>132</v>
      </c>
    </row>
    <row r="75" spans="1:5" ht="51">
      <c r="A75" s="30" t="s">
        <v>42</v>
      </c>
      <c r="E75" s="31" t="s">
        <v>488</v>
      </c>
    </row>
    <row r="76" spans="1:5" ht="12.75">
      <c r="A76" t="s">
        <v>43</v>
      </c>
      <c r="E76" s="29" t="s">
        <v>38</v>
      </c>
    </row>
    <row r="77" spans="1:16" ht="12.75">
      <c r="A77" s="19" t="s">
        <v>36</v>
      </c>
      <c s="23" t="s">
        <v>147</v>
      </c>
      <c s="23" t="s">
        <v>135</v>
      </c>
      <c s="19" t="s">
        <v>38</v>
      </c>
      <c s="24" t="s">
        <v>136</v>
      </c>
      <c s="25" t="s">
        <v>90</v>
      </c>
      <c s="26">
        <v>1.134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38.25">
      <c r="A78" s="28" t="s">
        <v>41</v>
      </c>
      <c r="E78" s="29" t="s">
        <v>137</v>
      </c>
    </row>
    <row r="79" spans="1:5" ht="25.5">
      <c r="A79" s="30" t="s">
        <v>42</v>
      </c>
      <c r="E79" s="31" t="s">
        <v>489</v>
      </c>
    </row>
    <row r="80" spans="1:5" ht="12.75">
      <c r="A80" t="s">
        <v>43</v>
      </c>
      <c r="E80" s="29" t="s">
        <v>38</v>
      </c>
    </row>
    <row r="81" spans="1:16" ht="12.75">
      <c r="A81" s="19" t="s">
        <v>36</v>
      </c>
      <c s="23" t="s">
        <v>134</v>
      </c>
      <c s="23" t="s">
        <v>399</v>
      </c>
      <c s="19" t="s">
        <v>38</v>
      </c>
      <c s="24" t="s">
        <v>400</v>
      </c>
      <c s="25" t="s">
        <v>63</v>
      </c>
      <c s="26">
        <v>75.7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41</v>
      </c>
      <c r="E82" s="29" t="s">
        <v>401</v>
      </c>
    </row>
    <row r="83" spans="1:5" ht="12.75">
      <c r="A83" s="30" t="s">
        <v>42</v>
      </c>
      <c r="E83" s="31" t="s">
        <v>38</v>
      </c>
    </row>
    <row r="84" spans="1:5" ht="12.75">
      <c r="A84" t="s">
        <v>43</v>
      </c>
      <c r="E84" s="29" t="s">
        <v>38</v>
      </c>
    </row>
    <row r="85" spans="1:16" ht="12.75">
      <c r="A85" s="19" t="s">
        <v>36</v>
      </c>
      <c s="23" t="s">
        <v>143</v>
      </c>
      <c s="23" t="s">
        <v>402</v>
      </c>
      <c s="19" t="s">
        <v>38</v>
      </c>
      <c s="24" t="s">
        <v>403</v>
      </c>
      <c s="25" t="s">
        <v>63</v>
      </c>
      <c s="26">
        <v>75.7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41</v>
      </c>
      <c r="E86" s="29" t="s">
        <v>404</v>
      </c>
    </row>
    <row r="87" spans="1:5" ht="12.75">
      <c r="A87" s="30" t="s">
        <v>42</v>
      </c>
      <c r="E87" s="31" t="s">
        <v>38</v>
      </c>
    </row>
    <row r="88" spans="1:5" ht="12.75">
      <c r="A88" t="s">
        <v>43</v>
      </c>
      <c r="E88" s="29" t="s">
        <v>38</v>
      </c>
    </row>
    <row r="89" spans="1:16" ht="12.75">
      <c r="A89" s="19" t="s">
        <v>36</v>
      </c>
      <c s="23" t="s">
        <v>158</v>
      </c>
      <c s="23" t="s">
        <v>140</v>
      </c>
      <c s="19" t="s">
        <v>38</v>
      </c>
      <c s="24" t="s">
        <v>141</v>
      </c>
      <c s="25" t="s">
        <v>63</v>
      </c>
      <c s="26">
        <v>137.99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41</v>
      </c>
      <c r="E90" s="29" t="s">
        <v>141</v>
      </c>
    </row>
    <row r="91" spans="1:5" ht="38.25">
      <c r="A91" s="30" t="s">
        <v>42</v>
      </c>
      <c r="E91" s="31" t="s">
        <v>490</v>
      </c>
    </row>
    <row r="92" spans="1:5" ht="12.75">
      <c r="A92" t="s">
        <v>43</v>
      </c>
      <c r="E92" s="29" t="s">
        <v>38</v>
      </c>
    </row>
    <row r="93" spans="1:16" ht="12.75">
      <c r="A93" s="19" t="s">
        <v>36</v>
      </c>
      <c s="23" t="s">
        <v>172</v>
      </c>
      <c s="23" t="s">
        <v>405</v>
      </c>
      <c s="19" t="s">
        <v>38</v>
      </c>
      <c s="24" t="s">
        <v>406</v>
      </c>
      <c s="25" t="s">
        <v>63</v>
      </c>
      <c s="26">
        <v>75.7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41</v>
      </c>
      <c r="E94" s="29" t="s">
        <v>407</v>
      </c>
    </row>
    <row r="95" spans="1:5" ht="12.75">
      <c r="A95" s="30" t="s">
        <v>42</v>
      </c>
      <c r="E95" s="31" t="s">
        <v>38</v>
      </c>
    </row>
    <row r="96" spans="1:5" ht="12.75">
      <c r="A96" t="s">
        <v>43</v>
      </c>
      <c r="E96" s="29" t="s">
        <v>38</v>
      </c>
    </row>
    <row r="97" spans="1:16" ht="12.75">
      <c r="A97" s="19" t="s">
        <v>36</v>
      </c>
      <c s="23" t="s">
        <v>155</v>
      </c>
      <c s="23" t="s">
        <v>144</v>
      </c>
      <c s="19" t="s">
        <v>38</v>
      </c>
      <c s="24" t="s">
        <v>145</v>
      </c>
      <c s="25" t="s">
        <v>127</v>
      </c>
      <c s="26">
        <v>2.264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41</v>
      </c>
      <c r="E98" s="29" t="s">
        <v>145</v>
      </c>
    </row>
    <row r="99" spans="1:5" ht="25.5">
      <c r="A99" s="30" t="s">
        <v>42</v>
      </c>
      <c r="E99" s="31" t="s">
        <v>491</v>
      </c>
    </row>
    <row r="100" spans="1:5" ht="12.75">
      <c r="A100" t="s">
        <v>43</v>
      </c>
      <c r="E100" s="29" t="s">
        <v>38</v>
      </c>
    </row>
    <row r="101" spans="1:16" ht="12.75">
      <c r="A101" s="19" t="s">
        <v>36</v>
      </c>
      <c s="23" t="s">
        <v>130</v>
      </c>
      <c s="23" t="s">
        <v>148</v>
      </c>
      <c s="19" t="s">
        <v>38</v>
      </c>
      <c s="24" t="s">
        <v>149</v>
      </c>
      <c s="25" t="s">
        <v>127</v>
      </c>
      <c s="26">
        <v>4.004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41</v>
      </c>
      <c r="E102" s="29" t="s">
        <v>149</v>
      </c>
    </row>
    <row r="103" spans="1:5" ht="25.5">
      <c r="A103" s="30" t="s">
        <v>42</v>
      </c>
      <c r="E103" s="31" t="s">
        <v>492</v>
      </c>
    </row>
    <row r="104" spans="1:5" ht="12.75">
      <c r="A104" t="s">
        <v>43</v>
      </c>
      <c r="E104" s="29" t="s">
        <v>38</v>
      </c>
    </row>
    <row r="105" spans="1:16" ht="12.75">
      <c r="A105" s="19" t="s">
        <v>36</v>
      </c>
      <c s="23" t="s">
        <v>111</v>
      </c>
      <c s="23" t="s">
        <v>152</v>
      </c>
      <c s="19" t="s">
        <v>38</v>
      </c>
      <c s="24" t="s">
        <v>153</v>
      </c>
      <c s="25" t="s">
        <v>127</v>
      </c>
      <c s="26">
        <v>122.33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41</v>
      </c>
      <c r="E106" s="29" t="s">
        <v>153</v>
      </c>
    </row>
    <row r="107" spans="1:5" ht="25.5">
      <c r="A107" s="30" t="s">
        <v>42</v>
      </c>
      <c r="E107" s="31" t="s">
        <v>493</v>
      </c>
    </row>
    <row r="108" spans="1:5" ht="12.75">
      <c r="A108" t="s">
        <v>43</v>
      </c>
      <c r="E108" s="29" t="s">
        <v>38</v>
      </c>
    </row>
    <row r="109" spans="1:16" ht="12.75">
      <c r="A109" s="19" t="s">
        <v>36</v>
      </c>
      <c s="23" t="s">
        <v>124</v>
      </c>
      <c s="23" t="s">
        <v>152</v>
      </c>
      <c s="19" t="s">
        <v>20</v>
      </c>
      <c s="24" t="s">
        <v>153</v>
      </c>
      <c s="25" t="s">
        <v>127</v>
      </c>
      <c s="26">
        <v>4.284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41</v>
      </c>
      <c r="E110" s="29" t="s">
        <v>153</v>
      </c>
    </row>
    <row r="111" spans="1:5" ht="25.5">
      <c r="A111" s="30" t="s">
        <v>42</v>
      </c>
      <c r="E111" s="31" t="s">
        <v>494</v>
      </c>
    </row>
    <row r="112" spans="1:5" ht="12.75">
      <c r="A112" t="s">
        <v>43</v>
      </c>
      <c r="E112" s="29" t="s">
        <v>38</v>
      </c>
    </row>
    <row r="113" spans="1:18" ht="12.75" customHeight="1">
      <c r="A113" s="5" t="s">
        <v>33</v>
      </c>
      <c s="5"/>
      <c s="34" t="s">
        <v>14</v>
      </c>
      <c s="5"/>
      <c s="21" t="s">
        <v>157</v>
      </c>
      <c s="5"/>
      <c s="5"/>
      <c s="5"/>
      <c s="35">
        <f>0+Q113</f>
      </c>
      <c r="O113">
        <f>0+R113</f>
      </c>
      <c r="Q113">
        <f>0+I114+I118</f>
      </c>
      <c>
        <f>0+O114+O118</f>
      </c>
    </row>
    <row r="114" spans="1:16" ht="25.5">
      <c r="A114" s="19" t="s">
        <v>36</v>
      </c>
      <c s="23" t="s">
        <v>162</v>
      </c>
      <c s="23" t="s">
        <v>159</v>
      </c>
      <c s="19" t="s">
        <v>38</v>
      </c>
      <c s="24" t="s">
        <v>160</v>
      </c>
      <c s="25" t="s">
        <v>63</v>
      </c>
      <c s="26">
        <v>32.8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25.5">
      <c r="A115" s="28" t="s">
        <v>41</v>
      </c>
      <c r="E115" s="29" t="s">
        <v>160</v>
      </c>
    </row>
    <row r="116" spans="1:5" ht="25.5">
      <c r="A116" s="30" t="s">
        <v>42</v>
      </c>
      <c r="E116" s="31" t="s">
        <v>495</v>
      </c>
    </row>
    <row r="117" spans="1:5" ht="12.75">
      <c r="A117" t="s">
        <v>43</v>
      </c>
      <c r="E117" s="29" t="s">
        <v>38</v>
      </c>
    </row>
    <row r="118" spans="1:16" ht="12.75">
      <c r="A118" s="19" t="s">
        <v>36</v>
      </c>
      <c s="23" t="s">
        <v>167</v>
      </c>
      <c s="23" t="s">
        <v>173</v>
      </c>
      <c s="19" t="s">
        <v>38</v>
      </c>
      <c s="24" t="s">
        <v>174</v>
      </c>
      <c s="25" t="s">
        <v>63</v>
      </c>
      <c s="26">
        <v>32.8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41</v>
      </c>
      <c r="E119" s="29" t="s">
        <v>174</v>
      </c>
    </row>
    <row r="120" spans="1:5" ht="12.75">
      <c r="A120" s="30" t="s">
        <v>42</v>
      </c>
      <c r="E120" s="31" t="s">
        <v>38</v>
      </c>
    </row>
    <row r="121" spans="1:5" ht="12.75">
      <c r="A121" t="s">
        <v>43</v>
      </c>
      <c r="E121" s="29" t="s">
        <v>38</v>
      </c>
    </row>
    <row r="122" spans="1:18" ht="12.75" customHeight="1">
      <c r="A122" s="5" t="s">
        <v>33</v>
      </c>
      <c s="5"/>
      <c s="34" t="s">
        <v>12</v>
      </c>
      <c s="5"/>
      <c s="21" t="s">
        <v>175</v>
      </c>
      <c s="5"/>
      <c s="5"/>
      <c s="5"/>
      <c s="35">
        <f>0+Q122</f>
      </c>
      <c r="O122">
        <f>0+R122</f>
      </c>
      <c r="Q122">
        <f>0+I123+I127</f>
      </c>
      <c>
        <f>0+O123+O127</f>
      </c>
    </row>
    <row r="123" spans="1:16" ht="25.5">
      <c r="A123" s="19" t="s">
        <v>36</v>
      </c>
      <c s="23" t="s">
        <v>176</v>
      </c>
      <c s="23" t="s">
        <v>182</v>
      </c>
      <c s="19" t="s">
        <v>38</v>
      </c>
      <c s="24" t="s">
        <v>183</v>
      </c>
      <c s="25" t="s">
        <v>184</v>
      </c>
      <c s="26">
        <v>15.4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25.5">
      <c r="A124" s="28" t="s">
        <v>41</v>
      </c>
      <c r="E124" s="29" t="s">
        <v>183</v>
      </c>
    </row>
    <row r="125" spans="1:5" ht="25.5">
      <c r="A125" s="30" t="s">
        <v>42</v>
      </c>
      <c r="E125" s="31" t="s">
        <v>496</v>
      </c>
    </row>
    <row r="126" spans="1:5" ht="12.75">
      <c r="A126" t="s">
        <v>43</v>
      </c>
      <c r="E126" s="29" t="s">
        <v>38</v>
      </c>
    </row>
    <row r="127" spans="1:16" ht="12.75">
      <c r="A127" s="19" t="s">
        <v>36</v>
      </c>
      <c s="23" t="s">
        <v>181</v>
      </c>
      <c s="23" t="s">
        <v>497</v>
      </c>
      <c s="19" t="s">
        <v>38</v>
      </c>
      <c s="24" t="s">
        <v>498</v>
      </c>
      <c s="25" t="s">
        <v>193</v>
      </c>
      <c s="26">
        <v>88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41</v>
      </c>
      <c r="E128" s="29" t="s">
        <v>498</v>
      </c>
    </row>
    <row r="129" spans="1:5" ht="25.5">
      <c r="A129" s="30" t="s">
        <v>42</v>
      </c>
      <c r="E129" s="31" t="s">
        <v>499</v>
      </c>
    </row>
    <row r="130" spans="1:5" ht="12.75">
      <c r="A130" t="s">
        <v>43</v>
      </c>
      <c r="E130" s="29" t="s">
        <v>38</v>
      </c>
    </row>
    <row r="131" spans="1:18" ht="12.75" customHeight="1">
      <c r="A131" s="5" t="s">
        <v>33</v>
      </c>
      <c s="5"/>
      <c s="34" t="s">
        <v>24</v>
      </c>
      <c s="5"/>
      <c s="21" t="s">
        <v>195</v>
      </c>
      <c s="5"/>
      <c s="5"/>
      <c s="5"/>
      <c s="35">
        <f>0+Q131</f>
      </c>
      <c r="O131">
        <f>0+R131</f>
      </c>
      <c r="Q131">
        <f>0+I132</f>
      </c>
      <c>
        <f>0+O132</f>
      </c>
    </row>
    <row r="132" spans="1:16" ht="12.75">
      <c r="A132" s="19" t="s">
        <v>36</v>
      </c>
      <c s="23" t="s">
        <v>190</v>
      </c>
      <c s="23" t="s">
        <v>197</v>
      </c>
      <c s="19" t="s">
        <v>38</v>
      </c>
      <c s="24" t="s">
        <v>198</v>
      </c>
      <c s="25" t="s">
        <v>90</v>
      </c>
      <c s="26">
        <v>0.252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41</v>
      </c>
      <c r="E133" s="29" t="s">
        <v>199</v>
      </c>
    </row>
    <row r="134" spans="1:5" ht="25.5">
      <c r="A134" s="30" t="s">
        <v>42</v>
      </c>
      <c r="E134" s="31" t="s">
        <v>500</v>
      </c>
    </row>
    <row r="135" spans="1:5" ht="12.75">
      <c r="A135" t="s">
        <v>43</v>
      </c>
      <c r="E135" s="29" t="s">
        <v>38</v>
      </c>
    </row>
    <row r="136" spans="1:18" ht="12.75" customHeight="1">
      <c r="A136" s="5" t="s">
        <v>33</v>
      </c>
      <c s="5"/>
      <c s="34" t="s">
        <v>26</v>
      </c>
      <c s="5"/>
      <c s="21" t="s">
        <v>201</v>
      </c>
      <c s="5"/>
      <c s="5"/>
      <c s="5"/>
      <c s="35">
        <f>0+Q136</f>
      </c>
      <c r="O136">
        <f>0+R136</f>
      </c>
      <c r="Q136">
        <f>0+I137+I141+I145+I149+I153+I157+I161+I165</f>
      </c>
      <c>
        <f>0+O137+O141+O145+O149+O153+O157+O161+O165</f>
      </c>
    </row>
    <row r="137" spans="1:16" ht="12.75">
      <c r="A137" s="19" t="s">
        <v>36</v>
      </c>
      <c s="23" t="s">
        <v>186</v>
      </c>
      <c s="23" t="s">
        <v>441</v>
      </c>
      <c s="19" t="s">
        <v>38</v>
      </c>
      <c s="24" t="s">
        <v>442</v>
      </c>
      <c s="25" t="s">
        <v>63</v>
      </c>
      <c s="26">
        <v>1.8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25.5">
      <c r="A138" s="28" t="s">
        <v>41</v>
      </c>
      <c r="E138" s="29" t="s">
        <v>443</v>
      </c>
    </row>
    <row r="139" spans="1:5" ht="25.5">
      <c r="A139" s="30" t="s">
        <v>42</v>
      </c>
      <c r="E139" s="31" t="s">
        <v>501</v>
      </c>
    </row>
    <row r="140" spans="1:5" ht="12.75">
      <c r="A140" t="s">
        <v>43</v>
      </c>
      <c r="E140" s="29" t="s">
        <v>38</v>
      </c>
    </row>
    <row r="141" spans="1:16" ht="12.75">
      <c r="A141" s="19" t="s">
        <v>36</v>
      </c>
      <c s="23" t="s">
        <v>196</v>
      </c>
      <c s="23" t="s">
        <v>203</v>
      </c>
      <c s="19" t="s">
        <v>38</v>
      </c>
      <c s="24" t="s">
        <v>204</v>
      </c>
      <c s="25" t="s">
        <v>63</v>
      </c>
      <c s="26">
        <v>151.28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41</v>
      </c>
      <c r="E142" s="29" t="s">
        <v>204</v>
      </c>
    </row>
    <row r="143" spans="1:5" ht="38.25">
      <c r="A143" s="30" t="s">
        <v>42</v>
      </c>
      <c r="E143" s="31" t="s">
        <v>502</v>
      </c>
    </row>
    <row r="144" spans="1:5" ht="12.75">
      <c r="A144" t="s">
        <v>43</v>
      </c>
      <c r="E144" s="29" t="s">
        <v>38</v>
      </c>
    </row>
    <row r="145" spans="1:16" ht="12.75">
      <c r="A145" s="19" t="s">
        <v>36</v>
      </c>
      <c s="23" t="s">
        <v>202</v>
      </c>
      <c s="23" t="s">
        <v>453</v>
      </c>
      <c s="19" t="s">
        <v>38</v>
      </c>
      <c s="24" t="s">
        <v>454</v>
      </c>
      <c s="25" t="s">
        <v>63</v>
      </c>
      <c s="26">
        <v>1.8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41</v>
      </c>
      <c r="E146" s="29" t="s">
        <v>455</v>
      </c>
    </row>
    <row r="147" spans="1:5" ht="12.75">
      <c r="A147" s="30" t="s">
        <v>42</v>
      </c>
      <c r="E147" s="31" t="s">
        <v>38</v>
      </c>
    </row>
    <row r="148" spans="1:5" ht="12.75">
      <c r="A148" t="s">
        <v>43</v>
      </c>
      <c r="E148" s="29" t="s">
        <v>38</v>
      </c>
    </row>
    <row r="149" spans="1:16" ht="12.75">
      <c r="A149" s="19" t="s">
        <v>36</v>
      </c>
      <c s="23" t="s">
        <v>234</v>
      </c>
      <c s="23" t="s">
        <v>211</v>
      </c>
      <c s="19" t="s">
        <v>38</v>
      </c>
      <c s="24" t="s">
        <v>212</v>
      </c>
      <c s="25" t="s">
        <v>63</v>
      </c>
      <c s="26">
        <v>4.233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41</v>
      </c>
      <c r="E150" s="29" t="s">
        <v>212</v>
      </c>
    </row>
    <row r="151" spans="1:5" ht="25.5">
      <c r="A151" s="30" t="s">
        <v>42</v>
      </c>
      <c r="E151" s="31" t="s">
        <v>503</v>
      </c>
    </row>
    <row r="152" spans="1:5" ht="12.75">
      <c r="A152" t="s">
        <v>43</v>
      </c>
      <c r="E152" s="29" t="s">
        <v>38</v>
      </c>
    </row>
    <row r="153" spans="1:16" ht="12.75">
      <c r="A153" s="19" t="s">
        <v>36</v>
      </c>
      <c s="23" t="s">
        <v>214</v>
      </c>
      <c s="23" t="s">
        <v>215</v>
      </c>
      <c s="19" t="s">
        <v>38</v>
      </c>
      <c s="24" t="s">
        <v>216</v>
      </c>
      <c s="25" t="s">
        <v>63</v>
      </c>
      <c s="26">
        <v>127.194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41</v>
      </c>
      <c r="E154" s="29" t="s">
        <v>216</v>
      </c>
    </row>
    <row r="155" spans="1:5" ht="25.5">
      <c r="A155" s="30" t="s">
        <v>42</v>
      </c>
      <c r="E155" s="31" t="s">
        <v>504</v>
      </c>
    </row>
    <row r="156" spans="1:5" ht="12.75">
      <c r="A156" t="s">
        <v>43</v>
      </c>
      <c r="E156" s="29" t="s">
        <v>38</v>
      </c>
    </row>
    <row r="157" spans="1:16" ht="12.75">
      <c r="A157" s="19" t="s">
        <v>36</v>
      </c>
      <c s="23" t="s">
        <v>218</v>
      </c>
      <c s="23" t="s">
        <v>227</v>
      </c>
      <c s="19" t="s">
        <v>38</v>
      </c>
      <c s="24" t="s">
        <v>228</v>
      </c>
      <c s="25" t="s">
        <v>63</v>
      </c>
      <c s="26">
        <v>9.323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41</v>
      </c>
      <c r="E158" s="29" t="s">
        <v>228</v>
      </c>
    </row>
    <row r="159" spans="1:5" ht="25.5">
      <c r="A159" s="30" t="s">
        <v>42</v>
      </c>
      <c r="E159" s="31" t="s">
        <v>505</v>
      </c>
    </row>
    <row r="160" spans="1:5" ht="12.75">
      <c r="A160" t="s">
        <v>43</v>
      </c>
      <c r="E160" s="29" t="s">
        <v>38</v>
      </c>
    </row>
    <row r="161" spans="1:16" ht="12.75">
      <c r="A161" s="19" t="s">
        <v>36</v>
      </c>
      <c s="23" t="s">
        <v>230</v>
      </c>
      <c s="23" t="s">
        <v>506</v>
      </c>
      <c s="19" t="s">
        <v>38</v>
      </c>
      <c s="24" t="s">
        <v>507</v>
      </c>
      <c s="25" t="s">
        <v>63</v>
      </c>
      <c s="26">
        <v>124.7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41</v>
      </c>
      <c r="E162" s="29" t="s">
        <v>507</v>
      </c>
    </row>
    <row r="163" spans="1:5" ht="25.5">
      <c r="A163" s="30" t="s">
        <v>42</v>
      </c>
      <c r="E163" s="31" t="s">
        <v>508</v>
      </c>
    </row>
    <row r="164" spans="1:5" ht="12.75">
      <c r="A164" t="s">
        <v>43</v>
      </c>
      <c r="E164" s="29" t="s">
        <v>38</v>
      </c>
    </row>
    <row r="165" spans="1:16" ht="12.75">
      <c r="A165" s="19" t="s">
        <v>36</v>
      </c>
      <c s="23" t="s">
        <v>206</v>
      </c>
      <c s="23" t="s">
        <v>509</v>
      </c>
      <c s="19" t="s">
        <v>38</v>
      </c>
      <c s="24" t="s">
        <v>510</v>
      </c>
      <c s="25" t="s">
        <v>63</v>
      </c>
      <c s="26">
        <v>13.29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41</v>
      </c>
      <c r="E166" s="29" t="s">
        <v>510</v>
      </c>
    </row>
    <row r="167" spans="1:5" ht="25.5">
      <c r="A167" s="30" t="s">
        <v>42</v>
      </c>
      <c r="E167" s="31" t="s">
        <v>511</v>
      </c>
    </row>
    <row r="168" spans="1:5" ht="12.75">
      <c r="A168" t="s">
        <v>43</v>
      </c>
      <c r="E168" s="29" t="s">
        <v>38</v>
      </c>
    </row>
    <row r="169" spans="1:18" ht="12.75" customHeight="1">
      <c r="A169" s="5" t="s">
        <v>33</v>
      </c>
      <c s="5"/>
      <c s="34" t="s">
        <v>238</v>
      </c>
      <c s="5"/>
      <c s="21" t="s">
        <v>239</v>
      </c>
      <c s="5"/>
      <c s="5"/>
      <c s="5"/>
      <c s="35">
        <f>0+Q169</f>
      </c>
      <c r="O169">
        <f>0+R169</f>
      </c>
      <c r="Q169">
        <f>0+I170</f>
      </c>
      <c>
        <f>0+O170</f>
      </c>
    </row>
    <row r="170" spans="1:16" ht="12.75">
      <c r="A170" s="19" t="s">
        <v>36</v>
      </c>
      <c s="23" t="s">
        <v>306</v>
      </c>
      <c s="23" t="s">
        <v>250</v>
      </c>
      <c s="19" t="s">
        <v>38</v>
      </c>
      <c s="24" t="s">
        <v>251</v>
      </c>
      <c s="25" t="s">
        <v>63</v>
      </c>
      <c s="26">
        <v>11.55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41</v>
      </c>
      <c r="E171" s="29" t="s">
        <v>251</v>
      </c>
    </row>
    <row r="172" spans="1:5" ht="25.5">
      <c r="A172" s="30" t="s">
        <v>42</v>
      </c>
      <c r="E172" s="31" t="s">
        <v>512</v>
      </c>
    </row>
    <row r="173" spans="1:5" ht="12.75">
      <c r="A173" t="s">
        <v>43</v>
      </c>
      <c r="E173" s="29" t="s">
        <v>38</v>
      </c>
    </row>
    <row r="174" spans="1:18" ht="12.75" customHeight="1">
      <c r="A174" s="5" t="s">
        <v>33</v>
      </c>
      <c s="5"/>
      <c s="34" t="s">
        <v>87</v>
      </c>
      <c s="5"/>
      <c s="21" t="s">
        <v>253</v>
      </c>
      <c s="5"/>
      <c s="5"/>
      <c s="5"/>
      <c s="35">
        <f>0+Q174</f>
      </c>
      <c r="O174">
        <f>0+R174</f>
      </c>
      <c r="Q174">
        <f>0+I175+I179+I183+I187</f>
      </c>
      <c>
        <f>0+O175+O179+O183+O187</f>
      </c>
    </row>
    <row r="175" spans="1:16" ht="12.75">
      <c r="A175" s="19" t="s">
        <v>36</v>
      </c>
      <c s="23" t="s">
        <v>260</v>
      </c>
      <c s="23" t="s">
        <v>255</v>
      </c>
      <c s="19" t="s">
        <v>38</v>
      </c>
      <c s="24" t="s">
        <v>256</v>
      </c>
      <c s="25" t="s">
        <v>184</v>
      </c>
      <c s="26">
        <v>4.2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41</v>
      </c>
      <c r="E176" s="29" t="s">
        <v>256</v>
      </c>
    </row>
    <row r="177" spans="1:5" ht="12.75">
      <c r="A177" s="30" t="s">
        <v>42</v>
      </c>
      <c r="E177" s="31" t="s">
        <v>38</v>
      </c>
    </row>
    <row r="178" spans="1:5" ht="12.75">
      <c r="A178" t="s">
        <v>43</v>
      </c>
      <c r="E178" s="29" t="s">
        <v>38</v>
      </c>
    </row>
    <row r="179" spans="1:16" ht="12.75">
      <c r="A179" s="19" t="s">
        <v>36</v>
      </c>
      <c s="23" t="s">
        <v>210</v>
      </c>
      <c s="23" t="s">
        <v>258</v>
      </c>
      <c s="19" t="s">
        <v>38</v>
      </c>
      <c s="24" t="s">
        <v>259</v>
      </c>
      <c s="25" t="s">
        <v>184</v>
      </c>
      <c s="26">
        <v>15.4</v>
      </c>
      <c s="27">
        <v>0</v>
      </c>
      <c s="27">
        <f>ROUND(ROUND(H179,2)*ROUND(G179,3),2)</f>
      </c>
      <c r="O179">
        <f>(I179*21)/100</f>
      </c>
      <c t="s">
        <v>14</v>
      </c>
    </row>
    <row r="180" spans="1:5" ht="12.75">
      <c r="A180" s="28" t="s">
        <v>41</v>
      </c>
      <c r="E180" s="29" t="s">
        <v>259</v>
      </c>
    </row>
    <row r="181" spans="1:5" ht="12.75">
      <c r="A181" s="30" t="s">
        <v>42</v>
      </c>
      <c r="E181" s="31" t="s">
        <v>38</v>
      </c>
    </row>
    <row r="182" spans="1:5" ht="12.75">
      <c r="A182" t="s">
        <v>43</v>
      </c>
      <c r="E182" s="29" t="s">
        <v>38</v>
      </c>
    </row>
    <row r="183" spans="1:16" ht="12.75">
      <c r="A183" s="19" t="s">
        <v>36</v>
      </c>
      <c s="23" t="s">
        <v>226</v>
      </c>
      <c s="23" t="s">
        <v>261</v>
      </c>
      <c s="19" t="s">
        <v>38</v>
      </c>
      <c s="24" t="s">
        <v>262</v>
      </c>
      <c s="25" t="s">
        <v>184</v>
      </c>
      <c s="26">
        <v>15.4</v>
      </c>
      <c s="27">
        <v>0</v>
      </c>
      <c s="27">
        <f>ROUND(ROUND(H183,2)*ROUND(G183,3),2)</f>
      </c>
      <c r="O183">
        <f>(I183*21)/100</f>
      </c>
      <c t="s">
        <v>14</v>
      </c>
    </row>
    <row r="184" spans="1:5" ht="12.75">
      <c r="A184" s="28" t="s">
        <v>41</v>
      </c>
      <c r="E184" s="29" t="s">
        <v>262</v>
      </c>
    </row>
    <row r="185" spans="1:5" ht="25.5">
      <c r="A185" s="30" t="s">
        <v>42</v>
      </c>
      <c r="E185" s="31" t="s">
        <v>513</v>
      </c>
    </row>
    <row r="186" spans="1:5" ht="12.75">
      <c r="A186" t="s">
        <v>43</v>
      </c>
      <c r="E186" s="29" t="s">
        <v>38</v>
      </c>
    </row>
    <row r="187" spans="1:16" ht="25.5">
      <c r="A187" s="19" t="s">
        <v>36</v>
      </c>
      <c s="23" t="s">
        <v>222</v>
      </c>
      <c s="23" t="s">
        <v>265</v>
      </c>
      <c s="19" t="s">
        <v>38</v>
      </c>
      <c s="24" t="s">
        <v>266</v>
      </c>
      <c s="25" t="s">
        <v>184</v>
      </c>
      <c s="26">
        <v>4.2</v>
      </c>
      <c s="27">
        <v>0</v>
      </c>
      <c s="27">
        <f>ROUND(ROUND(H187,2)*ROUND(G187,3),2)</f>
      </c>
      <c r="O187">
        <f>(I187*21)/100</f>
      </c>
      <c t="s">
        <v>14</v>
      </c>
    </row>
    <row r="188" spans="1:5" ht="25.5">
      <c r="A188" s="28" t="s">
        <v>41</v>
      </c>
      <c r="E188" s="29" t="s">
        <v>266</v>
      </c>
    </row>
    <row r="189" spans="1:5" ht="25.5">
      <c r="A189" s="30" t="s">
        <v>42</v>
      </c>
      <c r="E189" s="31" t="s">
        <v>514</v>
      </c>
    </row>
    <row r="190" spans="1:5" ht="12.75">
      <c r="A190" t="s">
        <v>43</v>
      </c>
      <c r="E190" s="29" t="s">
        <v>38</v>
      </c>
    </row>
    <row r="191" spans="1:18" ht="12.75" customHeight="1">
      <c r="A191" s="5" t="s">
        <v>33</v>
      </c>
      <c s="5"/>
      <c s="34" t="s">
        <v>30</v>
      </c>
      <c s="5"/>
      <c s="21" t="s">
        <v>268</v>
      </c>
      <c s="5"/>
      <c s="5"/>
      <c s="5"/>
      <c s="35">
        <f>0+Q191</f>
      </c>
      <c r="O191">
        <f>0+R191</f>
      </c>
      <c r="Q191">
        <f>0+I192+I196+I200+I204+I208+I212+I216</f>
      </c>
      <c>
        <f>0+O192+O196+O200+O204+O208+O212+O216</f>
      </c>
    </row>
    <row r="192" spans="1:16" ht="12.75">
      <c r="A192" s="19" t="s">
        <v>36</v>
      </c>
      <c s="23" t="s">
        <v>273</v>
      </c>
      <c s="23" t="s">
        <v>295</v>
      </c>
      <c s="19" t="s">
        <v>38</v>
      </c>
      <c s="24" t="s">
        <v>296</v>
      </c>
      <c s="25" t="s">
        <v>184</v>
      </c>
      <c s="26">
        <v>91.188</v>
      </c>
      <c s="27">
        <v>0</v>
      </c>
      <c s="27">
        <f>ROUND(ROUND(H192,2)*ROUND(G192,3),2)</f>
      </c>
      <c r="O192">
        <f>(I192*21)/100</f>
      </c>
      <c t="s">
        <v>14</v>
      </c>
    </row>
    <row r="193" spans="1:5" ht="12.75">
      <c r="A193" s="28" t="s">
        <v>41</v>
      </c>
      <c r="E193" s="29" t="s">
        <v>296</v>
      </c>
    </row>
    <row r="194" spans="1:5" ht="25.5">
      <c r="A194" s="30" t="s">
        <v>42</v>
      </c>
      <c r="E194" s="31" t="s">
        <v>515</v>
      </c>
    </row>
    <row r="195" spans="1:5" ht="12.75">
      <c r="A195" t="s">
        <v>43</v>
      </c>
      <c r="E195" s="29" t="s">
        <v>38</v>
      </c>
    </row>
    <row r="196" spans="1:16" ht="12.75">
      <c r="A196" s="19" t="s">
        <v>36</v>
      </c>
      <c s="23" t="s">
        <v>254</v>
      </c>
      <c s="23" t="s">
        <v>299</v>
      </c>
      <c s="19" t="s">
        <v>38</v>
      </c>
      <c s="24" t="s">
        <v>300</v>
      </c>
      <c s="25" t="s">
        <v>184</v>
      </c>
      <c s="26">
        <v>9.18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12.75">
      <c r="A197" s="28" t="s">
        <v>41</v>
      </c>
      <c r="E197" s="29" t="s">
        <v>300</v>
      </c>
    </row>
    <row r="198" spans="1:5" ht="25.5">
      <c r="A198" s="30" t="s">
        <v>42</v>
      </c>
      <c r="E198" s="31" t="s">
        <v>516</v>
      </c>
    </row>
    <row r="199" spans="1:5" ht="12.75">
      <c r="A199" t="s">
        <v>43</v>
      </c>
      <c r="E199" s="29" t="s">
        <v>38</v>
      </c>
    </row>
    <row r="200" spans="1:16" ht="12.75">
      <c r="A200" s="19" t="s">
        <v>36</v>
      </c>
      <c s="23" t="s">
        <v>310</v>
      </c>
      <c s="23" t="s">
        <v>303</v>
      </c>
      <c s="19" t="s">
        <v>38</v>
      </c>
      <c s="24" t="s">
        <v>304</v>
      </c>
      <c s="25" t="s">
        <v>184</v>
      </c>
      <c s="26">
        <v>4</v>
      </c>
      <c s="27">
        <v>0</v>
      </c>
      <c s="27">
        <f>ROUND(ROUND(H200,2)*ROUND(G200,3),2)</f>
      </c>
      <c r="O200">
        <f>(I200*21)/100</f>
      </c>
      <c t="s">
        <v>14</v>
      </c>
    </row>
    <row r="201" spans="1:5" ht="12.75">
      <c r="A201" s="28" t="s">
        <v>41</v>
      </c>
      <c r="E201" s="29" t="s">
        <v>304</v>
      </c>
    </row>
    <row r="202" spans="1:5" ht="38.25">
      <c r="A202" s="30" t="s">
        <v>42</v>
      </c>
      <c r="E202" s="31" t="s">
        <v>517</v>
      </c>
    </row>
    <row r="203" spans="1:5" ht="12.75">
      <c r="A203" t="s">
        <v>43</v>
      </c>
      <c r="E203" s="29" t="s">
        <v>38</v>
      </c>
    </row>
    <row r="204" spans="1:16" ht="12.75">
      <c r="A204" s="19" t="s">
        <v>36</v>
      </c>
      <c s="23" t="s">
        <v>264</v>
      </c>
      <c s="23" t="s">
        <v>307</v>
      </c>
      <c s="19" t="s">
        <v>38</v>
      </c>
      <c s="24" t="s">
        <v>308</v>
      </c>
      <c s="25" t="s">
        <v>184</v>
      </c>
      <c s="26">
        <v>92.514</v>
      </c>
      <c s="27">
        <v>0</v>
      </c>
      <c s="27">
        <f>ROUND(ROUND(H204,2)*ROUND(G204,3),2)</f>
      </c>
      <c r="O204">
        <f>(I204*21)/100</f>
      </c>
      <c t="s">
        <v>14</v>
      </c>
    </row>
    <row r="205" spans="1:5" ht="12.75">
      <c r="A205" s="28" t="s">
        <v>41</v>
      </c>
      <c r="E205" s="29" t="s">
        <v>308</v>
      </c>
    </row>
    <row r="206" spans="1:5" ht="25.5">
      <c r="A206" s="30" t="s">
        <v>42</v>
      </c>
      <c r="E206" s="31" t="s">
        <v>518</v>
      </c>
    </row>
    <row r="207" spans="1:5" ht="12.75">
      <c r="A207" t="s">
        <v>43</v>
      </c>
      <c r="E207" s="29" t="s">
        <v>38</v>
      </c>
    </row>
    <row r="208" spans="1:16" ht="25.5">
      <c r="A208" s="19" t="s">
        <v>36</v>
      </c>
      <c s="23" t="s">
        <v>257</v>
      </c>
      <c s="23" t="s">
        <v>317</v>
      </c>
      <c s="19" t="s">
        <v>38</v>
      </c>
      <c s="24" t="s">
        <v>318</v>
      </c>
      <c s="25" t="s">
        <v>184</v>
      </c>
      <c s="26">
        <v>103.7</v>
      </c>
      <c s="27">
        <v>0</v>
      </c>
      <c s="27">
        <f>ROUND(ROUND(H208,2)*ROUND(G208,3),2)</f>
      </c>
      <c r="O208">
        <f>(I208*21)/100</f>
      </c>
      <c t="s">
        <v>14</v>
      </c>
    </row>
    <row r="209" spans="1:5" ht="25.5">
      <c r="A209" s="28" t="s">
        <v>41</v>
      </c>
      <c r="E209" s="29" t="s">
        <v>318</v>
      </c>
    </row>
    <row r="210" spans="1:5" ht="12.75">
      <c r="A210" s="30" t="s">
        <v>42</v>
      </c>
      <c r="E210" s="31" t="s">
        <v>38</v>
      </c>
    </row>
    <row r="211" spans="1:5" ht="12.75">
      <c r="A211" t="s">
        <v>43</v>
      </c>
      <c r="E211" s="29" t="s">
        <v>38</v>
      </c>
    </row>
    <row r="212" spans="1:16" ht="25.5">
      <c r="A212" s="19" t="s">
        <v>36</v>
      </c>
      <c s="23" t="s">
        <v>269</v>
      </c>
      <c s="23" t="s">
        <v>320</v>
      </c>
      <c s="19" t="s">
        <v>38</v>
      </c>
      <c s="24" t="s">
        <v>321</v>
      </c>
      <c s="25" t="s">
        <v>184</v>
      </c>
      <c s="26">
        <v>89.4</v>
      </c>
      <c s="27">
        <v>0</v>
      </c>
      <c s="27">
        <f>ROUND(ROUND(H212,2)*ROUND(G212,3),2)</f>
      </c>
      <c r="O212">
        <f>(I212*21)/100</f>
      </c>
      <c t="s">
        <v>14</v>
      </c>
    </row>
    <row r="213" spans="1:5" ht="25.5">
      <c r="A213" s="28" t="s">
        <v>41</v>
      </c>
      <c r="E213" s="29" t="s">
        <v>321</v>
      </c>
    </row>
    <row r="214" spans="1:5" ht="12.75">
      <c r="A214" s="30" t="s">
        <v>42</v>
      </c>
      <c r="E214" s="31" t="s">
        <v>38</v>
      </c>
    </row>
    <row r="215" spans="1:5" ht="12.75">
      <c r="A215" t="s">
        <v>43</v>
      </c>
      <c r="E215" s="29" t="s">
        <v>38</v>
      </c>
    </row>
    <row r="216" spans="1:16" ht="12.75">
      <c r="A216" s="19" t="s">
        <v>36</v>
      </c>
      <c s="23" t="s">
        <v>277</v>
      </c>
      <c s="23" t="s">
        <v>323</v>
      </c>
      <c s="19" t="s">
        <v>38</v>
      </c>
      <c s="24" t="s">
        <v>324</v>
      </c>
      <c s="25" t="s">
        <v>90</v>
      </c>
      <c s="26">
        <v>7.731</v>
      </c>
      <c s="27">
        <v>0</v>
      </c>
      <c s="27">
        <f>ROUND(ROUND(H216,2)*ROUND(G216,3),2)</f>
      </c>
      <c r="O216">
        <f>(I216*21)/100</f>
      </c>
      <c t="s">
        <v>14</v>
      </c>
    </row>
    <row r="217" spans="1:5" ht="12.75">
      <c r="A217" s="28" t="s">
        <v>41</v>
      </c>
      <c r="E217" s="29" t="s">
        <v>324</v>
      </c>
    </row>
    <row r="218" spans="1:5" ht="38.25">
      <c r="A218" s="30" t="s">
        <v>42</v>
      </c>
      <c r="E218" s="31" t="s">
        <v>519</v>
      </c>
    </row>
    <row r="219" spans="1:5" ht="12.75">
      <c r="A219" t="s">
        <v>43</v>
      </c>
      <c r="E219" s="29" t="s">
        <v>38</v>
      </c>
    </row>
    <row r="220" spans="1:18" ht="12.75" customHeight="1">
      <c r="A220" s="5" t="s">
        <v>33</v>
      </c>
      <c s="5"/>
      <c s="34" t="s">
        <v>337</v>
      </c>
      <c s="5"/>
      <c s="21" t="s">
        <v>338</v>
      </c>
      <c s="5"/>
      <c s="5"/>
      <c s="5"/>
      <c s="35">
        <f>0+Q220</f>
      </c>
      <c r="O220">
        <f>0+R220</f>
      </c>
      <c r="Q220">
        <f>0+I221+I225+I229+I233+I237</f>
      </c>
      <c>
        <f>0+O221+O225+O229+O233+O237</f>
      </c>
    </row>
    <row r="221" spans="1:16" ht="12.75">
      <c r="A221" s="19" t="s">
        <v>36</v>
      </c>
      <c s="23" t="s">
        <v>281</v>
      </c>
      <c s="23" t="s">
        <v>340</v>
      </c>
      <c s="19" t="s">
        <v>38</v>
      </c>
      <c s="24" t="s">
        <v>341</v>
      </c>
      <c s="25" t="s">
        <v>127</v>
      </c>
      <c s="26">
        <v>6.143</v>
      </c>
      <c s="27">
        <v>0</v>
      </c>
      <c s="27">
        <f>ROUND(ROUND(H221,2)*ROUND(G221,3),2)</f>
      </c>
      <c r="O221">
        <f>(I221*21)/100</f>
      </c>
      <c t="s">
        <v>14</v>
      </c>
    </row>
    <row r="222" spans="1:5" ht="12.75">
      <c r="A222" s="28" t="s">
        <v>41</v>
      </c>
      <c r="E222" s="29" t="s">
        <v>341</v>
      </c>
    </row>
    <row r="223" spans="1:5" ht="12.75">
      <c r="A223" s="30" t="s">
        <v>42</v>
      </c>
      <c r="E223" s="31" t="s">
        <v>38</v>
      </c>
    </row>
    <row r="224" spans="1:5" ht="12.75">
      <c r="A224" t="s">
        <v>43</v>
      </c>
      <c r="E224" s="29" t="s">
        <v>38</v>
      </c>
    </row>
    <row r="225" spans="1:16" ht="12.75">
      <c r="A225" s="19" t="s">
        <v>36</v>
      </c>
      <c s="23" t="s">
        <v>313</v>
      </c>
      <c s="23" t="s">
        <v>343</v>
      </c>
      <c s="19" t="s">
        <v>38</v>
      </c>
      <c s="24" t="s">
        <v>344</v>
      </c>
      <c s="25" t="s">
        <v>127</v>
      </c>
      <c s="26">
        <v>73.716</v>
      </c>
      <c s="27">
        <v>0</v>
      </c>
      <c s="27">
        <f>ROUND(ROUND(H225,2)*ROUND(G225,3),2)</f>
      </c>
      <c r="O225">
        <f>(I225*21)/100</f>
      </c>
      <c t="s">
        <v>14</v>
      </c>
    </row>
    <row r="226" spans="1:5" ht="12.75">
      <c r="A226" s="28" t="s">
        <v>41</v>
      </c>
      <c r="E226" s="29" t="s">
        <v>344</v>
      </c>
    </row>
    <row r="227" spans="1:5" ht="25.5">
      <c r="A227" s="30" t="s">
        <v>42</v>
      </c>
      <c r="E227" s="31" t="s">
        <v>520</v>
      </c>
    </row>
    <row r="228" spans="1:5" ht="12.75">
      <c r="A228" t="s">
        <v>43</v>
      </c>
      <c r="E228" s="29" t="s">
        <v>38</v>
      </c>
    </row>
    <row r="229" spans="1:16" ht="25.5">
      <c r="A229" s="19" t="s">
        <v>36</v>
      </c>
      <c s="23" t="s">
        <v>285</v>
      </c>
      <c s="23" t="s">
        <v>347</v>
      </c>
      <c s="19" t="s">
        <v>38</v>
      </c>
      <c s="24" t="s">
        <v>348</v>
      </c>
      <c s="25" t="s">
        <v>127</v>
      </c>
      <c s="26">
        <v>2.61</v>
      </c>
      <c s="27">
        <v>0</v>
      </c>
      <c s="27">
        <f>ROUND(ROUND(H229,2)*ROUND(G229,3),2)</f>
      </c>
      <c r="O229">
        <f>(I229*21)/100</f>
      </c>
      <c t="s">
        <v>14</v>
      </c>
    </row>
    <row r="230" spans="1:5" ht="25.5">
      <c r="A230" s="28" t="s">
        <v>41</v>
      </c>
      <c r="E230" s="29" t="s">
        <v>348</v>
      </c>
    </row>
    <row r="231" spans="1:5" ht="12.75">
      <c r="A231" s="30" t="s">
        <v>42</v>
      </c>
      <c r="E231" s="31" t="s">
        <v>38</v>
      </c>
    </row>
    <row r="232" spans="1:5" ht="12.75">
      <c r="A232" t="s">
        <v>43</v>
      </c>
      <c r="E232" s="29" t="s">
        <v>38</v>
      </c>
    </row>
    <row r="233" spans="1:16" ht="25.5">
      <c r="A233" s="19" t="s">
        <v>36</v>
      </c>
      <c s="23" t="s">
        <v>291</v>
      </c>
      <c s="23" t="s">
        <v>521</v>
      </c>
      <c s="19" t="s">
        <v>38</v>
      </c>
      <c s="24" t="s">
        <v>522</v>
      </c>
      <c s="25" t="s">
        <v>127</v>
      </c>
      <c s="26">
        <v>0.25</v>
      </c>
      <c s="27">
        <v>0</v>
      </c>
      <c s="27">
        <f>ROUND(ROUND(H233,2)*ROUND(G233,3),2)</f>
      </c>
      <c r="O233">
        <f>(I233*21)/100</f>
      </c>
      <c t="s">
        <v>14</v>
      </c>
    </row>
    <row r="234" spans="1:5" ht="25.5">
      <c r="A234" s="28" t="s">
        <v>41</v>
      </c>
      <c r="E234" s="29" t="s">
        <v>523</v>
      </c>
    </row>
    <row r="235" spans="1:5" ht="12.75">
      <c r="A235" s="30" t="s">
        <v>42</v>
      </c>
      <c r="E235" s="31" t="s">
        <v>38</v>
      </c>
    </row>
    <row r="236" spans="1:5" ht="12.75">
      <c r="A236" t="s">
        <v>43</v>
      </c>
      <c r="E236" s="29" t="s">
        <v>38</v>
      </c>
    </row>
    <row r="237" spans="1:16" ht="25.5">
      <c r="A237" s="19" t="s">
        <v>36</v>
      </c>
      <c s="23" t="s">
        <v>288</v>
      </c>
      <c s="23" t="s">
        <v>357</v>
      </c>
      <c s="19" t="s">
        <v>38</v>
      </c>
      <c s="24" t="s">
        <v>358</v>
      </c>
      <c s="25" t="s">
        <v>127</v>
      </c>
      <c s="26">
        <v>3.533</v>
      </c>
      <c s="27">
        <v>0</v>
      </c>
      <c s="27">
        <f>ROUND(ROUND(H237,2)*ROUND(G237,3),2)</f>
      </c>
      <c r="O237">
        <f>(I237*21)/100</f>
      </c>
      <c t="s">
        <v>14</v>
      </c>
    </row>
    <row r="238" spans="1:5" ht="25.5">
      <c r="A238" s="28" t="s">
        <v>41</v>
      </c>
      <c r="E238" s="29" t="s">
        <v>128</v>
      </c>
    </row>
    <row r="239" spans="1:5" ht="12.75">
      <c r="A239" s="30" t="s">
        <v>42</v>
      </c>
      <c r="E239" s="31" t="s">
        <v>38</v>
      </c>
    </row>
    <row r="240" spans="1:5" ht="12.75">
      <c r="A240" t="s">
        <v>43</v>
      </c>
      <c r="E240" s="29" t="s">
        <v>38</v>
      </c>
    </row>
    <row r="241" spans="1:18" ht="12.75" customHeight="1">
      <c r="A241" s="5" t="s">
        <v>33</v>
      </c>
      <c s="5"/>
      <c s="34" t="s">
        <v>359</v>
      </c>
      <c s="5"/>
      <c s="21" t="s">
        <v>360</v>
      </c>
      <c s="5"/>
      <c s="5"/>
      <c s="5"/>
      <c s="35">
        <f>0+Q241</f>
      </c>
      <c r="O241">
        <f>0+R241</f>
      </c>
      <c r="Q241">
        <f>0+I242</f>
      </c>
      <c>
        <f>0+O242</f>
      </c>
    </row>
    <row r="242" spans="1:16" ht="12.75">
      <c r="A242" s="19" t="s">
        <v>36</v>
      </c>
      <c s="23" t="s">
        <v>316</v>
      </c>
      <c s="23" t="s">
        <v>362</v>
      </c>
      <c s="19" t="s">
        <v>38</v>
      </c>
      <c s="24" t="s">
        <v>363</v>
      </c>
      <c s="25" t="s">
        <v>127</v>
      </c>
      <c s="26">
        <v>275.883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41</v>
      </c>
      <c r="E243" s="29" t="s">
        <v>363</v>
      </c>
    </row>
    <row r="244" spans="1:5" ht="12.75">
      <c r="A244" s="30" t="s">
        <v>42</v>
      </c>
      <c r="E244" s="31" t="s">
        <v>38</v>
      </c>
    </row>
    <row r="245" spans="1:5" ht="12.75">
      <c r="A245" t="s">
        <v>43</v>
      </c>
      <c r="E245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0+O8+O85+O90+O95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524</v>
      </c>
      <c s="36">
        <f>0+I8+I85+I90+I95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524</v>
      </c>
      <c s="5"/>
      <c s="14" t="s">
        <v>525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60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36</v>
      </c>
      <c s="23" t="s">
        <v>124</v>
      </c>
      <c s="23" t="s">
        <v>366</v>
      </c>
      <c s="19" t="s">
        <v>38</v>
      </c>
      <c s="24" t="s">
        <v>367</v>
      </c>
      <c s="25" t="s">
        <v>368</v>
      </c>
      <c s="26">
        <v>0.348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41</v>
      </c>
      <c r="E10" s="29" t="s">
        <v>367</v>
      </c>
    </row>
    <row r="11" spans="1:5" ht="25.5">
      <c r="A11" s="30" t="s">
        <v>42</v>
      </c>
      <c r="E11" s="31" t="s">
        <v>526</v>
      </c>
    </row>
    <row r="12" spans="1:5" ht="12.75">
      <c r="A12" t="s">
        <v>43</v>
      </c>
      <c r="E12" s="29" t="s">
        <v>38</v>
      </c>
    </row>
    <row r="13" spans="1:16" ht="12.75">
      <c r="A13" s="19" t="s">
        <v>36</v>
      </c>
      <c s="23" t="s">
        <v>20</v>
      </c>
      <c s="23" t="s">
        <v>527</v>
      </c>
      <c s="19" t="s">
        <v>38</v>
      </c>
      <c s="24" t="s">
        <v>528</v>
      </c>
      <c s="25" t="s">
        <v>63</v>
      </c>
      <c s="26">
        <v>5.01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41</v>
      </c>
      <c r="E14" s="29" t="s">
        <v>529</v>
      </c>
    </row>
    <row r="15" spans="1:5" ht="12.75">
      <c r="A15" s="30" t="s">
        <v>42</v>
      </c>
      <c r="E15" s="31" t="s">
        <v>38</v>
      </c>
    </row>
    <row r="16" spans="1:5" ht="12.75">
      <c r="A16" t="s">
        <v>43</v>
      </c>
      <c r="E16" s="29" t="s">
        <v>38</v>
      </c>
    </row>
    <row r="17" spans="1:16" ht="12.75">
      <c r="A17" s="19" t="s">
        <v>36</v>
      </c>
      <c s="23" t="s">
        <v>14</v>
      </c>
      <c s="23" t="s">
        <v>88</v>
      </c>
      <c s="19" t="s">
        <v>38</v>
      </c>
      <c s="24" t="s">
        <v>89</v>
      </c>
      <c s="25" t="s">
        <v>90</v>
      </c>
      <c s="26">
        <v>0.87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41</v>
      </c>
      <c r="E18" s="29" t="s">
        <v>91</v>
      </c>
    </row>
    <row r="19" spans="1:5" ht="25.5">
      <c r="A19" s="30" t="s">
        <v>42</v>
      </c>
      <c r="E19" s="31" t="s">
        <v>530</v>
      </c>
    </row>
    <row r="20" spans="1:5" ht="12.75">
      <c r="A20" t="s">
        <v>43</v>
      </c>
      <c r="E20" s="29" t="s">
        <v>38</v>
      </c>
    </row>
    <row r="21" spans="1:16" ht="12.75">
      <c r="A21" s="19" t="s">
        <v>36</v>
      </c>
      <c s="23" t="s">
        <v>12</v>
      </c>
      <c s="23" t="s">
        <v>381</v>
      </c>
      <c s="19" t="s">
        <v>38</v>
      </c>
      <c s="24" t="s">
        <v>382</v>
      </c>
      <c s="25" t="s">
        <v>90</v>
      </c>
      <c s="26">
        <v>48.48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41</v>
      </c>
      <c r="E22" s="29" t="s">
        <v>382</v>
      </c>
    </row>
    <row r="23" spans="1:5" ht="25.5">
      <c r="A23" s="30" t="s">
        <v>42</v>
      </c>
      <c r="E23" s="31" t="s">
        <v>531</v>
      </c>
    </row>
    <row r="24" spans="1:5" ht="12.75">
      <c r="A24" t="s">
        <v>43</v>
      </c>
      <c r="E24" s="29" t="s">
        <v>38</v>
      </c>
    </row>
    <row r="25" spans="1:16" ht="12.75">
      <c r="A25" s="19" t="s">
        <v>36</v>
      </c>
      <c s="23" t="s">
        <v>24</v>
      </c>
      <c s="23" t="s">
        <v>385</v>
      </c>
      <c s="19" t="s">
        <v>38</v>
      </c>
      <c s="24" t="s">
        <v>386</v>
      </c>
      <c s="25" t="s">
        <v>90</v>
      </c>
      <c s="26">
        <v>48.48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41</v>
      </c>
      <c r="E26" s="29" t="s">
        <v>386</v>
      </c>
    </row>
    <row r="27" spans="1:5" ht="12.75">
      <c r="A27" s="30" t="s">
        <v>42</v>
      </c>
      <c r="E27" s="31" t="s">
        <v>38</v>
      </c>
    </row>
    <row r="28" spans="1:5" ht="12.75">
      <c r="A28" t="s">
        <v>43</v>
      </c>
      <c r="E28" s="29" t="s">
        <v>38</v>
      </c>
    </row>
    <row r="29" spans="1:16" ht="12.75">
      <c r="A29" s="19" t="s">
        <v>36</v>
      </c>
      <c s="23" t="s">
        <v>26</v>
      </c>
      <c s="23" t="s">
        <v>532</v>
      </c>
      <c s="19" t="s">
        <v>38</v>
      </c>
      <c s="24" t="s">
        <v>533</v>
      </c>
      <c s="25" t="s">
        <v>90</v>
      </c>
      <c s="26">
        <v>37.856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41</v>
      </c>
      <c r="E30" s="29" t="s">
        <v>533</v>
      </c>
    </row>
    <row r="31" spans="1:5" ht="25.5">
      <c r="A31" s="30" t="s">
        <v>42</v>
      </c>
      <c r="E31" s="31" t="s">
        <v>534</v>
      </c>
    </row>
    <row r="32" spans="1:5" ht="12.75">
      <c r="A32" t="s">
        <v>43</v>
      </c>
      <c r="E32" s="29" t="s">
        <v>38</v>
      </c>
    </row>
    <row r="33" spans="1:16" ht="12.75">
      <c r="A33" s="19" t="s">
        <v>36</v>
      </c>
      <c s="23" t="s">
        <v>13</v>
      </c>
      <c s="23" t="s">
        <v>388</v>
      </c>
      <c s="19" t="s">
        <v>38</v>
      </c>
      <c s="24" t="s">
        <v>389</v>
      </c>
      <c s="25" t="s">
        <v>90</v>
      </c>
      <c s="26">
        <v>14.256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41</v>
      </c>
      <c r="E34" s="29" t="s">
        <v>390</v>
      </c>
    </row>
    <row r="35" spans="1:5" ht="63.75">
      <c r="A35" s="30" t="s">
        <v>42</v>
      </c>
      <c r="E35" s="37" t="s">
        <v>535</v>
      </c>
    </row>
    <row r="36" spans="1:5" ht="12.75">
      <c r="A36" t="s">
        <v>43</v>
      </c>
      <c r="E36" s="29" t="s">
        <v>38</v>
      </c>
    </row>
    <row r="37" spans="1:16" ht="12.75">
      <c r="A37" s="19" t="s">
        <v>36</v>
      </c>
      <c s="23" t="s">
        <v>82</v>
      </c>
      <c s="23" t="s">
        <v>107</v>
      </c>
      <c s="19" t="s">
        <v>38</v>
      </c>
      <c s="24" t="s">
        <v>108</v>
      </c>
      <c s="25" t="s">
        <v>90</v>
      </c>
      <c s="26">
        <v>43.224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41</v>
      </c>
      <c r="E38" s="29" t="s">
        <v>109</v>
      </c>
    </row>
    <row r="39" spans="1:5" ht="63.75">
      <c r="A39" s="30" t="s">
        <v>42</v>
      </c>
      <c r="E39" s="31" t="s">
        <v>536</v>
      </c>
    </row>
    <row r="40" spans="1:5" ht="12.75">
      <c r="A40" t="s">
        <v>43</v>
      </c>
      <c r="E40" s="29" t="s">
        <v>38</v>
      </c>
    </row>
    <row r="41" spans="1:16" ht="25.5">
      <c r="A41" s="19" t="s">
        <v>36</v>
      </c>
      <c s="23" t="s">
        <v>87</v>
      </c>
      <c s="23" t="s">
        <v>112</v>
      </c>
      <c s="19" t="s">
        <v>38</v>
      </c>
      <c s="24" t="s">
        <v>113</v>
      </c>
      <c s="25" t="s">
        <v>90</v>
      </c>
      <c s="26">
        <v>129.672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38.25">
      <c r="A42" s="28" t="s">
        <v>41</v>
      </c>
      <c r="E42" s="29" t="s">
        <v>114</v>
      </c>
    </row>
    <row r="43" spans="1:5" ht="25.5">
      <c r="A43" s="30" t="s">
        <v>42</v>
      </c>
      <c r="E43" s="31" t="s">
        <v>537</v>
      </c>
    </row>
    <row r="44" spans="1:5" ht="12.75">
      <c r="A44" t="s">
        <v>43</v>
      </c>
      <c r="E44" s="29" t="s">
        <v>38</v>
      </c>
    </row>
    <row r="45" spans="1:16" ht="12.75">
      <c r="A45" s="19" t="s">
        <v>36</v>
      </c>
      <c s="23" t="s">
        <v>30</v>
      </c>
      <c s="23" t="s">
        <v>394</v>
      </c>
      <c s="19" t="s">
        <v>38</v>
      </c>
      <c s="24" t="s">
        <v>395</v>
      </c>
      <c s="25" t="s">
        <v>90</v>
      </c>
      <c s="26">
        <v>7.128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41</v>
      </c>
      <c r="E46" s="29" t="s">
        <v>395</v>
      </c>
    </row>
    <row r="47" spans="1:5" ht="25.5">
      <c r="A47" s="30" t="s">
        <v>42</v>
      </c>
      <c r="E47" s="31" t="s">
        <v>538</v>
      </c>
    </row>
    <row r="48" spans="1:5" ht="12.75">
      <c r="A48" t="s">
        <v>43</v>
      </c>
      <c r="E48" s="29" t="s">
        <v>38</v>
      </c>
    </row>
    <row r="49" spans="1:16" ht="12.75">
      <c r="A49" s="19" t="s">
        <v>36</v>
      </c>
      <c s="23" t="s">
        <v>32</v>
      </c>
      <c s="23" t="s">
        <v>122</v>
      </c>
      <c s="19" t="s">
        <v>38</v>
      </c>
      <c s="24" t="s">
        <v>123</v>
      </c>
      <c s="25" t="s">
        <v>90</v>
      </c>
      <c s="26">
        <v>43.224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41</v>
      </c>
      <c r="E50" s="29" t="s">
        <v>123</v>
      </c>
    </row>
    <row r="51" spans="1:5" ht="12.75">
      <c r="A51" s="30" t="s">
        <v>42</v>
      </c>
      <c r="E51" s="31" t="s">
        <v>38</v>
      </c>
    </row>
    <row r="52" spans="1:5" ht="12.75">
      <c r="A52" t="s">
        <v>43</v>
      </c>
      <c r="E52" s="29" t="s">
        <v>38</v>
      </c>
    </row>
    <row r="53" spans="1:16" ht="12.75">
      <c r="A53" s="19" t="s">
        <v>36</v>
      </c>
      <c s="23" t="s">
        <v>99</v>
      </c>
      <c s="23" t="s">
        <v>125</v>
      </c>
      <c s="19" t="s">
        <v>38</v>
      </c>
      <c s="24" t="s">
        <v>126</v>
      </c>
      <c s="25" t="s">
        <v>127</v>
      </c>
      <c s="26">
        <v>77.803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41</v>
      </c>
      <c r="E54" s="29" t="s">
        <v>128</v>
      </c>
    </row>
    <row r="55" spans="1:5" ht="25.5">
      <c r="A55" s="30" t="s">
        <v>42</v>
      </c>
      <c r="E55" s="31" t="s">
        <v>539</v>
      </c>
    </row>
    <row r="56" spans="1:5" ht="12.75">
      <c r="A56" t="s">
        <v>43</v>
      </c>
      <c r="E56" s="29" t="s">
        <v>38</v>
      </c>
    </row>
    <row r="57" spans="1:16" ht="12.75">
      <c r="A57" s="19" t="s">
        <v>36</v>
      </c>
      <c s="23" t="s">
        <v>103</v>
      </c>
      <c s="23" t="s">
        <v>131</v>
      </c>
      <c s="19" t="s">
        <v>38</v>
      </c>
      <c s="24" t="s">
        <v>132</v>
      </c>
      <c s="25" t="s">
        <v>90</v>
      </c>
      <c s="26">
        <v>21.816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41</v>
      </c>
      <c r="E58" s="29" t="s">
        <v>132</v>
      </c>
    </row>
    <row r="59" spans="1:5" ht="38.25">
      <c r="A59" s="30" t="s">
        <v>42</v>
      </c>
      <c r="E59" s="31" t="s">
        <v>540</v>
      </c>
    </row>
    <row r="60" spans="1:5" ht="12.75">
      <c r="A60" t="s">
        <v>43</v>
      </c>
      <c r="E60" s="29" t="s">
        <v>38</v>
      </c>
    </row>
    <row r="61" spans="1:16" ht="12.75">
      <c r="A61" s="19" t="s">
        <v>36</v>
      </c>
      <c s="23" t="s">
        <v>111</v>
      </c>
      <c s="23" t="s">
        <v>135</v>
      </c>
      <c s="19" t="s">
        <v>38</v>
      </c>
      <c s="24" t="s">
        <v>136</v>
      </c>
      <c s="25" t="s">
        <v>90</v>
      </c>
      <c s="26">
        <v>21.331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12.75">
      <c r="A62" s="28" t="s">
        <v>41</v>
      </c>
      <c r="E62" s="29" t="s">
        <v>136</v>
      </c>
    </row>
    <row r="63" spans="1:5" ht="25.5">
      <c r="A63" s="30" t="s">
        <v>42</v>
      </c>
      <c r="E63" s="31" t="s">
        <v>541</v>
      </c>
    </row>
    <row r="64" spans="1:5" ht="12.75">
      <c r="A64" t="s">
        <v>43</v>
      </c>
      <c r="E64" s="29" t="s">
        <v>38</v>
      </c>
    </row>
    <row r="65" spans="1:16" ht="12.75">
      <c r="A65" s="19" t="s">
        <v>36</v>
      </c>
      <c s="23" t="s">
        <v>151</v>
      </c>
      <c s="23" t="s">
        <v>542</v>
      </c>
      <c s="19" t="s">
        <v>38</v>
      </c>
      <c s="24" t="s">
        <v>543</v>
      </c>
      <c s="25" t="s">
        <v>63</v>
      </c>
      <c s="26">
        <v>8.7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41</v>
      </c>
      <c r="E66" s="29" t="s">
        <v>544</v>
      </c>
    </row>
    <row r="67" spans="1:5" ht="12.75">
      <c r="A67" s="30" t="s">
        <v>42</v>
      </c>
      <c r="E67" s="31" t="s">
        <v>38</v>
      </c>
    </row>
    <row r="68" spans="1:5" ht="12.75">
      <c r="A68" t="s">
        <v>43</v>
      </c>
      <c r="E68" s="29" t="s">
        <v>38</v>
      </c>
    </row>
    <row r="69" spans="1:16" ht="12.75">
      <c r="A69" s="19" t="s">
        <v>36</v>
      </c>
      <c s="23" t="s">
        <v>121</v>
      </c>
      <c s="23" t="s">
        <v>545</v>
      </c>
      <c s="19" t="s">
        <v>38</v>
      </c>
      <c s="24" t="s">
        <v>546</v>
      </c>
      <c s="25" t="s">
        <v>63</v>
      </c>
      <c s="26">
        <v>8.7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41</v>
      </c>
      <c r="E70" s="29" t="s">
        <v>547</v>
      </c>
    </row>
    <row r="71" spans="1:5" ht="12.75">
      <c r="A71" s="30" t="s">
        <v>42</v>
      </c>
      <c r="E71" s="31" t="s">
        <v>38</v>
      </c>
    </row>
    <row r="72" spans="1:5" ht="12.75">
      <c r="A72" t="s">
        <v>43</v>
      </c>
      <c r="E72" s="29" t="s">
        <v>38</v>
      </c>
    </row>
    <row r="73" spans="1:16" ht="12.75">
      <c r="A73" s="19" t="s">
        <v>36</v>
      </c>
      <c s="23" t="s">
        <v>130</v>
      </c>
      <c s="23" t="s">
        <v>405</v>
      </c>
      <c s="19" t="s">
        <v>38</v>
      </c>
      <c s="24" t="s">
        <v>406</v>
      </c>
      <c s="25" t="s">
        <v>63</v>
      </c>
      <c s="26">
        <v>8.7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41</v>
      </c>
      <c r="E74" s="29" t="s">
        <v>407</v>
      </c>
    </row>
    <row r="75" spans="1:5" ht="12.75">
      <c r="A75" s="30" t="s">
        <v>42</v>
      </c>
      <c r="E75" s="31" t="s">
        <v>38</v>
      </c>
    </row>
    <row r="76" spans="1:5" ht="12.75">
      <c r="A76" t="s">
        <v>43</v>
      </c>
      <c r="E76" s="29" t="s">
        <v>38</v>
      </c>
    </row>
    <row r="77" spans="1:16" ht="12.75">
      <c r="A77" s="19" t="s">
        <v>36</v>
      </c>
      <c s="23" t="s">
        <v>116</v>
      </c>
      <c s="23" t="s">
        <v>144</v>
      </c>
      <c s="19" t="s">
        <v>38</v>
      </c>
      <c s="24" t="s">
        <v>145</v>
      </c>
      <c s="25" t="s">
        <v>127</v>
      </c>
      <c s="26">
        <v>21.331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41</v>
      </c>
      <c r="E78" s="29" t="s">
        <v>145</v>
      </c>
    </row>
    <row r="79" spans="1:5" ht="12.75">
      <c r="A79" s="30" t="s">
        <v>42</v>
      </c>
      <c r="E79" s="31" t="s">
        <v>38</v>
      </c>
    </row>
    <row r="80" spans="1:5" ht="12.75">
      <c r="A80" t="s">
        <v>43</v>
      </c>
      <c r="E80" s="29" t="s">
        <v>38</v>
      </c>
    </row>
    <row r="81" spans="1:16" ht="12.75">
      <c r="A81" s="19" t="s">
        <v>36</v>
      </c>
      <c s="23" t="s">
        <v>106</v>
      </c>
      <c s="23" t="s">
        <v>152</v>
      </c>
      <c s="19" t="s">
        <v>38</v>
      </c>
      <c s="24" t="s">
        <v>153</v>
      </c>
      <c s="25" t="s">
        <v>127</v>
      </c>
      <c s="26">
        <v>33.12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41</v>
      </c>
      <c r="E82" s="29" t="s">
        <v>153</v>
      </c>
    </row>
    <row r="83" spans="1:5" ht="25.5">
      <c r="A83" s="30" t="s">
        <v>42</v>
      </c>
      <c r="E83" s="31" t="s">
        <v>548</v>
      </c>
    </row>
    <row r="84" spans="1:5" ht="12.75">
      <c r="A84" t="s">
        <v>43</v>
      </c>
      <c r="E84" s="29" t="s">
        <v>38</v>
      </c>
    </row>
    <row r="85" spans="1:18" ht="12.75" customHeight="1">
      <c r="A85" s="5" t="s">
        <v>33</v>
      </c>
      <c s="5"/>
      <c s="34" t="s">
        <v>24</v>
      </c>
      <c s="5"/>
      <c s="21" t="s">
        <v>195</v>
      </c>
      <c s="5"/>
      <c s="5"/>
      <c s="5"/>
      <c s="35">
        <f>0+Q85</f>
      </c>
      <c r="O85">
        <f>0+R85</f>
      </c>
      <c r="Q85">
        <f>0+I86</f>
      </c>
      <c>
        <f>0+O86</f>
      </c>
    </row>
    <row r="86" spans="1:16" ht="12.75">
      <c r="A86" s="19" t="s">
        <v>36</v>
      </c>
      <c s="23" t="s">
        <v>147</v>
      </c>
      <c s="23" t="s">
        <v>197</v>
      </c>
      <c s="19" t="s">
        <v>38</v>
      </c>
      <c s="24" t="s">
        <v>198</v>
      </c>
      <c s="25" t="s">
        <v>90</v>
      </c>
      <c s="26">
        <v>4.848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41</v>
      </c>
      <c r="E87" s="29" t="s">
        <v>198</v>
      </c>
    </row>
    <row r="88" spans="1:5" ht="25.5">
      <c r="A88" s="30" t="s">
        <v>42</v>
      </c>
      <c r="E88" s="31" t="s">
        <v>549</v>
      </c>
    </row>
    <row r="89" spans="1:5" ht="12.75">
      <c r="A89" t="s">
        <v>43</v>
      </c>
      <c r="E89" s="29" t="s">
        <v>38</v>
      </c>
    </row>
    <row r="90" spans="1:18" ht="12.75" customHeight="1">
      <c r="A90" s="5" t="s">
        <v>33</v>
      </c>
      <c s="5"/>
      <c s="34" t="s">
        <v>26</v>
      </c>
      <c s="5"/>
      <c s="21" t="s">
        <v>201</v>
      </c>
      <c s="5"/>
      <c s="5"/>
      <c s="5"/>
      <c s="35">
        <f>0+Q90</f>
      </c>
      <c r="O90">
        <f>0+R90</f>
      </c>
      <c r="Q90">
        <f>0+I91</f>
      </c>
      <c>
        <f>0+O91</f>
      </c>
    </row>
    <row r="91" spans="1:16" ht="12.75">
      <c r="A91" s="19" t="s">
        <v>36</v>
      </c>
      <c s="23" t="s">
        <v>155</v>
      </c>
      <c s="23" t="s">
        <v>550</v>
      </c>
      <c s="19" t="s">
        <v>38</v>
      </c>
      <c s="24" t="s">
        <v>551</v>
      </c>
      <c s="25" t="s">
        <v>63</v>
      </c>
      <c s="26">
        <v>5.01</v>
      </c>
      <c s="27">
        <v>0</v>
      </c>
      <c s="27">
        <f>ROUND(ROUND(H91,2)*ROUND(G91,3),2)</f>
      </c>
      <c r="O91">
        <f>(I91*21)/100</f>
      </c>
      <c t="s">
        <v>14</v>
      </c>
    </row>
    <row r="92" spans="1:5" ht="38.25">
      <c r="A92" s="28" t="s">
        <v>41</v>
      </c>
      <c r="E92" s="29" t="s">
        <v>552</v>
      </c>
    </row>
    <row r="93" spans="1:5" ht="25.5">
      <c r="A93" s="30" t="s">
        <v>42</v>
      </c>
      <c r="E93" s="31" t="s">
        <v>553</v>
      </c>
    </row>
    <row r="94" spans="1:5" ht="12.75">
      <c r="A94" t="s">
        <v>43</v>
      </c>
      <c r="E94" s="29" t="s">
        <v>38</v>
      </c>
    </row>
    <row r="95" spans="1:18" ht="12.75" customHeight="1">
      <c r="A95" s="5" t="s">
        <v>33</v>
      </c>
      <c s="5"/>
      <c s="34" t="s">
        <v>87</v>
      </c>
      <c s="5"/>
      <c s="21" t="s">
        <v>253</v>
      </c>
      <c s="5"/>
      <c s="5"/>
      <c s="5"/>
      <c s="35">
        <f>0+Q95</f>
      </c>
      <c r="O95">
        <f>0+R95</f>
      </c>
      <c r="Q95">
        <f>0+I96+I100+I104+I108+I112</f>
      </c>
      <c>
        <f>0+O96+O100+O104+O108+O112</f>
      </c>
    </row>
    <row r="96" spans="1:16" ht="12.75">
      <c r="A96" s="19" t="s">
        <v>36</v>
      </c>
      <c s="23" t="s">
        <v>143</v>
      </c>
      <c s="23" t="s">
        <v>554</v>
      </c>
      <c s="19" t="s">
        <v>38</v>
      </c>
      <c s="24" t="s">
        <v>555</v>
      </c>
      <c s="25" t="s">
        <v>184</v>
      </c>
      <c s="26">
        <v>60.6</v>
      </c>
      <c s="27">
        <v>0</v>
      </c>
      <c s="27">
        <f>ROUND(ROUND(H96,2)*ROUND(G96,3),2)</f>
      </c>
      <c r="O96">
        <f>(I96*21)/100</f>
      </c>
      <c t="s">
        <v>14</v>
      </c>
    </row>
    <row r="97" spans="1:5" ht="12.75">
      <c r="A97" s="28" t="s">
        <v>41</v>
      </c>
      <c r="E97" s="29" t="s">
        <v>555</v>
      </c>
    </row>
    <row r="98" spans="1:5" ht="12.75">
      <c r="A98" s="30" t="s">
        <v>42</v>
      </c>
      <c r="E98" s="31" t="s">
        <v>38</v>
      </c>
    </row>
    <row r="99" spans="1:5" ht="12.75">
      <c r="A99" t="s">
        <v>43</v>
      </c>
      <c r="E99" s="29" t="s">
        <v>38</v>
      </c>
    </row>
    <row r="100" spans="1:16" ht="25.5">
      <c r="A100" s="19" t="s">
        <v>36</v>
      </c>
      <c s="23" t="s">
        <v>134</v>
      </c>
      <c s="23" t="s">
        <v>556</v>
      </c>
      <c s="19" t="s">
        <v>38</v>
      </c>
      <c s="24" t="s">
        <v>557</v>
      </c>
      <c s="25" t="s">
        <v>184</v>
      </c>
      <c s="26">
        <v>60.6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25.5">
      <c r="A101" s="28" t="s">
        <v>41</v>
      </c>
      <c r="E101" s="29" t="s">
        <v>557</v>
      </c>
    </row>
    <row r="102" spans="1:5" ht="12.75">
      <c r="A102" s="30" t="s">
        <v>42</v>
      </c>
      <c r="E102" s="31" t="s">
        <v>38</v>
      </c>
    </row>
    <row r="103" spans="1:5" ht="12.75">
      <c r="A103" t="s">
        <v>43</v>
      </c>
      <c r="E103" s="29" t="s">
        <v>38</v>
      </c>
    </row>
    <row r="104" spans="1:16" ht="25.5">
      <c r="A104" s="19" t="s">
        <v>36</v>
      </c>
      <c s="23" t="s">
        <v>139</v>
      </c>
      <c s="23" t="s">
        <v>558</v>
      </c>
      <c s="19" t="s">
        <v>38</v>
      </c>
      <c s="24" t="s">
        <v>559</v>
      </c>
      <c s="25" t="s">
        <v>193</v>
      </c>
      <c s="26">
        <v>3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25.5">
      <c r="A105" s="28" t="s">
        <v>41</v>
      </c>
      <c r="E105" s="29" t="s">
        <v>559</v>
      </c>
    </row>
    <row r="106" spans="1:5" ht="12.75">
      <c r="A106" s="30" t="s">
        <v>42</v>
      </c>
      <c r="E106" s="31" t="s">
        <v>38</v>
      </c>
    </row>
    <row r="107" spans="1:5" ht="12.75">
      <c r="A107" t="s">
        <v>43</v>
      </c>
      <c r="E107" s="29" t="s">
        <v>38</v>
      </c>
    </row>
    <row r="108" spans="1:16" ht="12.75">
      <c r="A108" s="19" t="s">
        <v>36</v>
      </c>
      <c s="23" t="s">
        <v>158</v>
      </c>
      <c s="23" t="s">
        <v>560</v>
      </c>
      <c s="19" t="s">
        <v>38</v>
      </c>
      <c s="24" t="s">
        <v>561</v>
      </c>
      <c s="25" t="s">
        <v>193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41</v>
      </c>
      <c r="E109" s="29" t="s">
        <v>561</v>
      </c>
    </row>
    <row r="110" spans="1:5" ht="12.75">
      <c r="A110" s="30" t="s">
        <v>42</v>
      </c>
      <c r="E110" s="31" t="s">
        <v>38</v>
      </c>
    </row>
    <row r="111" spans="1:5" ht="12.75">
      <c r="A111" t="s">
        <v>43</v>
      </c>
      <c r="E111" s="29" t="s">
        <v>38</v>
      </c>
    </row>
    <row r="112" spans="1:16" ht="12.75">
      <c r="A112" s="19" t="s">
        <v>36</v>
      </c>
      <c s="23" t="s">
        <v>172</v>
      </c>
      <c s="23" t="s">
        <v>562</v>
      </c>
      <c s="19" t="s">
        <v>38</v>
      </c>
      <c s="24" t="s">
        <v>563</v>
      </c>
      <c s="25" t="s">
        <v>193</v>
      </c>
      <c s="26">
        <v>1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12.75">
      <c r="A113" s="28" t="s">
        <v>41</v>
      </c>
      <c r="E113" s="29" t="s">
        <v>563</v>
      </c>
    </row>
    <row r="114" spans="1:5" ht="12.75">
      <c r="A114" s="30" t="s">
        <v>42</v>
      </c>
      <c r="E114" s="31" t="s">
        <v>38</v>
      </c>
    </row>
    <row r="115" spans="1:5" ht="12.75">
      <c r="A115" t="s">
        <v>43</v>
      </c>
      <c r="E115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0+O8+O33+O42+O63+O88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564</v>
      </c>
      <c s="36">
        <f>0+I8+I33+I42+I63+I88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564</v>
      </c>
      <c s="5"/>
      <c s="14" t="s">
        <v>565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60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36</v>
      </c>
      <c s="23" t="s">
        <v>20</v>
      </c>
      <c s="23" t="s">
        <v>566</v>
      </c>
      <c s="19" t="s">
        <v>38</v>
      </c>
      <c s="24" t="s">
        <v>567</v>
      </c>
      <c s="25" t="s">
        <v>90</v>
      </c>
      <c s="26">
        <v>0.864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41</v>
      </c>
      <c r="E10" s="29" t="s">
        <v>567</v>
      </c>
    </row>
    <row r="11" spans="1:5" ht="25.5">
      <c r="A11" s="30" t="s">
        <v>42</v>
      </c>
      <c r="E11" s="31" t="s">
        <v>568</v>
      </c>
    </row>
    <row r="12" spans="1:5" ht="12.75">
      <c r="A12" t="s">
        <v>43</v>
      </c>
      <c r="E12" s="29" t="s">
        <v>38</v>
      </c>
    </row>
    <row r="13" spans="1:16" ht="12.75">
      <c r="A13" s="19" t="s">
        <v>36</v>
      </c>
      <c s="23" t="s">
        <v>14</v>
      </c>
      <c s="23" t="s">
        <v>569</v>
      </c>
      <c s="19" t="s">
        <v>38</v>
      </c>
      <c s="24" t="s">
        <v>570</v>
      </c>
      <c s="25" t="s">
        <v>90</v>
      </c>
      <c s="26">
        <v>0.864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41</v>
      </c>
      <c r="E14" s="29" t="s">
        <v>570</v>
      </c>
    </row>
    <row r="15" spans="1:5" ht="12.75">
      <c r="A15" s="30" t="s">
        <v>42</v>
      </c>
      <c r="E15" s="31" t="s">
        <v>38</v>
      </c>
    </row>
    <row r="16" spans="1:5" ht="12.75">
      <c r="A16" t="s">
        <v>43</v>
      </c>
      <c r="E16" s="29" t="s">
        <v>38</v>
      </c>
    </row>
    <row r="17" spans="1:16" ht="12.75">
      <c r="A17" s="19" t="s">
        <v>36</v>
      </c>
      <c s="23" t="s">
        <v>12</v>
      </c>
      <c s="23" t="s">
        <v>107</v>
      </c>
      <c s="19" t="s">
        <v>38</v>
      </c>
      <c s="24" t="s">
        <v>108</v>
      </c>
      <c s="25" t="s">
        <v>90</v>
      </c>
      <c s="26">
        <v>0.864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41</v>
      </c>
      <c r="E18" s="29" t="s">
        <v>109</v>
      </c>
    </row>
    <row r="19" spans="1:5" ht="12.75">
      <c r="A19" s="30" t="s">
        <v>42</v>
      </c>
      <c r="E19" s="31" t="s">
        <v>38</v>
      </c>
    </row>
    <row r="20" spans="1:5" ht="12.75">
      <c r="A20" t="s">
        <v>43</v>
      </c>
      <c r="E20" s="29" t="s">
        <v>38</v>
      </c>
    </row>
    <row r="21" spans="1:16" ht="25.5">
      <c r="A21" s="19" t="s">
        <v>36</v>
      </c>
      <c s="23" t="s">
        <v>24</v>
      </c>
      <c s="23" t="s">
        <v>112</v>
      </c>
      <c s="19" t="s">
        <v>38</v>
      </c>
      <c s="24" t="s">
        <v>113</v>
      </c>
      <c s="25" t="s">
        <v>90</v>
      </c>
      <c s="26">
        <v>2.592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41</v>
      </c>
      <c r="E22" s="29" t="s">
        <v>114</v>
      </c>
    </row>
    <row r="23" spans="1:5" ht="25.5">
      <c r="A23" s="30" t="s">
        <v>42</v>
      </c>
      <c r="E23" s="31" t="s">
        <v>571</v>
      </c>
    </row>
    <row r="24" spans="1:5" ht="12.75">
      <c r="A24" t="s">
        <v>43</v>
      </c>
      <c r="E24" s="29" t="s">
        <v>38</v>
      </c>
    </row>
    <row r="25" spans="1:16" ht="12.75">
      <c r="A25" s="19" t="s">
        <v>36</v>
      </c>
      <c s="23" t="s">
        <v>26</v>
      </c>
      <c s="23" t="s">
        <v>122</v>
      </c>
      <c s="19" t="s">
        <v>38</v>
      </c>
      <c s="24" t="s">
        <v>123</v>
      </c>
      <c s="25" t="s">
        <v>90</v>
      </c>
      <c s="26">
        <v>0.864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41</v>
      </c>
      <c r="E26" s="29" t="s">
        <v>123</v>
      </c>
    </row>
    <row r="27" spans="1:5" ht="12.75">
      <c r="A27" s="30" t="s">
        <v>42</v>
      </c>
      <c r="E27" s="31" t="s">
        <v>38</v>
      </c>
    </row>
    <row r="28" spans="1:5" ht="12.75">
      <c r="A28" t="s">
        <v>43</v>
      </c>
      <c r="E28" s="29" t="s">
        <v>38</v>
      </c>
    </row>
    <row r="29" spans="1:16" ht="12.75">
      <c r="A29" s="19" t="s">
        <v>36</v>
      </c>
      <c s="23" t="s">
        <v>13</v>
      </c>
      <c s="23" t="s">
        <v>125</v>
      </c>
      <c s="19" t="s">
        <v>38</v>
      </c>
      <c s="24" t="s">
        <v>126</v>
      </c>
      <c s="25" t="s">
        <v>127</v>
      </c>
      <c s="26">
        <v>1.555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41</v>
      </c>
      <c r="E30" s="29" t="s">
        <v>128</v>
      </c>
    </row>
    <row r="31" spans="1:5" ht="25.5">
      <c r="A31" s="30" t="s">
        <v>42</v>
      </c>
      <c r="E31" s="31" t="s">
        <v>572</v>
      </c>
    </row>
    <row r="32" spans="1:5" ht="12.75">
      <c r="A32" t="s">
        <v>43</v>
      </c>
      <c r="E32" s="29" t="s">
        <v>38</v>
      </c>
    </row>
    <row r="33" spans="1:18" ht="12.75" customHeight="1">
      <c r="A33" s="5" t="s">
        <v>33</v>
      </c>
      <c s="5"/>
      <c s="34" t="s">
        <v>14</v>
      </c>
      <c s="5"/>
      <c s="21" t="s">
        <v>157</v>
      </c>
      <c s="5"/>
      <c s="5"/>
      <c s="5"/>
      <c s="35">
        <f>0+Q33</f>
      </c>
      <c r="O33">
        <f>0+R33</f>
      </c>
      <c r="Q33">
        <f>0+I34+I38</f>
      </c>
      <c>
        <f>0+O34+O38</f>
      </c>
    </row>
    <row r="34" spans="1:16" ht="12.75">
      <c r="A34" s="19" t="s">
        <v>36</v>
      </c>
      <c s="23" t="s">
        <v>82</v>
      </c>
      <c s="23" t="s">
        <v>573</v>
      </c>
      <c s="19" t="s">
        <v>38</v>
      </c>
      <c s="24" t="s">
        <v>574</v>
      </c>
      <c s="25" t="s">
        <v>90</v>
      </c>
      <c s="26">
        <v>0.512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41</v>
      </c>
      <c r="E35" s="29" t="s">
        <v>574</v>
      </c>
    </row>
    <row r="36" spans="1:5" ht="25.5">
      <c r="A36" s="30" t="s">
        <v>42</v>
      </c>
      <c r="E36" s="31" t="s">
        <v>575</v>
      </c>
    </row>
    <row r="37" spans="1:5" ht="12.75">
      <c r="A37" t="s">
        <v>43</v>
      </c>
      <c r="E37" s="29" t="s">
        <v>38</v>
      </c>
    </row>
    <row r="38" spans="1:16" ht="12.75">
      <c r="A38" s="19" t="s">
        <v>36</v>
      </c>
      <c s="23" t="s">
        <v>87</v>
      </c>
      <c s="23" t="s">
        <v>576</v>
      </c>
      <c s="19" t="s">
        <v>38</v>
      </c>
      <c s="24" t="s">
        <v>577</v>
      </c>
      <c s="25" t="s">
        <v>578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41</v>
      </c>
      <c r="E39" s="29" t="s">
        <v>574</v>
      </c>
    </row>
    <row r="40" spans="1:5" ht="12.75">
      <c r="A40" s="30" t="s">
        <v>42</v>
      </c>
      <c r="E40" s="31" t="s">
        <v>38</v>
      </c>
    </row>
    <row r="41" spans="1:5" ht="12.75">
      <c r="A41" t="s">
        <v>43</v>
      </c>
      <c r="E41" s="29" t="s">
        <v>38</v>
      </c>
    </row>
    <row r="42" spans="1:18" ht="12.75" customHeight="1">
      <c r="A42" s="5" t="s">
        <v>33</v>
      </c>
      <c s="5"/>
      <c s="34" t="s">
        <v>579</v>
      </c>
      <c s="5"/>
      <c s="21" t="s">
        <v>580</v>
      </c>
      <c s="5"/>
      <c s="5"/>
      <c s="5"/>
      <c s="35">
        <f>0+Q42</f>
      </c>
      <c r="O42">
        <f>0+R42</f>
      </c>
      <c r="Q42">
        <f>0+I43+I47+I51+I55+I59</f>
      </c>
      <c>
        <f>0+O43+O47+O51+O55+O59</f>
      </c>
    </row>
    <row r="43" spans="1:16" ht="12.75">
      <c r="A43" s="19" t="s">
        <v>36</v>
      </c>
      <c s="23" t="s">
        <v>32</v>
      </c>
      <c s="23" t="s">
        <v>581</v>
      </c>
      <c s="19" t="s">
        <v>38</v>
      </c>
      <c s="24" t="s">
        <v>582</v>
      </c>
      <c s="25" t="s">
        <v>184</v>
      </c>
      <c s="26">
        <v>30</v>
      </c>
      <c s="27">
        <v>0</v>
      </c>
      <c s="27">
        <f>ROUND(ROUND(H43,2)*ROUND(G43,3),2)</f>
      </c>
      <c r="O43">
        <f>(I43*21)/100</f>
      </c>
      <c t="s">
        <v>14</v>
      </c>
    </row>
    <row r="44" spans="1:5" ht="12.75">
      <c r="A44" s="28" t="s">
        <v>41</v>
      </c>
      <c r="E44" s="29" t="s">
        <v>582</v>
      </c>
    </row>
    <row r="45" spans="1:5" ht="12.75">
      <c r="A45" s="30" t="s">
        <v>42</v>
      </c>
      <c r="E45" s="31" t="s">
        <v>38</v>
      </c>
    </row>
    <row r="46" spans="1:5" ht="12.75">
      <c r="A46" t="s">
        <v>43</v>
      </c>
      <c r="E46" s="29" t="s">
        <v>38</v>
      </c>
    </row>
    <row r="47" spans="1:16" ht="12.75">
      <c r="A47" s="19" t="s">
        <v>36</v>
      </c>
      <c s="23" t="s">
        <v>30</v>
      </c>
      <c s="23" t="s">
        <v>583</v>
      </c>
      <c s="19" t="s">
        <v>38</v>
      </c>
      <c s="24" t="s">
        <v>584</v>
      </c>
      <c s="25" t="s">
        <v>184</v>
      </c>
      <c s="26">
        <v>30</v>
      </c>
      <c s="27">
        <v>0</v>
      </c>
      <c s="27">
        <f>ROUND(ROUND(H47,2)*ROUND(G47,3),2)</f>
      </c>
      <c r="O47">
        <f>(I47*21)/100</f>
      </c>
      <c t="s">
        <v>14</v>
      </c>
    </row>
    <row r="48" spans="1:5" ht="12.75">
      <c r="A48" s="28" t="s">
        <v>41</v>
      </c>
      <c r="E48" s="29" t="s">
        <v>584</v>
      </c>
    </row>
    <row r="49" spans="1:5" ht="25.5">
      <c r="A49" s="30" t="s">
        <v>42</v>
      </c>
      <c r="E49" s="31" t="s">
        <v>585</v>
      </c>
    </row>
    <row r="50" spans="1:5" ht="12.75">
      <c r="A50" t="s">
        <v>43</v>
      </c>
      <c r="E50" s="29" t="s">
        <v>38</v>
      </c>
    </row>
    <row r="51" spans="1:16" ht="12.75">
      <c r="A51" s="19" t="s">
        <v>36</v>
      </c>
      <c s="23" t="s">
        <v>99</v>
      </c>
      <c s="23" t="s">
        <v>586</v>
      </c>
      <c s="19" t="s">
        <v>38</v>
      </c>
      <c s="24" t="s">
        <v>587</v>
      </c>
      <c s="25" t="s">
        <v>578</v>
      </c>
      <c s="26">
        <v>1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41</v>
      </c>
      <c r="E52" s="29" t="s">
        <v>587</v>
      </c>
    </row>
    <row r="53" spans="1:5" ht="12.75">
      <c r="A53" s="30" t="s">
        <v>42</v>
      </c>
      <c r="E53" s="31" t="s">
        <v>38</v>
      </c>
    </row>
    <row r="54" spans="1:5" ht="12.75">
      <c r="A54" t="s">
        <v>43</v>
      </c>
      <c r="E54" s="29" t="s">
        <v>38</v>
      </c>
    </row>
    <row r="55" spans="1:16" ht="12.75">
      <c r="A55" s="19" t="s">
        <v>36</v>
      </c>
      <c s="23" t="s">
        <v>103</v>
      </c>
      <c s="23" t="s">
        <v>588</v>
      </c>
      <c s="19" t="s">
        <v>38</v>
      </c>
      <c s="24" t="s">
        <v>589</v>
      </c>
      <c s="25" t="s">
        <v>578</v>
      </c>
      <c s="26">
        <v>1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12.75">
      <c r="A56" s="28" t="s">
        <v>41</v>
      </c>
      <c r="E56" s="29" t="s">
        <v>589</v>
      </c>
    </row>
    <row r="57" spans="1:5" ht="12.75">
      <c r="A57" s="30" t="s">
        <v>42</v>
      </c>
      <c r="E57" s="31" t="s">
        <v>38</v>
      </c>
    </row>
    <row r="58" spans="1:5" ht="12.75">
      <c r="A58" t="s">
        <v>43</v>
      </c>
      <c r="E58" s="29" t="s">
        <v>38</v>
      </c>
    </row>
    <row r="59" spans="1:16" ht="12.75">
      <c r="A59" s="19" t="s">
        <v>36</v>
      </c>
      <c s="23" t="s">
        <v>106</v>
      </c>
      <c s="23" t="s">
        <v>590</v>
      </c>
      <c s="19" t="s">
        <v>38</v>
      </c>
      <c s="24" t="s">
        <v>591</v>
      </c>
      <c s="25" t="s">
        <v>578</v>
      </c>
      <c s="26">
        <v>3</v>
      </c>
      <c s="27">
        <v>0</v>
      </c>
      <c s="27">
        <f>ROUND(ROUND(H59,2)*ROUND(G59,3),2)</f>
      </c>
      <c r="O59">
        <f>(I59*21)/100</f>
      </c>
      <c t="s">
        <v>14</v>
      </c>
    </row>
    <row r="60" spans="1:5" ht="12.75">
      <c r="A60" s="28" t="s">
        <v>41</v>
      </c>
      <c r="E60" s="29" t="s">
        <v>591</v>
      </c>
    </row>
    <row r="61" spans="1:5" ht="12.75">
      <c r="A61" s="30" t="s">
        <v>42</v>
      </c>
      <c r="E61" s="31" t="s">
        <v>38</v>
      </c>
    </row>
    <row r="62" spans="1:5" ht="12.75">
      <c r="A62" t="s">
        <v>43</v>
      </c>
      <c r="E62" s="29" t="s">
        <v>38</v>
      </c>
    </row>
    <row r="63" spans="1:18" ht="12.75" customHeight="1">
      <c r="A63" s="5" t="s">
        <v>33</v>
      </c>
      <c s="5"/>
      <c s="34" t="s">
        <v>592</v>
      </c>
      <c s="5"/>
      <c s="21" t="s">
        <v>593</v>
      </c>
      <c s="5"/>
      <c s="5"/>
      <c s="5"/>
      <c s="35">
        <f>0+Q63</f>
      </c>
      <c r="O63">
        <f>0+R63</f>
      </c>
      <c r="Q63">
        <f>0+I64+I68+I72+I76+I80+I84</f>
      </c>
      <c>
        <f>0+O64+O68+O72+O76+O80+O84</f>
      </c>
    </row>
    <row r="64" spans="1:16" ht="12.75">
      <c r="A64" s="19" t="s">
        <v>36</v>
      </c>
      <c s="23" t="s">
        <v>121</v>
      </c>
      <c s="23" t="s">
        <v>594</v>
      </c>
      <c s="19" t="s">
        <v>38</v>
      </c>
      <c s="24" t="s">
        <v>595</v>
      </c>
      <c s="25" t="s">
        <v>193</v>
      </c>
      <c s="26">
        <v>1</v>
      </c>
      <c s="27">
        <v>0</v>
      </c>
      <c s="27">
        <f>ROUND(ROUND(H64,2)*ROUND(G64,3),2)</f>
      </c>
      <c r="O64">
        <f>(I64*21)/100</f>
      </c>
      <c t="s">
        <v>14</v>
      </c>
    </row>
    <row r="65" spans="1:5" ht="12.75">
      <c r="A65" s="28" t="s">
        <v>41</v>
      </c>
      <c r="E65" s="29" t="s">
        <v>595</v>
      </c>
    </row>
    <row r="66" spans="1:5" ht="12.75">
      <c r="A66" s="30" t="s">
        <v>42</v>
      </c>
      <c r="E66" s="31" t="s">
        <v>38</v>
      </c>
    </row>
    <row r="67" spans="1:5" ht="12.75">
      <c r="A67" t="s">
        <v>43</v>
      </c>
      <c r="E67" s="29" t="s">
        <v>38</v>
      </c>
    </row>
    <row r="68" spans="1:16" ht="12.75">
      <c r="A68" s="19" t="s">
        <v>36</v>
      </c>
      <c s="23" t="s">
        <v>116</v>
      </c>
      <c s="23" t="s">
        <v>596</v>
      </c>
      <c s="19" t="s">
        <v>38</v>
      </c>
      <c s="24" t="s">
        <v>597</v>
      </c>
      <c s="25" t="s">
        <v>193</v>
      </c>
      <c s="26">
        <v>1</v>
      </c>
      <c s="27">
        <v>0</v>
      </c>
      <c s="27">
        <f>ROUND(ROUND(H68,2)*ROUND(G68,3),2)</f>
      </c>
      <c r="O68">
        <f>(I68*21)/100</f>
      </c>
      <c t="s">
        <v>14</v>
      </c>
    </row>
    <row r="69" spans="1:5" ht="12.75">
      <c r="A69" s="28" t="s">
        <v>41</v>
      </c>
      <c r="E69" s="29" t="s">
        <v>597</v>
      </c>
    </row>
    <row r="70" spans="1:5" ht="12.75">
      <c r="A70" s="30" t="s">
        <v>42</v>
      </c>
      <c r="E70" s="31" t="s">
        <v>38</v>
      </c>
    </row>
    <row r="71" spans="1:5" ht="12.75">
      <c r="A71" t="s">
        <v>43</v>
      </c>
      <c r="E71" s="29" t="s">
        <v>38</v>
      </c>
    </row>
    <row r="72" spans="1:16" ht="12.75">
      <c r="A72" s="19" t="s">
        <v>36</v>
      </c>
      <c s="23" t="s">
        <v>130</v>
      </c>
      <c s="23" t="s">
        <v>598</v>
      </c>
      <c s="19" t="s">
        <v>38</v>
      </c>
      <c s="24" t="s">
        <v>599</v>
      </c>
      <c s="25" t="s">
        <v>193</v>
      </c>
      <c s="26">
        <v>1</v>
      </c>
      <c s="27">
        <v>0</v>
      </c>
      <c s="27">
        <f>ROUND(ROUND(H72,2)*ROUND(G72,3),2)</f>
      </c>
      <c r="O72">
        <f>(I72*21)/100</f>
      </c>
      <c t="s">
        <v>14</v>
      </c>
    </row>
    <row r="73" spans="1:5" ht="12.75">
      <c r="A73" s="28" t="s">
        <v>41</v>
      </c>
      <c r="E73" s="29" t="s">
        <v>599</v>
      </c>
    </row>
    <row r="74" spans="1:5" ht="12.75">
      <c r="A74" s="30" t="s">
        <v>42</v>
      </c>
      <c r="E74" s="31" t="s">
        <v>38</v>
      </c>
    </row>
    <row r="75" spans="1:5" ht="12.75">
      <c r="A75" t="s">
        <v>43</v>
      </c>
      <c r="E75" s="29" t="s">
        <v>38</v>
      </c>
    </row>
    <row r="76" spans="1:16" ht="12.75">
      <c r="A76" s="19" t="s">
        <v>36</v>
      </c>
      <c s="23" t="s">
        <v>111</v>
      </c>
      <c s="23" t="s">
        <v>600</v>
      </c>
      <c s="19" t="s">
        <v>38</v>
      </c>
      <c s="24" t="s">
        <v>601</v>
      </c>
      <c s="25" t="s">
        <v>193</v>
      </c>
      <c s="26">
        <v>1</v>
      </c>
      <c s="27">
        <v>0</v>
      </c>
      <c s="27">
        <f>ROUND(ROUND(H76,2)*ROUND(G76,3),2)</f>
      </c>
      <c r="O76">
        <f>(I76*21)/100</f>
      </c>
      <c t="s">
        <v>14</v>
      </c>
    </row>
    <row r="77" spans="1:5" ht="12.75">
      <c r="A77" s="28" t="s">
        <v>41</v>
      </c>
      <c r="E77" s="29" t="s">
        <v>601</v>
      </c>
    </row>
    <row r="78" spans="1:5" ht="12.75">
      <c r="A78" s="30" t="s">
        <v>42</v>
      </c>
      <c r="E78" s="31" t="s">
        <v>38</v>
      </c>
    </row>
    <row r="79" spans="1:5" ht="12.75">
      <c r="A79" t="s">
        <v>43</v>
      </c>
      <c r="E79" s="29" t="s">
        <v>38</v>
      </c>
    </row>
    <row r="80" spans="1:16" ht="12.75">
      <c r="A80" s="19" t="s">
        <v>36</v>
      </c>
      <c s="23" t="s">
        <v>151</v>
      </c>
      <c s="23" t="s">
        <v>602</v>
      </c>
      <c s="19" t="s">
        <v>38</v>
      </c>
      <c s="24" t="s">
        <v>603</v>
      </c>
      <c s="25" t="s">
        <v>193</v>
      </c>
      <c s="26">
        <v>1</v>
      </c>
      <c s="27">
        <v>0</v>
      </c>
      <c s="27">
        <f>ROUND(ROUND(H80,2)*ROUND(G80,3),2)</f>
      </c>
      <c r="O80">
        <f>(I80*21)/100</f>
      </c>
      <c t="s">
        <v>14</v>
      </c>
    </row>
    <row r="81" spans="1:5" ht="12.75">
      <c r="A81" s="28" t="s">
        <v>41</v>
      </c>
      <c r="E81" s="29" t="s">
        <v>603</v>
      </c>
    </row>
    <row r="82" spans="1:5" ht="12.75">
      <c r="A82" s="30" t="s">
        <v>42</v>
      </c>
      <c r="E82" s="31" t="s">
        <v>38</v>
      </c>
    </row>
    <row r="83" spans="1:5" ht="12.75">
      <c r="A83" t="s">
        <v>43</v>
      </c>
      <c r="E83" s="29" t="s">
        <v>38</v>
      </c>
    </row>
    <row r="84" spans="1:16" ht="12.75">
      <c r="A84" s="19" t="s">
        <v>36</v>
      </c>
      <c s="23" t="s">
        <v>124</v>
      </c>
      <c s="23" t="s">
        <v>604</v>
      </c>
      <c s="19" t="s">
        <v>38</v>
      </c>
      <c s="24" t="s">
        <v>605</v>
      </c>
      <c s="25" t="s">
        <v>193</v>
      </c>
      <c s="26">
        <v>1</v>
      </c>
      <c s="27">
        <v>0</v>
      </c>
      <c s="27">
        <f>ROUND(ROUND(H84,2)*ROUND(G84,3),2)</f>
      </c>
      <c r="O84">
        <f>(I84*21)/100</f>
      </c>
      <c t="s">
        <v>14</v>
      </c>
    </row>
    <row r="85" spans="1:5" ht="12.75">
      <c r="A85" s="28" t="s">
        <v>41</v>
      </c>
      <c r="E85" s="29" t="s">
        <v>605</v>
      </c>
    </row>
    <row r="86" spans="1:5" ht="12.75">
      <c r="A86" s="30" t="s">
        <v>42</v>
      </c>
      <c r="E86" s="31" t="s">
        <v>38</v>
      </c>
    </row>
    <row r="87" spans="1:5" ht="12.75">
      <c r="A87" t="s">
        <v>43</v>
      </c>
      <c r="E87" s="29" t="s">
        <v>38</v>
      </c>
    </row>
    <row r="88" spans="1:18" ht="12.75" customHeight="1">
      <c r="A88" s="5" t="s">
        <v>33</v>
      </c>
      <c s="5"/>
      <c s="34" t="s">
        <v>606</v>
      </c>
      <c s="5"/>
      <c s="21" t="s">
        <v>607</v>
      </c>
      <c s="5"/>
      <c s="5"/>
      <c s="5"/>
      <c s="35">
        <f>0+Q88</f>
      </c>
      <c r="O88">
        <f>0+R88</f>
      </c>
      <c r="Q88">
        <f>0+I89</f>
      </c>
      <c>
        <f>0+O89</f>
      </c>
    </row>
    <row r="89" spans="1:16" ht="12.75">
      <c r="A89" s="19" t="s">
        <v>36</v>
      </c>
      <c s="23" t="s">
        <v>147</v>
      </c>
      <c s="23" t="s">
        <v>608</v>
      </c>
      <c s="19" t="s">
        <v>38</v>
      </c>
      <c s="24" t="s">
        <v>609</v>
      </c>
      <c s="25" t="s">
        <v>40</v>
      </c>
      <c s="26">
        <v>1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41</v>
      </c>
      <c r="E90" s="29" t="s">
        <v>609</v>
      </c>
    </row>
    <row r="91" spans="1:5" ht="12.75">
      <c r="A91" s="30" t="s">
        <v>42</v>
      </c>
      <c r="E91" s="31" t="s">
        <v>38</v>
      </c>
    </row>
    <row r="92" spans="1:5" ht="12.75">
      <c r="A92" t="s">
        <v>43</v>
      </c>
      <c r="E92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