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<sst xmlns="http://schemas.openxmlformats.org/spreadsheetml/2006/main" count="83" uniqueCount="58">
  <si>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</si>
  <si>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</si>
  <si>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</si>
  <si>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</si>
  <si>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</si>
  <si>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</si>
  <si>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</si>
  <si>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</si>
  <si>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</si>
  <si>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</si>
  <si>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</si>
  <si>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</si>
  <si>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</si>
  <si>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</si>
  <si>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</si>
  <si>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</si>
  <si>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</si>
  <si>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</si>
  <si>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</si>
  <si>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</si>
  <si>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</si>
  <si>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</si>
  <si>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</si>
  <si>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</si>
  <si>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</si>
  <si>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</si>
  <si>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</si>
  <si>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</si>
  <si>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</si>
  <si>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</si>
  <si>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</si>
  <si>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</si>
  <si>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</si>
  <si>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</si>
  <si>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</si>
  <si>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</si>
  <si>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</si>
  <si>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</si>
  <si>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</si>
  <si>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</si>
  <si>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</si>
  <si>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</si>
  <si>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</si>
  <si>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</si>
  <si>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</si>
  <si>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</si>
  <si>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</si>
  <si>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</si>
  <si>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</si>
  <si>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</si>
  <si>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</si>
  <si>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</si>
  <si>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</si>
  <si>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ultrazvukový přístroj (pediatrie) přenosný + vozík</t>
  </si>
  <si>
    <t>ultrazvukový přístroj (radiologie) přenosný + vozík</t>
  </si>
  <si>
    <t>Ultrazvukové přístroje pro pediatrii a radiologii pro Oblastní nemocnici Náchod</t>
  </si>
  <si>
    <t>T-0301e</t>
  </si>
  <si>
    <t>T-0301f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</si>
</sst>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6" xfId="0" applyFont="1" applyFill="1" applyBorder="1" applyAlignment="1">
      <alignment horizontal="center" wrapText="1"/>
    </xf>
    <xf numFmtId="4" fontId="5" fillId="7" borderId="27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28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29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0" xfId="0" applyFont="1" applyFill="1" applyBorder="1" applyAlignment="1">
      <alignment horizontal="right" vertical="center"/>
    </xf>
    <xf numFmtId="4" fontId="7" fillId="4" borderId="3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10" fillId="4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9" fillId="4" borderId="54" xfId="0" applyFont="1" applyFill="1" applyBorder="1" applyAlignment="1">
      <alignment horizontal="justify" vertical="center" wrapText="1"/>
    </xf>
    <xf numFmtId="0" fontId="9" fillId="4" borderId="55" xfId="0" applyFont="1" applyFill="1" applyBorder="1" applyAlignment="1">
      <alignment horizontal="justify" vertical="center" wrapText="1"/>
    </xf>
    <xf numFmtId="0" fontId="9" fillId="4" borderId="56" xfId="0" applyFont="1" applyFill="1" applyBorder="1" applyAlignment="1">
      <alignment horizontal="justify" vertical="center" wrapText="1"/>
    </xf>
    <xf numFmtId="0" fontId="14" fillId="2" borderId="57" xfId="0" applyFont="1" applyFill="1" applyBorder="1" applyAlignment="1">
      <alignment horizontal="left" vertical="center" wrapText="1"/>
    </xf>
    <xf numFmtId="0" fontId="14" fillId="2" borderId="57" xfId="0" applyFont="1" applyFill="1" applyBorder="1" applyAlignment="1">
      <alignment horizontal="left" vertical="center"/>
    </xf>
    <xf numFmtId="0" fontId="14" fillId="2" borderId="58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4" fillId="3" borderId="6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7" sqref="D17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8" t="s">
        <v>28</v>
      </c>
      <c r="C1" s="88"/>
      <c r="D1" s="88"/>
      <c r="E1" s="88"/>
      <c r="F1" s="88"/>
      <c r="G1" s="88"/>
      <c r="H1" s="88"/>
    </row>
    <row r="2" spans="2:8" s="2" customFormat="1" ht="30" customHeight="1">
      <c r="B2" s="87" t="s">
        <v>4</v>
      </c>
      <c r="C2" s="87"/>
      <c r="D2" s="89" t="s">
        <v>55</v>
      </c>
      <c r="E2" s="89"/>
      <c r="F2" s="89"/>
      <c r="G2" s="89"/>
      <c r="H2" s="89"/>
    </row>
    <row r="3" spans="2:8" s="2" customFormat="1" ht="15">
      <c r="B3" s="87" t="s">
        <v>0</v>
      </c>
      <c r="C3" s="87"/>
      <c r="D3" s="90" t="s">
        <v>1</v>
      </c>
      <c r="E3" s="90"/>
      <c r="F3" s="90"/>
      <c r="G3" s="90"/>
      <c r="H3" s="90"/>
    </row>
    <row r="4" spans="2:8" s="2" customFormat="1" ht="15">
      <c r="B4" s="87" t="s">
        <v>25</v>
      </c>
      <c r="C4" s="87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0" t="s">
        <v>29</v>
      </c>
      <c r="C7" s="81"/>
      <c r="D7" s="82"/>
      <c r="E7" s="44">
        <f>'A - soupis dodávek'!H9</f>
        <v>0</v>
      </c>
      <c r="F7" s="50">
        <f>'A - soupis dodávek'!K9</f>
        <v>0</v>
      </c>
      <c r="G7" s="48"/>
      <c r="H7" s="49"/>
    </row>
    <row r="8" spans="2:8" s="2" customFormat="1" ht="21" customHeight="1">
      <c r="B8" s="80" t="s">
        <v>30</v>
      </c>
      <c r="C8" s="81"/>
      <c r="D8" s="82"/>
      <c r="E8" s="44">
        <f>'B - servisní práce'!I15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3" t="s">
        <v>34</v>
      </c>
      <c r="D9" s="84"/>
      <c r="E9" s="45">
        <f>'B - servisní práce'!I12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5" t="s">
        <v>45</v>
      </c>
      <c r="D10" s="86"/>
      <c r="E10" s="45">
        <f>'B - servisní práce'!L12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5" t="s">
        <v>46</v>
      </c>
      <c r="D11" s="86"/>
      <c r="E11" s="45">
        <f>'B - servisní práce'!N12</f>
        <v>0</v>
      </c>
      <c r="F11" s="45">
        <f t="shared" si="0"/>
        <v>0</v>
      </c>
      <c r="G11" s="48"/>
      <c r="H11" s="49"/>
    </row>
    <row r="12" spans="2:8" s="2" customFormat="1" ht="36" customHeight="1">
      <c r="B12" s="76" t="s">
        <v>37</v>
      </c>
      <c r="C12" s="77"/>
      <c r="D12" s="78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79"/>
      <c r="D13" s="79"/>
      <c r="E13" s="2"/>
      <c r="F13" s="4"/>
      <c r="G13" s="2"/>
      <c r="H13" s="2"/>
    </row>
    <row r="14" spans="2:8" ht="15">
      <c r="B14" s="2"/>
      <c r="C14" s="79"/>
      <c r="D14" s="79"/>
      <c r="E14" s="2"/>
      <c r="F14" s="4"/>
      <c r="G14" s="2"/>
      <c r="H14" s="2"/>
    </row>
  </sheetData>
  <sheetProtection algorithmName="SHA-512" hashValue="slMAzXKpPf86+DmILGG7oOXBh/h6vr70BXnab8o4EIV7r0e444IoX8NHPnF1MYJZehXk/wFm1v3NTAYDmX28yw==" saltValue="lMdwB5MXLfEk1UIeAEpdg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B12" sqref="B12:K12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8" t="s">
        <v>20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30" customHeight="1">
      <c r="B2" s="87" t="s">
        <v>4</v>
      </c>
      <c r="C2" s="87"/>
      <c r="D2" s="89" t="str">
        <f>'Souhrnný list'!D2:H2</f>
        <v>Ultrazvukové přístroje pro pediatrii a radiologii pro Oblastní nemocnici Náchod</v>
      </c>
      <c r="E2" s="89"/>
      <c r="F2" s="89"/>
      <c r="G2" s="89"/>
      <c r="H2" s="89"/>
      <c r="I2" s="89"/>
      <c r="J2" s="89"/>
      <c r="K2" s="89"/>
    </row>
    <row r="3" spans="2:11" ht="15">
      <c r="B3" s="87" t="s">
        <v>0</v>
      </c>
      <c r="C3" s="87"/>
      <c r="D3" s="90" t="s">
        <v>1</v>
      </c>
      <c r="E3" s="90"/>
      <c r="F3" s="90"/>
      <c r="G3" s="90"/>
      <c r="H3" s="90"/>
      <c r="I3" s="90"/>
      <c r="J3" s="90"/>
      <c r="K3" s="90"/>
    </row>
    <row r="4" spans="2:11" ht="15">
      <c r="B4" s="87" t="s">
        <v>25</v>
      </c>
      <c r="C4" s="87"/>
      <c r="D4" s="39">
        <f>'Souhrnný list'!D4</f>
        <v>0</v>
      </c>
      <c r="E4" s="95" t="str">
        <f>'Souhrnný list'!E4</f>
        <v>IČO:</v>
      </c>
      <c r="F4" s="96"/>
      <c r="G4" s="95" t="str">
        <f>'Souhrnný list'!F4</f>
        <v>DIČ:</v>
      </c>
      <c r="H4" s="96"/>
      <c r="I4" s="97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1:12" ht="33" customHeight="1">
      <c r="A7" s="71"/>
      <c r="B7" s="8">
        <v>1</v>
      </c>
      <c r="C7" s="74" t="s">
        <v>56</v>
      </c>
      <c r="D7" s="75" t="s">
        <v>53</v>
      </c>
      <c r="E7" s="8" t="s">
        <v>10</v>
      </c>
      <c r="F7" s="9">
        <v>1</v>
      </c>
      <c r="G7" s="55"/>
      <c r="H7" s="10">
        <f aca="true" t="shared" si="0" ref="H7">F7*G7</f>
        <v>0</v>
      </c>
      <c r="I7" s="15"/>
      <c r="J7" s="55">
        <v>21</v>
      </c>
      <c r="K7" s="10">
        <f aca="true" t="shared" si="1" ref="K7">H7*((100+J7)/100)</f>
        <v>0</v>
      </c>
      <c r="L7" s="71"/>
    </row>
    <row r="8" spans="1:12" ht="33" customHeight="1">
      <c r="A8" s="71"/>
      <c r="B8" s="8">
        <v>2</v>
      </c>
      <c r="C8" s="74" t="s">
        <v>57</v>
      </c>
      <c r="D8" s="75" t="s">
        <v>54</v>
      </c>
      <c r="E8" s="8" t="s">
        <v>10</v>
      </c>
      <c r="F8" s="9">
        <v>1</v>
      </c>
      <c r="G8" s="55"/>
      <c r="H8" s="10">
        <f aca="true" t="shared" si="2" ref="H8">F8*G8</f>
        <v>0</v>
      </c>
      <c r="I8" s="15"/>
      <c r="J8" s="55">
        <v>21</v>
      </c>
      <c r="K8" s="10">
        <f aca="true" t="shared" si="3" ref="K8">H8*((100+J8)/100)</f>
        <v>0</v>
      </c>
      <c r="L8" s="71"/>
    </row>
    <row r="9" spans="2:11" ht="30" customHeight="1">
      <c r="B9" s="92" t="s">
        <v>15</v>
      </c>
      <c r="C9" s="93"/>
      <c r="D9" s="93"/>
      <c r="E9" s="93"/>
      <c r="F9" s="94"/>
      <c r="G9" s="69" t="s">
        <v>16</v>
      </c>
      <c r="H9" s="70">
        <f>SUM(H7:H8)</f>
        <v>0</v>
      </c>
      <c r="I9" s="13"/>
      <c r="J9" s="11" t="s">
        <v>17</v>
      </c>
      <c r="K9" s="12">
        <f>SUM(K7:K8)</f>
        <v>0</v>
      </c>
    </row>
    <row r="10" spans="2:11" ht="1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19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6.75" customHeight="1">
      <c r="B12" s="91" t="s">
        <v>50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2:11" ht="30" customHeight="1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G91zU/cepTY7q5HyvxGmi7fivshAe7lV5id9Aooy005gMLJN2tGLzu/i3qEbWoGdQmpLJ24ldoKLKnyfmpdQRQ==" saltValue="1fdwYF4UxnmlOQlbexcHfg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"/>
  <sheetViews>
    <sheetView workbookViewId="0" topLeftCell="A1">
      <selection activeCell="B15" sqref="B15:H15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8" t="s">
        <v>26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 ht="30" customHeight="1">
      <c r="B2" s="87" t="s">
        <v>4</v>
      </c>
      <c r="C2" s="87"/>
      <c r="D2" s="123" t="str">
        <f>'Souhrnný list'!D2:H2</f>
        <v>Ultrazvukové přístroje pro pediatrii a radiologii pro Oblastní nemocnici Náchod</v>
      </c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2:14" ht="15">
      <c r="B3" s="87" t="s">
        <v>0</v>
      </c>
      <c r="C3" s="87"/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2:14" ht="15">
      <c r="B4" s="87" t="s">
        <v>25</v>
      </c>
      <c r="C4" s="87"/>
      <c r="D4" s="37">
        <f>'Souhrnný list'!D4</f>
        <v>0</v>
      </c>
      <c r="E4" s="58" t="str">
        <f>'Souhrnný list'!E4</f>
        <v>IČO:</v>
      </c>
      <c r="F4" s="129" t="str">
        <f>'Souhrnný list'!F4</f>
        <v>DIČ:</v>
      </c>
      <c r="G4" s="131"/>
      <c r="H4" s="131"/>
      <c r="I4" s="131"/>
      <c r="J4" s="59"/>
      <c r="K4" s="33" t="s">
        <v>5</v>
      </c>
      <c r="L4" s="38">
        <f>'Souhrnný list'!H4</f>
        <v>0</v>
      </c>
      <c r="M4" s="129"/>
      <c r="N4" s="130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33" t="s">
        <v>49</v>
      </c>
      <c r="F6" s="135"/>
      <c r="G6" s="135"/>
      <c r="H6" s="135"/>
      <c r="I6" s="134"/>
      <c r="J6" s="28"/>
      <c r="K6" s="133" t="s">
        <v>32</v>
      </c>
      <c r="L6" s="134"/>
      <c r="M6" s="133" t="s">
        <v>33</v>
      </c>
      <c r="N6" s="134"/>
    </row>
    <row r="7" spans="2:14" s="2" customFormat="1" ht="45" customHeight="1" thickBot="1">
      <c r="B7" s="120" t="s">
        <v>51</v>
      </c>
      <c r="C7" s="121"/>
      <c r="D7" s="122"/>
      <c r="E7" s="117" t="s">
        <v>47</v>
      </c>
      <c r="F7" s="118"/>
      <c r="G7" s="118"/>
      <c r="H7" s="118"/>
      <c r="I7" s="119"/>
      <c r="J7" s="29"/>
      <c r="K7" s="117" t="s">
        <v>22</v>
      </c>
      <c r="L7" s="119"/>
      <c r="M7" s="117" t="s">
        <v>48</v>
      </c>
      <c r="N7" s="119"/>
    </row>
    <row r="8" spans="2:14" s="2" customFormat="1" ht="15" customHeight="1">
      <c r="B8" s="109" t="s">
        <v>2</v>
      </c>
      <c r="C8" s="103" t="s">
        <v>3</v>
      </c>
      <c r="D8" s="105" t="s">
        <v>6</v>
      </c>
      <c r="E8" s="107" t="s">
        <v>42</v>
      </c>
      <c r="F8" s="111" t="s">
        <v>38</v>
      </c>
      <c r="G8" s="112"/>
      <c r="H8" s="113"/>
      <c r="I8" s="73" t="s">
        <v>21</v>
      </c>
      <c r="J8" s="30"/>
      <c r="K8" s="107" t="s">
        <v>23</v>
      </c>
      <c r="L8" s="73" t="s">
        <v>21</v>
      </c>
      <c r="M8" s="107" t="s">
        <v>24</v>
      </c>
      <c r="N8" s="73" t="s">
        <v>21</v>
      </c>
    </row>
    <row r="9" spans="2:14" s="2" customFormat="1" ht="60.75" customHeight="1" thickBot="1">
      <c r="B9" s="110"/>
      <c r="C9" s="104"/>
      <c r="D9" s="106"/>
      <c r="E9" s="108"/>
      <c r="F9" s="114"/>
      <c r="G9" s="115"/>
      <c r="H9" s="116"/>
      <c r="I9" s="61" t="s">
        <v>41</v>
      </c>
      <c r="J9" s="31"/>
      <c r="K9" s="132"/>
      <c r="L9" s="24" t="s">
        <v>43</v>
      </c>
      <c r="M9" s="132"/>
      <c r="N9" s="24" t="s">
        <v>44</v>
      </c>
    </row>
    <row r="10" spans="2:14" s="71" customFormat="1" ht="33" customHeight="1">
      <c r="B10" s="72">
        <v>1</v>
      </c>
      <c r="C10" s="74" t="s">
        <v>56</v>
      </c>
      <c r="D10" s="75" t="s">
        <v>53</v>
      </c>
      <c r="E10" s="62"/>
      <c r="F10" s="63" t="s">
        <v>39</v>
      </c>
      <c r="G10" s="64"/>
      <c r="H10" s="65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71" customFormat="1" ht="33" customHeight="1" thickBot="1">
      <c r="B11" s="72">
        <v>2</v>
      </c>
      <c r="C11" s="74" t="s">
        <v>57</v>
      </c>
      <c r="D11" s="75" t="s">
        <v>54</v>
      </c>
      <c r="E11" s="62"/>
      <c r="F11" s="63" t="s">
        <v>39</v>
      </c>
      <c r="G11" s="64"/>
      <c r="H11" s="65" t="s">
        <v>40</v>
      </c>
      <c r="I11" s="66">
        <f>_xlfn.IFERROR((1/G11)*5*E11,0)</f>
        <v>0</v>
      </c>
      <c r="J11" s="67"/>
      <c r="K11" s="56"/>
      <c r="L11" s="22">
        <f>K11*200</f>
        <v>0</v>
      </c>
      <c r="M11" s="56"/>
      <c r="N11" s="22">
        <f>M11*8000</f>
        <v>0</v>
      </c>
    </row>
    <row r="12" spans="2:14" s="2" customFormat="1" ht="30" customHeight="1" thickBot="1">
      <c r="B12" s="101" t="s">
        <v>31</v>
      </c>
      <c r="C12" s="102"/>
      <c r="D12" s="102"/>
      <c r="E12" s="19"/>
      <c r="F12" s="18"/>
      <c r="G12" s="18"/>
      <c r="H12" s="18"/>
      <c r="I12" s="23">
        <f>SUM(I10:I11)</f>
        <v>0</v>
      </c>
      <c r="J12" s="68"/>
      <c r="K12" s="17"/>
      <c r="L12" s="23">
        <f>SUM(L10:L11)</f>
        <v>0</v>
      </c>
      <c r="M12" s="17"/>
      <c r="N12" s="23">
        <f>SUM(N10:N11)</f>
        <v>0</v>
      </c>
    </row>
    <row r="13" spans="2:14" ht="15.75" thickBot="1">
      <c r="B13" s="2"/>
      <c r="C13" s="2"/>
      <c r="D13" s="2"/>
      <c r="E13" s="2"/>
      <c r="F13" s="2"/>
      <c r="G13" s="57"/>
      <c r="H13" s="57"/>
      <c r="I13" s="21" t="s">
        <v>21</v>
      </c>
      <c r="J13" s="32"/>
      <c r="L13" s="21" t="s">
        <v>21</v>
      </c>
      <c r="M13" s="60"/>
      <c r="N13" s="21" t="s">
        <v>21</v>
      </c>
    </row>
    <row r="14" spans="2:14" ht="15.75" thickBot="1">
      <c r="B14" s="2"/>
      <c r="C14" s="2"/>
      <c r="D14" s="2"/>
      <c r="E14" s="2"/>
      <c r="F14" s="2"/>
      <c r="G14" s="57"/>
      <c r="H14" s="57"/>
      <c r="I14" s="27"/>
      <c r="J14" s="27"/>
      <c r="K14" s="2"/>
      <c r="L14" s="27"/>
      <c r="M14" s="2"/>
      <c r="N14" s="27"/>
    </row>
    <row r="15" spans="2:12" s="2" customFormat="1" ht="41.25" customHeight="1" thickBot="1">
      <c r="B15" s="98" t="s">
        <v>52</v>
      </c>
      <c r="C15" s="99"/>
      <c r="D15" s="99"/>
      <c r="E15" s="99"/>
      <c r="F15" s="99"/>
      <c r="G15" s="99"/>
      <c r="H15" s="100"/>
      <c r="I15" s="34">
        <f>I12+L12+N12</f>
        <v>0</v>
      </c>
      <c r="J15" s="36"/>
      <c r="K15" s="35" t="s">
        <v>27</v>
      </c>
      <c r="L15" s="4"/>
    </row>
    <row r="16" spans="7:12" s="2" customFormat="1" ht="30.6" customHeight="1">
      <c r="G16" s="57"/>
      <c r="H16" s="57"/>
      <c r="L16" s="4"/>
    </row>
    <row r="17" spans="2:14" s="2" customFormat="1" ht="18" customHeight="1">
      <c r="B17" s="16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ht="18" customHeight="1"/>
  </sheetData>
  <sheetProtection algorithmName="SHA-512" hashValue="QTvhRTxO2h4v2fot3AqSGAlYOyGeqS+nztk/9zbwkDJ0KkzJ4pyqGXoo0MvxgMK9GkSc20bXA/O6I4bwnNdQeA==" saltValue="64tDHj3/wARudKpERTob2A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5:H15"/>
    <mergeCell ref="B4:C4"/>
    <mergeCell ref="B12:D12"/>
    <mergeCell ref="C8:C9"/>
    <mergeCell ref="D8:D9"/>
    <mergeCell ref="E8:E9"/>
    <mergeCell ref="B8:B9"/>
    <mergeCell ref="F8:H9"/>
    <mergeCell ref="E7:I7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2021-08-20T10:18:23Z</dcterms:modified>
  <cp:category/>
  <cp:version/>
  <cp:contentType/>
  <cp:contentStatus/>
</cp:coreProperties>
</file>