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6"/>
  <workbookPr/>
  <bookViews>
    <workbookView xWindow="0" yWindow="0" windowWidth="7485" windowHeight="2955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dodávek'!$B$1:$K$12</definedName>
    <definedName name="_xlnm.Print_Area" localSheetId="2">'B - servisní práce'!$B$1:$N$15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<sst xmlns="http://schemas.openxmlformats.org/spreadsheetml/2006/main" count="83" uniqueCount="58">
  <si>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</si>
  <si>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</si>
  <si>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</si>
  <si>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</si>
  <si>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</si>
  <si>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</si>
  <si>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</si>
  <si>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</si>
  <si>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</si>
  <si>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</si>
  <si>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</si>
  <si>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</si>
  <si>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</si>
  <si>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</si>
  <si>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</si>
  <si>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</si>
  <si>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</si>
  <si>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</si>
  <si>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</si>
  <si>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</si>
  <si>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</si>
  <si>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</si>
  <si>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</si>
  <si>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</si>
  <si>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</si>
  <si>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</si>
  <si>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</si>
  <si>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</si>
  <si>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</si>
  <si>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</si>
  <si>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</si>
  <si>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</si>
  <si>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</si>
  <si>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</si>
  <si>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</si>
  <si>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</si>
  <si>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</si>
  <si>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</si>
  <si>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</si>
  <si>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</si>
  <si>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</si>
  <si>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</si>
  <si>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</si>
  <si>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</si>
  <si>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</si>
  <si>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</si>
  <si>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</si>
  <si>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</si>
  <si>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</si>
  <si>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</si>
  <si>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Uvedené ceny obsahují veškeré náklady dodavatele nezbytné pro řádnou a včasnou realizaci předmětu plnění včetně nákladů souvisejících.
Ceny budou konstantní po celou dobu platnosti smluv.</t>
  </si>
  <si>
    <t>Uvedené ceny platí pro servisní práce
na 1 ks daného zařízení.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</si>
  <si>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+ servisní práce v pozáruční době:</t>
    </r>
  </si>
  <si>
    <t>ultrazvukový přístroj (MJIP) přenosný + vozík</t>
  </si>
  <si>
    <t>T-0301c</t>
  </si>
  <si>
    <t>T-0301d</t>
  </si>
  <si>
    <t>ultrazvukový přístroj (ARO) vyšší třídy pro echokardiografii</t>
  </si>
  <si>
    <t>Ultrazvukové přístroje pro echokardiografii (ARO) a přenosný (MJIP) pro Oblastní nemocnici Náchod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</si>
</sst>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vertical="center"/>
    </xf>
    <xf numFmtId="4" fontId="9" fillId="6" borderId="11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4" fontId="13" fillId="5" borderId="6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4" fontId="3" fillId="2" borderId="1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" fontId="10" fillId="2" borderId="20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8" xfId="0" applyNumberFormat="1" applyFont="1" applyFill="1" applyBorder="1" applyAlignment="1">
      <alignment horizontal="right" vertical="center"/>
    </xf>
    <xf numFmtId="4" fontId="10" fillId="4" borderId="20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2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3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2" fontId="5" fillId="7" borderId="24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5" xfId="0" applyNumberFormat="1" applyFont="1" applyFill="1" applyBorder="1" applyAlignment="1" applyProtection="1">
      <alignment horizontal="right" vertical="center" wrapText="1"/>
      <protection/>
    </xf>
    <xf numFmtId="2" fontId="5" fillId="7" borderId="26" xfId="0" applyNumberFormat="1" applyFont="1" applyFill="1" applyBorder="1" applyAlignment="1" applyProtection="1">
      <alignment horizontal="left" vertical="center" wrapText="1"/>
      <protection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6" borderId="29" xfId="0" applyFont="1" applyFill="1" applyBorder="1" applyAlignment="1">
      <alignment horizontal="center" wrapText="1"/>
    </xf>
    <xf numFmtId="4" fontId="5" fillId="7" borderId="30" xfId="0" applyNumberFormat="1" applyFont="1" applyFill="1" applyBorder="1" applyAlignment="1" applyProtection="1">
      <alignment horizontal="right" vertical="center"/>
      <protection locked="0"/>
    </xf>
    <xf numFmtId="4" fontId="5" fillId="2" borderId="31" xfId="0" applyNumberFormat="1" applyFont="1" applyFill="1" applyBorder="1" applyAlignment="1">
      <alignment vertical="center"/>
    </xf>
    <xf numFmtId="4" fontId="5" fillId="7" borderId="32" xfId="0" applyNumberFormat="1" applyFont="1" applyFill="1" applyBorder="1" applyAlignment="1" applyProtection="1">
      <alignment horizontal="right" vertical="center"/>
      <protection locked="0"/>
    </xf>
    <xf numFmtId="2" fontId="5" fillId="7" borderId="3" xfId="0" applyNumberFormat="1" applyFont="1" applyFill="1" applyBorder="1" applyAlignment="1" applyProtection="1">
      <alignment horizontal="right" vertical="center" wrapText="1"/>
      <protection/>
    </xf>
    <xf numFmtId="2" fontId="5" fillId="7" borderId="33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4" xfId="0" applyNumberFormat="1" applyFont="1" applyFill="1" applyBorder="1" applyAlignment="1" applyProtection="1">
      <alignment horizontal="left" vertical="center" wrapText="1"/>
      <protection/>
    </xf>
    <xf numFmtId="4" fontId="5" fillId="2" borderId="34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0" fontId="7" fillId="4" borderId="35" xfId="0" applyFont="1" applyFill="1" applyBorder="1" applyAlignment="1">
      <alignment horizontal="right" vertical="center"/>
    </xf>
    <xf numFmtId="4" fontId="7" fillId="4" borderId="36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32" xfId="0" applyFont="1" applyFill="1" applyBorder="1" applyAlignment="1">
      <alignment horizontal="center" vertical="center"/>
    </xf>
    <xf numFmtId="1" fontId="4" fillId="5" borderId="3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0" fillId="4" borderId="37" xfId="0" applyFont="1" applyFill="1" applyBorder="1" applyAlignment="1">
      <alignment vertical="center"/>
    </xf>
    <xf numFmtId="0" fontId="10" fillId="4" borderId="38" xfId="0" applyFont="1" applyFill="1" applyBorder="1" applyAlignment="1">
      <alignment vertical="center"/>
    </xf>
    <xf numFmtId="0" fontId="10" fillId="4" borderId="39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40" xfId="0" applyFont="1" applyFill="1" applyBorder="1" applyAlignment="1">
      <alignment vertical="center"/>
    </xf>
    <xf numFmtId="0" fontId="10" fillId="2" borderId="41" xfId="0" applyFont="1" applyFill="1" applyBorder="1" applyAlignment="1">
      <alignment vertical="center"/>
    </xf>
    <xf numFmtId="0" fontId="10" fillId="2" borderId="42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44" xfId="0" applyFont="1" applyFill="1" applyBorder="1" applyAlignment="1">
      <alignment vertical="center"/>
    </xf>
    <xf numFmtId="0" fontId="3" fillId="2" borderId="45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33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vertical="center"/>
    </xf>
    <xf numFmtId="0" fontId="3" fillId="2" borderId="48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9" fillId="4" borderId="49" xfId="0" applyFont="1" applyFill="1" applyBorder="1" applyAlignment="1">
      <alignment horizontal="justify" vertical="center" wrapText="1"/>
    </xf>
    <xf numFmtId="0" fontId="9" fillId="4" borderId="50" xfId="0" applyFont="1" applyFill="1" applyBorder="1" applyAlignment="1">
      <alignment horizontal="justify" vertical="center" wrapText="1"/>
    </xf>
    <xf numFmtId="0" fontId="4" fillId="3" borderId="51" xfId="0" applyFont="1" applyFill="1" applyBorder="1" applyAlignment="1">
      <alignment horizontal="center" wrapText="1"/>
    </xf>
    <xf numFmtId="0" fontId="4" fillId="3" borderId="52" xfId="0" applyFont="1" applyFill="1" applyBorder="1" applyAlignment="1">
      <alignment horizont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/>
    </xf>
    <xf numFmtId="0" fontId="4" fillId="3" borderId="60" xfId="0" applyFont="1" applyFill="1" applyBorder="1" applyAlignment="1">
      <alignment horizontal="center" wrapText="1"/>
    </xf>
    <xf numFmtId="0" fontId="4" fillId="3" borderId="61" xfId="0" applyFont="1" applyFill="1" applyBorder="1" applyAlignment="1">
      <alignment horizontal="center" wrapText="1"/>
    </xf>
    <xf numFmtId="0" fontId="4" fillId="3" borderId="62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63" xfId="0" applyFont="1" applyFill="1" applyBorder="1" applyAlignment="1">
      <alignment horizontal="center" wrapText="1"/>
    </xf>
    <xf numFmtId="0" fontId="9" fillId="4" borderId="64" xfId="0" applyFont="1" applyFill="1" applyBorder="1" applyAlignment="1">
      <alignment horizontal="justify" vertical="center" wrapText="1"/>
    </xf>
    <xf numFmtId="0" fontId="14" fillId="2" borderId="65" xfId="0" applyFont="1" applyFill="1" applyBorder="1" applyAlignment="1">
      <alignment horizontal="left" vertical="center" wrapText="1"/>
    </xf>
    <xf numFmtId="0" fontId="14" fillId="2" borderId="65" xfId="0" applyFont="1" applyFill="1" applyBorder="1" applyAlignment="1">
      <alignment horizontal="left" vertical="center"/>
    </xf>
    <xf numFmtId="0" fontId="14" fillId="2" borderId="66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D15" sqref="D15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82" t="s">
        <v>28</v>
      </c>
      <c r="C1" s="82"/>
      <c r="D1" s="82"/>
      <c r="E1" s="82"/>
      <c r="F1" s="82"/>
      <c r="G1" s="82"/>
      <c r="H1" s="82"/>
    </row>
    <row r="2" spans="2:8" s="2" customFormat="1" ht="26.25" customHeight="1">
      <c r="B2" s="81" t="s">
        <v>4</v>
      </c>
      <c r="C2" s="81"/>
      <c r="D2" s="83" t="s">
        <v>57</v>
      </c>
      <c r="E2" s="83"/>
      <c r="F2" s="83"/>
      <c r="G2" s="83"/>
      <c r="H2" s="83"/>
    </row>
    <row r="3" spans="2:8" s="2" customFormat="1" ht="15">
      <c r="B3" s="81" t="s">
        <v>0</v>
      </c>
      <c r="C3" s="81"/>
      <c r="D3" s="84" t="s">
        <v>1</v>
      </c>
      <c r="E3" s="84"/>
      <c r="F3" s="84"/>
      <c r="G3" s="84"/>
      <c r="H3" s="84"/>
    </row>
    <row r="4" spans="2:8" s="2" customFormat="1" ht="15">
      <c r="B4" s="81" t="s">
        <v>25</v>
      </c>
      <c r="C4" s="81"/>
      <c r="D4" s="52"/>
      <c r="E4" s="53" t="s">
        <v>7</v>
      </c>
      <c r="F4" s="53" t="s">
        <v>8</v>
      </c>
      <c r="G4" s="25" t="s">
        <v>5</v>
      </c>
      <c r="H4" s="54"/>
    </row>
    <row r="5" spans="2:8" s="2" customFormat="1" ht="24" customHeight="1">
      <c r="B5" s="41"/>
      <c r="C5" s="41"/>
      <c r="D5" s="41"/>
      <c r="G5" s="41"/>
      <c r="H5" s="41"/>
    </row>
    <row r="6" spans="2:8" s="2" customFormat="1" ht="21" customHeight="1">
      <c r="B6" s="46"/>
      <c r="C6" s="46"/>
      <c r="D6" s="46"/>
      <c r="E6" s="47" t="s">
        <v>35</v>
      </c>
      <c r="F6" s="47" t="s">
        <v>36</v>
      </c>
      <c r="G6" s="20"/>
      <c r="H6" s="20"/>
    </row>
    <row r="7" spans="2:8" s="2" customFormat="1" ht="21" customHeight="1">
      <c r="B7" s="89" t="s">
        <v>29</v>
      </c>
      <c r="C7" s="90"/>
      <c r="D7" s="91"/>
      <c r="E7" s="44">
        <f>'A - soupis dodávek'!H9</f>
        <v>0</v>
      </c>
      <c r="F7" s="50">
        <f>'A - soupis dodávek'!K9</f>
        <v>0</v>
      </c>
      <c r="G7" s="48"/>
      <c r="H7" s="49"/>
    </row>
    <row r="8" spans="2:8" s="2" customFormat="1" ht="21" customHeight="1">
      <c r="B8" s="89" t="s">
        <v>30</v>
      </c>
      <c r="C8" s="90"/>
      <c r="D8" s="91"/>
      <c r="E8" s="44">
        <f>'B - servisní práce'!I15</f>
        <v>0</v>
      </c>
      <c r="F8" s="50">
        <f>E8*1.21</f>
        <v>0</v>
      </c>
      <c r="G8" s="48"/>
      <c r="H8" s="49"/>
    </row>
    <row r="9" spans="2:8" s="2" customFormat="1" ht="21" customHeight="1">
      <c r="B9" s="43"/>
      <c r="C9" s="92" t="s">
        <v>34</v>
      </c>
      <c r="D9" s="93"/>
      <c r="E9" s="45">
        <f>'B - servisní práce'!I12</f>
        <v>0</v>
      </c>
      <c r="F9" s="45">
        <f aca="true" t="shared" si="0" ref="F9:F11">E9*1.21</f>
        <v>0</v>
      </c>
      <c r="G9" s="48"/>
      <c r="H9" s="49"/>
    </row>
    <row r="10" spans="2:8" s="2" customFormat="1" ht="21" customHeight="1">
      <c r="B10" s="42"/>
      <c r="C10" s="94" t="s">
        <v>45</v>
      </c>
      <c r="D10" s="95"/>
      <c r="E10" s="45">
        <f>'B - servisní práce'!L12</f>
        <v>0</v>
      </c>
      <c r="F10" s="45">
        <f t="shared" si="0"/>
        <v>0</v>
      </c>
      <c r="G10" s="48"/>
      <c r="H10" s="49"/>
    </row>
    <row r="11" spans="2:8" s="2" customFormat="1" ht="21" customHeight="1">
      <c r="B11" s="42"/>
      <c r="C11" s="94" t="s">
        <v>46</v>
      </c>
      <c r="D11" s="95"/>
      <c r="E11" s="45">
        <f>'B - servisní práce'!N12</f>
        <v>0</v>
      </c>
      <c r="F11" s="45">
        <f t="shared" si="0"/>
        <v>0</v>
      </c>
      <c r="G11" s="48"/>
      <c r="H11" s="49"/>
    </row>
    <row r="12" spans="2:8" s="2" customFormat="1" ht="36" customHeight="1">
      <c r="B12" s="85" t="s">
        <v>37</v>
      </c>
      <c r="C12" s="86"/>
      <c r="D12" s="87"/>
      <c r="E12" s="51">
        <f>E7+E8</f>
        <v>0</v>
      </c>
      <c r="F12" s="51">
        <f>F7+F8</f>
        <v>0</v>
      </c>
      <c r="G12" s="48"/>
      <c r="H12" s="49"/>
    </row>
    <row r="13" spans="2:8" ht="30.6" customHeight="1">
      <c r="B13" s="2"/>
      <c r="C13" s="88"/>
      <c r="D13" s="88"/>
      <c r="E13" s="2"/>
      <c r="F13" s="4"/>
      <c r="G13" s="2"/>
      <c r="H13" s="2"/>
    </row>
    <row r="14" spans="2:8" ht="15">
      <c r="B14" s="2"/>
      <c r="C14" s="88"/>
      <c r="D14" s="88"/>
      <c r="E14" s="2"/>
      <c r="F14" s="4"/>
      <c r="G14" s="2"/>
      <c r="H14" s="2"/>
    </row>
  </sheetData>
  <sheetProtection algorithmName="SHA-512" hashValue="NUvKMYX012zn9ohlq+xpQMJEXDvbGfgtrrL+4uixJYCYA5Lt6eAXdMOrogOpz6wXCk9u3GA+x2a/YlXr4XzR9A==" saltValue="oJeY9zNZrm5do5xD8rBwPw==" spinCount="100000" sheet="1" formatColumns="0" formatRows="0"/>
  <mergeCells count="14">
    <mergeCell ref="B12:D12"/>
    <mergeCell ref="C13:D13"/>
    <mergeCell ref="C14:D14"/>
    <mergeCell ref="B7:D7"/>
    <mergeCell ref="B8:D8"/>
    <mergeCell ref="C9:D9"/>
    <mergeCell ref="C10:D10"/>
    <mergeCell ref="C11:D11"/>
    <mergeCell ref="B4:C4"/>
    <mergeCell ref="B1:H1"/>
    <mergeCell ref="B2:C2"/>
    <mergeCell ref="D2:H2"/>
    <mergeCell ref="B3:C3"/>
    <mergeCell ref="D3:H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3"/>
  <sheetViews>
    <sheetView workbookViewId="0" topLeftCell="A1">
      <selection activeCell="G7" sqref="G7:G8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82" t="s">
        <v>20</v>
      </c>
      <c r="C1" s="82"/>
      <c r="D1" s="82"/>
      <c r="E1" s="82"/>
      <c r="F1" s="82"/>
      <c r="G1" s="82"/>
      <c r="H1" s="82"/>
      <c r="I1" s="82"/>
      <c r="J1" s="82"/>
      <c r="K1" s="82"/>
    </row>
    <row r="2" spans="2:11" ht="49.5" customHeight="1">
      <c r="B2" s="81" t="s">
        <v>4</v>
      </c>
      <c r="C2" s="81"/>
      <c r="D2" s="83" t="str">
        <f>'Souhrnný list'!D2:H2</f>
        <v>Ultrazvukové přístroje pro echokardiografii (ARO) a přenosný (MJIP) pro Oblastní nemocnici Náchod</v>
      </c>
      <c r="E2" s="83"/>
      <c r="F2" s="83"/>
      <c r="G2" s="83"/>
      <c r="H2" s="83"/>
      <c r="I2" s="83"/>
      <c r="J2" s="83"/>
      <c r="K2" s="83"/>
    </row>
    <row r="3" spans="2:11" ht="15">
      <c r="B3" s="81" t="s">
        <v>0</v>
      </c>
      <c r="C3" s="81"/>
      <c r="D3" s="84" t="s">
        <v>1</v>
      </c>
      <c r="E3" s="84"/>
      <c r="F3" s="84"/>
      <c r="G3" s="84"/>
      <c r="H3" s="84"/>
      <c r="I3" s="84"/>
      <c r="J3" s="84"/>
      <c r="K3" s="84"/>
    </row>
    <row r="4" spans="2:11" ht="15">
      <c r="B4" s="81" t="s">
        <v>25</v>
      </c>
      <c r="C4" s="81"/>
      <c r="D4" s="39">
        <f>'Souhrnný list'!D4</f>
        <v>0</v>
      </c>
      <c r="E4" s="100" t="str">
        <f>'Souhrnný list'!E4</f>
        <v>IČO:</v>
      </c>
      <c r="F4" s="101"/>
      <c r="G4" s="100" t="str">
        <f>'Souhrnný list'!F4</f>
        <v>DIČ:</v>
      </c>
      <c r="H4" s="101"/>
      <c r="I4" s="102"/>
      <c r="J4" s="3" t="s">
        <v>5</v>
      </c>
      <c r="K4" s="40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2:11" ht="33" customHeight="1">
      <c r="B7" s="8">
        <v>1</v>
      </c>
      <c r="C7" s="79" t="s">
        <v>54</v>
      </c>
      <c r="D7" s="80" t="s">
        <v>56</v>
      </c>
      <c r="E7" s="8" t="s">
        <v>10</v>
      </c>
      <c r="F7" s="9">
        <v>1</v>
      </c>
      <c r="G7" s="55"/>
      <c r="H7" s="10">
        <f>F7*G7</f>
        <v>0</v>
      </c>
      <c r="I7" s="15"/>
      <c r="J7" s="55">
        <v>21</v>
      </c>
      <c r="K7" s="10">
        <f>H7*((100+J7)/100)</f>
        <v>0</v>
      </c>
    </row>
    <row r="8" spans="1:12" ht="33" customHeight="1">
      <c r="A8" s="76"/>
      <c r="B8" s="8">
        <v>2</v>
      </c>
      <c r="C8" s="79" t="s">
        <v>55</v>
      </c>
      <c r="D8" s="80" t="s">
        <v>53</v>
      </c>
      <c r="E8" s="8" t="s">
        <v>10</v>
      </c>
      <c r="F8" s="9">
        <v>1</v>
      </c>
      <c r="G8" s="55"/>
      <c r="H8" s="10">
        <f aca="true" t="shared" si="0" ref="H8">F8*G8</f>
        <v>0</v>
      </c>
      <c r="I8" s="15"/>
      <c r="J8" s="55">
        <v>21</v>
      </c>
      <c r="K8" s="10">
        <f aca="true" t="shared" si="1" ref="K8">H8*((100+J8)/100)</f>
        <v>0</v>
      </c>
      <c r="L8" s="76"/>
    </row>
    <row r="9" spans="2:11" ht="30" customHeight="1">
      <c r="B9" s="97" t="s">
        <v>15</v>
      </c>
      <c r="C9" s="98"/>
      <c r="D9" s="98"/>
      <c r="E9" s="98"/>
      <c r="F9" s="99"/>
      <c r="G9" s="74" t="s">
        <v>16</v>
      </c>
      <c r="H9" s="75">
        <f>SUM(H7:H8)</f>
        <v>0</v>
      </c>
      <c r="I9" s="13"/>
      <c r="J9" s="11" t="s">
        <v>17</v>
      </c>
      <c r="K9" s="12">
        <f>SUM(K7:K8)</f>
        <v>0</v>
      </c>
    </row>
    <row r="10" spans="2:11" ht="15">
      <c r="B10" s="2"/>
      <c r="C10" s="2"/>
      <c r="D10" s="2"/>
      <c r="E10" s="2"/>
      <c r="F10" s="2"/>
      <c r="G10" s="4"/>
      <c r="H10" s="2"/>
      <c r="I10" s="2"/>
      <c r="J10" s="2"/>
      <c r="K10" s="2"/>
    </row>
    <row r="11" spans="2:11" ht="18" customHeight="1">
      <c r="B11" s="2" t="s">
        <v>19</v>
      </c>
      <c r="C11" s="2"/>
      <c r="D11" s="2"/>
      <c r="E11" s="2"/>
      <c r="F11" s="2"/>
      <c r="G11" s="4"/>
      <c r="H11" s="2"/>
      <c r="I11" s="2"/>
      <c r="J11" s="2"/>
      <c r="K11" s="2"/>
    </row>
    <row r="12" spans="2:11" ht="36.75" customHeight="1">
      <c r="B12" s="96" t="s">
        <v>50</v>
      </c>
      <c r="C12" s="96"/>
      <c r="D12" s="96"/>
      <c r="E12" s="96"/>
      <c r="F12" s="96"/>
      <c r="G12" s="96"/>
      <c r="H12" s="96"/>
      <c r="I12" s="96"/>
      <c r="J12" s="96"/>
      <c r="K12" s="96"/>
    </row>
    <row r="13" spans="2:11" ht="30" customHeight="1">
      <c r="B13" s="2"/>
      <c r="C13" s="2"/>
      <c r="D13" s="2"/>
      <c r="E13" s="2"/>
      <c r="F13" s="2"/>
      <c r="G13" s="4"/>
      <c r="H13" s="2"/>
      <c r="I13" s="2"/>
      <c r="J13" s="2"/>
      <c r="K13" s="2"/>
    </row>
  </sheetData>
  <sheetProtection algorithmName="SHA-512" hashValue="ChkFNRXOpijW98HivaPyDwEdBNR0UHuB17hdrWGvtT5QZ49kqlIMMT7iLRlAyRfyzFezv1pnSOG4kFtP13VXcg==" saltValue="8CnSOUIKtQJmtUG6gJUOcg==" spinCount="100000" sheet="1" formatColumns="0" formatRows="0"/>
  <mergeCells count="10">
    <mergeCell ref="B12:K12"/>
    <mergeCell ref="B9:F9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8"/>
  <sheetViews>
    <sheetView workbookViewId="0" topLeftCell="A7">
      <selection activeCell="M10" sqref="M10:M11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5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82" t="s">
        <v>26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2:14" ht="30" customHeight="1">
      <c r="B2" s="81" t="s">
        <v>4</v>
      </c>
      <c r="C2" s="81"/>
      <c r="D2" s="113" t="str">
        <f>'Souhrnný list'!D2:H2</f>
        <v>Ultrazvukové přístroje pro echokardiografii (ARO) a přenosný (MJIP) pro Oblastní nemocnici Náchod</v>
      </c>
      <c r="E2" s="114"/>
      <c r="F2" s="114"/>
      <c r="G2" s="114"/>
      <c r="H2" s="114"/>
      <c r="I2" s="114"/>
      <c r="J2" s="114"/>
      <c r="K2" s="114"/>
      <c r="L2" s="114"/>
      <c r="M2" s="114"/>
      <c r="N2" s="115"/>
    </row>
    <row r="3" spans="2:14" ht="15">
      <c r="B3" s="81" t="s">
        <v>0</v>
      </c>
      <c r="C3" s="81"/>
      <c r="D3" s="116" t="s">
        <v>1</v>
      </c>
      <c r="E3" s="117"/>
      <c r="F3" s="117"/>
      <c r="G3" s="117"/>
      <c r="H3" s="117"/>
      <c r="I3" s="117"/>
      <c r="J3" s="117"/>
      <c r="K3" s="117"/>
      <c r="L3" s="117"/>
      <c r="M3" s="117"/>
      <c r="N3" s="118"/>
    </row>
    <row r="4" spans="2:14" ht="15">
      <c r="B4" s="81" t="s">
        <v>25</v>
      </c>
      <c r="C4" s="81"/>
      <c r="D4" s="37">
        <f>'Souhrnný list'!D4</f>
        <v>0</v>
      </c>
      <c r="E4" s="61" t="str">
        <f>'Souhrnný list'!E4</f>
        <v>IČO:</v>
      </c>
      <c r="F4" s="103" t="str">
        <f>'Souhrnný list'!F4</f>
        <v>DIČ:</v>
      </c>
      <c r="G4" s="105"/>
      <c r="H4" s="105"/>
      <c r="I4" s="105"/>
      <c r="J4" s="62"/>
      <c r="K4" s="33" t="s">
        <v>5</v>
      </c>
      <c r="L4" s="38">
        <f>'Souhrnný list'!H4</f>
        <v>0</v>
      </c>
      <c r="M4" s="103"/>
      <c r="N4" s="104"/>
    </row>
    <row r="5" spans="2:14" ht="14.45" customHeight="1" thickBot="1">
      <c r="B5" s="2"/>
      <c r="C5" s="2"/>
      <c r="D5" s="2"/>
      <c r="E5" s="2"/>
      <c r="F5" s="2"/>
      <c r="G5" s="57"/>
      <c r="H5" s="57"/>
      <c r="I5" s="2"/>
      <c r="J5" s="2"/>
      <c r="K5" s="2"/>
      <c r="L5" s="4"/>
      <c r="M5" s="2"/>
      <c r="N5" s="2"/>
    </row>
    <row r="6" spans="2:14" s="2" customFormat="1" ht="30" customHeight="1">
      <c r="B6" s="26"/>
      <c r="E6" s="110" t="s">
        <v>49</v>
      </c>
      <c r="F6" s="112"/>
      <c r="G6" s="112"/>
      <c r="H6" s="112"/>
      <c r="I6" s="111"/>
      <c r="J6" s="28"/>
      <c r="K6" s="110" t="s">
        <v>32</v>
      </c>
      <c r="L6" s="111"/>
      <c r="M6" s="110" t="s">
        <v>33</v>
      </c>
      <c r="N6" s="111"/>
    </row>
    <row r="7" spans="2:14" s="2" customFormat="1" ht="45" customHeight="1" thickBot="1">
      <c r="B7" s="138" t="s">
        <v>51</v>
      </c>
      <c r="C7" s="139"/>
      <c r="D7" s="140"/>
      <c r="E7" s="106" t="s">
        <v>47</v>
      </c>
      <c r="F7" s="137"/>
      <c r="G7" s="137"/>
      <c r="H7" s="137"/>
      <c r="I7" s="107"/>
      <c r="J7" s="29"/>
      <c r="K7" s="106" t="s">
        <v>22</v>
      </c>
      <c r="L7" s="107"/>
      <c r="M7" s="106" t="s">
        <v>48</v>
      </c>
      <c r="N7" s="107"/>
    </row>
    <row r="8" spans="2:14" s="2" customFormat="1" ht="15" customHeight="1">
      <c r="B8" s="129" t="s">
        <v>2</v>
      </c>
      <c r="C8" s="124" t="s">
        <v>3</v>
      </c>
      <c r="D8" s="126" t="s">
        <v>6</v>
      </c>
      <c r="E8" s="108" t="s">
        <v>42</v>
      </c>
      <c r="F8" s="131" t="s">
        <v>38</v>
      </c>
      <c r="G8" s="132"/>
      <c r="H8" s="133"/>
      <c r="I8" s="78" t="s">
        <v>21</v>
      </c>
      <c r="J8" s="30"/>
      <c r="K8" s="108" t="s">
        <v>23</v>
      </c>
      <c r="L8" s="78" t="s">
        <v>21</v>
      </c>
      <c r="M8" s="108" t="s">
        <v>24</v>
      </c>
      <c r="N8" s="78" t="s">
        <v>21</v>
      </c>
    </row>
    <row r="9" spans="2:14" s="2" customFormat="1" ht="60.75" customHeight="1" thickBot="1">
      <c r="B9" s="130"/>
      <c r="C9" s="125"/>
      <c r="D9" s="127"/>
      <c r="E9" s="128"/>
      <c r="F9" s="134"/>
      <c r="G9" s="135"/>
      <c r="H9" s="136"/>
      <c r="I9" s="64" t="s">
        <v>41</v>
      </c>
      <c r="J9" s="31"/>
      <c r="K9" s="109"/>
      <c r="L9" s="24" t="s">
        <v>43</v>
      </c>
      <c r="M9" s="109"/>
      <c r="N9" s="24" t="s">
        <v>44</v>
      </c>
    </row>
    <row r="10" spans="2:14" s="2" customFormat="1" ht="33" customHeight="1">
      <c r="B10" s="77">
        <v>1</v>
      </c>
      <c r="C10" s="79" t="s">
        <v>54</v>
      </c>
      <c r="D10" s="80" t="s">
        <v>56</v>
      </c>
      <c r="E10" s="65"/>
      <c r="F10" s="59" t="s">
        <v>39</v>
      </c>
      <c r="G10" s="58"/>
      <c r="H10" s="60" t="s">
        <v>40</v>
      </c>
      <c r="I10" s="66">
        <f>_xlfn.IFERROR((1/G10)*5*E10,0)</f>
        <v>0</v>
      </c>
      <c r="J10" s="72"/>
      <c r="K10" s="56"/>
      <c r="L10" s="22">
        <f>K10*200</f>
        <v>0</v>
      </c>
      <c r="M10" s="56"/>
      <c r="N10" s="22">
        <f>M10*8000</f>
        <v>0</v>
      </c>
    </row>
    <row r="11" spans="2:14" s="76" customFormat="1" ht="33" customHeight="1" thickBot="1">
      <c r="B11" s="77">
        <v>2</v>
      </c>
      <c r="C11" s="79" t="s">
        <v>55</v>
      </c>
      <c r="D11" s="80" t="s">
        <v>53</v>
      </c>
      <c r="E11" s="67"/>
      <c r="F11" s="68" t="s">
        <v>39</v>
      </c>
      <c r="G11" s="69"/>
      <c r="H11" s="70" t="s">
        <v>40</v>
      </c>
      <c r="I11" s="71">
        <f>_xlfn.IFERROR((1/G11)*5*E11,0)</f>
        <v>0</v>
      </c>
      <c r="J11" s="72"/>
      <c r="K11" s="56"/>
      <c r="L11" s="22">
        <f>K11*200</f>
        <v>0</v>
      </c>
      <c r="M11" s="56"/>
      <c r="N11" s="22">
        <f>M11*8000</f>
        <v>0</v>
      </c>
    </row>
    <row r="12" spans="2:14" s="2" customFormat="1" ht="30" customHeight="1" thickBot="1">
      <c r="B12" s="122" t="s">
        <v>31</v>
      </c>
      <c r="C12" s="123"/>
      <c r="D12" s="123"/>
      <c r="E12" s="19"/>
      <c r="F12" s="18"/>
      <c r="G12" s="18"/>
      <c r="H12" s="18"/>
      <c r="I12" s="23">
        <f>SUM(I10:I11)</f>
        <v>0</v>
      </c>
      <c r="J12" s="73"/>
      <c r="K12" s="17"/>
      <c r="L12" s="23">
        <f>SUM(L10:L11)</f>
        <v>0</v>
      </c>
      <c r="M12" s="17"/>
      <c r="N12" s="23">
        <f>SUM(N10:N11)</f>
        <v>0</v>
      </c>
    </row>
    <row r="13" spans="2:14" ht="15.75" thickBot="1">
      <c r="B13" s="2"/>
      <c r="C13" s="2"/>
      <c r="D13" s="2"/>
      <c r="E13" s="2"/>
      <c r="F13" s="2"/>
      <c r="G13" s="57"/>
      <c r="H13" s="57"/>
      <c r="I13" s="21" t="s">
        <v>21</v>
      </c>
      <c r="J13" s="32"/>
      <c r="L13" s="21" t="s">
        <v>21</v>
      </c>
      <c r="M13" s="63"/>
      <c r="N13" s="21" t="s">
        <v>21</v>
      </c>
    </row>
    <row r="14" spans="2:14" ht="15.75" thickBot="1">
      <c r="B14" s="2"/>
      <c r="C14" s="2"/>
      <c r="D14" s="2"/>
      <c r="E14" s="2"/>
      <c r="F14" s="2"/>
      <c r="G14" s="57"/>
      <c r="H14" s="57"/>
      <c r="I14" s="27"/>
      <c r="J14" s="27"/>
      <c r="K14" s="2"/>
      <c r="L14" s="27"/>
      <c r="M14" s="2"/>
      <c r="N14" s="27"/>
    </row>
    <row r="15" spans="2:12" s="2" customFormat="1" ht="41.25" customHeight="1" thickBot="1">
      <c r="B15" s="119" t="s">
        <v>52</v>
      </c>
      <c r="C15" s="120"/>
      <c r="D15" s="120"/>
      <c r="E15" s="120"/>
      <c r="F15" s="120"/>
      <c r="G15" s="120"/>
      <c r="H15" s="121"/>
      <c r="I15" s="34">
        <f>I12+L12+N12</f>
        <v>0</v>
      </c>
      <c r="J15" s="36"/>
      <c r="K15" s="35" t="s">
        <v>27</v>
      </c>
      <c r="L15" s="4"/>
    </row>
    <row r="16" spans="7:12" s="2" customFormat="1" ht="30.6" customHeight="1">
      <c r="G16" s="57"/>
      <c r="H16" s="57"/>
      <c r="L16" s="4"/>
    </row>
    <row r="17" spans="2:14" s="2" customFormat="1" ht="18" customHeight="1">
      <c r="B17" s="16"/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  <c r="N17" s="1"/>
    </row>
    <row r="18" spans="2:14" s="2" customFormat="1" ht="18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5"/>
      <c r="M18" s="1"/>
      <c r="N18" s="1"/>
    </row>
    <row r="19" ht="18" customHeight="1"/>
  </sheetData>
  <sheetProtection algorithmName="SHA-512" hashValue="uX3oKsPuN2GPDyj+eEZRGX2usBUbL98d2uskqtGwN+95iGy4GJ7KEYeuhkNdwUPyR/mDYBfRCoFhy+HXZ77yIg==" saltValue="lwHG/e6uEi6FmvUzWy4iMQ==" spinCount="100000" sheet="1" formatColumns="0" formatRows="0"/>
  <mergeCells count="24">
    <mergeCell ref="B15:H15"/>
    <mergeCell ref="B4:C4"/>
    <mergeCell ref="B12:D12"/>
    <mergeCell ref="C8:C9"/>
    <mergeCell ref="D8:D9"/>
    <mergeCell ref="E8:E9"/>
    <mergeCell ref="B8:B9"/>
    <mergeCell ref="F8:H9"/>
    <mergeCell ref="E7:I7"/>
    <mergeCell ref="B7:D7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  <mergeCell ref="M6:N6"/>
    <mergeCell ref="M7:N7"/>
    <mergeCell ref="M8:M9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69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2021-01-21T13:33:56Z</cp:lastPrinted>
  <dcterms:created xsi:type="dcterms:W3CDTF">2019-10-21T13:53:46Z</dcterms:created>
  <dcterms:modified xsi:type="dcterms:W3CDTF">2021-08-20T09:54:01Z</dcterms:modified>
  <cp:category/>
  <cp:version/>
  <cp:contentType/>
  <cp:contentStatus/>
</cp:coreProperties>
</file>