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bookViews>
    <workbookView xWindow="240" yWindow="525" windowWidth="28455" windowHeight="13995" tabRatio="935" firstSheet="18" activeTab="23"/>
  </bookViews>
  <sheets>
    <sheet name="Rekapitulace stavby" sheetId="1" r:id="rId1"/>
    <sheet name="01.1 - SO 01-Stavební část" sheetId="2" r:id="rId2"/>
    <sheet name="01.2 - SO 01-ZAŘÍZENÍ ZDR..." sheetId="3" r:id="rId3"/>
    <sheet name="01.3 - SO 01-VENKOVNÍ ROZ..." sheetId="4" r:id="rId4"/>
    <sheet name="01.4 - SO 01-VENKOVNÍ ROZ..." sheetId="5" r:id="rId5"/>
    <sheet name="01.5 - SO 01-VYTÁPĚNÍ" sheetId="6" r:id="rId6"/>
    <sheet name="01.6.1 - SO 01-Elektromon..." sheetId="7" r:id="rId7"/>
    <sheet name="01.6.2 - SO 01- Zdravotni..." sheetId="8" r:id="rId8"/>
    <sheet name="01.6.3 - SO 01- Zdravotni..." sheetId="9" r:id="rId9"/>
    <sheet name="01.7 - SO 01-VZDUCHOTECHNIKA" sheetId="10" r:id="rId10"/>
    <sheet name="02.1 - SO 02-Zpevněné plo..." sheetId="11" r:id="rId11"/>
    <sheet name="02.2 - SO 02-Elektromontá..." sheetId="12" r:id="rId12"/>
    <sheet name="03.1 - SO 03-KANALIZAČNÍ ..." sheetId="13" r:id="rId13"/>
    <sheet name="03.2 - SO 03-VODOVODNÍ PŘ..." sheetId="14" r:id="rId14"/>
    <sheet name="04 - SO 04-Přeložka veřej..." sheetId="15" r:id="rId15"/>
    <sheet name="05 - SO 05-Chodník na poz..." sheetId="16" r:id="rId16"/>
    <sheet name="06.1 - SO 06-Interiér 1.P..." sheetId="17" r:id="rId17"/>
    <sheet name="06.2 - SO 06-Interiér 1.N..." sheetId="18" r:id="rId18"/>
    <sheet name="06.3 - SO 06-Interiér 2.N..." sheetId="19" r:id="rId19"/>
    <sheet name="07 - SO 07-Přípojka sdělo..." sheetId="20" r:id="rId20"/>
    <sheet name="08 - SO 08-Přeložka elekt..." sheetId="21" r:id="rId21"/>
    <sheet name="10 - SO 10-Demolice" sheetId="22" r:id="rId22"/>
    <sheet name="11 - SO 11-Oplocení" sheetId="23" r:id="rId23"/>
    <sheet name="12 - SO 12-Vedlejší a ost..." sheetId="24" r:id="rId24"/>
  </sheets>
  <definedNames>
    <definedName name="_xlnm._FilterDatabase" localSheetId="1" hidden="1">'01.1 - SO 01-Stavební část'!$C$143:$K$847</definedName>
    <definedName name="_xlnm._FilterDatabase" localSheetId="2" hidden="1">'01.2 - SO 01-ZAŘÍZENÍ ZDR...'!$C$131:$K$248</definedName>
    <definedName name="_xlnm._FilterDatabase" localSheetId="3" hidden="1">'01.3 - SO 01-VENKOVNÍ ROZ...'!$C$124:$K$168</definedName>
    <definedName name="_xlnm._FilterDatabase" localSheetId="4" hidden="1">'01.4 - SO 01-VENKOVNÍ ROZ...'!$C$124:$K$150</definedName>
    <definedName name="_xlnm._FilterDatabase" localSheetId="5" hidden="1">'01.5 - SO 01-VYTÁPĚNÍ'!$C$130:$K$240</definedName>
    <definedName name="_xlnm._FilterDatabase" localSheetId="6" hidden="1">'01.6.1 - SO 01-Elektromon...'!$C$130:$K$343</definedName>
    <definedName name="_xlnm._FilterDatabase" localSheetId="7" hidden="1">'01.6.2 - SO 01- Zdravotni...'!$C$124:$K$148</definedName>
    <definedName name="_xlnm._FilterDatabase" localSheetId="8" hidden="1">'01.6.3 - SO 01- Zdravotni...'!$C$124:$K$135</definedName>
    <definedName name="_xlnm._FilterDatabase" localSheetId="9" hidden="1">'01.7 - SO 01-VZDUCHOTECHNIKA'!$C$125:$K$185</definedName>
    <definedName name="_xlnm._FilterDatabase" localSheetId="10" hidden="1">'02.1 - SO 02-Zpevněné plo...'!$C$135:$K$301</definedName>
    <definedName name="_xlnm._FilterDatabase" localSheetId="11" hidden="1">'02.2 - SO 02-Elektromontá...'!$C$121:$K$145</definedName>
    <definedName name="_xlnm._FilterDatabase" localSheetId="12" hidden="1">'03.1 - SO 03-KANALIZAČNÍ ...'!$C$124:$K$152</definedName>
    <definedName name="_xlnm._FilterDatabase" localSheetId="13" hidden="1">'03.2 - SO 03-VODOVODNÍ PŘ...'!$C$124:$K$164</definedName>
    <definedName name="_xlnm._FilterDatabase" localSheetId="14" hidden="1">'04 - SO 04-Přeložka veřej...'!$C$121:$K$162</definedName>
    <definedName name="_xlnm._FilterDatabase" localSheetId="15" hidden="1">'05 - SO 05-Chodník na poz...'!$C$119:$K$133</definedName>
    <definedName name="_xlnm._FilterDatabase" localSheetId="16" hidden="1">'06.1 - SO 06-Interiér 1.P...'!$C$138:$K$197</definedName>
    <definedName name="_xlnm._FilterDatabase" localSheetId="17" hidden="1">'06.2 - SO 06-Interiér 1.N...'!$C$144:$K$240</definedName>
    <definedName name="_xlnm._FilterDatabase" localSheetId="18" hidden="1">'06.3 - SO 06-Interiér 2.N...'!$C$139:$K$206</definedName>
    <definedName name="_xlnm._FilterDatabase" localSheetId="19" hidden="1">'07 - SO 07-Přípojka sdělo...'!$C$121:$K$146</definedName>
    <definedName name="_xlnm._FilterDatabase" localSheetId="20" hidden="1">'08 - SO 08-Přeložka elekt...'!$C$121:$K$159</definedName>
    <definedName name="_xlnm._FilterDatabase" localSheetId="21" hidden="1">'10 - SO 10-Demolice'!$C$118:$K$130</definedName>
    <definedName name="_xlnm._FilterDatabase" localSheetId="22" hidden="1">'11 - SO 11-Oplocení'!$C$125:$K$223</definedName>
    <definedName name="_xlnm._FilterDatabase" localSheetId="23" hidden="1">'12 - SO 12-Vedlejší a ost...'!$C$119:$K$133</definedName>
    <definedName name="_xlnm.Print_Area" localSheetId="1">'01.1 - SO 01-Stavební část'!$C$4:$J$76,'01.1 - SO 01-Stavební část'!$C$82:$J$123,'01.1 - SO 01-Stavební část'!$C$129:$K$847</definedName>
    <definedName name="_xlnm.Print_Area" localSheetId="2">'01.2 - SO 01-ZAŘÍZENÍ ZDR...'!$C$4:$J$76,'01.2 - SO 01-ZAŘÍZENÍ ZDR...'!$C$82:$J$111,'01.2 - SO 01-ZAŘÍZENÍ ZDR...'!$C$117:$K$248</definedName>
    <definedName name="_xlnm.Print_Area" localSheetId="3">'01.3 - SO 01-VENKOVNÍ ROZ...'!$C$4:$J$76,'01.3 - SO 01-VENKOVNÍ ROZ...'!$C$82:$J$104,'01.3 - SO 01-VENKOVNÍ ROZ...'!$C$110:$K$168</definedName>
    <definedName name="_xlnm.Print_Area" localSheetId="4">'01.4 - SO 01-VENKOVNÍ ROZ...'!$C$4:$J$76,'01.4 - SO 01-VENKOVNÍ ROZ...'!$C$82:$J$104,'01.4 - SO 01-VENKOVNÍ ROZ...'!$C$110:$K$150</definedName>
    <definedName name="_xlnm.Print_Area" localSheetId="5">'01.5 - SO 01-VYTÁPĚNÍ'!$C$4:$J$76,'01.5 - SO 01-VYTÁPĚNÍ'!$C$82:$J$110,'01.5 - SO 01-VYTÁPĚNÍ'!$C$116:$K$240</definedName>
    <definedName name="_xlnm.Print_Area" localSheetId="6">'01.6.1 - SO 01-Elektromon...'!$C$4:$J$76,'01.6.1 - SO 01-Elektromon...'!$C$82:$J$108,'01.6.1 - SO 01-Elektromon...'!$C$114:$K$343</definedName>
    <definedName name="_xlnm.Print_Area" localSheetId="7">'01.6.2 - SO 01- Zdravotni...'!$C$4:$J$76,'01.6.2 - SO 01- Zdravotni...'!$C$82:$J$102,'01.6.2 - SO 01- Zdravotni...'!$C$108:$K$148</definedName>
    <definedName name="_xlnm.Print_Area" localSheetId="8">'01.6.3 - SO 01- Zdravotni...'!$C$4:$J$76,'01.6.3 - SO 01- Zdravotni...'!$C$82:$J$102,'01.6.3 - SO 01- Zdravotni...'!$C$108:$K$135</definedName>
    <definedName name="_xlnm.Print_Area" localSheetId="9">'01.7 - SO 01-VZDUCHOTECHNIKA'!$C$4:$J$76,'01.7 - SO 01-VZDUCHOTECHNIKA'!$C$82:$J$105,'01.7 - SO 01-VZDUCHOTECHNIKA'!$C$111:$K$185</definedName>
    <definedName name="_xlnm.Print_Area" localSheetId="10">'02.1 - SO 02-Zpevněné plo...'!$C$4:$J$76,'02.1 - SO 02-Zpevněné plo...'!$C$82:$J$115,'02.1 - SO 02-Zpevněné plo...'!$C$121:$K$301</definedName>
    <definedName name="_xlnm.Print_Area" localSheetId="11">'02.2 - SO 02-Elektromontá...'!$C$4:$J$76,'02.2 - SO 02-Elektromontá...'!$C$82:$J$101,'02.2 - SO 02-Elektromontá...'!$C$107:$K$145</definedName>
    <definedName name="_xlnm.Print_Area" localSheetId="12">'03.1 - SO 03-KANALIZAČNÍ ...'!$C$4:$J$76,'03.1 - SO 03-KANALIZAČNÍ ...'!$C$82:$J$104,'03.1 - SO 03-KANALIZAČNÍ ...'!$C$110:$K$152</definedName>
    <definedName name="_xlnm.Print_Area" localSheetId="13">'03.2 - SO 03-VODOVODNÍ PŘ...'!$C$4:$J$76,'03.2 - SO 03-VODOVODNÍ PŘ...'!$C$82:$J$104,'03.2 - SO 03-VODOVODNÍ PŘ...'!$C$110:$K$164</definedName>
    <definedName name="_xlnm.Print_Area" localSheetId="14">'04 - SO 04-Přeložka veřej...'!$C$4:$J$76,'04 - SO 04-Přeložka veřej...'!$C$82:$J$103,'04 - SO 04-Přeložka veřej...'!$C$109:$K$162</definedName>
    <definedName name="_xlnm.Print_Area" localSheetId="15">'05 - SO 05-Chodník na poz...'!$C$4:$J$76,'05 - SO 05-Chodník na poz...'!$C$82:$J$101,'05 - SO 05-Chodník na poz...'!$C$107:$K$133</definedName>
    <definedName name="_xlnm.Print_Area" localSheetId="16">'06.1 - SO 06-Interiér 1.P...'!$C$4:$J$76,'06.1 - SO 06-Interiér 1.P...'!$C$82:$J$118,'06.1 - SO 06-Interiér 1.P...'!$C$124:$K$197</definedName>
    <definedName name="_xlnm.Print_Area" localSheetId="17">'06.2 - SO 06-Interiér 1.N...'!$C$4:$J$76,'06.2 - SO 06-Interiér 1.N...'!$C$82:$J$124,'06.2 - SO 06-Interiér 1.N...'!$C$130:$K$240</definedName>
    <definedName name="_xlnm.Print_Area" localSheetId="18">'06.3 - SO 06-Interiér 2.N...'!$C$4:$J$76,'06.3 - SO 06-Interiér 2.N...'!$C$82:$J$119,'06.3 - SO 06-Interiér 2.N...'!$C$125:$K$206</definedName>
    <definedName name="_xlnm.Print_Area" localSheetId="19">'07 - SO 07-Přípojka sdělo...'!$C$4:$J$76,'07 - SO 07-Přípojka sdělo...'!$C$82:$J$103,'07 - SO 07-Přípojka sdělo...'!$C$109:$K$146</definedName>
    <definedName name="_xlnm.Print_Area" localSheetId="20">'08 - SO 08-Přeložka elekt...'!$C$4:$J$76,'08 - SO 08-Přeložka elekt...'!$C$82:$J$103,'08 - SO 08-Přeložka elekt...'!$C$109:$K$159</definedName>
    <definedName name="_xlnm.Print_Area" localSheetId="21">'10 - SO 10-Demolice'!$C$4:$J$76,'10 - SO 10-Demolice'!$C$82:$J$100,'10 - SO 10-Demolice'!$C$106:$K$130</definedName>
    <definedName name="_xlnm.Print_Area" localSheetId="22">'11 - SO 11-Oplocení'!$C$4:$J$76,'11 - SO 11-Oplocení'!$C$82:$J$107,'11 - SO 11-Oplocení'!$C$113:$K$223</definedName>
    <definedName name="_xlnm.Print_Area" localSheetId="23">'12 - SO 12-Vedlejší a ost...'!$C$4:$J$76,'12 - SO 12-Vedlejší a ost...'!$C$82:$J$101,'12 - SO 12-Vedlejší a ost...'!$C$107:$K$133</definedName>
    <definedName name="_xlnm.Print_Area" localSheetId="0">'Rekapitulace stavby'!$D$4:$AO$76,'Rekapitulace stavby'!$C$82:$AQ$123</definedName>
    <definedName name="_xlnm.Print_Titles" localSheetId="0">'Rekapitulace stavby'!$92:$92</definedName>
    <definedName name="_xlnm.Print_Titles" localSheetId="1">'01.1 - SO 01-Stavební část'!$143:$143</definedName>
    <definedName name="_xlnm.Print_Titles" localSheetId="2">'01.2 - SO 01-ZAŘÍZENÍ ZDR...'!$131:$131</definedName>
    <definedName name="_xlnm.Print_Titles" localSheetId="3">'01.3 - SO 01-VENKOVNÍ ROZ...'!$124:$124</definedName>
    <definedName name="_xlnm.Print_Titles" localSheetId="4">'01.4 - SO 01-VENKOVNÍ ROZ...'!$124:$124</definedName>
    <definedName name="_xlnm.Print_Titles" localSheetId="5">'01.5 - SO 01-VYTÁPĚNÍ'!$130:$130</definedName>
    <definedName name="_xlnm.Print_Titles" localSheetId="6">'01.6.1 - SO 01-Elektromon...'!$130:$130</definedName>
    <definedName name="_xlnm.Print_Titles" localSheetId="7">'01.6.2 - SO 01- Zdravotni...'!$124:$124</definedName>
    <definedName name="_xlnm.Print_Titles" localSheetId="8">'01.6.3 - SO 01- Zdravotni...'!$124:$124</definedName>
    <definedName name="_xlnm.Print_Titles" localSheetId="9">'01.7 - SO 01-VZDUCHOTECHNIKA'!$125:$125</definedName>
    <definedName name="_xlnm.Print_Titles" localSheetId="10">'02.1 - SO 02-Zpevněné plo...'!$135:$135</definedName>
    <definedName name="_xlnm.Print_Titles" localSheetId="11">'02.2 - SO 02-Elektromontá...'!$121:$121</definedName>
    <definedName name="_xlnm.Print_Titles" localSheetId="12">'03.1 - SO 03-KANALIZAČNÍ ...'!$124:$124</definedName>
    <definedName name="_xlnm.Print_Titles" localSheetId="13">'03.2 - SO 03-VODOVODNÍ PŘ...'!$124:$124</definedName>
    <definedName name="_xlnm.Print_Titles" localSheetId="14">'04 - SO 04-Přeložka veřej...'!$121:$121</definedName>
    <definedName name="_xlnm.Print_Titles" localSheetId="15">'05 - SO 05-Chodník na poz...'!$119:$119</definedName>
    <definedName name="_xlnm.Print_Titles" localSheetId="16">'06.1 - SO 06-Interiér 1.P...'!$138:$138</definedName>
    <definedName name="_xlnm.Print_Titles" localSheetId="17">'06.2 - SO 06-Interiér 1.N...'!$144:$144</definedName>
    <definedName name="_xlnm.Print_Titles" localSheetId="18">'06.3 - SO 06-Interiér 2.N...'!$139:$139</definedName>
    <definedName name="_xlnm.Print_Titles" localSheetId="19">'07 - SO 07-Přípojka sdělo...'!$121:$121</definedName>
    <definedName name="_xlnm.Print_Titles" localSheetId="20">'08 - SO 08-Přeložka elekt...'!$121:$121</definedName>
    <definedName name="_xlnm.Print_Titles" localSheetId="21">'10 - SO 10-Demolice'!$118:$118</definedName>
    <definedName name="_xlnm.Print_Titles" localSheetId="22">'11 - SO 11-Oplocení'!$125:$125</definedName>
    <definedName name="_xlnm.Print_Titles" localSheetId="23">'12 - SO 12-Vedlejší a ost...'!$119:$119</definedName>
  </definedNames>
  <calcPr calcId="125725"/>
</workbook>
</file>

<file path=xl/sharedStrings.xml><?xml version="1.0" encoding="utf-8"?>
<sst xmlns="http://schemas.openxmlformats.org/spreadsheetml/2006/main" count="27830" uniqueCount="3881">
  <si>
    <t>Export Komplet</t>
  </si>
  <si>
    <t/>
  </si>
  <si>
    <t>2.0</t>
  </si>
  <si>
    <t>ZAMOK</t>
  </si>
  <si>
    <t>False</t>
  </si>
  <si>
    <t>{d3eae657-454d-4898-9b50-0322d87c8c99}</t>
  </si>
  <si>
    <t>0,01</t>
  </si>
  <si>
    <t>21</t>
  </si>
  <si>
    <t>15</t>
  </si>
  <si>
    <t>REKAPITULACE STAVBY</t>
  </si>
  <si>
    <t>v ---  níže se nacházejí doplnkové a pomocné údaje k sestavám  --- v</t>
  </si>
  <si>
    <t>Návod na vyplnění</t>
  </si>
  <si>
    <t>0,001</t>
  </si>
  <si>
    <t>Kód:</t>
  </si>
  <si>
    <t>ROUDNICKA</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</si>
  <si>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</si>
  <si>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</si>
  <si>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Centrum pro osoby se zdravotním postižením</t>
  </si>
  <si>
    <t>KSO:</t>
  </si>
  <si>
    <t>CC-CZ:</t>
  </si>
  <si>
    <t>Místo:</t>
  </si>
  <si>
    <t xml:space="preserve">Hradec Králové-Roudnička </t>
  </si>
  <si>
    <t>Datum:</t>
  </si>
  <si>
    <t>Zadavatel:</t>
  </si>
  <si>
    <t>IČ:</t>
  </si>
  <si>
    <t>Královéhradecký kraj</t>
  </si>
  <si>
    <t>DIČ:</t>
  </si>
  <si>
    <t>Uchazeč:</t>
  </si>
  <si>
    <t>Vyplň údaj</t>
  </si>
  <si>
    <t>Projektant:</t>
  </si>
  <si>
    <t>Pridos Hradec Králové</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</si>
  <si>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</si>
  <si>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</si>
  <si>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</si>
  <si>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</si>
  <si>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</si>
  <si>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</si>
  <si>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</si>
  <si>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</si>
  <si>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</si>
  <si>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</si>
  <si>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</si>
  <si>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</si>
  <si>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</si>
  <si>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</si>
  <si>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</si>
  <si>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</si>
  <si>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</si>
  <si>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</si>
  <si>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</si>
  <si>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</si>
  <si>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</si>
  <si>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</si>
  <si>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</si>
  <si>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</si>
  <si>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</si>
  <si>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</si>
  <si>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</si>
  <si>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</si>
  <si>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</si>
  <si>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</si>
  <si>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</si>
  <si>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</si>
  <si>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</si>
  <si>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</si>
  <si>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</si>
  <si>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</si>
  <si>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</si>
  <si>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</si>
  <si>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</si>
  <si>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</si>
  <si>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</si>
  <si>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</si>
  <si>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</si>
  <si>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</si>
  <si>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</si>
  <si>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</si>
  <si>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</si>
  <si>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</si>
  <si>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</si>
  <si>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</si>
  <si>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01-Vlastní objekt</t>
  </si>
  <si>
    <t>STA</t>
  </si>
  <si>
    <t>1</t>
  </si>
  <si>
    <t>{b187eebb-9a5b-4981-a1c1-88ed327b06ad}</t>
  </si>
  <si>
    <t>/</t>
  </si>
  <si>
    <t>01.1</t>
  </si>
  <si>
    <t>SO 01-Stavební část</t>
  </si>
  <si>
    <t>Soupis</t>
  </si>
  <si>
    <t>2</t>
  </si>
  <si>
    <t>{02c1038a-dfc6-47ae-8b20-748ae4d7394a}</t>
  </si>
  <si>
    <t>01.2</t>
  </si>
  <si>
    <t>SO 01-ZAŘÍZENÍ ZDRAVOTNĚ TECHNICKÝCH INSTALACÍ</t>
  </si>
  <si>
    <t>{0eaa2af6-e462-4bf3-9204-1b3c4c62ca35}</t>
  </si>
  <si>
    <t>01.3</t>
  </si>
  <si>
    <t>SO 01-VENKOVNÍ ROZVODY KANALIZACE</t>
  </si>
  <si>
    <t>{08bccf39-7576-4052-9693-08fdcf3df295}</t>
  </si>
  <si>
    <t>01.4</t>
  </si>
  <si>
    <t>SO 01-VENKOVNÍ ROZVODY VODY (Z VDM ŠACHTY DO OBJEKTU)</t>
  </si>
  <si>
    <t>{664420ef-6379-4ecc-842f-b722c901b935}</t>
  </si>
  <si>
    <t>01.5</t>
  </si>
  <si>
    <t>SO 01-VYTÁPĚNÍ</t>
  </si>
  <si>
    <t>{00c5e98a-9f24-4031-849d-5848fc66730f}</t>
  </si>
  <si>
    <t>01.6</t>
  </si>
  <si>
    <t>SO 01-Elektromontáže vč. ZPS</t>
  </si>
  <si>
    <t>{261cbe72-1447-4c4d-b278-77fd7aa58c78}</t>
  </si>
  <si>
    <t>01.6.1</t>
  </si>
  <si>
    <t>SO 01-Elektromontáže a materiál</t>
  </si>
  <si>
    <t>3</t>
  </si>
  <si>
    <t>{b3d6a221-7961-4c8e-8467-b15529616ac6}</t>
  </si>
  <si>
    <t>01.6.2</t>
  </si>
  <si>
    <t>SO 01- Zdravotnický přivolávací systém (ZPS) - dodávka</t>
  </si>
  <si>
    <t>{cddcdf39-77b6-42b3-be12-ffd559162d38}</t>
  </si>
  <si>
    <t>01.6.3</t>
  </si>
  <si>
    <t>SO 01- Zdravotnický přivolávací systém (ZPS) - instalace</t>
  </si>
  <si>
    <t>{ef0791e7-b803-4b85-be8b-15bdacf67982}</t>
  </si>
  <si>
    <t>01.7</t>
  </si>
  <si>
    <t>SO 01-VZDUCHOTECHNIKA</t>
  </si>
  <si>
    <t>{50a195c1-a6f3-42bf-9d4e-483da452ab46}</t>
  </si>
  <si>
    <t>02</t>
  </si>
  <si>
    <t>SO-02-Zpevněné plochy,sadové úpravy,oplocení,přístřešek,zahradní domek</t>
  </si>
  <si>
    <t>{4d3391be-337f-4f44-b2df-2d7ea26ad387}</t>
  </si>
  <si>
    <t>02.1</t>
  </si>
  <si>
    <t>SO 02-Zpevněné plochy,sadové úpravy,oplocení,přístřešek,zahradní domek</t>
  </si>
  <si>
    <t>{58db6458-a622-4a73-99a1-1a2924523ed9}</t>
  </si>
  <si>
    <t>02.2</t>
  </si>
  <si>
    <t>SO 02-Elektromontáže venkovní</t>
  </si>
  <si>
    <t>{437c2fa2-1ef7-48df-b69c-7276af2ca04d}</t>
  </si>
  <si>
    <t>03</t>
  </si>
  <si>
    <t>SO 03-Přípojka vody,kanalizace</t>
  </si>
  <si>
    <t>{781b9b83-9b40-4950-bdbc-e39ca76426b4}</t>
  </si>
  <si>
    <t>03.1</t>
  </si>
  <si>
    <t>SO 03-KANALIZAČNÍ PŘÍPOJKA</t>
  </si>
  <si>
    <t>{0d850ff2-da77-4c4a-b658-285b70be5cca}</t>
  </si>
  <si>
    <t>03.2</t>
  </si>
  <si>
    <t>SO 03-VODOVODNÍ PŘÍPOJKA</t>
  </si>
  <si>
    <t>{9871af84-2ed6-4694-8e2c-ca1fd608bc6d}</t>
  </si>
  <si>
    <t>04</t>
  </si>
  <si>
    <t>SO 04-Přeložka veřejného osvětlení na parcele č. 201/3</t>
  </si>
  <si>
    <t>{15613113-95dc-499e-afef-c914b10a0f91}</t>
  </si>
  <si>
    <t>05</t>
  </si>
  <si>
    <t>SO 05-Chodník na pozemku 201/3</t>
  </si>
  <si>
    <t>{d2e3e50c-fb02-4330-9970-d3f8c11dfea5}</t>
  </si>
  <si>
    <t>06</t>
  </si>
  <si>
    <t>SO 06-Interiér</t>
  </si>
  <si>
    <t>{f484e3ed-bda2-407f-b68c-4b43c6e85f33}</t>
  </si>
  <si>
    <t>06.1</t>
  </si>
  <si>
    <t>SO 06-Interiér 1.PP - suterén</t>
  </si>
  <si>
    <t>{53ca218f-cf35-41c4-bb12-af71a47a487e}</t>
  </si>
  <si>
    <t>06.2</t>
  </si>
  <si>
    <t>SO 06-Interiér 1.NP - přízemí</t>
  </si>
  <si>
    <t>{4344d9cf-0204-4f4e-8c35-cd82fcf05248}</t>
  </si>
  <si>
    <t>06.3</t>
  </si>
  <si>
    <t>SO 06-Interiér 2.NP - patro</t>
  </si>
  <si>
    <t>{e9e174b2-4433-4bda-9f51-26d53e6586a7}</t>
  </si>
  <si>
    <t>07</t>
  </si>
  <si>
    <t>SO 07-Přípojka sdělovacího vedení CETIN</t>
  </si>
  <si>
    <t>{67c603fd-3fe0-4cf5-8143-3e3d15f6296e}</t>
  </si>
  <si>
    <t>08</t>
  </si>
  <si>
    <t>SO 08-Přeložka elektronické sirény</t>
  </si>
  <si>
    <t>{a7ccfef6-1dc1-4941-80af-d3ca12285174}</t>
  </si>
  <si>
    <t>10</t>
  </si>
  <si>
    <t>SO 10-Demolice</t>
  </si>
  <si>
    <t>{9ee33839-6788-4fbe-8b89-af5ac08b87ea}</t>
  </si>
  <si>
    <t>11</t>
  </si>
  <si>
    <t>SO 11-Oplocení</t>
  </si>
  <si>
    <t>{5ea48a61-9701-459f-9925-ce02d65c13e8}</t>
  </si>
  <si>
    <t>12</t>
  </si>
  <si>
    <t>SO 12-Vedlejší a ostatní náklady</t>
  </si>
  <si>
    <t>VON</t>
  </si>
  <si>
    <t>{75e07264-b83c-4e5c-9890-2066155ab796}</t>
  </si>
  <si>
    <t>KRYCÍ LIST SOUPISU PRACÍ</t>
  </si>
  <si>
    <t>Objekt:</t>
  </si>
  <si>
    <t>01 - SO 01-Vlastní objekt</t>
  </si>
  <si>
    <t>Soupis:</t>
  </si>
  <si>
    <t>01.1 - SO 01-Stavební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</si>
  <si>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</si>
  <si>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</si>
  <si>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</si>
  <si>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</si>
  <si>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</si>
  <si>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</si>
  <si>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</si>
  <si>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</si>
  <si>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</si>
  <si>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</si>
  <si>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</si>
  <si>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</si>
  <si>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</si>
  <si>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</si>
  <si>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</si>
  <si>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</si>
  <si>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</si>
  <si>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</si>
  <si>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</si>
  <si>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</si>
  <si>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</si>
  <si>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</si>
  <si>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</si>
  <si>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</si>
  <si>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</si>
  <si>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</si>
  <si>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</si>
  <si>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</si>
  <si>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</si>
  <si>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</si>
  <si>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</si>
  <si>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</si>
  <si>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</si>
  <si>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</si>
  <si>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</si>
  <si>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</si>
  <si>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</si>
  <si>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</si>
  <si>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</si>
  <si>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</si>
  <si>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</si>
  <si>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</si>
  <si>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</si>
  <si>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</si>
  <si>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</si>
  <si>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</si>
  <si>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</si>
  <si>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122201102</t>
  </si>
  <si>
    <t>Odkopávky a prokopávky nezapažené v hornině tř. 3 objem do 1000 m3</t>
  </si>
  <si>
    <t>m3</t>
  </si>
  <si>
    <t>CS ÚRS 2021 01</t>
  </si>
  <si>
    <t>4</t>
  </si>
  <si>
    <t>1216171344</t>
  </si>
  <si>
    <t>VV</t>
  </si>
  <si>
    <t>(651,15-368,4)*1,25*1,2</t>
  </si>
  <si>
    <t>122201109</t>
  </si>
  <si>
    <t>Příplatek za lepivost u odkopávek v hornině tř. 1 až 3</t>
  </si>
  <si>
    <t>1924043315</t>
  </si>
  <si>
    <t>424,125*0,5</t>
  </si>
  <si>
    <t>131201103</t>
  </si>
  <si>
    <t>Hloubení jam nezapažených v hornině tř. 3 objemu do 5000 m3</t>
  </si>
  <si>
    <t>-1131679704</t>
  </si>
  <si>
    <t>26,15*10,8*3,2+16,8*21,1*3,2</t>
  </si>
  <si>
    <t>131201109</t>
  </si>
  <si>
    <t>Příplatek za lepivost u hloubení jam nezapažených v hornině tř. 3</t>
  </si>
  <si>
    <t>-2000048768</t>
  </si>
  <si>
    <t>2038,08*0,5</t>
  </si>
  <si>
    <t>5</t>
  </si>
  <si>
    <t>132201101</t>
  </si>
  <si>
    <t>Hloubení rýh š do 600 mm v hornině tř. 3 objemu do 100 m3</t>
  </si>
  <si>
    <t>-781304582</t>
  </si>
  <si>
    <t>2,65*0,6*0,5+4,55*0,5*0,5+12,05*0,5*0,5+1,23*0,5*0,5</t>
  </si>
  <si>
    <t>1,05*0,3*0,5+9,05*0,5*0,5</t>
  </si>
  <si>
    <t>Součet</t>
  </si>
  <si>
    <t>6</t>
  </si>
  <si>
    <t>132201109</t>
  </si>
  <si>
    <t>Příplatek za lepivost k hloubení rýh š do 600 mm v hornině tř. 3</t>
  </si>
  <si>
    <t>-92570450</t>
  </si>
  <si>
    <t>7,673*0,5</t>
  </si>
  <si>
    <t>7</t>
  </si>
  <si>
    <t>132201202</t>
  </si>
  <si>
    <t>Hloubení rýh š do 2000 mm v hornině tř. 3 objemu do 100m3</t>
  </si>
  <si>
    <t>1456318442</t>
  </si>
  <si>
    <t>(13,0+3,4+3,3+1,9+3,3+6,4+4,4+2,7+16,78+3,42+3,3)*0,8*0,5</t>
  </si>
  <si>
    <t>(17,18+7,13+3,3+3,85+4,63+8,6+8,05+7,0+14,6+1,0)*0,8*0,5</t>
  </si>
  <si>
    <t>(14,2+17,05+7,1+9,75+20,6+12,15)*0,8*0,5+0,5*0,8*2,8*4</t>
  </si>
  <si>
    <t>8</t>
  </si>
  <si>
    <t>132201209</t>
  </si>
  <si>
    <t>Příplatek za lepivost k hloubení rýh š do 2000 mm v hornině tř. 3</t>
  </si>
  <si>
    <t>549431845</t>
  </si>
  <si>
    <t>91,716*0,5</t>
  </si>
  <si>
    <t>9</t>
  </si>
  <si>
    <t>133201101</t>
  </si>
  <si>
    <t>Hloubení šachet v hornině tř. 3 objemu do 100 m3</t>
  </si>
  <si>
    <t>-1453688748</t>
  </si>
  <si>
    <t>0,4*0,4*1,0*8+0,8*0,8*1,0</t>
  </si>
  <si>
    <t>133201109</t>
  </si>
  <si>
    <t>Příplatek za lepivost u hloubení šachet v hornině tř. 3</t>
  </si>
  <si>
    <t>-868807904</t>
  </si>
  <si>
    <t>1,92*0,5</t>
  </si>
  <si>
    <t>161101102</t>
  </si>
  <si>
    <t>Svislé přemístění výkopku z horniny tř. 1 až 4 hl výkopu do 4 m</t>
  </si>
  <si>
    <t>1094546195</t>
  </si>
  <si>
    <t>2038,08*0,16+7,673+91,716</t>
  </si>
  <si>
    <t>162301101</t>
  </si>
  <si>
    <t>Vodorovné přemístění do 500 m výkopku/sypaniny z horniny tř. 1 až 4</t>
  </si>
  <si>
    <t>2100860075</t>
  </si>
  <si>
    <t>"mezideponie a pro zásyp"  424,125+2038,08+7,673+91,176</t>
  </si>
  <si>
    <t>1,92+660,96</t>
  </si>
  <si>
    <t>13</t>
  </si>
  <si>
    <t>162701105</t>
  </si>
  <si>
    <t>Vodorovné přemístění do 10000 m výkopku/sypaniny z horniny tř. 1 až 4</t>
  </si>
  <si>
    <t>-1104137231</t>
  </si>
  <si>
    <t>424,125+2038,08+7,673+91,176+1,92-660,96</t>
  </si>
  <si>
    <t>14</t>
  </si>
  <si>
    <t>167101102</t>
  </si>
  <si>
    <t>Nakládání výkopku z hornin tř. 1 až 4 přes 100 m3</t>
  </si>
  <si>
    <t>383267179</t>
  </si>
  <si>
    <t>174101101</t>
  </si>
  <si>
    <t>Zásyp jam, šachet rýh nebo kolem objektů sypaninou se zhutněním</t>
  </si>
  <si>
    <t>-1673398507</t>
  </si>
  <si>
    <t>2038,08-23,15*7,8*3,2-13,8*18,1*3,2</t>
  </si>
  <si>
    <t>16</t>
  </si>
  <si>
    <t>181951102</t>
  </si>
  <si>
    <t>Úprava pláně v hornině tř. 1 až 4 se zhutněním</t>
  </si>
  <si>
    <t>m2</t>
  </si>
  <si>
    <t>-853141003</t>
  </si>
  <si>
    <t>651,15*1,25</t>
  </si>
  <si>
    <t>Zakládání</t>
  </si>
  <si>
    <t>17</t>
  </si>
  <si>
    <t>212752212</t>
  </si>
  <si>
    <t>Trativod z drenážních trubek plastových flexibilních D do 100 mm včetně lože otevřený výkop</t>
  </si>
  <si>
    <t>m</t>
  </si>
  <si>
    <t>-1539901541</t>
  </si>
  <si>
    <t>7,8+13,8+13,0+2,5+1,5*3+18,4</t>
  </si>
  <si>
    <t>18</t>
  </si>
  <si>
    <t>274313611</t>
  </si>
  <si>
    <t>Základové pásy z betonu tř. C 16/20</t>
  </si>
  <si>
    <t>-1510235670</t>
  </si>
  <si>
    <t>7,673*1,035+91,716*1,035</t>
  </si>
  <si>
    <t>19</t>
  </si>
  <si>
    <t>275313611</t>
  </si>
  <si>
    <t>Základové patky z betonu tř. C 16/20</t>
  </si>
  <si>
    <t>961811895</t>
  </si>
  <si>
    <t>1,92*1,035</t>
  </si>
  <si>
    <t>20</t>
  </si>
  <si>
    <t>279113132</t>
  </si>
  <si>
    <t>Základová zeď tl do 200 mm z tvárnic ztraceného bednění včetně výplně z betonu tř. C 16/20</t>
  </si>
  <si>
    <t>-402933727</t>
  </si>
  <si>
    <t>(7,8+7,8+13,8+8,3+10,05)*3,0</t>
  </si>
  <si>
    <t>279113136</t>
  </si>
  <si>
    <t>Základová zeď tl do 500 mm z tvárnic ztraceného bednění včetně výplně z betonu tř. C 16/20</t>
  </si>
  <si>
    <t>-619554994</t>
  </si>
  <si>
    <t>0,8*4*3,0</t>
  </si>
  <si>
    <t>22</t>
  </si>
  <si>
    <t>279113145</t>
  </si>
  <si>
    <t>Základová zeď tl do 400 mm z tvárnic ztraceného bednění včetně výplně z betonu tř. C 20/25</t>
  </si>
  <si>
    <t>-1089781225</t>
  </si>
  <si>
    <t>(13,0+4,2+3,3+17,58+2,65+3,3+4,2+5,13+3,2+3,3+17,28)*0,5</t>
  </si>
  <si>
    <t>(7,63+4,2+3,3+2,7+3,3+6,8)*0,5</t>
  </si>
  <si>
    <t>23</t>
  </si>
  <si>
    <t>279361821</t>
  </si>
  <si>
    <t>Výztuž základových zdí nosných betonářskou ocelí 10 505</t>
  </si>
  <si>
    <t>t</t>
  </si>
  <si>
    <t>-890571338</t>
  </si>
  <si>
    <t>143,25*0,2*0,045+9,6*0,5*0,045</t>
  </si>
  <si>
    <t>24</t>
  </si>
  <si>
    <t>102507055</t>
  </si>
  <si>
    <t>52,535*0,4*0,045</t>
  </si>
  <si>
    <t>Svislé a kompletní konstrukce</t>
  </si>
  <si>
    <t>25</t>
  </si>
  <si>
    <t>311113132</t>
  </si>
  <si>
    <t>Nosná zeď tl do 200 mm z hladkých tvárnic ztraceného bednění včetně výplně z betonu tř. C 16/20</t>
  </si>
  <si>
    <t>210522410</t>
  </si>
  <si>
    <t>"výtahová šachta" (2,8*2+2,66*2)*11,0-1,3*2,0*3</t>
  </si>
  <si>
    <t>"angl. dvůr"  (12,05+1,25)*2,0</t>
  </si>
  <si>
    <t>26</t>
  </si>
  <si>
    <t>311113133</t>
  </si>
  <si>
    <t>Nosná zeď tl do 250 mm z hladkých tvárnic ztraceného bednění včetně výplně z betonu tř. C 16/20</t>
  </si>
  <si>
    <t>-1310509893</t>
  </si>
  <si>
    <t>"atiky"  0,25*(11,86*2+4,2*2+12,56+18,4+12,15+2,23+5,9+2,25+9,67+9,75+15,05)</t>
  </si>
  <si>
    <t>27</t>
  </si>
  <si>
    <t>311235101</t>
  </si>
  <si>
    <t>Zdivo jednovrstvé z cihel broušených do P10 na tenkovrstvou maltu tloušťky 175 mm</t>
  </si>
  <si>
    <t>-1038694425</t>
  </si>
  <si>
    <t>"1PP"(1,3+3,025+0,175+1,3*2)*3,0</t>
  </si>
  <si>
    <t>"1NP" 1,96*3,0</t>
  </si>
  <si>
    <t>"2NP"  1,96*3,0</t>
  </si>
  <si>
    <t>28</t>
  </si>
  <si>
    <t>311235151</t>
  </si>
  <si>
    <t xml:space="preserve">Zdivo jednovrstvé z cihel broušených do P10 na tenkovrstvou maltu tl 300 mm </t>
  </si>
  <si>
    <t>309445434</t>
  </si>
  <si>
    <t>"1PP" (7,8+7,8+2,975+0,14+13,8+9,75+7,75+11,85+9,45)*3,0</t>
  </si>
  <si>
    <t>(7,75+21,0+17,25+5,6+1,2)*3,0-1,0*0,75-2,0*0,75-2,0*1,0*2</t>
  </si>
  <si>
    <t>-3,0*2,56-2,0*2,56-1,4*1,97*2-0,8*1,97</t>
  </si>
  <si>
    <t>"1NP" (12,6+15,59+2,46+3,9+2,8+2,4+2,5+7,6+3,65+11,6)*3,0</t>
  </si>
  <si>
    <t>(2,5+3,5+9,75+3,95+4,41+2,2+5,3+8,1+9,45+7,25+2,41)*3,0</t>
  </si>
  <si>
    <t>(11,85+7,75)*3,0-2,41*0,75-2,0*2,31*4-1,75*0,75-2,0*1,5</t>
  </si>
  <si>
    <t>-2,0*2,31*2-2,0*1,5-2,0*2,31*3-1,5*0,75*2-2,0*2,31*2</t>
  </si>
  <si>
    <t>-2,0*2,31*2-3,5*2,31-2,0*2,31*3-3,5*2,31-1,0*1,5-2,0*2,31</t>
  </si>
  <si>
    <t>-1,4*1,97-0,8*1,97-1,8*1,97-1,4*1,97*2</t>
  </si>
  <si>
    <t>"2NP" (4,75+7,55+3,9+2,8+13,85+0,25+7,5+6,25+2,7+14,9)*3,0</t>
  </si>
  <si>
    <t>(10,05+5,0+9,75+9,75+11,6+3,95+2,5+7,0+3,0+2,5+3,9)*3,0</t>
  </si>
  <si>
    <t>(2,46+15,59+4,5)*3,0-2,41*0,75-2,0*2,25*4-1,75*0,75</t>
  </si>
  <si>
    <t>-2,0*1,5*2-2,0*1,5-2,0*1,5*2-1,0*1,5*2-2,0*1,5*2-2,0*1,75*2</t>
  </si>
  <si>
    <t>-2,0*1,75*2-3,5*2,4-1,0*1,5-2,0*2,25-1,4*1,97-0,8*1,97</t>
  </si>
  <si>
    <t>-1,8*1,97*2-0,7*1,97-1,4*1,97-0,8*1,97</t>
  </si>
  <si>
    <t>29</t>
  </si>
  <si>
    <t>311236321</t>
  </si>
  <si>
    <t xml:space="preserve">Zdivo jednovrstvé zvukově izolační na tenkovrstvou maltu z cihel děrovaných broušených P15 tloušťky 250 mm </t>
  </si>
  <si>
    <t>263111147</t>
  </si>
  <si>
    <t>"1NP"(10,14+5,71+6,6)*3,0-1,4*1,97-1,4*1,97-0,8*1,97</t>
  </si>
  <si>
    <t>"2NP"(6,1+4,04+3,31+4,8)*3,25-1,4*1,97</t>
  </si>
  <si>
    <t>30</t>
  </si>
  <si>
    <t>311272111</t>
  </si>
  <si>
    <t>Zdivo z pórobetonových tvárnic hladkých do P2 do 450 kg/m3 na tenkovrstvou maltu tl 250 mm</t>
  </si>
  <si>
    <t>-2129022952</t>
  </si>
  <si>
    <t>(21,7*2+8,95*4)*1,0+17,9*3,675*2*0,5-1,8*1,2*3</t>
  </si>
  <si>
    <t>31</t>
  </si>
  <si>
    <t>311361821</t>
  </si>
  <si>
    <t>Výztuž nosných zdí betonářskou ocelí 10 505</t>
  </si>
  <si>
    <t>673475125</t>
  </si>
  <si>
    <t>138,92*0,2*0,045</t>
  </si>
  <si>
    <t>32</t>
  </si>
  <si>
    <t>406124457</t>
  </si>
  <si>
    <t>30,02*0,25*0,045</t>
  </si>
  <si>
    <t>33</t>
  </si>
  <si>
    <t>317121102</t>
  </si>
  <si>
    <t>Montáž prefabrikovaných překladů délky do 2200 mm</t>
  </si>
  <si>
    <t>kus</t>
  </si>
  <si>
    <t>-989694204</t>
  </si>
  <si>
    <t>34</t>
  </si>
  <si>
    <t>M</t>
  </si>
  <si>
    <t>59321114</t>
  </si>
  <si>
    <t>překlad železobetonový RZP 179x11,5x19 cm</t>
  </si>
  <si>
    <t>-295045170</t>
  </si>
  <si>
    <t>35</t>
  </si>
  <si>
    <t>317141427</t>
  </si>
  <si>
    <t>Překlad plochý z pórobetonu š 125 mm dl přes 2300 do 2500 mm</t>
  </si>
  <si>
    <t>1685438758</t>
  </si>
  <si>
    <t>36</t>
  </si>
  <si>
    <t>317141429</t>
  </si>
  <si>
    <t>Překlad plochý z pórobetonu š 125 mm dl přes 2800 do 3000 mm</t>
  </si>
  <si>
    <t>-1851424044</t>
  </si>
  <si>
    <t>37</t>
  </si>
  <si>
    <t>317168011</t>
  </si>
  <si>
    <t>Překlad keramický plochý š 115 mm dl 1000 mm</t>
  </si>
  <si>
    <t>-1724998665</t>
  </si>
  <si>
    <t>38</t>
  </si>
  <si>
    <t>317168012</t>
  </si>
  <si>
    <t>Překlad keramický plochý š 115 mm dl 1250 mm</t>
  </si>
  <si>
    <t>1873951314</t>
  </si>
  <si>
    <t>39</t>
  </si>
  <si>
    <t>317168013</t>
  </si>
  <si>
    <t>Překlad keramický plochý š 115 mm dl 1500 mm</t>
  </si>
  <si>
    <t>-1866634485</t>
  </si>
  <si>
    <t>40</t>
  </si>
  <si>
    <t>317168014</t>
  </si>
  <si>
    <t>Překlad keramický plochý š 115 mm dl 1750 mm</t>
  </si>
  <si>
    <t>-398998365</t>
  </si>
  <si>
    <t>41</t>
  </si>
  <si>
    <t>317168015</t>
  </si>
  <si>
    <t>Překlad keramický plochý š 115 mm dl 2000 mm</t>
  </si>
  <si>
    <t>-90343607</t>
  </si>
  <si>
    <t>42</t>
  </si>
  <si>
    <t>317168017</t>
  </si>
  <si>
    <t>Překlad keramický plochý š 115 mm dl 2500 mm</t>
  </si>
  <si>
    <t>-170100298</t>
  </si>
  <si>
    <t>43</t>
  </si>
  <si>
    <t>317168018</t>
  </si>
  <si>
    <t>Překlad keramický plochý š 115 mm dl 3000mm</t>
  </si>
  <si>
    <t>403018734</t>
  </si>
  <si>
    <t>44</t>
  </si>
  <si>
    <t>317168022</t>
  </si>
  <si>
    <t>Překlad keramický plochý š 145 mm dl 1250 mm</t>
  </si>
  <si>
    <t>1531018058</t>
  </si>
  <si>
    <t>45</t>
  </si>
  <si>
    <t>317168025</t>
  </si>
  <si>
    <t>Překlad keramický plochý š 145 mm dl 2000 mm</t>
  </si>
  <si>
    <t>60210334</t>
  </si>
  <si>
    <t>46</t>
  </si>
  <si>
    <t>317168051</t>
  </si>
  <si>
    <t>Překlad keramický vysoký v 238 mm dl 1000 mm</t>
  </si>
  <si>
    <t>979836470</t>
  </si>
  <si>
    <t>47</t>
  </si>
  <si>
    <t>317168052</t>
  </si>
  <si>
    <t>Překlad keramický vysoký v 238 mm dl 1250 mm</t>
  </si>
  <si>
    <t>260488421</t>
  </si>
  <si>
    <t>48</t>
  </si>
  <si>
    <t>317168054</t>
  </si>
  <si>
    <t>Překlad keramický vysoký v 238 mm dl 1750 mm</t>
  </si>
  <si>
    <t>-1785270824</t>
  </si>
  <si>
    <t>49</t>
  </si>
  <si>
    <t>317168055</t>
  </si>
  <si>
    <t>Překlad keramický vysoký v 238 mm dl 2000 mm</t>
  </si>
  <si>
    <t>-1469688166</t>
  </si>
  <si>
    <t>50</t>
  </si>
  <si>
    <t>317168056</t>
  </si>
  <si>
    <t>Překlad keramický vysoký v 238 mm dl 2250 mm</t>
  </si>
  <si>
    <t>-484280190</t>
  </si>
  <si>
    <t>51</t>
  </si>
  <si>
    <t>317168057</t>
  </si>
  <si>
    <t>Překlad keramický vysoký v 238 mm dl 2500 mm</t>
  </si>
  <si>
    <t>1498243963</t>
  </si>
  <si>
    <t>52</t>
  </si>
  <si>
    <t>317168059</t>
  </si>
  <si>
    <t>Překlad keramický vysoký v 238 mm dl 3000 mm</t>
  </si>
  <si>
    <t>-695211143</t>
  </si>
  <si>
    <t>53</t>
  </si>
  <si>
    <t>317168061</t>
  </si>
  <si>
    <t>Překlad keramický vysoký v 238 mm dl 3500 mm</t>
  </si>
  <si>
    <t>1726322040</t>
  </si>
  <si>
    <t>54</t>
  </si>
  <si>
    <t>342244201</t>
  </si>
  <si>
    <t>Příčka z cihel broušených na tenkovrstvou maltu tloušťky 80 mm</t>
  </si>
  <si>
    <t>-1017340347</t>
  </si>
  <si>
    <t>"1PP" (3,615+2,348+3,615+1,97+4,195*2+2,24+2,5+2,0)*3,0</t>
  </si>
  <si>
    <t>3,545*3,0-0,7*1,97*3-0,8*1,97</t>
  </si>
  <si>
    <t>"1NP" (2,56*2+2,2*2+2,5)*3,0-0,7*1,97-0,9*1,97+1,74*3,0*2-0,7*1,97*2</t>
  </si>
  <si>
    <t>"2NP" (2,56*2+1,74*2)*3,0-0,7*1,97*3</t>
  </si>
  <si>
    <t>55</t>
  </si>
  <si>
    <t>342244211</t>
  </si>
  <si>
    <t>Příčka z cihel broušených na tenkovrstvou maltu tloušťky 115 mm</t>
  </si>
  <si>
    <t>1021728846</t>
  </si>
  <si>
    <t>"1PP" (3,615+8,415+2,6+2,64+3,32+2,5+4,195+3,975+0,14)*3,0</t>
  </si>
  <si>
    <t>(3,545+0,14+5,7+2,975*2+3,975+0,14+3,545+4,335+4,195)*3,0</t>
  </si>
  <si>
    <t>(4,195+5,0+8,05+3,545+0,14+2,475)*3,0-0,9*1,97-0,8*1,97*12</t>
  </si>
  <si>
    <t>-1,4*1,97*2-1,2*1,97*2-1,45*1,97</t>
  </si>
  <si>
    <t>"1NP" (3,85+3,1+2,71+7,5+2,54+1,74+9,45+5,0+0,8)*3,0</t>
  </si>
  <si>
    <t>-1,25*1,97*2-0,8*1,97-1,8*1,97*2-1,0*1,97</t>
  </si>
  <si>
    <t>"2NP" (6,95+2,54+1,74+3,75+0,14+3,61+9,5+4,66*2+2,81)*3,0</t>
  </si>
  <si>
    <t>5,71*3,0-1,25*1,97-0,8*1,97*4-0,9*1,97</t>
  </si>
  <si>
    <t>56</t>
  </si>
  <si>
    <t>342244311</t>
  </si>
  <si>
    <t>Příčka zvukově izolační pevnosti P15 z broušených cihel na tenkovrstvou maltu tloušťky 115 mm</t>
  </si>
  <si>
    <t>-1365911037</t>
  </si>
  <si>
    <t>"1NP" (2,46+2,41+2,2+3,2+3,54+3,54+3,54+3,23+5,71*3)*3,0</t>
  </si>
  <si>
    <t>(5,8+3,85+4,8+5,51+6,81+5,7+5,0+7,75+5,16+4,45)*3,0</t>
  </si>
  <si>
    <t>-1,4*1,97*4-1,0*1,97-0,9*1,97-1,0*1,97-0,8*1,97-1,4*1,97*4</t>
  </si>
  <si>
    <t>"2NP" (4,45+2,41+2,46+2,2+3,2+3,54*3+5,71*3+5,8+1,2)*3,0</t>
  </si>
  <si>
    <t>(2,4+3,23+1,2+2,4)*3,0-0,9*1,97*2-1,4*1,97*4-1,0*1,97+(1,45+4,65+5,56+4,5)*1,05</t>
  </si>
  <si>
    <t>Vodorovné konstrukce</t>
  </si>
  <si>
    <t>57</t>
  </si>
  <si>
    <t>411001</t>
  </si>
  <si>
    <t>D+M předpjatý dutinový panel Spiroll  tl.26,5cm</t>
  </si>
  <si>
    <t>-1740009071</t>
  </si>
  <si>
    <t>"1PP"  (368,4-9,05-6,3)*1,15</t>
  </si>
  <si>
    <t>"1NP"( 651,15-15,15-6,3)*1,15</t>
  </si>
  <si>
    <t>"2NP" (510,35-15,15-6,3)*1,15</t>
  </si>
  <si>
    <t>58</t>
  </si>
  <si>
    <t>411002</t>
  </si>
  <si>
    <t>D+M atypické stropní panely prefa beton C30/37 vč. výztuže</t>
  </si>
  <si>
    <t>-1122403716</t>
  </si>
  <si>
    <t>4,85*1,2*0,265+4,97*0,2*0,265+5,25*1,05*0,265+7,45*1,05*0,265+4,7*1,2*0,265+10,015*1,2*0,265+10,015*0,6*0,265</t>
  </si>
  <si>
    <t>10,0*1,2*0,265+10,015*1,2*0,265+7,7*1,2*0,265</t>
  </si>
  <si>
    <t>59</t>
  </si>
  <si>
    <t>411321515</t>
  </si>
  <si>
    <t>Stropy deskové ze ŽB tř. C 20/25</t>
  </si>
  <si>
    <t>571591604</t>
  </si>
  <si>
    <t xml:space="preserve">"dobetonávky " </t>
  </si>
  <si>
    <t>"OM 1" 7,5*2,28*0,18</t>
  </si>
  <si>
    <t>"OM2" 5,0*2,28*0,18</t>
  </si>
  <si>
    <t>"OM3"  2,7*0,2*0,265</t>
  </si>
  <si>
    <t>"2M1"  5,8*0,25*0,265</t>
  </si>
  <si>
    <t>60</t>
  </si>
  <si>
    <t>411351011</t>
  </si>
  <si>
    <t>Zřízení bednění stropů deskových tl do 25 cm bez podpěrné kce</t>
  </si>
  <si>
    <t>1798401723</t>
  </si>
  <si>
    <t>7,75*2,28+5,0*2,28+2,7*0,2+5,8*0,25</t>
  </si>
  <si>
    <t>61</t>
  </si>
  <si>
    <t>411351012</t>
  </si>
  <si>
    <t>Odstranění bednění stropů deskových tl do 25 cm bez podpěrné kce</t>
  </si>
  <si>
    <t>1782812974</t>
  </si>
  <si>
    <t>62</t>
  </si>
  <si>
    <t>411361821</t>
  </si>
  <si>
    <t>Výztuž stropů betonářskou ocelí 10 505</t>
  </si>
  <si>
    <t>1628004491</t>
  </si>
  <si>
    <t>"zálivková výzruž"  0,4205+0,174+0,2695</t>
  </si>
  <si>
    <t>63</t>
  </si>
  <si>
    <t>-24817222</t>
  </si>
  <si>
    <t>0,116+0,0125+0,2695</t>
  </si>
  <si>
    <t>64</t>
  </si>
  <si>
    <t>413321515</t>
  </si>
  <si>
    <t>Nosníky ze ŽB tř. C 20/25</t>
  </si>
  <si>
    <t>794965970</t>
  </si>
  <si>
    <t>"P1" 7,75*0,32*0,395+7,8*0,24*0,35</t>
  </si>
  <si>
    <t>"P2" 5,0*0,24*0,35+5,0*0,22*0,395</t>
  </si>
  <si>
    <t>65</t>
  </si>
  <si>
    <t>413351111</t>
  </si>
  <si>
    <t>Zřízení bednění nosníků a průvlaků bez podpěrné kce výšky do 100 cm</t>
  </si>
  <si>
    <t>-1072626605</t>
  </si>
  <si>
    <t>5,0*(0,22+0,395*2)+7,75*(0,32+0,395*2)+7,8*0,94+5,0*0,94</t>
  </si>
  <si>
    <t>66</t>
  </si>
  <si>
    <t>413351112</t>
  </si>
  <si>
    <t>Odstranění bednění nosníků a průvlaků bez podpěrné kce výšky do 100 cm</t>
  </si>
  <si>
    <t>664500403</t>
  </si>
  <si>
    <t>67</t>
  </si>
  <si>
    <t>413352111</t>
  </si>
  <si>
    <t>Zřízení podpěrné konstrukce nosníků výšky podepření do 4 m pro nosník výšky do 100 cm</t>
  </si>
  <si>
    <t>907224354</t>
  </si>
  <si>
    <t>68</t>
  </si>
  <si>
    <t>413352112</t>
  </si>
  <si>
    <t>Odstranění podpěrné konstrukce nosníků výšky podepření do 4 m pro nosník výšky do 100 cm</t>
  </si>
  <si>
    <t>-1983824859</t>
  </si>
  <si>
    <t>69</t>
  </si>
  <si>
    <t>413361821</t>
  </si>
  <si>
    <t>Výztuž nosníků, volných trámů nebo průvlaků volných trámů betonářskou ocelí 10 505</t>
  </si>
  <si>
    <t>1684818955</t>
  </si>
  <si>
    <t>0,035+0,0155+0,2005</t>
  </si>
  <si>
    <t>70</t>
  </si>
  <si>
    <t>417321414</t>
  </si>
  <si>
    <t>Ztužující pásy a věnce ze ŽB tř. C 20/25</t>
  </si>
  <si>
    <t>660455140</t>
  </si>
  <si>
    <t>"V1"  (76,8+143,4+120,2)*0,24*0,25</t>
  </si>
  <si>
    <t>"V2"  18,7*0,24*0,3+16,3*0,24*0,25+16,3*0,24*0,25</t>
  </si>
  <si>
    <t>"V3"  34,3*0,3*0,25+37,0*0,3*0,35+58,1*0,3*0,25</t>
  </si>
  <si>
    <t>"V4"  32,8*0,24*0,265+10,0*0,18*0,265+10,0*0,18*0,265</t>
  </si>
  <si>
    <t>"V5" 94,3*0,115*0,265+47,8*0,115*0,265+73,3*0,115*0,265</t>
  </si>
  <si>
    <t>"V6" 18,7*0,24*0,265+34,9*0,24*0,265+8,9*0,215*0,265</t>
  </si>
  <si>
    <t>"V7" 8,9*0,225*0,265+2,7*0,175*0,265+2,6*0,19*0,265</t>
  </si>
  <si>
    <t>"V8"  5,5*0,3*0,265+10,6*0,19*0,265+4,8*0,2*0,265</t>
  </si>
  <si>
    <t>"V9"  5,0*0,13*0,265+7,7*0,13*0,265+7,7*0,13*0,265</t>
  </si>
  <si>
    <t>"V10" 2,7*0,255*0,265+9,9*0,155*0,265+10,2*0,165*0,265</t>
  </si>
  <si>
    <t>"V11"  6,2*0,25*0,265+10,2*0,165*0,265+9,9*0,155*0,265</t>
  </si>
  <si>
    <t>"V12"  7,7*0,36*0,265+6,2*0,2*0,265+7,7*0,36*0,265</t>
  </si>
  <si>
    <t>"V13"  7,7*0,36*0,265+12,5*0,38*0,265</t>
  </si>
  <si>
    <t>71</t>
  </si>
  <si>
    <t>417351115</t>
  </si>
  <si>
    <t>Zřízení bednění ztužujících věnců</t>
  </si>
  <si>
    <t>-1358021679</t>
  </si>
  <si>
    <t>120,2*0,25*2+16,3*0,25*2+34,3*0,25*2+12,5*0,265</t>
  </si>
  <si>
    <t>32,8*0,265*2+73,3*0,265*2+8,9*0,265*2+2,6*0,265*2</t>
  </si>
  <si>
    <t>4,8*0,265*2+7,7*0,265*2+10,2*0,265*2+6,2*0,265*2</t>
  </si>
  <si>
    <t>7,7*0,265*2+76,8*0,25*2+18,7*0,3*2+37,0*0,25*2+10,0*0,265*2</t>
  </si>
  <si>
    <t>47,8*0,265*2+18,7*0,265*2+2,7*0,265*2+5,5*0,265*2</t>
  </si>
  <si>
    <t>5,0*0,265*2+2,7*0,265*2+9,9*0,265*2+7,7*0,265*2</t>
  </si>
  <si>
    <t>143,4*0,25*2+16,3*0,25*2+58,1*0,25*2+10,0*0,265*2+94,3*0,265*2+34,9*0,265*2+8,9*0,265*2+10,6*0,265*2+7,7*0,265*2</t>
  </si>
  <si>
    <t>9,9*0,265*2+10,2*0,265*2+6,2*0,265*2+7,7*0,265*2</t>
  </si>
  <si>
    <t>72</t>
  </si>
  <si>
    <t>417351116</t>
  </si>
  <si>
    <t>Odstranění bednění ztužujících věnců</t>
  </si>
  <si>
    <t>1127056220</t>
  </si>
  <si>
    <t>73</t>
  </si>
  <si>
    <t>417361821</t>
  </si>
  <si>
    <t>Výztuž ztužujících pásů a věnců betonářskou ocelí 10 505</t>
  </si>
  <si>
    <t>980751594</t>
  </si>
  <si>
    <t>0,282+1,532+0,164+0,8615+0,2425+0,0315+1,2135</t>
  </si>
  <si>
    <t>74</t>
  </si>
  <si>
    <t>430321313</t>
  </si>
  <si>
    <t>Schodišťová konstrukce a rampa ze ŽB tř. C 16/20</t>
  </si>
  <si>
    <t>-1288141248</t>
  </si>
  <si>
    <t>2,5*1,35*0,15</t>
  </si>
  <si>
    <t>75</t>
  </si>
  <si>
    <t>430362021</t>
  </si>
  <si>
    <t>Výztuž schodišťové konstrukce a rampy svařovanými sítěmi Kari</t>
  </si>
  <si>
    <t>-1873123784</t>
  </si>
  <si>
    <t>2,5*1,35*0,0031*1,25</t>
  </si>
  <si>
    <t>76</t>
  </si>
  <si>
    <t>434001</t>
  </si>
  <si>
    <t>D+M prefa schodiště vč. stupňů z betonu C 30/37</t>
  </si>
  <si>
    <t>-21632403</t>
  </si>
  <si>
    <t>1,215+1,43+1,55+1,178+1,323+1,4+1,55+1,224+1,392+1,4+1,55+1,224</t>
  </si>
  <si>
    <t>77</t>
  </si>
  <si>
    <t>434311114</t>
  </si>
  <si>
    <t>Schodišťové stupně dusané na terén z betonu tř. C 16/20 bez potěru</t>
  </si>
  <si>
    <t>607275707</t>
  </si>
  <si>
    <t>1,35*7</t>
  </si>
  <si>
    <t>78</t>
  </si>
  <si>
    <t>434351141</t>
  </si>
  <si>
    <t>Zřízení bednění stupňů přímočarých schodišť</t>
  </si>
  <si>
    <t>-1664585770</t>
  </si>
  <si>
    <t>9,45*0,467</t>
  </si>
  <si>
    <t>79</t>
  </si>
  <si>
    <t>434351142</t>
  </si>
  <si>
    <t>Odstranění bednění stupňů přímočarých schodišť</t>
  </si>
  <si>
    <t>1248676075</t>
  </si>
  <si>
    <t>Úpravy povrchů, podlahy a osazování výplní</t>
  </si>
  <si>
    <t>80</t>
  </si>
  <si>
    <t>611142001</t>
  </si>
  <si>
    <t>Potažení vnitřních stropů sklovláknitým pletivem vtlačeným do tenkovrstvé hmoty</t>
  </si>
  <si>
    <t>-1917878295</t>
  </si>
  <si>
    <t>1692,398-45,0-59,5-53,3-64,65-64,6+1,5*5,28*3+1,3*2,9*6</t>
  </si>
  <si>
    <t>81</t>
  </si>
  <si>
    <t>611311131</t>
  </si>
  <si>
    <t>Potažení vnitřních rovných stropů vápenným štukem tloušťky do 3 mm</t>
  </si>
  <si>
    <t>-660985111</t>
  </si>
  <si>
    <t>82</t>
  </si>
  <si>
    <t>611311135</t>
  </si>
  <si>
    <t>Potažení vnitřních schodišťových konstrukcí vápenným štukem tloušťky do 3 mm</t>
  </si>
  <si>
    <t>-855216204</t>
  </si>
  <si>
    <t>83</t>
  </si>
  <si>
    <t>612321141</t>
  </si>
  <si>
    <t>Vápenocementová omítka štuková dvouvrstvá vnitřních stěn nanášená ručně</t>
  </si>
  <si>
    <t>-903224530</t>
  </si>
  <si>
    <t>4,25*3,0+3,95*3,0-1,4*1,97+6,95*3,0+33,06*2+7,2*3,0-0,8*1,97-1,4*1,97+1033,128</t>
  </si>
  <si>
    <t>116,813*2+138,503+147,209*2+447,382*2+435,47*2+112,32+20,0*3,0-0,8*1,97*1,4*1,97*2</t>
  </si>
  <si>
    <t>3,115*3,0+5,0*3,0+1,2*3,0+2,46*3,0*2+15,59*3,0*2-1,4*1,97*4-0,8*1,97*2-1,8*1,97*2</t>
  </si>
  <si>
    <t>"odpočet-omítka pod obklady" -434,052</t>
  </si>
  <si>
    <t>84</t>
  </si>
  <si>
    <t>612321191</t>
  </si>
  <si>
    <t>Příplatek k vápenocementové omítce vnitřních stěn za každých dalších 5 mm tloušťky ručně</t>
  </si>
  <si>
    <t>-1530615693</t>
  </si>
  <si>
    <t>3436,001</t>
  </si>
  <si>
    <t>85</t>
  </si>
  <si>
    <t>613321141</t>
  </si>
  <si>
    <t>Vápenocementová omítka štuková dvouvrstvá vnitřních pilířů nebo sloupů nanášená ručně</t>
  </si>
  <si>
    <t>-1790434947</t>
  </si>
  <si>
    <t>"ostění"  3436,001*0,05</t>
  </si>
  <si>
    <t>86</t>
  </si>
  <si>
    <t>613321191</t>
  </si>
  <si>
    <t>Příplatek k vápenocementové omítce vnitřních sloupů za každých dalších 5 mm tloušťky ručně</t>
  </si>
  <si>
    <t>-875181715</t>
  </si>
  <si>
    <t>87</t>
  </si>
  <si>
    <t>617321141</t>
  </si>
  <si>
    <t>Vápenocementová omítka štuková dvouvrstvá světlíků nebo výtahových šachet nanášená ručně</t>
  </si>
  <si>
    <t>-424867113</t>
  </si>
  <si>
    <t>88</t>
  </si>
  <si>
    <t>619991011</t>
  </si>
  <si>
    <t>Obalení konstrukcí a prvků fólií přilepenou lepící páskou</t>
  </si>
  <si>
    <t>1403362998</t>
  </si>
  <si>
    <t>89</t>
  </si>
  <si>
    <t>621221101</t>
  </si>
  <si>
    <t>Montáž kontaktního zateplení vnějších podhledů z minerální vlny s kolmou orientací tl do 40 mm</t>
  </si>
  <si>
    <t>-1532954209</t>
  </si>
  <si>
    <t>"skladba ST 4"  89,1</t>
  </si>
  <si>
    <t>90</t>
  </si>
  <si>
    <t>63151507</t>
  </si>
  <si>
    <t>deska izolační minerální kontaktních fasád λ=0,041 tl 40mm</t>
  </si>
  <si>
    <t>-157739480</t>
  </si>
  <si>
    <t>89,1*1,02 'Přepočtené koeficientem množství</t>
  </si>
  <si>
    <t>91</t>
  </si>
  <si>
    <t>621221121</t>
  </si>
  <si>
    <t>Montáž kontaktního zateplení vnějších podhledů z minerální vlny s kolmou orientací tl do 120 mm</t>
  </si>
  <si>
    <t>-2130462332</t>
  </si>
  <si>
    <t>"skladba S07"  (2,5+11,31+5,03+2,0+12,2+6,75)*2,4</t>
  </si>
  <si>
    <t>-2,0*2,25*3-2,0*1,5-1,0*1,5*2-2,0*1,5*2</t>
  </si>
  <si>
    <t>92</t>
  </si>
  <si>
    <t>63151515</t>
  </si>
  <si>
    <t>deska izolační minerální kontaktních fasád λ=0,041 tl 120mm</t>
  </si>
  <si>
    <t>881648810</t>
  </si>
  <si>
    <t>69,996*1,02 'Přepočtené koeficientem množství</t>
  </si>
  <si>
    <t>93</t>
  </si>
  <si>
    <t>621541021</t>
  </si>
  <si>
    <t>Tenkovrstvá silikonsilikátová zrnitá omítka tl. 2,0 mm včetně penetrace vnějších podhledů</t>
  </si>
  <si>
    <t>-527854567</t>
  </si>
  <si>
    <t>94</t>
  </si>
  <si>
    <t>622005</t>
  </si>
  <si>
    <t xml:space="preserve">D+M vodorovný obklad z desek cementotřískových tl.10mm kotvené na hliníkovém roštu vč. nátěru s PO </t>
  </si>
  <si>
    <t>-1360799526</t>
  </si>
  <si>
    <t>(1,3+2,5+1,03+1,5+1,5+1,0+0,5)*2,5+2,0*2,5+8,8*3,0+11,6*3,0</t>
  </si>
  <si>
    <t>+6,4*3,0+4,4*10,0*2+2,4*3,0*2</t>
  </si>
  <si>
    <t>95</t>
  </si>
  <si>
    <t>622143004</t>
  </si>
  <si>
    <t>Montáž omítkových samolepících začišťovacích profilů pro spojení s okenním rámem</t>
  </si>
  <si>
    <t>-1952404804</t>
  </si>
  <si>
    <t>1,0+0,75*2+2,0+0,75*2+2,0*2+1,0*4+3,0+2,56*2+2,0+2,56*2</t>
  </si>
  <si>
    <t>2,41+0,75*2+2,0+2,31*2+2,0*3+2,31*6+1,75+0,75*2+2,0+1,5*2</t>
  </si>
  <si>
    <t>2,0+2,31*2+2,0+2,31*2+2,0+1,5*2+2,0*3+2,31*6+1,5+0,75*2</t>
  </si>
  <si>
    <t>1,5+0,75*2+2,0*2+2,31*4+2,0*2+2,31*4+3,5+2,31*2+2,0*3</t>
  </si>
  <si>
    <t>2,31*6+3,5+2,31*2+1,0+1,5*2+2,0+2,31*2+2,41+0,75*2</t>
  </si>
  <si>
    <t>2,0*4+2,25*8+1,75+0,75*2+2,0*2+1,5*4+2,0+1,5*2+2,0+1,5*2</t>
  </si>
  <si>
    <t>1,0*2+1,5*4+2,0+1,5*2+2,0*2+1,5*4+2,0*4+1,75*8+3,5+2,4*2</t>
  </si>
  <si>
    <t>1,0+1,5*2+2,0+2,25*2+1,8*3+1,2*6+314,74</t>
  </si>
  <si>
    <t>96</t>
  </si>
  <si>
    <t>59051476</t>
  </si>
  <si>
    <t>profil okenní začišťovací se sklovláknitou armovací tkaninou 9 mm/2,4 m</t>
  </si>
  <si>
    <t>2013630311</t>
  </si>
  <si>
    <t>629,48*1,05 'Přepočtené koeficientem množství</t>
  </si>
  <si>
    <t>97</t>
  </si>
  <si>
    <t>622211021</t>
  </si>
  <si>
    <t>Montáž kontaktního zateplení vnějších stěn z polystyrénových desek tl do 120 mm</t>
  </si>
  <si>
    <t>-698149590</t>
  </si>
  <si>
    <t>"sokl" 7,0*0,25+13,2*1,2+0,25*(2,7+7,0+0,8+1,4+1,8+4,5)</t>
  </si>
  <si>
    <t>9,6*1,6+6,9*0,25+0,25*(2,2+5,6+4,0*2)</t>
  </si>
  <si>
    <t>98</t>
  </si>
  <si>
    <t>28376383</t>
  </si>
  <si>
    <t>deska z polystyrénu XPS, hrana polodrážková a hladký povrch s vyšší odolností tl 120mm</t>
  </si>
  <si>
    <t>-992488039</t>
  </si>
  <si>
    <t>43,175*1,02 'Přepočtené koeficientem množství</t>
  </si>
  <si>
    <t>99</t>
  </si>
  <si>
    <t>622221131</t>
  </si>
  <si>
    <t>Montáž kontaktního zateplení vnějších stěn z minerální vlny s kolmou orientací tl do 160 mm</t>
  </si>
  <si>
    <t>-1762770147</t>
  </si>
  <si>
    <t>100</t>
  </si>
  <si>
    <t>63151532</t>
  </si>
  <si>
    <t>deska izolační minerální kontaktních fasád kolmé vlákno λ=0,041 tl 140mm</t>
  </si>
  <si>
    <t>-1266466218</t>
  </si>
  <si>
    <t>1326,475*1,02 'Přepočtené koeficientem množství</t>
  </si>
  <si>
    <t>101</t>
  </si>
  <si>
    <t>622252001</t>
  </si>
  <si>
    <t>Montáž zakládacích soklových lišt kontaktního zateplení</t>
  </si>
  <si>
    <t>463989463</t>
  </si>
  <si>
    <t>25,9*2+21,6*2</t>
  </si>
  <si>
    <t>102</t>
  </si>
  <si>
    <t>59051651</t>
  </si>
  <si>
    <t>lišta soklová Al s okapničkou zakládací U 14cm 0,95/200cm</t>
  </si>
  <si>
    <t>1716986580</t>
  </si>
  <si>
    <t>95*1,05 'Přepočtené koeficientem množství</t>
  </si>
  <si>
    <t>103</t>
  </si>
  <si>
    <t>622252002</t>
  </si>
  <si>
    <t>Montáž ostatních lišt kontaktního zateplení</t>
  </si>
  <si>
    <t>1931549904</t>
  </si>
  <si>
    <t>314,74+6,5*17</t>
  </si>
  <si>
    <t>104</t>
  </si>
  <si>
    <t>59051486</t>
  </si>
  <si>
    <t>lišta rohová PVC 10/15cm s tkaninou</t>
  </si>
  <si>
    <t>-1381469466</t>
  </si>
  <si>
    <t>425,24*1,05 'Přepočtené koeficientem množství</t>
  </si>
  <si>
    <t>105</t>
  </si>
  <si>
    <t>622511111</t>
  </si>
  <si>
    <t>Tenkovrstvá akrylátová mozaiková střednězrnná omítka včetně penetrace vnějších stěn</t>
  </si>
  <si>
    <t>1553184913</t>
  </si>
  <si>
    <t>106</t>
  </si>
  <si>
    <t>622541021</t>
  </si>
  <si>
    <t>Tenkovrstvá silikonsilikátová zrnitá omítka tl. 2,0 mm včetně penetrace vnějších stěn</t>
  </si>
  <si>
    <t>-591526342</t>
  </si>
  <si>
    <t>1396,471-211,125</t>
  </si>
  <si>
    <t>107</t>
  </si>
  <si>
    <t>623541021</t>
  </si>
  <si>
    <t>Tenkovrstvá silikonsilikátová zrnitá omítka tl. 2,0 mm včetně penetrace vnějších pilířů nebo sloupů</t>
  </si>
  <si>
    <t>637238211</t>
  </si>
  <si>
    <t>"ostění" 1396,471*0,05</t>
  </si>
  <si>
    <t>108</t>
  </si>
  <si>
    <t>629991011</t>
  </si>
  <si>
    <t>Zakrytí výplní otvorů a svislých ploch fólií přilepenou lepící páskou</t>
  </si>
  <si>
    <t>1175784601</t>
  </si>
  <si>
    <t>1,0*0,75+2,0*0,75+2,0*1,0*2+3,0*2,56+2,0*2,56</t>
  </si>
  <si>
    <t>2,41*0,75+2,0*2,31*4+1,75*0,75+2,0*1,5+2,0*2,31+2,0*2,31</t>
  </si>
  <si>
    <t>2,0*1,5+2,0*2,31*3+1,5*0,75*2+2,0*2,31*4+3,5*2,31+2,0*2,31</t>
  </si>
  <si>
    <t>2,0*2,31*2+3,5*2,31+1,0*1,5+2,0*2,31+2,41*0,75+2,0*2,25*4</t>
  </si>
  <si>
    <t>1,5*0,75+2,0*1,5*2+2,0*1,5+2,0*1,5+1,0*1,5*2+2,0*1,5</t>
  </si>
  <si>
    <t>2,0*1,5*2+2,0*1,75*4+3,5*2,4+1,0*1,5+2,0*2,25</t>
  </si>
  <si>
    <t>109</t>
  </si>
  <si>
    <t>631311113</t>
  </si>
  <si>
    <t>Mazanina tl do 80 mm z betonu prostého bez zvýšených nároků na prostředí tř. C 12/15</t>
  </si>
  <si>
    <t>-1088956192</t>
  </si>
  <si>
    <t>651,15*0,06</t>
  </si>
  <si>
    <t>110</t>
  </si>
  <si>
    <t>631311134</t>
  </si>
  <si>
    <t>Mazanina tl do 240 mm z betonu prostého bez zvýšených nároků na prostředí tř. C 16/20</t>
  </si>
  <si>
    <t>1827438262</t>
  </si>
  <si>
    <t>651,15*0,15*1,25+3,5*2,96*0,05</t>
  </si>
  <si>
    <t>111</t>
  </si>
  <si>
    <t>631319175</t>
  </si>
  <si>
    <t>Příplatek k mazanině tl do 240 mm za stržení povrchu spodní vrstvy před vložením výztuže</t>
  </si>
  <si>
    <t>1013252090</t>
  </si>
  <si>
    <t>122,609</t>
  </si>
  <si>
    <t>112</t>
  </si>
  <si>
    <t>631362021</t>
  </si>
  <si>
    <t>Výztuž mazanin svařovanými sítěmi Kari</t>
  </si>
  <si>
    <t>1228131563</t>
  </si>
  <si>
    <t>651,15*1,25*0,0031*1,25</t>
  </si>
  <si>
    <t>113</t>
  </si>
  <si>
    <t>632441225</t>
  </si>
  <si>
    <t>Potěr anhydritový samonivelační tl do 50 mm C30 litý</t>
  </si>
  <si>
    <t>1449804871</t>
  </si>
  <si>
    <t>"1PP" 368,4</t>
  </si>
  <si>
    <t>"1NP" 651,15</t>
  </si>
  <si>
    <t>"2NP" 510,35</t>
  </si>
  <si>
    <t>114</t>
  </si>
  <si>
    <t>632450123</t>
  </si>
  <si>
    <t>Vyrovnávací cementový potěr tl do 40 mm ze suchých směsí provedený v pásu</t>
  </si>
  <si>
    <t>-1743787377</t>
  </si>
  <si>
    <t>"parapety oken"  0,4*(1,0+2,0*3+2,41+1,75+2,0+2,0*2+1,5*2)</t>
  </si>
  <si>
    <t>0,4*(1,0+2,41+2,0*4+2,0+2,0+1,0*2+2,0+2,0*2+2,0*4+1,0+2,0)</t>
  </si>
  <si>
    <t>115</t>
  </si>
  <si>
    <t>632481213</t>
  </si>
  <si>
    <t>Separační vrstva z PE fólie</t>
  </si>
  <si>
    <t>172426362</t>
  </si>
  <si>
    <t>116</t>
  </si>
  <si>
    <t>634112113</t>
  </si>
  <si>
    <t>Obvodová dilatace podlahovým páskem v 80 mm mezi stěnou a samonivelačním potěrem</t>
  </si>
  <si>
    <t>-684011151</t>
  </si>
  <si>
    <t>1529,9*1,05</t>
  </si>
  <si>
    <t>117</t>
  </si>
  <si>
    <t>635111241</t>
  </si>
  <si>
    <t>Násyp pod podlahy z hrubého kameniva 8-16 se zhutněním</t>
  </si>
  <si>
    <t>316155970</t>
  </si>
  <si>
    <t>651,15*0,25</t>
  </si>
  <si>
    <t>118</t>
  </si>
  <si>
    <t>1004614622</t>
  </si>
  <si>
    <t>9,8*1,35*0,15</t>
  </si>
  <si>
    <t>119</t>
  </si>
  <si>
    <t>637211411</t>
  </si>
  <si>
    <t>Okapový chodník z betonových zámkových dlaždic tl 60 mm do kameniva</t>
  </si>
  <si>
    <t>1906932461</t>
  </si>
  <si>
    <t>9,8*1,35</t>
  </si>
  <si>
    <t>Ostatní konstrukce a práce, bourání</t>
  </si>
  <si>
    <t>120</t>
  </si>
  <si>
    <t>893135111</t>
  </si>
  <si>
    <t xml:space="preserve">Šachtice kontrolní plastové DN 300 </t>
  </si>
  <si>
    <t>ks</t>
  </si>
  <si>
    <t>-371524237</t>
  </si>
  <si>
    <t>121</t>
  </si>
  <si>
    <t>941111122</t>
  </si>
  <si>
    <t>Montáž lešení řadového trubkového lehkého s podlahami zatížení do 200 kg/m2 š do 1,2 m v do 25 m</t>
  </si>
  <si>
    <t>310880696</t>
  </si>
  <si>
    <t>(43,175+69,996+1326,475+211,125+199,963)*1,15</t>
  </si>
  <si>
    <t>122</t>
  </si>
  <si>
    <t>941111822</t>
  </si>
  <si>
    <t>Demontáž lešení řadového trubkového lehkého s podlahami zatížení do 200 kg/m2 š do 1,2 m v do 25 m</t>
  </si>
  <si>
    <t>-1293374980</t>
  </si>
  <si>
    <t>123</t>
  </si>
  <si>
    <t>941112222</t>
  </si>
  <si>
    <t>Příplatek k lešení řadovému trubkovému lehkému bez podlah š 1,2 m v 25m za první a ZKD den použití</t>
  </si>
  <si>
    <t>1138909473</t>
  </si>
  <si>
    <t>2128,344*60</t>
  </si>
  <si>
    <t>124</t>
  </si>
  <si>
    <t>944511111</t>
  </si>
  <si>
    <t>Montáž ochranné sítě z textilie z umělých vláken</t>
  </si>
  <si>
    <t>-1586179850</t>
  </si>
  <si>
    <t>125</t>
  </si>
  <si>
    <t>944511811</t>
  </si>
  <si>
    <t>Demontáž ochranné sítě z textilie z umělých vláken</t>
  </si>
  <si>
    <t>-1129437772</t>
  </si>
  <si>
    <t>126</t>
  </si>
  <si>
    <t>944611211</t>
  </si>
  <si>
    <t>Příplatek k ochranné plachtě za první a ZKD den použití</t>
  </si>
  <si>
    <t>-315817471</t>
  </si>
  <si>
    <t>127</t>
  </si>
  <si>
    <t>949101111</t>
  </si>
  <si>
    <t>Lešení pomocné pro objekty pozemních staveb s lešeňovou podlahou v do 1,9 m zatížení do 150 kg/m2</t>
  </si>
  <si>
    <t>-1247016902</t>
  </si>
  <si>
    <t>651,15+368,4+510,35</t>
  </si>
  <si>
    <t>128</t>
  </si>
  <si>
    <t>952901111</t>
  </si>
  <si>
    <t>Vyčištění budov bytové a občanské výstavby při výšce podlaží do 4 m</t>
  </si>
  <si>
    <t>-863328546</t>
  </si>
  <si>
    <t>651,15*1,25+368,4*1,25+510,35*1,25</t>
  </si>
  <si>
    <t>129</t>
  </si>
  <si>
    <t>952902222</t>
  </si>
  <si>
    <t xml:space="preserve">D+M hasící přístroj PG 6  21 A </t>
  </si>
  <si>
    <t>-2132439409</t>
  </si>
  <si>
    <t>"schema 2/OS"  12</t>
  </si>
  <si>
    <t>130</t>
  </si>
  <si>
    <t>952902223</t>
  </si>
  <si>
    <t xml:space="preserve">D+M autonomní detekce a signalizace požáru </t>
  </si>
  <si>
    <t>1372136939</t>
  </si>
  <si>
    <t>"schema 3/OS"  3</t>
  </si>
  <si>
    <t>131</t>
  </si>
  <si>
    <t>952902224</t>
  </si>
  <si>
    <t>D+M betonový sklepní světlík se dnem 1520/1200mm hloubka 500mm vč. pozink. roštu a odvodnění</t>
  </si>
  <si>
    <t>1837187704</t>
  </si>
  <si>
    <t>"schema 8/OS"  1</t>
  </si>
  <si>
    <t>132</t>
  </si>
  <si>
    <t>952902225</t>
  </si>
  <si>
    <t>dtto,avšak rozměr 2050/1200mm hloubka 500mm</t>
  </si>
  <si>
    <t>-1138506885</t>
  </si>
  <si>
    <t>"schema 9/OS"  1</t>
  </si>
  <si>
    <t>998</t>
  </si>
  <si>
    <t>Přesun hmot</t>
  </si>
  <si>
    <t>133</t>
  </si>
  <si>
    <t>998011002</t>
  </si>
  <si>
    <t>Přesun hmot pro budovy zděné v do 12 m</t>
  </si>
  <si>
    <t>-1944439087</t>
  </si>
  <si>
    <t>PSV</t>
  </si>
  <si>
    <t>Práce a dodávky PSV</t>
  </si>
  <si>
    <t>711</t>
  </si>
  <si>
    <t>Izolace proti vodě, vlhkosti a plynům</t>
  </si>
  <si>
    <t>134</t>
  </si>
  <si>
    <t>711111001</t>
  </si>
  <si>
    <t>Provedení izolace proti zemní vlhkosti vodorovné za studena nátěrem penetračním</t>
  </si>
  <si>
    <t>1684602141</t>
  </si>
  <si>
    <t>651,15*1,25*1,1</t>
  </si>
  <si>
    <t>135</t>
  </si>
  <si>
    <t>11163150</t>
  </si>
  <si>
    <t>lak asfaltový penetrační</t>
  </si>
  <si>
    <t>1221469133</t>
  </si>
  <si>
    <t>895,331*0,0003 'Přepočtené koeficientem množství</t>
  </si>
  <si>
    <t>136</t>
  </si>
  <si>
    <t>711112001</t>
  </si>
  <si>
    <t>Provedení izolace proti zemní vlhkosti svislé za studena nátěrem penetračním</t>
  </si>
  <si>
    <t>1380603999</t>
  </si>
  <si>
    <t>3,0*(7,8+7,8+18,1+16,25)+1,85*(6,6+9,45+2,75)</t>
  </si>
  <si>
    <t>137</t>
  </si>
  <si>
    <t>1332377326</t>
  </si>
  <si>
    <t>184,63*0,00035 'Přepočtené koeficientem množství</t>
  </si>
  <si>
    <t>138</t>
  </si>
  <si>
    <t>711141559</t>
  </si>
  <si>
    <t>Provedení izolace proti zemní vlhkosti pásy přitavením vodorovné NAIP</t>
  </si>
  <si>
    <t>778862641</t>
  </si>
  <si>
    <t>895,331+368,4*1,25</t>
  </si>
  <si>
    <t>139</t>
  </si>
  <si>
    <t>711142559</t>
  </si>
  <si>
    <t>Provedení izolace proti zemní vlhkosti pásy přitavením svislé NAIP</t>
  </si>
  <si>
    <t>-1698099280</t>
  </si>
  <si>
    <t>184,63*2</t>
  </si>
  <si>
    <t>140</t>
  </si>
  <si>
    <t>62852264</t>
  </si>
  <si>
    <t>pásy s modifikovaným asfaltem vložka skelná tkanina minerální posyp</t>
  </si>
  <si>
    <t>-2084823182</t>
  </si>
  <si>
    <t>369,26*1,2 'Přepočtené koeficientem množství</t>
  </si>
  <si>
    <t>141</t>
  </si>
  <si>
    <t>-220883212</t>
  </si>
  <si>
    <t>1299,33833333333*1,2 'Přepočtené koeficientem množství</t>
  </si>
  <si>
    <t>142</t>
  </si>
  <si>
    <t>711161212</t>
  </si>
  <si>
    <t>Izolace proti zemní vlhkosti nopovou fólií svislá, nopek v 8,0 mm, tl do 0,6 mm</t>
  </si>
  <si>
    <t>120983825</t>
  </si>
  <si>
    <t>143</t>
  </si>
  <si>
    <t>711491273</t>
  </si>
  <si>
    <t>Provedení izolace proti tlakové vodě svislé z nopové folie</t>
  </si>
  <si>
    <t>1803339965</t>
  </si>
  <si>
    <t>144</t>
  </si>
  <si>
    <t>28323005</t>
  </si>
  <si>
    <t>fólie drenážní nopová v 8mm tl 0,5mm š 2,0m</t>
  </si>
  <si>
    <t>181723633</t>
  </si>
  <si>
    <t>184,63</t>
  </si>
  <si>
    <t>184,63*1,2 'Přepočtené koeficientem množství</t>
  </si>
  <si>
    <t>145</t>
  </si>
  <si>
    <t>711493111</t>
  </si>
  <si>
    <t>Izolace proti podpovrchové a tlakové vodě vodorovná těsnicí kaší</t>
  </si>
  <si>
    <t>504853248</t>
  </si>
  <si>
    <t>146</t>
  </si>
  <si>
    <t>711493121</t>
  </si>
  <si>
    <t>Izolace proti podpovrchové a tlakové vodě svislá těsnicí kaší</t>
  </si>
  <si>
    <t>2141433317</t>
  </si>
  <si>
    <t>147</t>
  </si>
  <si>
    <t>998711202</t>
  </si>
  <si>
    <t>Přesun hmot procentní pro izolace proti vodě, vlhkosti a plynům v objektech v do 12 m</t>
  </si>
  <si>
    <t>%</t>
  </si>
  <si>
    <t>2001425843</t>
  </si>
  <si>
    <t>712</t>
  </si>
  <si>
    <t>Povlakové krytiny</t>
  </si>
  <si>
    <t>148</t>
  </si>
  <si>
    <t>712001</t>
  </si>
  <si>
    <t>Přirážka na výztužnou vložku z PES tkaniny</t>
  </si>
  <si>
    <t>-825190227</t>
  </si>
  <si>
    <t>"skladba ST2"  113,5</t>
  </si>
  <si>
    <t>149</t>
  </si>
  <si>
    <t>712311101</t>
  </si>
  <si>
    <t>Provedení povlakové krytiny střech do 10° za studena lakem penetračním nebo asfaltovým</t>
  </si>
  <si>
    <t>-1241493823</t>
  </si>
  <si>
    <t>150</t>
  </si>
  <si>
    <t>-412981824</t>
  </si>
  <si>
    <t>416,64*0,0003 'Přepočtené koeficientem množství</t>
  </si>
  <si>
    <t>151</t>
  </si>
  <si>
    <t>712341559</t>
  </si>
  <si>
    <t>Provedení povlakové krytiny střech do 10° pásy NAIP přitavením v plné ploše</t>
  </si>
  <si>
    <t>1216292918</t>
  </si>
  <si>
    <t>152</t>
  </si>
  <si>
    <t>62832134</t>
  </si>
  <si>
    <t>pás těžký asfaltovaný V60 S40</t>
  </si>
  <si>
    <t>858565179</t>
  </si>
  <si>
    <t>416,64*1,15 'Přepočtené koeficientem množství</t>
  </si>
  <si>
    <t>153</t>
  </si>
  <si>
    <t>712363541</t>
  </si>
  <si>
    <t>Provedení povlak krytiny mechanicky kotvenou do betonu TI tl do 240 mm vnitřní pole, budova v do 18m</t>
  </si>
  <si>
    <t>1157640460</t>
  </si>
  <si>
    <t>"skladba ST2,ST3,ST4"  (11,3+43,6+11,3+25,7+13,6+40,8+113,5+212,8)*1,1</t>
  </si>
  <si>
    <t>154</t>
  </si>
  <si>
    <t>28322041</t>
  </si>
  <si>
    <t>fólie střešní mPVC ke kotvení 1,5 mm</t>
  </si>
  <si>
    <t>1687979369</t>
  </si>
  <si>
    <t>519,86*1,15 'Přepočtené koeficientem množství</t>
  </si>
  <si>
    <t>155</t>
  </si>
  <si>
    <t>712391172</t>
  </si>
  <si>
    <t>Provedení povlakové krytiny střech do 10° ochranné textilní vrstvy</t>
  </si>
  <si>
    <t>-2034727747</t>
  </si>
  <si>
    <t>156</t>
  </si>
  <si>
    <t>69311006</t>
  </si>
  <si>
    <t>geotextilie tkaná PP 15kN/m</t>
  </si>
  <si>
    <t>1652222345</t>
  </si>
  <si>
    <t>157</t>
  </si>
  <si>
    <t>712391176</t>
  </si>
  <si>
    <t>Provedení povlakové krytiny střech do 10° připevnění izolace kotvícími terči</t>
  </si>
  <si>
    <t>-1125036816</t>
  </si>
  <si>
    <t>519,86*5</t>
  </si>
  <si>
    <t>158</t>
  </si>
  <si>
    <t>998712202</t>
  </si>
  <si>
    <t>Přesun hmot procentní pro krytiny povlakové v objektech v do 12 m</t>
  </si>
  <si>
    <t>998300378</t>
  </si>
  <si>
    <t>713</t>
  </si>
  <si>
    <t>Izolace tepelné</t>
  </si>
  <si>
    <t>159</t>
  </si>
  <si>
    <t>713001</t>
  </si>
  <si>
    <t>Dodávka desek PIR tl.140mm</t>
  </si>
  <si>
    <t>2024062176</t>
  </si>
  <si>
    <t>416,64</t>
  </si>
  <si>
    <t>160</t>
  </si>
  <si>
    <t>713121111</t>
  </si>
  <si>
    <t>Montáž izolace tepelné podlah volně kladenými rohožemi, pásy, dílci, deskami 1 vrstva</t>
  </si>
  <si>
    <t>1883702121</t>
  </si>
  <si>
    <t>651,15+368,4</t>
  </si>
  <si>
    <t>161</t>
  </si>
  <si>
    <t>28375914</t>
  </si>
  <si>
    <t>deska EPS 150 pro trvalé zatížení v tlaku (max. 3000 kg/m2) tl 100mm</t>
  </si>
  <si>
    <t>-334339129</t>
  </si>
  <si>
    <t>1019,55*1,02 'Přepočtené koeficientem množství</t>
  </si>
  <si>
    <t>162</t>
  </si>
  <si>
    <t>713131141</t>
  </si>
  <si>
    <t>Montáž izolace tepelné stěn a základů lepením celoplošně rohoží, pásů, dílců, desek</t>
  </si>
  <si>
    <t>-1864940242</t>
  </si>
  <si>
    <t>"stropní konstrukce "  382,0*0,51</t>
  </si>
  <si>
    <t>163</t>
  </si>
  <si>
    <t>28375945</t>
  </si>
  <si>
    <t>deska EPS 100 fasádní λ=0,037 tl 50mm</t>
  </si>
  <si>
    <t>-1104661354</t>
  </si>
  <si>
    <t>194,82*1,02 'Přepočtené koeficientem množství</t>
  </si>
  <si>
    <t>164</t>
  </si>
  <si>
    <t>276018744</t>
  </si>
  <si>
    <t>165</t>
  </si>
  <si>
    <t>-1522393092</t>
  </si>
  <si>
    <t>184,63*1,02 'Přepočtené koeficientem množství</t>
  </si>
  <si>
    <t>166</t>
  </si>
  <si>
    <t>-1499144446</t>
  </si>
  <si>
    <t>"vnitřní strana a vrch atiky" 0,8*(4,2*2+11,86+8,95*4+9,67)</t>
  </si>
  <si>
    <t>0,8*(15,05+9,75+15,05+2,25+2,23+12,15+18,4+13,28)</t>
  </si>
  <si>
    <t>167</t>
  </si>
  <si>
    <t>28375946</t>
  </si>
  <si>
    <t>deska EPS 100 fasádní λ=0,037 tl 60mm</t>
  </si>
  <si>
    <t>-1770475</t>
  </si>
  <si>
    <t>70,528*1,02 'Přepočtené koeficientem množství</t>
  </si>
  <si>
    <t>168</t>
  </si>
  <si>
    <t>-1087671640</t>
  </si>
  <si>
    <t>"výtahová šachta" (2,86*2+2,825*2)*1,15</t>
  </si>
  <si>
    <t>169</t>
  </si>
  <si>
    <t>808822266</t>
  </si>
  <si>
    <t>13,076*1,02</t>
  </si>
  <si>
    <t>13,338*1,02 'Přepočtené koeficientem množství</t>
  </si>
  <si>
    <t>170</t>
  </si>
  <si>
    <t>713131151</t>
  </si>
  <si>
    <t>Montáž izolace tepelné stěn a základů volně vloženými rohožemi, pásy, dílci, deskami 1 vrstva</t>
  </si>
  <si>
    <t>-922309775</t>
  </si>
  <si>
    <t>120,2*0,25+32,8*0,265+73,3*0,265+8,9*0,265+2,6*0,265</t>
  </si>
  <si>
    <t>76,8*0,25+18,7*0,3+10,0*0,265+47,8*0,265+18,7*0,265</t>
  </si>
  <si>
    <t>143,4*0,25+10,0*0,265+94,3*0,265+34,9*0,265+8,9*0,265+10,6*0,265+7,8*0,35+5,0*0,35</t>
  </si>
  <si>
    <t>171</t>
  </si>
  <si>
    <t>505814326</t>
  </si>
  <si>
    <t>188,683*1,02 'Přepočtené koeficientem množství</t>
  </si>
  <si>
    <t>172</t>
  </si>
  <si>
    <t>713141151</t>
  </si>
  <si>
    <t>Montáž izolace tepelné střech plochých kladené volně 1 vrstva rohoží, pásů, dílců, desek</t>
  </si>
  <si>
    <t>738282786</t>
  </si>
  <si>
    <t>"skladba ST2,ST3"  (113,5+212,8+13,6+43,6)*1,1*2</t>
  </si>
  <si>
    <t>173</t>
  </si>
  <si>
    <t>28375915</t>
  </si>
  <si>
    <t>deska EPS 150 pro trvalé zatížení v tlaku (max. 3000 kg/m2) tl 120mm</t>
  </si>
  <si>
    <t>-1780448347</t>
  </si>
  <si>
    <t>421,85*2*1,02</t>
  </si>
  <si>
    <t>174</t>
  </si>
  <si>
    <t>713151131</t>
  </si>
  <si>
    <t>Montáž izolace tepelné střech šikmých kladené volně nad krokve rohoží, pásů, desek sklonu do 30°</t>
  </si>
  <si>
    <t>1177075377</t>
  </si>
  <si>
    <t>175</t>
  </si>
  <si>
    <t>713191321</t>
  </si>
  <si>
    <t>Montáž izolace tepelné střech plochých osazení odvětrávacích komínků</t>
  </si>
  <si>
    <t>509241922</t>
  </si>
  <si>
    <t>"schema 6/OS "    6</t>
  </si>
  <si>
    <t>176</t>
  </si>
  <si>
    <t>62866401</t>
  </si>
  <si>
    <t>Dodávka komínků DN 75-DN 110</t>
  </si>
  <si>
    <t>-1075404307</t>
  </si>
  <si>
    <t>177</t>
  </si>
  <si>
    <t>998713202</t>
  </si>
  <si>
    <t>Přesun hmot procentní pro izolace tepelné v objektech v do 12 m</t>
  </si>
  <si>
    <t>1363194039</t>
  </si>
  <si>
    <t>721</t>
  </si>
  <si>
    <t xml:space="preserve">Zdravotechnika </t>
  </si>
  <si>
    <t>178</t>
  </si>
  <si>
    <t>721233111</t>
  </si>
  <si>
    <t>Střešní vtok polypropylen PP pro ploché střechy svislý odtok DN 75</t>
  </si>
  <si>
    <t>1058704089</t>
  </si>
  <si>
    <t>"schema 1/OS"  2</t>
  </si>
  <si>
    <t>179</t>
  </si>
  <si>
    <t>721233112</t>
  </si>
  <si>
    <t>Střešní vtok polypropylen PP pro ploché střechy svislý odtok DN 110</t>
  </si>
  <si>
    <t>-1905669028</t>
  </si>
  <si>
    <t>"schema 1/OS"  6</t>
  </si>
  <si>
    <t>762</t>
  </si>
  <si>
    <t>Konstrukce tesařské</t>
  </si>
  <si>
    <t>180</t>
  </si>
  <si>
    <t>762002</t>
  </si>
  <si>
    <t xml:space="preserve">D+M podkladní rošt z hranolků pod desky OSB </t>
  </si>
  <si>
    <t>-1556868478</t>
  </si>
  <si>
    <t>144,0</t>
  </si>
  <si>
    <t>181</t>
  </si>
  <si>
    <t>762083121</t>
  </si>
  <si>
    <t>Impregnace řeziva proti dřevokaznému hmyzu, houbám a plísním máčením třída ohrožení 1 a 2</t>
  </si>
  <si>
    <t>-1314311203</t>
  </si>
  <si>
    <t>182</t>
  </si>
  <si>
    <t>762001</t>
  </si>
  <si>
    <t xml:space="preserve">D+M střešní příhradový vazník vč. penetrace </t>
  </si>
  <si>
    <t>bm</t>
  </si>
  <si>
    <t>1182896272</t>
  </si>
  <si>
    <t>8,95*2*14</t>
  </si>
  <si>
    <t>183</t>
  </si>
  <si>
    <t>762341014</t>
  </si>
  <si>
    <t>Bednění střech rovných z desek OSB tl 18 mm na sraz šroubovaných na krokve</t>
  </si>
  <si>
    <t>1382597192</t>
  </si>
  <si>
    <t>21,7*9,6*2</t>
  </si>
  <si>
    <t>184</t>
  </si>
  <si>
    <t>762341036</t>
  </si>
  <si>
    <t>Bednění střech rovných z desek OSB tl 22 mm na sraz šroubovaných na rošt</t>
  </si>
  <si>
    <t>-613225499</t>
  </si>
  <si>
    <t>"pásnice vazníku"  0,2*8,95*2*2*14</t>
  </si>
  <si>
    <t>185</t>
  </si>
  <si>
    <t>-607692426</t>
  </si>
  <si>
    <t>"skladba ST4"  89,1</t>
  </si>
  <si>
    <t>186</t>
  </si>
  <si>
    <t>762341046</t>
  </si>
  <si>
    <t>Bednění střech rovných z desek OSB tl 22 mm na pero a drážku šroubovaných na rošt</t>
  </si>
  <si>
    <t>-1017646383</t>
  </si>
  <si>
    <t>0,2*8,95*2*14*2</t>
  </si>
  <si>
    <t>187</t>
  </si>
  <si>
    <t>762342441</t>
  </si>
  <si>
    <t>Montáž lišt trojúhelníkových nebo kontralatí na střechách sklonu do 60°</t>
  </si>
  <si>
    <t>1451450433</t>
  </si>
  <si>
    <t>9,6*2*14</t>
  </si>
  <si>
    <t>188</t>
  </si>
  <si>
    <t>60514114</t>
  </si>
  <si>
    <t>řezivo jehličnaté latě střešní impregnované dl 4 m</t>
  </si>
  <si>
    <t>804834670</t>
  </si>
  <si>
    <t>268,8*0,04*0,05*1,1</t>
  </si>
  <si>
    <t>189</t>
  </si>
  <si>
    <t>762395000</t>
  </si>
  <si>
    <t>Spojovací prostředky pro montáž krovu, bednění, laťování, světlíky, klíny</t>
  </si>
  <si>
    <t>672249876</t>
  </si>
  <si>
    <t>190</t>
  </si>
  <si>
    <t>762421034</t>
  </si>
  <si>
    <t xml:space="preserve">Obložení stropu z desek OSB tl 18 mm broušených na pero a drážku šroubovaných vč. podkladního roštu </t>
  </si>
  <si>
    <t>-43050198</t>
  </si>
  <si>
    <t>"skladba ST4"  11,3+11,3+25,7+40,8</t>
  </si>
  <si>
    <t>191</t>
  </si>
  <si>
    <t>762430013</t>
  </si>
  <si>
    <t xml:space="preserve">Obložení stěn z cementotřískových desek tl 14 mm na sraz šroubovaných vč. povrchové úpravy </t>
  </si>
  <si>
    <t>1586331312</t>
  </si>
  <si>
    <t>"schema Z/1"  2,0*0,8</t>
  </si>
  <si>
    <t>192</t>
  </si>
  <si>
    <t>762495000</t>
  </si>
  <si>
    <t>Spojovací prostředky pro montáž olištování, obložení stropů, střešních podhledů a stěn</t>
  </si>
  <si>
    <t>1514008106</t>
  </si>
  <si>
    <t>193</t>
  </si>
  <si>
    <t>762511246</t>
  </si>
  <si>
    <t>Podlahové kce podkladové z desek OSB tl 22 mm na sraz šroubovaných</t>
  </si>
  <si>
    <t>710299289</t>
  </si>
  <si>
    <t>78,36*0,52</t>
  </si>
  <si>
    <t>194</t>
  </si>
  <si>
    <t>-1066686718</t>
  </si>
  <si>
    <t>144,0*2</t>
  </si>
  <si>
    <t>195</t>
  </si>
  <si>
    <t>762595001</t>
  </si>
  <si>
    <t>Spojovací prostředky pro položení dřevěných podlah a zakrytí kanálů</t>
  </si>
  <si>
    <t>-421468806</t>
  </si>
  <si>
    <t>40,747+288,0</t>
  </si>
  <si>
    <t>196</t>
  </si>
  <si>
    <t>762713110</t>
  </si>
  <si>
    <t>Montáž prostorové vázané kce z hraněného řeziva průřezové plochy do 120 cm2</t>
  </si>
  <si>
    <t>-190155985</t>
  </si>
  <si>
    <t>"schema Z/6,Z/7,Z/8"     4,44*2*2+4,44*3*2+10,91*2+10,91*3+11,26*2+11,26*3+11,26</t>
  </si>
  <si>
    <t>197</t>
  </si>
  <si>
    <t>60512001</t>
  </si>
  <si>
    <t>řezivo jehličnaté hranol jakost I do 120cm2</t>
  </si>
  <si>
    <t>-872555390</t>
  </si>
  <si>
    <t>4,44*4*0,04*0,14*1,08+4,44*6*0,08*0,14*1,08+10,91*2*0,04*0,14*1,08</t>
  </si>
  <si>
    <t>10,91*3*0,08*0,14*1,08+11,26*4*0,08*0,14*1,08+11,26*0,04*0,14*1,08</t>
  </si>
  <si>
    <t>198</t>
  </si>
  <si>
    <t>762795000</t>
  </si>
  <si>
    <t>Spojovací prostředky pro montáž prostorových vázaných kcí</t>
  </si>
  <si>
    <t>156164446</t>
  </si>
  <si>
    <t>1,571</t>
  </si>
  <si>
    <t>199</t>
  </si>
  <si>
    <t>998762202</t>
  </si>
  <si>
    <t>Přesun hmot procentní pro kce tesařské v objektech v do 12 m</t>
  </si>
  <si>
    <t>-2132605263</t>
  </si>
  <si>
    <t>763</t>
  </si>
  <si>
    <t>Konstrukce suché výstavby</t>
  </si>
  <si>
    <t>200</t>
  </si>
  <si>
    <t>763131411</t>
  </si>
  <si>
    <t>SDK podhled desky 1xA 12,5 bez TI dvouvrstvá spodní kce profil CD+UD</t>
  </si>
  <si>
    <t>759120933</t>
  </si>
  <si>
    <t>"1NP-místn. č.109.1,102,110.1"  45,0+59,5+53,3</t>
  </si>
  <si>
    <t>"2NP-místn. č.201,213.1"  64,65+64,6</t>
  </si>
  <si>
    <t>"1PP" 21,25</t>
  </si>
  <si>
    <t>201</t>
  </si>
  <si>
    <t>763131714</t>
  </si>
  <si>
    <t>SDK podhled základní penetrační nátěr</t>
  </si>
  <si>
    <t>-687391355</t>
  </si>
  <si>
    <t>202</t>
  </si>
  <si>
    <t>59036527</t>
  </si>
  <si>
    <t>deska podhledová minerální polodrážka jemně texturovaná bez perforace  bílá 17x600x600mm</t>
  </si>
  <si>
    <t>-208949111</t>
  </si>
  <si>
    <t>341,5*1,05 'Přepočtené koeficientem množství</t>
  </si>
  <si>
    <t>203</t>
  </si>
  <si>
    <t>763431031</t>
  </si>
  <si>
    <t>Montáž minerálního podhledu s vyjímatelnými panely na zavěšený skrytý rošt</t>
  </si>
  <si>
    <t>1190344378</t>
  </si>
  <si>
    <t>"1PP" 60,5</t>
  </si>
  <si>
    <t>"1NP" 158,0</t>
  </si>
  <si>
    <t>"2NP" 123,0</t>
  </si>
  <si>
    <t>204</t>
  </si>
  <si>
    <t>998763402</t>
  </si>
  <si>
    <t>Přesun hmot procentní pro sádrokartonové konstrukce v objektech v do 12 m</t>
  </si>
  <si>
    <t>1042381295</t>
  </si>
  <si>
    <t>764</t>
  </si>
  <si>
    <t>Konstrukce klempířské</t>
  </si>
  <si>
    <t>205</t>
  </si>
  <si>
    <t>764001</t>
  </si>
  <si>
    <t xml:space="preserve">D+M falcovaná střešní krytina vč. oplechování atik vč. separační rohože </t>
  </si>
  <si>
    <t>-284978317</t>
  </si>
  <si>
    <t>"schema 11/K"   472,0</t>
  </si>
  <si>
    <t>206</t>
  </si>
  <si>
    <t>764002</t>
  </si>
  <si>
    <t xml:space="preserve">D+M perforovaný odvětrávací profil vč. kotvících prvků </t>
  </si>
  <si>
    <t>361803737</t>
  </si>
  <si>
    <t>"schema 7/K"  40,0+10,25+5,2</t>
  </si>
  <si>
    <t>207</t>
  </si>
  <si>
    <t>764011623</t>
  </si>
  <si>
    <t>Dilatační připojovací lišta z Pz s povrchovou úpravou včetně tmelení rš 150 mm</t>
  </si>
  <si>
    <t>1875280369</t>
  </si>
  <si>
    <t>"schema 17/K" 83,0</t>
  </si>
  <si>
    <t>208</t>
  </si>
  <si>
    <t>764212633</t>
  </si>
  <si>
    <t>Oplechování štítu závětrnou lištou z Pz s povrchovou úpravou rš 250 mm</t>
  </si>
  <si>
    <t>-118088596</t>
  </si>
  <si>
    <t>"schema 8/K,9/K"  45,0+118,0</t>
  </si>
  <si>
    <t>209</t>
  </si>
  <si>
    <t>764212663</t>
  </si>
  <si>
    <t>Oplechování rovné okapové hrany z Pz s povrchovou úpravou rš 250 mm</t>
  </si>
  <si>
    <t>1027440077</t>
  </si>
  <si>
    <t>"schema 5/K,12/K"    15,5+47,5</t>
  </si>
  <si>
    <t>210</t>
  </si>
  <si>
    <t>764213456</t>
  </si>
  <si>
    <t>Sněhový zachytávač krytiny z Pz plechu průběžný dvoutrubkový</t>
  </si>
  <si>
    <t>-2138969861</t>
  </si>
  <si>
    <t>"schema 7/OS"  42,0</t>
  </si>
  <si>
    <t>211</t>
  </si>
  <si>
    <t>764216601</t>
  </si>
  <si>
    <t>Oplechování rovných parapetů mechanicky kotvené z Pz s povrchovou úpravou rš 150 mm</t>
  </si>
  <si>
    <t>753731670</t>
  </si>
  <si>
    <t>"schema 4/K"  7,7</t>
  </si>
  <si>
    <t>212</t>
  </si>
  <si>
    <t>-1437896504</t>
  </si>
  <si>
    <t>"schema 2/K,6/K"  7,5+0,65+18,5</t>
  </si>
  <si>
    <t>213</t>
  </si>
  <si>
    <t>764216602</t>
  </si>
  <si>
    <t>Oplechování rovných parapetů mechanicky kotvené z Pz s povrchovou úpravou rš 200 mm</t>
  </si>
  <si>
    <t>-1610373854</t>
  </si>
  <si>
    <t>"schema 3/K"  19,5+44,0+5,7</t>
  </si>
  <si>
    <t>214</t>
  </si>
  <si>
    <t>764216604</t>
  </si>
  <si>
    <t>Oplechování rovných parapetů mechanicky kotvené z Pz s povrchovou úpravou rš 330 mm</t>
  </si>
  <si>
    <t>1031806878</t>
  </si>
  <si>
    <t>"schema 1/K"   32,0</t>
  </si>
  <si>
    <t>215</t>
  </si>
  <si>
    <t>764218404</t>
  </si>
  <si>
    <t>Oplechování rovné římsy mechanicky kotvené z Pz plechu rš 250mm</t>
  </si>
  <si>
    <t>-1064680186</t>
  </si>
  <si>
    <t>"schema 10/K"  13,5</t>
  </si>
  <si>
    <t>216</t>
  </si>
  <si>
    <t>764521403</t>
  </si>
  <si>
    <t>Žlab podokapní půlkruhový z Al plechu rš 250 mm</t>
  </si>
  <si>
    <t>185493376</t>
  </si>
  <si>
    <t>"schema 15/K" 44,0</t>
  </si>
  <si>
    <t>217</t>
  </si>
  <si>
    <t>764521404</t>
  </si>
  <si>
    <t>Žlab podokapní půlkruhový z Al plechu rš 330 mm</t>
  </si>
  <si>
    <t>-1736100851</t>
  </si>
  <si>
    <t>"schema 16/K"  4,0</t>
  </si>
  <si>
    <t>218</t>
  </si>
  <si>
    <t>764528421</t>
  </si>
  <si>
    <t>Svody kruhové včetně objímek, kolen, odskoků z Al plechu průměru 80 mm</t>
  </si>
  <si>
    <t>1931518792</t>
  </si>
  <si>
    <t>"schema 14/K"  14,0</t>
  </si>
  <si>
    <t>219</t>
  </si>
  <si>
    <t>764528422</t>
  </si>
  <si>
    <t>Svody kruhové včetně objímek, kolen, odskoků z Al plechu průměru 100 mm</t>
  </si>
  <si>
    <t>1385241950</t>
  </si>
  <si>
    <t>"schema 13/K"  30,0</t>
  </si>
  <si>
    <t>220</t>
  </si>
  <si>
    <t>998764202</t>
  </si>
  <si>
    <t>Přesun hmot procentní pro konstrukce klempířské v objektech v do 12 m</t>
  </si>
  <si>
    <t>-2018211320</t>
  </si>
  <si>
    <t>766</t>
  </si>
  <si>
    <t>Konstrukce truhlářské</t>
  </si>
  <si>
    <t>221</t>
  </si>
  <si>
    <t>766001</t>
  </si>
  <si>
    <t xml:space="preserve">D+M vstupní dveře a plastové stěny prosklené izolačním trojsklem spodní díl sklo bezpečn. vč. kování barva bílá/šedá  exterier folie </t>
  </si>
  <si>
    <t>-1152261816</t>
  </si>
  <si>
    <t xml:space="preserve">"schema 01,02,09,12,15,16,18-20"   </t>
  </si>
  <si>
    <t>2,0*2,31+3,0*2,31+2,0*2,31*10+3,5*2,31*2+2,0*2,31+1,66*2,31+3,5*2,4+2,0*2,4+2,0*2,25*5</t>
  </si>
  <si>
    <t>222</t>
  </si>
  <si>
    <t>766002</t>
  </si>
  <si>
    <t xml:space="preserve">D+M okna plastová bílá zasklená izolačním trojsklem čirým vč. bezp. folie a kování </t>
  </si>
  <si>
    <t>-905912388</t>
  </si>
  <si>
    <t xml:space="preserve">"schema 03,05,06,08,10,11,13,14,17,21,22"  </t>
  </si>
  <si>
    <t>2,0*1,25*3+1,25*1,25+2,0*1,5*10+1,75*0,752+2,41*0,75*2</t>
  </si>
  <si>
    <t>1,0*1,5*2+2,0*1,75*6+1,5*0,95*2+1,0*1,5*2+2,41*1,5</t>
  </si>
  <si>
    <t>0,75*1,5</t>
  </si>
  <si>
    <t>223</t>
  </si>
  <si>
    <t>766003</t>
  </si>
  <si>
    <t>D+M dveře vnitřní dřevěné hladké plné otočné vč. obložk. zárubně a kování 700/1970mm</t>
  </si>
  <si>
    <t>-1068543373</t>
  </si>
  <si>
    <t>"schema 1/T"  10</t>
  </si>
  <si>
    <t>224</t>
  </si>
  <si>
    <t>766004</t>
  </si>
  <si>
    <t>dtto,avšak 800/1970mm</t>
  </si>
  <si>
    <t>1933121369</t>
  </si>
  <si>
    <t>"schema 2/T,3/T"  17</t>
  </si>
  <si>
    <t>225</t>
  </si>
  <si>
    <t>766005</t>
  </si>
  <si>
    <t>dtto,avšak 900/1970mm</t>
  </si>
  <si>
    <t>769593465</t>
  </si>
  <si>
    <t>"schema 4/T"  1</t>
  </si>
  <si>
    <t>226</t>
  </si>
  <si>
    <t>76610</t>
  </si>
  <si>
    <t>D+M dveře vnitřní dřevěné hladké 2kř. povrch HPL laminát zasklené vč. obložkové zárubně a kování s vodorovným madlem  1400/1970mm</t>
  </si>
  <si>
    <t>260939508</t>
  </si>
  <si>
    <t>"schema 5/T"  3</t>
  </si>
  <si>
    <t>227</t>
  </si>
  <si>
    <t>76611</t>
  </si>
  <si>
    <t xml:space="preserve">D+M dveře vnitřní dřevěné plné hladké povrch HPL laminát 1400/1970mm vč. obložkové zárubně a kování </t>
  </si>
  <si>
    <t>-1212075121</t>
  </si>
  <si>
    <t>"schema 6/T"  1</t>
  </si>
  <si>
    <t>228</t>
  </si>
  <si>
    <t>76612</t>
  </si>
  <si>
    <t xml:space="preserve">dtto,avšak 1kř. 900/1970mm s vodorovným madlem </t>
  </si>
  <si>
    <t>-1303726037</t>
  </si>
  <si>
    <t>"schema 7/T"  2</t>
  </si>
  <si>
    <t>229</t>
  </si>
  <si>
    <t>76613</t>
  </si>
  <si>
    <t xml:space="preserve">D+M dveře vnitřní dřevěné hladké plné posuvné do stav.pouzdra 1250/1970mm vč. obložk. zárubně a kování </t>
  </si>
  <si>
    <t>-1616459501</t>
  </si>
  <si>
    <t>"schema 8/T"  1</t>
  </si>
  <si>
    <t>230</t>
  </si>
  <si>
    <t>76614</t>
  </si>
  <si>
    <t>D+M dveře vnitřní dřevěné hladké lné povrchHPL  900/1970mm vč. obložk. zárubně a kování s PO EI 30 DP 3-C2</t>
  </si>
  <si>
    <t>1492395203</t>
  </si>
  <si>
    <t>"schema 10/T"  1</t>
  </si>
  <si>
    <t>231</t>
  </si>
  <si>
    <t>76615</t>
  </si>
  <si>
    <t>dtto,avšak 700/1970mm s PO EW 30 DP3-C2</t>
  </si>
  <si>
    <t>1628291132</t>
  </si>
  <si>
    <t>"schema 11/T" 2</t>
  </si>
  <si>
    <t>232</t>
  </si>
  <si>
    <t>76616</t>
  </si>
  <si>
    <t>dtto,avšak 800/1970mm s PO EI 30 DP-Sm</t>
  </si>
  <si>
    <t>1603292481</t>
  </si>
  <si>
    <t>"schema 12/T" 4</t>
  </si>
  <si>
    <t>233</t>
  </si>
  <si>
    <t>76617</t>
  </si>
  <si>
    <t>dtto,avša 2kř. 1400/1970mm s PO EI 30 DP3-Sm</t>
  </si>
  <si>
    <t>1205276157</t>
  </si>
  <si>
    <t>"schema 13/T"  3</t>
  </si>
  <si>
    <t>234</t>
  </si>
  <si>
    <t>76618</t>
  </si>
  <si>
    <t xml:space="preserve">D+M dveře dřevěné vnitřní hladké plné 2kř. povrchHPL vč. obložk. zárubně a kování 1400/1970mm vč.vodor. madla </t>
  </si>
  <si>
    <t>1901945028</t>
  </si>
  <si>
    <t>"schema 14/T"  17</t>
  </si>
  <si>
    <t>235</t>
  </si>
  <si>
    <t>76619</t>
  </si>
  <si>
    <t>dtto,avšak 1800/1970mm</t>
  </si>
  <si>
    <t>1094574621</t>
  </si>
  <si>
    <t>"schema 15/T"  1</t>
  </si>
  <si>
    <t>236</t>
  </si>
  <si>
    <t>76620</t>
  </si>
  <si>
    <t xml:space="preserve">dtto,avšak 1kř. 900/1970mm </t>
  </si>
  <si>
    <t>-973577590</t>
  </si>
  <si>
    <t>"schema 16/T"  4</t>
  </si>
  <si>
    <t>237</t>
  </si>
  <si>
    <t>76621</t>
  </si>
  <si>
    <t>D+M dveře vnitřní dřevěné hladké posuvné 2kř. do stav. pouzdra 1250/1970mm</t>
  </si>
  <si>
    <t>-245393567</t>
  </si>
  <si>
    <t>"schema 17/T" 3</t>
  </si>
  <si>
    <t>238</t>
  </si>
  <si>
    <t>76622</t>
  </si>
  <si>
    <t xml:space="preserve">D+M dveře vnitřní dřevěné hladké plné posuvné 1kř. vč. obložk. zárubně a kování 1000/1970mm </t>
  </si>
  <si>
    <t>-1336928420</t>
  </si>
  <si>
    <t>"schema 18/T"  3</t>
  </si>
  <si>
    <t>239</t>
  </si>
  <si>
    <t>76623</t>
  </si>
  <si>
    <t xml:space="preserve">D+M prosklená stěna dřevěná povrch HPL s 2kř. dveřmi 3500/2060mm vč. obložk. zárubně,kování a vodorovného madla </t>
  </si>
  <si>
    <t>643447362</t>
  </si>
  <si>
    <t>"schema 19/T"  2</t>
  </si>
  <si>
    <t>240</t>
  </si>
  <si>
    <t>76624</t>
  </si>
  <si>
    <t>D+M dveře v nitřní dřevěné hladké plné povrch HPL 800/1970mm vč. obložk. zárubně akování s PO EI 30 DP 3-C2</t>
  </si>
  <si>
    <t>668367188</t>
  </si>
  <si>
    <t>"schema 20/T"  2</t>
  </si>
  <si>
    <t>241</t>
  </si>
  <si>
    <t>76625</t>
  </si>
  <si>
    <t>dtto,avšak 900/1970mm s vodorovným madlem</t>
  </si>
  <si>
    <t>-687486197</t>
  </si>
  <si>
    <t>"schema 21/T"  1</t>
  </si>
  <si>
    <t>242</t>
  </si>
  <si>
    <t>76626</t>
  </si>
  <si>
    <t xml:space="preserve">dtto,avšak 2kř.140/1970mm </t>
  </si>
  <si>
    <t>-1778681048</t>
  </si>
  <si>
    <t>"schema 22/T"  1</t>
  </si>
  <si>
    <t>243</t>
  </si>
  <si>
    <t>76627</t>
  </si>
  <si>
    <t xml:space="preserve">dtto,avšak 1kř. 900/1970mm bez vodorovného madla sPO 30 min. vč. obložk. zárubně a kování </t>
  </si>
  <si>
    <t>-1485709856</t>
  </si>
  <si>
    <t>"schema 23/T"  1</t>
  </si>
  <si>
    <t>244</t>
  </si>
  <si>
    <t>76628</t>
  </si>
  <si>
    <t xml:space="preserve">D+M vnitřní okenní parapety DTD+laminát barva bílá oblá čelní hrana </t>
  </si>
  <si>
    <t>-867383236</t>
  </si>
  <si>
    <t>"schema 24-25/T"  0,22*(4,0+5,75+32,0)+0,17*6,41</t>
  </si>
  <si>
    <t>245</t>
  </si>
  <si>
    <t>766682111</t>
  </si>
  <si>
    <t>Montáž zárubní obložkových pro dveře jednokřídlové tl stěny do 170 mm</t>
  </si>
  <si>
    <t>-1469589359</t>
  </si>
  <si>
    <t>"schema 9/T"  2</t>
  </si>
  <si>
    <t>246</t>
  </si>
  <si>
    <t>61182258</t>
  </si>
  <si>
    <t>zárubeň obložková pro dveře 1křídlové 60,70,80,100x197cm tl 6-17cm,dub,buk</t>
  </si>
  <si>
    <t>2138607279</t>
  </si>
  <si>
    <t>247</t>
  </si>
  <si>
    <t>952902226</t>
  </si>
  <si>
    <t>-1304703464</t>
  </si>
  <si>
    <t>248</t>
  </si>
  <si>
    <t>998766202</t>
  </si>
  <si>
    <t>Přesun hmot procentní pro konstrukce truhlářské v objektech v do 12 m</t>
  </si>
  <si>
    <t>-31306528</t>
  </si>
  <si>
    <t>767</t>
  </si>
  <si>
    <t>Konstrukce zámečnické</t>
  </si>
  <si>
    <t>249</t>
  </si>
  <si>
    <t>767001</t>
  </si>
  <si>
    <t xml:space="preserve">D+M ocelový rám z U č.140 vč. vložených hranolků 100/140mm </t>
  </si>
  <si>
    <t>185008330</t>
  </si>
  <si>
    <t>250</t>
  </si>
  <si>
    <t>767002</t>
  </si>
  <si>
    <t xml:space="preserve">D+M zábradlí na terase z jakl. profilů vč. žárového zinkování a ochranného nátěru </t>
  </si>
  <si>
    <t>kg</t>
  </si>
  <si>
    <t>1815623761</t>
  </si>
  <si>
    <t>"schema Z/1,Z/2"    149,0+156,0</t>
  </si>
  <si>
    <t>251</t>
  </si>
  <si>
    <t>767003</t>
  </si>
  <si>
    <t xml:space="preserve">D+M zábradlí francouzského okna z jakl. profilů vč. žárového zinkování a ochranného nátěru </t>
  </si>
  <si>
    <t>1970367866</t>
  </si>
  <si>
    <t>"schema Z/3,Z/4"  258,0+82,4</t>
  </si>
  <si>
    <t>252</t>
  </si>
  <si>
    <t>767004</t>
  </si>
  <si>
    <t xml:space="preserve">D+M ocelová konstrukce přístřešku nad terasou z válc. profilů vč. žárového zinkování a ochranného nátěru </t>
  </si>
  <si>
    <t>-2049348354</t>
  </si>
  <si>
    <t>"schema Z/6"  350,0*2</t>
  </si>
  <si>
    <t>253</t>
  </si>
  <si>
    <t>767005</t>
  </si>
  <si>
    <t xml:space="preserve">D+M ocelová konstrukce přístřešku nad terasou z válc. profilů vč. žárového zinkování a ochranného nátětu </t>
  </si>
  <si>
    <t>-396951000</t>
  </si>
  <si>
    <t>"schema Z/7"  876,0</t>
  </si>
  <si>
    <t>254</t>
  </si>
  <si>
    <t>767006</t>
  </si>
  <si>
    <t>D+M ocelová konstrukce přístřešku nad terasou z válc. profilů vč. žárového zinkování a ochraného nátěru</t>
  </si>
  <si>
    <t>-2068237063</t>
  </si>
  <si>
    <t>"schema Z/8"  1004,0</t>
  </si>
  <si>
    <t>255</t>
  </si>
  <si>
    <t>767007</t>
  </si>
  <si>
    <t xml:space="preserve">D+M poštovní schránka </t>
  </si>
  <si>
    <t>-1027418711</t>
  </si>
  <si>
    <t>"schema 5/OS"  2</t>
  </si>
  <si>
    <t>256</t>
  </si>
  <si>
    <t>767008</t>
  </si>
  <si>
    <t xml:space="preserve">D+M stojan na kola délka 2500mm žárově zinkováno s ochranným nátěrem </t>
  </si>
  <si>
    <t>-1524209722</t>
  </si>
  <si>
    <t>"schema 09/Z"  2</t>
  </si>
  <si>
    <t>257</t>
  </si>
  <si>
    <t>767009</t>
  </si>
  <si>
    <t xml:space="preserve">D+M stožár TV antény DN 50mm ocel. trubka délka 400cm žárové zinkování </t>
  </si>
  <si>
    <t>-2044088696</t>
  </si>
  <si>
    <t>"schema 4/OS"  12,4*2</t>
  </si>
  <si>
    <t>258</t>
  </si>
  <si>
    <t>767010</t>
  </si>
  <si>
    <t xml:space="preserve">D+M čistící zona interierová 1500/1000mm hliníkový rám výplň polypropylen zatavený do PVC podkladu </t>
  </si>
  <si>
    <t>1265985184</t>
  </si>
  <si>
    <t>"schema 10/OS"  1</t>
  </si>
  <si>
    <t>259</t>
  </si>
  <si>
    <t>767011</t>
  </si>
  <si>
    <t xml:space="preserve">D+M čistící zona exterier 1500/1000mm hliníkový rám výplň hliníkové profily + textilní pásky </t>
  </si>
  <si>
    <t>-1741705739</t>
  </si>
  <si>
    <t>260</t>
  </si>
  <si>
    <t>767012</t>
  </si>
  <si>
    <t xml:space="preserve">D+M větrací mřížka plastová bílá 150/150mm </t>
  </si>
  <si>
    <t>1717242553</t>
  </si>
  <si>
    <t>"schema 12/OS"  4</t>
  </si>
  <si>
    <t>261</t>
  </si>
  <si>
    <t>767013</t>
  </si>
  <si>
    <t>D+M záchytný systém počet kotevních bodů 16ks délka nerezových lan tl.6mm 106bm</t>
  </si>
  <si>
    <t>kpl</t>
  </si>
  <si>
    <t>-1508942391</t>
  </si>
  <si>
    <t>"schema 13/OS"  1</t>
  </si>
  <si>
    <t>262</t>
  </si>
  <si>
    <t>767014</t>
  </si>
  <si>
    <t xml:space="preserve">D+M madlo na schodišti hliník DN 40mm vč. nerezových konzol </t>
  </si>
  <si>
    <t>-144813218</t>
  </si>
  <si>
    <t>"schema 15/OS"  3,25*12</t>
  </si>
  <si>
    <t>263</t>
  </si>
  <si>
    <t>767015</t>
  </si>
  <si>
    <t xml:space="preserve">D+M ocelový žebřík z tenk. profilů 40/40/3 šířka 40mm délka 4500mm žárově zinkováno </t>
  </si>
  <si>
    <t>1768329157</t>
  </si>
  <si>
    <t>"schema 05/Z"  90,0</t>
  </si>
  <si>
    <t>264</t>
  </si>
  <si>
    <t>767016</t>
  </si>
  <si>
    <t xml:space="preserve">D+M zakončující profil lemování dlažby na terase tenk. profil 50/100/3mm vč. nátěru </t>
  </si>
  <si>
    <t>-1685643219</t>
  </si>
  <si>
    <t>"schema 10/Z"  33,0</t>
  </si>
  <si>
    <t>265</t>
  </si>
  <si>
    <t>767017</t>
  </si>
  <si>
    <t xml:space="preserve">D+M vstupní dveře z hliníkových profilů 2kř. zasklení izolačním trojsklem vč. kování a signal. pruhů 2000/2310mm </t>
  </si>
  <si>
    <t>-1579158944</t>
  </si>
  <si>
    <t>"schema 07"  3</t>
  </si>
  <si>
    <t>266</t>
  </si>
  <si>
    <t>767018</t>
  </si>
  <si>
    <t>D+M interierové horizontální žaluzie hliníkové s ručním ovládáním</t>
  </si>
  <si>
    <t>-1514871779</t>
  </si>
  <si>
    <t>3,0*2,31+2,0*1,25*3+1,25*1,25</t>
  </si>
  <si>
    <t>267</t>
  </si>
  <si>
    <t>767019</t>
  </si>
  <si>
    <t>D+M venkovní hliníkové žaluzie vč.pouzdra s elektr. ovládáním</t>
  </si>
  <si>
    <t>1895004226</t>
  </si>
  <si>
    <t>2,0*1,5*8+2,0*2,31*10+1,0*1,5*2+3,5*2,31*2+2,0*1,75*6</t>
  </si>
  <si>
    <t>2,0*2,31+1,66*2,31+3,5*2,4+2,0*2,4+2,0*2,25*5</t>
  </si>
  <si>
    <t>268</t>
  </si>
  <si>
    <t>767020</t>
  </si>
  <si>
    <t>D+M ocelové prvky ve stropech z válc.ocelo vč. zákl. nátěru</t>
  </si>
  <si>
    <t>-644312056</t>
  </si>
  <si>
    <t>2008,0+511,0+1540,0</t>
  </si>
  <si>
    <t>269</t>
  </si>
  <si>
    <t>767021</t>
  </si>
  <si>
    <t>D+M přístřešek nad vstupem z jakl. profilů 50/50/3 vč. kotvení žárové zinkování</t>
  </si>
  <si>
    <t>571990993</t>
  </si>
  <si>
    <t>"schema  11/Z" 205,0</t>
  </si>
  <si>
    <t>270</t>
  </si>
  <si>
    <t>767022</t>
  </si>
  <si>
    <t>D+M konstrukce zábradlí u schodů do suterénu  z válc. profilů PLO 50/3,50/8 žárové zinkování+nátěr RAL 7037</t>
  </si>
  <si>
    <t>913995207</t>
  </si>
  <si>
    <t>"schema 12/Z"  310,0</t>
  </si>
  <si>
    <t>271</t>
  </si>
  <si>
    <t>767023</t>
  </si>
  <si>
    <t xml:space="preserve">dtto,avšak konstrukce zábradlí u parkoviště </t>
  </si>
  <si>
    <t>1860265528</t>
  </si>
  <si>
    <t>"schema 13/Z"  347,0</t>
  </si>
  <si>
    <t>272</t>
  </si>
  <si>
    <t>767024</t>
  </si>
  <si>
    <t xml:space="preserve">dtto,avšak konstrukce zábradlí na opěrné zdi u zahradního domku </t>
  </si>
  <si>
    <t>-1184774903</t>
  </si>
  <si>
    <t>"schema 15/Z" 117,0</t>
  </si>
  <si>
    <t>273</t>
  </si>
  <si>
    <t>767025</t>
  </si>
  <si>
    <t>D+M ocelové madlo u schodů do suterénu z PLO 50/8 vč. kotvení se žárovým zinkováním a šopováním a nátěrem</t>
  </si>
  <si>
    <t>-214016994</t>
  </si>
  <si>
    <t>"schema 14/7"    10,0</t>
  </si>
  <si>
    <t>274</t>
  </si>
  <si>
    <t>998767202</t>
  </si>
  <si>
    <t>Přesun hmot procentní pro zámečnické konstrukce v objektech v do 12 m</t>
  </si>
  <si>
    <t>115027384</t>
  </si>
  <si>
    <t>771</t>
  </si>
  <si>
    <t>Podlahy z dlaždic</t>
  </si>
  <si>
    <t>275</t>
  </si>
  <si>
    <t>771274113</t>
  </si>
  <si>
    <t>Montáž obkladů stupnic z dlaždic keramických flexibilní lepidlo š do 300 mm vč. soklíků</t>
  </si>
  <si>
    <t>1887632494</t>
  </si>
  <si>
    <t>1,5*56*1,1</t>
  </si>
  <si>
    <t>276</t>
  </si>
  <si>
    <t>771274232</t>
  </si>
  <si>
    <t>Montáž obkladů podstupnic z dlaždic hladkých keramických flexibilní lepidlo v do 200 mm vč. soklíků</t>
  </si>
  <si>
    <t>637514344</t>
  </si>
  <si>
    <t>277</t>
  </si>
  <si>
    <t>771574113</t>
  </si>
  <si>
    <t>Montáž podlah keramických režných hladkých lepených flexibilním lepidlem do 12 ks/m2</t>
  </si>
  <si>
    <t>-2087946602</t>
  </si>
  <si>
    <t>278</t>
  </si>
  <si>
    <t>59761290</t>
  </si>
  <si>
    <t>dlaždice keramické podlahové  (barevné) přes 9 do 12 ks/m2</t>
  </si>
  <si>
    <t>1032981573</t>
  </si>
  <si>
    <t>487,168+92,4*1,1*0,45</t>
  </si>
  <si>
    <t>532,906*1,1 'Přepočtené koeficientem množství</t>
  </si>
  <si>
    <t>279</t>
  </si>
  <si>
    <t>771591111</t>
  </si>
  <si>
    <t>Podlahy penetrace podkladu</t>
  </si>
  <si>
    <t>-1805750979</t>
  </si>
  <si>
    <t>442,88+80,08*0,45</t>
  </si>
  <si>
    <t>280</t>
  </si>
  <si>
    <t>771591171</t>
  </si>
  <si>
    <t>Montáž profilu ukončujícího pro plynulý přechod (dlažby s kobercem apod.)</t>
  </si>
  <si>
    <t>1870601917</t>
  </si>
  <si>
    <t>0,7*10+0,8*10+0,8*7+0,9+1,4*3+1,4+0,9*2+1,25+0,7*2+0,8*4</t>
  </si>
  <si>
    <t>1,4*3+1,4*17+1,8+0,9*4+1,25*3+1,0*3+1,8*2+0,8*2+0,9+1,4+0,9</t>
  </si>
  <si>
    <t>281</t>
  </si>
  <si>
    <t>59054101</t>
  </si>
  <si>
    <t>profil přechodový Al s pohyblivým ramenem 10 x 20mm</t>
  </si>
  <si>
    <t>-1345841557</t>
  </si>
  <si>
    <t>83,3*1,1 'Přepočtené koeficientem množství</t>
  </si>
  <si>
    <t>282</t>
  </si>
  <si>
    <t>771990111</t>
  </si>
  <si>
    <t>Vyrovnání podkladu samonivelační stěrkou tl 4 mm pevnosti 15 Mpa</t>
  </si>
  <si>
    <t>-1092481184</t>
  </si>
  <si>
    <t>283</t>
  </si>
  <si>
    <t>998771202</t>
  </si>
  <si>
    <t>Přesun hmot procentní pro podlahy z dlaždic v objektech v do 12 m</t>
  </si>
  <si>
    <t>1522659776</t>
  </si>
  <si>
    <t>776</t>
  </si>
  <si>
    <t>Podlahy povlakové</t>
  </si>
  <si>
    <t>284</t>
  </si>
  <si>
    <t>776121311</t>
  </si>
  <si>
    <t>Vodou ředitelná penetrace savého podkladu povlakových podlah ředěná v poměru 1:1 vč. soklíků</t>
  </si>
  <si>
    <t>-928073769</t>
  </si>
  <si>
    <t>"1PP"(13,3+30,0+10,5+16,55+5,65+45,65+8,8)*1,05</t>
  </si>
  <si>
    <t>"1NP" (19,3+15,6+59,5+18,45+19,4+19,4+19,4+17,9+5,6)*1,05</t>
  </si>
  <si>
    <t>(18,0+4,1+3,6+9,6+66,15+23,25+53,3+19,05+9,0+25,7)*1,05</t>
  </si>
  <si>
    <t>(20,55+22,25+17,0+22,9+3,3+3,1+8,2+72,4)*1,05</t>
  </si>
  <si>
    <t>"2NP" (20,6+18,3+17,95+11,9+6,3+6,4+47,25+64,6+10,25)*1,05</t>
  </si>
  <si>
    <t>(5,7+19,4*3+17,9+5,6+18,0+4,1+3,6+9,6+67,2+23,3)*1,05</t>
  </si>
  <si>
    <t>285</t>
  </si>
  <si>
    <t>776141111</t>
  </si>
  <si>
    <t>Vyrovnání podkladu povlakových podlah stěrkou pevnosti 20 MPa tl 3 mm</t>
  </si>
  <si>
    <t>-1123964437</t>
  </si>
  <si>
    <t>286</t>
  </si>
  <si>
    <t>776231111</t>
  </si>
  <si>
    <t>Lepení lamel a čtverců z vinylu standardním lepidlem</t>
  </si>
  <si>
    <t>329711848</t>
  </si>
  <si>
    <t>287</t>
  </si>
  <si>
    <t>28411050</t>
  </si>
  <si>
    <t>dílce vinylové tl2,0 mm,nášlap.vrstva 0,40 mm,úpr.PUR, tř.zátěže 23/32/41,otlak 0,05mm,R10,tř.otěru T,Bfl S1,bez ftalátů</t>
  </si>
  <si>
    <t>1324753141</t>
  </si>
  <si>
    <t>1200,362*1,1 'Přepočtené koeficientem množství</t>
  </si>
  <si>
    <t>288</t>
  </si>
  <si>
    <t>998776202</t>
  </si>
  <si>
    <t>Přesun hmot procentní pro podlahy povlakové v objektech v do 12 m</t>
  </si>
  <si>
    <t>535475365</t>
  </si>
  <si>
    <t>781</t>
  </si>
  <si>
    <t>Dokončovací práce - obklady</t>
  </si>
  <si>
    <t>289</t>
  </si>
  <si>
    <t>781414111</t>
  </si>
  <si>
    <t>Montáž obkladaček vnitřních pravoúhlých pórovinových do 22 ks/m2 lepených flexibilním lepidlem</t>
  </si>
  <si>
    <t>-1608706787</t>
  </si>
  <si>
    <t>"1PP-místn. č.004"(1,97*4+2,515*2+1,0*2)*2,1-0,7*1,97*3</t>
  </si>
  <si>
    <t>"č.006"(2,348*2+1,0*2)*2,1-0,7*1,97</t>
  </si>
  <si>
    <t>"č.009"(4,195+2,5)*2*2,1-1,0*1,97</t>
  </si>
  <si>
    <t>"č.010"(5,0+1,977)*2*2,1-1,45*1,97</t>
  </si>
  <si>
    <t>"č.014"(2,5+1,8)*2*2,1-0,8*1,97</t>
  </si>
  <si>
    <t>"č.017"(3,545+2,475)*2*2,1-0,8*1,97</t>
  </si>
  <si>
    <t>"č.021"(3,975+2,975)*2*2,1-0,8*1,97-1,2*1,97</t>
  </si>
  <si>
    <t>"1NP-místn. č.105,106" (1,74*6+1,86*2+1,3*2+1,0*2)*2,1</t>
  </si>
  <si>
    <t>-0,7*1,97*5</t>
  </si>
  <si>
    <t>"č.109.2"(5,71+3,23)*2*2,1-1,0*1,97</t>
  </si>
  <si>
    <t>"č.109.7"(2,32+2,41)*2*2,1-0,9*1,97</t>
  </si>
  <si>
    <t>"č.109.11"(3,75+0,6*2)*0,6</t>
  </si>
  <si>
    <t>"č.110.2"(5,0+3,81)*2*2,1-1,0*1,97</t>
  </si>
  <si>
    <t>"č.110.3"(3,45+2,61)*2*2,1-0,9*1,97</t>
  </si>
  <si>
    <t>"č.110.11"(3,725+0,6*2)*0,6</t>
  </si>
  <si>
    <t>"2NP-místn. č.204,205"(1,74*6+1,86*2+1,3*2+1,0*2)*2,1-0,7*1,97*5</t>
  </si>
  <si>
    <t>"č.209"(4,66+2,56)*2*2,1-0,9*1,97</t>
  </si>
  <si>
    <t>"č.213.2"(3,17+3,23)*2*2,1-1,0*1,97</t>
  </si>
  <si>
    <t>"č.213.3"(2,385+2,4)*2*2,1-0,9*1,97</t>
  </si>
  <si>
    <t>"č.213.8"(2,41+2,32)*2*2,1-0,9*1,97</t>
  </si>
  <si>
    <t>"č.213.12"(3,75+0,6*2)*0,6</t>
  </si>
  <si>
    <t>290</t>
  </si>
  <si>
    <t>59761003</t>
  </si>
  <si>
    <t>dlaždice keramické koupelnové (barevné) přes 9 do 12 ks/m2</t>
  </si>
  <si>
    <t>-415170027</t>
  </si>
  <si>
    <t>433,688181818182*1,1 'Přepočtené koeficientem množství</t>
  </si>
  <si>
    <t>291</t>
  </si>
  <si>
    <t>781494511</t>
  </si>
  <si>
    <t>Plastové profily ukončovací lepené flexibilním lepidlem</t>
  </si>
  <si>
    <t>-838951252</t>
  </si>
  <si>
    <t>178,6</t>
  </si>
  <si>
    <t>292</t>
  </si>
  <si>
    <t>781495111</t>
  </si>
  <si>
    <t>Penetrace podkladu vnitřních obkladů</t>
  </si>
  <si>
    <t>-285863450</t>
  </si>
  <si>
    <t>293</t>
  </si>
  <si>
    <t>998781202</t>
  </si>
  <si>
    <t>Přesun hmot procentní pro obklady keramické v objektech v do 12 m</t>
  </si>
  <si>
    <t>-1814738897</t>
  </si>
  <si>
    <t>784</t>
  </si>
  <si>
    <t>Dokončovací práce - malby a tapety</t>
  </si>
  <si>
    <t>294</t>
  </si>
  <si>
    <t>784181101</t>
  </si>
  <si>
    <t>Základní akrylátová jednonásobná penetrace podkladu v místnostech výšky do 3,80m</t>
  </si>
  <si>
    <t>275602055</t>
  </si>
  <si>
    <t>1451,728+3436,001+170,097+199,963</t>
  </si>
  <si>
    <t>295</t>
  </si>
  <si>
    <t>784221101</t>
  </si>
  <si>
    <t>Dvojnásobné bílé malby  ze směsí za sucha dobře otěruvzdorných v místnostech do 3,80 m</t>
  </si>
  <si>
    <t>1306007406</t>
  </si>
  <si>
    <t>Práce a dodávky M</t>
  </si>
  <si>
    <t>33-M</t>
  </si>
  <si>
    <t>Montáže dopr.zaříz.,sklad. zař. a váh</t>
  </si>
  <si>
    <t>296</t>
  </si>
  <si>
    <t>33001.1</t>
  </si>
  <si>
    <t>Nákladní výtah 1600kg - popis viz poznámka</t>
  </si>
  <si>
    <t>-63730627</t>
  </si>
  <si>
    <t>P</t>
  </si>
  <si>
    <t xml:space="preserve">Poznámka k položce:
- vnitřní rozměry kabiny š. 1400 x h. 2400 x v. 2300
- ocel. rám kabiny, strop: broušená nerez. ocel + strop. LED osvětlení
- stěny kabiny nerez. ocel, sklopné sedátko, zrcadlo na čelní stěně
- ochr. lišty pro inv. vozíky a přepravu lůžek
- ovládací panel s tlačítky pro zdravotně postižené
- systém přivolání pomoci v případě nouze
- podlaha kabiny: vinyl
- rozměry dveří 1300/2100 s pož. odolností EW 15 DP3, dvoupanelové centální, nerez.ocel
- práh s ocel. profilem+hliníkový povrch a přechodová lišta dveří
Výtahová kabina bude vybavena dle požadavku vyhlášky č.398/2009 Sb.
Hlavní technická specifikace výtahu :     10020
Bezpečnostní předpis             EN81-20
Třída výtahu                          Nákladní
Nosnost                                 1600 kg
Počet osob                             21
Rychlost                                 1 m/s
Počet stanic/nástupišť           3/3
Zdvih                                      6350 mm
</t>
  </si>
  <si>
    <t>01.2 - SO 01-ZAŘÍZENÍ ZDRAVOTNĚ TECHNICKÝCH INSTALACÍ</t>
  </si>
  <si>
    <t>NEDÍLNOU SOUČÁSTÍ VÝKAZU VÝMĚR / ROZPOČTU JE PROJEKTOVÁ DOKUMENTACE STAVBY.</t>
  </si>
  <si>
    <t>D1 - Práce a dodávky HSV</t>
  </si>
  <si>
    <t xml:space="preserve">    D2 - Bourací práce prostupy</t>
  </si>
  <si>
    <t>D3 - Práce a dodávky PSV</t>
  </si>
  <si>
    <t xml:space="preserve">    D4 - Trubní vedení - vnitřní ležatá kanalizace splašková</t>
  </si>
  <si>
    <t xml:space="preserve">    D5 - Trubní vedení - vnitřní ležatá kanalizace dešťová</t>
  </si>
  <si>
    <t xml:space="preserve">    D6 - Trubní vedení - vnitřní připojovací a stoupací gravitační kanalizace</t>
  </si>
  <si>
    <t xml:space="preserve">    D7 - Trubní vedení - kanalizace tvarovky, armatury, výpustky</t>
  </si>
  <si>
    <t xml:space="preserve">    D8 - Zařizovací předměty a vybavení</t>
  </si>
  <si>
    <t xml:space="preserve">    D9 - Trubní vedení - vnitřní požární vodovod</t>
  </si>
  <si>
    <t xml:space="preserve">    D10 - Trubní vedení - vnitřní rozvod studené vody, teplé vody a cirkulace</t>
  </si>
  <si>
    <t xml:space="preserve">    D11 - Trubní vedení - vodovod armatury, zařízení</t>
  </si>
  <si>
    <t xml:space="preserve">    D12 - VRN + práce</t>
  </si>
  <si>
    <t>D1</t>
  </si>
  <si>
    <t>D2</t>
  </si>
  <si>
    <t>Bourací práce prostupy</t>
  </si>
  <si>
    <t>Pol1</t>
  </si>
  <si>
    <t>Zajistí stavba dle požadavku profese</t>
  </si>
  <si>
    <t>Pol2</t>
  </si>
  <si>
    <t>Požární opatření prostupu</t>
  </si>
  <si>
    <t>D3</t>
  </si>
  <si>
    <t>D4</t>
  </si>
  <si>
    <t>Trubní vedení - vnitřní ležatá kanalizace splašková</t>
  </si>
  <si>
    <t>Pol3</t>
  </si>
  <si>
    <t>Potrubí kanalizační z PVC hrdlové ležaté DN 100 SN8</t>
  </si>
  <si>
    <t>Pol4</t>
  </si>
  <si>
    <t>Potrubí kanalizační z PVC hrdlové ležaté DN 125 SN8</t>
  </si>
  <si>
    <t>Pol5</t>
  </si>
  <si>
    <t>Potrubí kanalizační z PVC hrdlové ležaté DN 150 SN8</t>
  </si>
  <si>
    <t>Pol6</t>
  </si>
  <si>
    <t>Potrubí kanalizační z PVC hrdlové ležaté DN 200 SN8</t>
  </si>
  <si>
    <t>Pol7</t>
  </si>
  <si>
    <t>Zkouška těsnosti potrubí kanalizace vodou</t>
  </si>
  <si>
    <t>Pol8</t>
  </si>
  <si>
    <t>Přesun hmot pro rozvody potrubí v objektech v do 12 m</t>
  </si>
  <si>
    <t>D5</t>
  </si>
  <si>
    <t>Trubní vedení - vnitřní ležatá kanalizace dešťová</t>
  </si>
  <si>
    <t>Pol9</t>
  </si>
  <si>
    <t>Potrubí kanalizační z PVC hrdlové ležaté DN 150 systém KG</t>
  </si>
  <si>
    <t>D6</t>
  </si>
  <si>
    <t>Trubní vedení - vnitřní připojovací a stoupací gravitační kanalizace</t>
  </si>
  <si>
    <t>Pol10</t>
  </si>
  <si>
    <t>Potrubí kanalizační z PP hrdlové odpadní DN 40</t>
  </si>
  <si>
    <t>Pol11</t>
  </si>
  <si>
    <t>Potrubí kanalizační z PP hrdlové odpadní DN 50</t>
  </si>
  <si>
    <t>Pol12</t>
  </si>
  <si>
    <t>Potrubí kanalizační z PP hrdlové odpadní DN 75</t>
  </si>
  <si>
    <t>Pol13</t>
  </si>
  <si>
    <t>Potrubí kanalizační z PP hrdlové odpadní DN 75 zvukoizolační</t>
  </si>
  <si>
    <t>Pol14</t>
  </si>
  <si>
    <t>Potrubí kanalizační z PP hrdlové odpadní DN 100</t>
  </si>
  <si>
    <t>Pol15</t>
  </si>
  <si>
    <t>Potrubí kanalizační z PP hrdlové odpadní DN 100 zvukoizolační</t>
  </si>
  <si>
    <t>Pol16</t>
  </si>
  <si>
    <t>Potrubí kondenzátní PPR25 vč. izolace</t>
  </si>
  <si>
    <t>Pol17</t>
  </si>
  <si>
    <t>Nosný systém potrubí, kotvení</t>
  </si>
  <si>
    <t>Pol18</t>
  </si>
  <si>
    <t>Lešení pomocné</t>
  </si>
  <si>
    <t>hod</t>
  </si>
  <si>
    <t>D7</t>
  </si>
  <si>
    <t>Trubní vedení - kanalizace tvarovky, armatury, výpustky</t>
  </si>
  <si>
    <t>Pol19</t>
  </si>
  <si>
    <t>Vyvedení a upevnění odpadních výpustek DN 40</t>
  </si>
  <si>
    <t>Pol20</t>
  </si>
  <si>
    <t>Vyvedení a upevnění odpadních výpustek DN 50</t>
  </si>
  <si>
    <t>Pol21</t>
  </si>
  <si>
    <t>Vyvedení a upevnění odpadních výpustek DN 75</t>
  </si>
  <si>
    <t>Pol22</t>
  </si>
  <si>
    <t>Vyvedení a upevnění odpadních výpustek DN 100</t>
  </si>
  <si>
    <t>Pol23</t>
  </si>
  <si>
    <t>Větrací tvarovka do střechy DN75</t>
  </si>
  <si>
    <t>Pol24</t>
  </si>
  <si>
    <t>Větrací tvarovka do střechy DN100</t>
  </si>
  <si>
    <t>Pol25</t>
  </si>
  <si>
    <t>Čistící kus DN75 + dvířka plastová</t>
  </si>
  <si>
    <t>Pol26</t>
  </si>
  <si>
    <t>Čistící kus DN100 + dvířka plastová</t>
  </si>
  <si>
    <t>Pol27</t>
  </si>
  <si>
    <t>Přivzdušňovací ventil DN75</t>
  </si>
  <si>
    <t>Pol28</t>
  </si>
  <si>
    <t>Přivzdušňovací ventil DN100</t>
  </si>
  <si>
    <t>Pol29</t>
  </si>
  <si>
    <t>Zápachová uzávěrka - pro úkap pojistného ventilu DN50, suchá zápachová uzávěrka</t>
  </si>
  <si>
    <t>Pol30</t>
  </si>
  <si>
    <t>Zápachová uzávěrka - pro pračku, myčku a sušičku DN50, suchá zápachová uzávěrka</t>
  </si>
  <si>
    <t>Pol31</t>
  </si>
  <si>
    <t>Zápachová uzávěrka - pro profi pračku DN75</t>
  </si>
  <si>
    <t>Pol32</t>
  </si>
  <si>
    <t>Zápachová uzávěrka - pro VZT - kondenzátní DN50</t>
  </si>
  <si>
    <t>Pol33</t>
  </si>
  <si>
    <t>Zápachová uzávěrka - pro VZT - kondenzátní DN40</t>
  </si>
  <si>
    <t>Pol34</t>
  </si>
  <si>
    <t>Střešní vtok elektricky vyhřívaný DN100 včetně vtokové mřížky</t>
  </si>
  <si>
    <t>Pol35</t>
  </si>
  <si>
    <t>Nerezová vpust podlahová s plastovým tělem DN100, suchá zápachová uzávěrka</t>
  </si>
  <si>
    <t>D8</t>
  </si>
  <si>
    <t>Zařizovací předměty a vybavení</t>
  </si>
  <si>
    <t>Pol36</t>
  </si>
  <si>
    <t>D+M Klozet keramický závěsný vč. sedátka, předstěnové instalace, zvukoizolační souprava, tlačítko</t>
  </si>
  <si>
    <t>Pol37</t>
  </si>
  <si>
    <t>D+M Umyvadlo keramické připevněné na stěnu šrouby bílé se sloupem na sifon</t>
  </si>
  <si>
    <t>Pol38</t>
  </si>
  <si>
    <t>D+M Baterie umyvadlové stojánkové klasické bez výpusti</t>
  </si>
  <si>
    <t>Pol39</t>
  </si>
  <si>
    <t>D+M Zápachová uzávěrka plastová vč. zátky umývadla</t>
  </si>
  <si>
    <t>Pol40</t>
  </si>
  <si>
    <t>D+M Sprchový kout, nerezový žlab, sifon, zástěna</t>
  </si>
  <si>
    <t>Pol41</t>
  </si>
  <si>
    <t>D+M Baterie nástěnná termoregulační sprchová páková s hadicí a sprchovou růžicí posuvnou na tyči</t>
  </si>
  <si>
    <t>Pol42</t>
  </si>
  <si>
    <t>D+M Výlevka plastová vč. mřížky</t>
  </si>
  <si>
    <t>Pol43</t>
  </si>
  <si>
    <t>D+M Baterie pro výlevku nástěnná s dlouhým krkem</t>
  </si>
  <si>
    <t>Pol44</t>
  </si>
  <si>
    <t>D+M Baterie nástěnná pro gastro nerezový dřez</t>
  </si>
  <si>
    <t>Pol45</t>
  </si>
  <si>
    <t>D+M Baterie dřezová nástěnná páková</t>
  </si>
  <si>
    <t>Pol46</t>
  </si>
  <si>
    <t>D+M Keramický klozet závěsný invalidní vč sedátka, předstěnové instalace a zvukoizolační soupravy, dvě sklopná madla</t>
  </si>
  <si>
    <t>Pol47</t>
  </si>
  <si>
    <t>D+M Umyvadlo keramické invalidní připevněné na stěnu šrouby bílé + madlo sklopné</t>
  </si>
  <si>
    <t>Pol48</t>
  </si>
  <si>
    <t>D+M Baterie umyvadlové stojánkové invalidní s výpustí</t>
  </si>
  <si>
    <t>Pol49</t>
  </si>
  <si>
    <t>D+M Zápachová uzávěrka pro invalidní umyvadlo</t>
  </si>
  <si>
    <t>Pol50</t>
  </si>
  <si>
    <t>D+M Sprchový nerezový podlahový žlábek s krytem š.100 mm, d. 850 mm, výška vč. sifonu do 100 mm</t>
  </si>
  <si>
    <t>Pol51</t>
  </si>
  <si>
    <t>D+M Odtokový podomítkový sifon DN75 (osa 0,2 m nad podlahou) pro pojízdnou vanu</t>
  </si>
  <si>
    <t>Pol52</t>
  </si>
  <si>
    <t>D+M Nerezové sedátko + 2x madlo pevné + sprchový závěs s tyčí</t>
  </si>
  <si>
    <t>Pol53</t>
  </si>
  <si>
    <t>D+M Baterie nástěnná termoregulační vanová páková s hadicí a sprchovou růžicí posuvnou na tyči</t>
  </si>
  <si>
    <t>Pol54</t>
  </si>
  <si>
    <t>D+M Sprchový závěs s tyčí k pojízdné vaně</t>
  </si>
  <si>
    <t>Pol55</t>
  </si>
  <si>
    <t>Přesun hmot pro zařizovací předměty v objektech v do 12 m</t>
  </si>
  <si>
    <t>D9</t>
  </si>
  <si>
    <t>Trubní vedení - vnitřní požární vodovod</t>
  </si>
  <si>
    <t>Pol56</t>
  </si>
  <si>
    <t>Rozvody vody ocel pozink DN25</t>
  </si>
  <si>
    <t>Pol57</t>
  </si>
  <si>
    <t>Rozvody vody ocel pozink DN32</t>
  </si>
  <si>
    <t>Pol58</t>
  </si>
  <si>
    <t>Ochrana vodovodních trubek izolačními trubicemi</t>
  </si>
  <si>
    <t>Pol59</t>
  </si>
  <si>
    <t>Zkouška těsnosti vodovodního potrubí</t>
  </si>
  <si>
    <t>Pol60</t>
  </si>
  <si>
    <t>Proplach a dezinfekce vodovodního potrubí</t>
  </si>
  <si>
    <t>Pol61</t>
  </si>
  <si>
    <t>D+M Vnitřní hydrantový systém D 25/30 s tvarově stálou hadicí d19 mm délka hadice 30 m, průměr proudnice 6 mm (0,3 l/s)</t>
  </si>
  <si>
    <t>D10</t>
  </si>
  <si>
    <t>Trubní vedení - vnitřní rozvod studené vody, teplé vody a cirkulace</t>
  </si>
  <si>
    <t>Pol62</t>
  </si>
  <si>
    <t>Rozvody vody z plastů svařované polyfuzně do D 20 mm PN16</t>
  </si>
  <si>
    <t>Pol63</t>
  </si>
  <si>
    <t>Rozvody vody z plastů svařované polyfuzně do D 25 mm PN16</t>
  </si>
  <si>
    <t>Pol64</t>
  </si>
  <si>
    <t>Rozvody vody z plastů svařované polyfuzně do D 32 mm PN16</t>
  </si>
  <si>
    <t>Pol65</t>
  </si>
  <si>
    <t>Rozvody vody z plastů svařované polyfuzně do D 40 mm PN16</t>
  </si>
  <si>
    <t>Pol66</t>
  </si>
  <si>
    <t>Rozvody vody z plastů svařované polyfuzně do D 50 mm PN16</t>
  </si>
  <si>
    <t>D11</t>
  </si>
  <si>
    <t>Trubní vedení - vodovod armatury, zařízení</t>
  </si>
  <si>
    <t>Pol67</t>
  </si>
  <si>
    <t>D+M Kulový kohout KK15</t>
  </si>
  <si>
    <t>Pol68</t>
  </si>
  <si>
    <t>D+M Kulový kohout KK25</t>
  </si>
  <si>
    <t>Pol69</t>
  </si>
  <si>
    <t>D+M Kulový kohout KK32</t>
  </si>
  <si>
    <t>Pol70</t>
  </si>
  <si>
    <t>D+M Kulový kohout KK40</t>
  </si>
  <si>
    <t>Pol71</t>
  </si>
  <si>
    <t>D+M Kulový kohout KK50</t>
  </si>
  <si>
    <t>Pol72</t>
  </si>
  <si>
    <t>D+M Zpětný ventil ZV15</t>
  </si>
  <si>
    <t>Pol73</t>
  </si>
  <si>
    <t>D+M Zpětný ventil ZV40</t>
  </si>
  <si>
    <t>Pol74</t>
  </si>
  <si>
    <t>D+M Zpětný ventil ZV50</t>
  </si>
  <si>
    <t>Pol75</t>
  </si>
  <si>
    <t>D+M Filtr do potrubí F40</t>
  </si>
  <si>
    <t>Pol76</t>
  </si>
  <si>
    <t>D+M Filtr do potrubí F50</t>
  </si>
  <si>
    <t>Pol77</t>
  </si>
  <si>
    <t>D+M Pojistný ventil PV32, 6bar</t>
  </si>
  <si>
    <t>Pol78</t>
  </si>
  <si>
    <t>D+M Vyvažovací ventil DN20</t>
  </si>
  <si>
    <t>Pol79</t>
  </si>
  <si>
    <t>D+M Automatický odvzdušňovací ventil AOV</t>
  </si>
  <si>
    <t>Pol80</t>
  </si>
  <si>
    <t>D+M Ventil rohový RV15 s hadičkou</t>
  </si>
  <si>
    <t>Pol81</t>
  </si>
  <si>
    <t>D+M Vypouštěcí kohout VK15</t>
  </si>
  <si>
    <t>Pol82</t>
  </si>
  <si>
    <t>D+M Sestava inteligentního cirkulačního čerpadla a armatur</t>
  </si>
  <si>
    <t>Pol83</t>
  </si>
  <si>
    <t>D+M Tlaková expanzní nádoba pro pitnou vodu 50 litrů</t>
  </si>
  <si>
    <t>Pol84</t>
  </si>
  <si>
    <t>Vyvední výpustku</t>
  </si>
  <si>
    <t>Pol85</t>
  </si>
  <si>
    <t>Nástěnka závitová K 247 pro baterii G 1/2 s jedním závitem</t>
  </si>
  <si>
    <t>pár</t>
  </si>
  <si>
    <t>Pol86</t>
  </si>
  <si>
    <t>Nástěnka závitová K 247 pro ventil G 1/2 s jedním závitem</t>
  </si>
  <si>
    <t>Pol87</t>
  </si>
  <si>
    <t>Přesun hmot pro armatury v objektech v do 12 m</t>
  </si>
  <si>
    <t>D12</t>
  </si>
  <si>
    <t>VRN + práce</t>
  </si>
  <si>
    <t>Pol88</t>
  </si>
  <si>
    <t>VRN (doprava, zařízení staveniště)</t>
  </si>
  <si>
    <t>Pol89</t>
  </si>
  <si>
    <t>Projektové práce dle skutečného provedení</t>
  </si>
  <si>
    <t>01.3 - SO 01-VENKOVNÍ ROZVODY KANALIZACE</t>
  </si>
  <si>
    <t>D1 - Zemní práce</t>
  </si>
  <si>
    <t>D2 - Trubní vedení - kanalizace</t>
  </si>
  <si>
    <t>D3 - Staveništní přesun hmot</t>
  </si>
  <si>
    <t>D4 - Zemní práce při montážích</t>
  </si>
  <si>
    <t>D5 - VRN + práce</t>
  </si>
  <si>
    <t>Pol90</t>
  </si>
  <si>
    <t>Příplatek za ztížené hloubení v blízkosti vedení</t>
  </si>
  <si>
    <t>Pol91</t>
  </si>
  <si>
    <t>Zřízení příložného pažení stěn výkopu hl do 2,5 m</t>
  </si>
  <si>
    <t>Pol92</t>
  </si>
  <si>
    <t>Odstranění příložného pažení stěn hl do 2,5 m</t>
  </si>
  <si>
    <t>Pol93</t>
  </si>
  <si>
    <t>Pol94</t>
  </si>
  <si>
    <t>Hloubení jam v zemině třídy 3</t>
  </si>
  <si>
    <t>Pol95</t>
  </si>
  <si>
    <t>Pol96</t>
  </si>
  <si>
    <t>Svislé přemístění výkopku z hor.3 do 2,5 m</t>
  </si>
  <si>
    <t>Pol97</t>
  </si>
  <si>
    <t>Vodorovné přemístění výkopku z hor.3 do 100 m</t>
  </si>
  <si>
    <t>Pol98</t>
  </si>
  <si>
    <t>Nakládka, odvoz výkopku, likvidace na skládce do 10 km včetně skládkovného</t>
  </si>
  <si>
    <t>Pol99</t>
  </si>
  <si>
    <t>Zásyp jam, rýh se zhutněním</t>
  </si>
  <si>
    <t>Pol100</t>
  </si>
  <si>
    <t>Obsyp potrubí bez prohození sypaniny</t>
  </si>
  <si>
    <t>Pol101</t>
  </si>
  <si>
    <t>štěrkopísek frakce 0-16 B</t>
  </si>
  <si>
    <t>T</t>
  </si>
  <si>
    <t>Pol102</t>
  </si>
  <si>
    <t>Obetonování lomů a konců včetně vpustí</t>
  </si>
  <si>
    <t>Trubní vedení - kanalizace</t>
  </si>
  <si>
    <t>Pol103</t>
  </si>
  <si>
    <t>D+M potrubí PVC KG SN8 DN 100</t>
  </si>
  <si>
    <t>Pol104</t>
  </si>
  <si>
    <t>D+M potrubí PVC KG SN8 DN 125</t>
  </si>
  <si>
    <t>Pol105</t>
  </si>
  <si>
    <t>D+M potrubí PVC KG SN8 DN 150</t>
  </si>
  <si>
    <t>Pol106</t>
  </si>
  <si>
    <t>D+M potrubí PVC KG SN8 DN 200</t>
  </si>
  <si>
    <t>Pol107</t>
  </si>
  <si>
    <t>D+M potrubí tlakové DN80PEd90</t>
  </si>
  <si>
    <t>Pol108</t>
  </si>
  <si>
    <t>D+M Podzemní čerpací stanice splaškových vod (ŽB šachta se zákrytovou deskou a poklopy, nerezový žebřík, 2x čerpadlo se řezáním, plováky, automatika, armatury vč. stavební připravenosti)</t>
  </si>
  <si>
    <t>Pol109</t>
  </si>
  <si>
    <t>Jeřáb</t>
  </si>
  <si>
    <t>Pol110</t>
  </si>
  <si>
    <t>D+M ŽB prefa šachta d1000 s poklopem D400</t>
  </si>
  <si>
    <t>Pol111</t>
  </si>
  <si>
    <t>D+M Plastová šachta d600 s poklopem D400</t>
  </si>
  <si>
    <t>Pol112</t>
  </si>
  <si>
    <t>D+M Litinový žlab B125 s betonovým tělem délky 1,5m</t>
  </si>
  <si>
    <t>Pol113</t>
  </si>
  <si>
    <t>D+M Litinový žlab D400 s betonovým tělem délky 7,0m</t>
  </si>
  <si>
    <t>Pol114</t>
  </si>
  <si>
    <t>D+M Litinový žlab D400 s betonovým tělem délky 8,0m</t>
  </si>
  <si>
    <t>Pol115</t>
  </si>
  <si>
    <t>D+M Sorpční vtok s mříží D400</t>
  </si>
  <si>
    <t>Pol116</t>
  </si>
  <si>
    <t>D+M Lapač střešních splavenin</t>
  </si>
  <si>
    <t>Pol117</t>
  </si>
  <si>
    <t>Zpětná klapka včetně šachty DN200</t>
  </si>
  <si>
    <t>Pol118</t>
  </si>
  <si>
    <t>Pol119</t>
  </si>
  <si>
    <t>D+M Vsakovací blok plastový 800x800x320 mm</t>
  </si>
  <si>
    <t>Pol120</t>
  </si>
  <si>
    <t>D+M Geotextilie</t>
  </si>
  <si>
    <t>Pol121</t>
  </si>
  <si>
    <t>D+M Odvětrání galerie</t>
  </si>
  <si>
    <t>Pol122</t>
  </si>
  <si>
    <t>D+M Filtrační šachta d600, poklop D400 s filtračním dnem</t>
  </si>
  <si>
    <t>Staveništní přesun hmot</t>
  </si>
  <si>
    <t>Pol123</t>
  </si>
  <si>
    <t>Přesun hmot, trubní vedení plastová, otevř. výkop</t>
  </si>
  <si>
    <t>Zemní práce při montážích</t>
  </si>
  <si>
    <t>Pol124</t>
  </si>
  <si>
    <t>Zakrytí výstražnou folií PVC, šířka 33 cm</t>
  </si>
  <si>
    <t>Pol125</t>
  </si>
  <si>
    <t>Pol126</t>
  </si>
  <si>
    <t>Geodetické zaměření</t>
  </si>
  <si>
    <t>Pol127</t>
  </si>
  <si>
    <t>01.4 - SO 01-VENKOVNÍ ROZVODY VODY (Z VDM ŠACHTY DO OBJEKTU)</t>
  </si>
  <si>
    <t>D2 - Trubní vedení - vodovod</t>
  </si>
  <si>
    <t>Trubní vedení - vodovod</t>
  </si>
  <si>
    <t>Pol128</t>
  </si>
  <si>
    <t>D+M Potrubí PEd50</t>
  </si>
  <si>
    <t>Pol129</t>
  </si>
  <si>
    <t>D+M Ochranná trubka HDPEd75</t>
  </si>
  <si>
    <t>Pol130</t>
  </si>
  <si>
    <t>D+M Signalizační drát CYY</t>
  </si>
  <si>
    <t>Pol131</t>
  </si>
  <si>
    <t>Napojení na VDM šachtu</t>
  </si>
  <si>
    <t>Pol132</t>
  </si>
  <si>
    <t>Proplach a desinfekce</t>
  </si>
  <si>
    <t>Pol133</t>
  </si>
  <si>
    <t>Tlaková zkouška</t>
  </si>
  <si>
    <t>Pol134</t>
  </si>
  <si>
    <t>Pol135</t>
  </si>
  <si>
    <t>Pol136</t>
  </si>
  <si>
    <t>01.5 - SO 01-VYTÁPĚNÍ</t>
  </si>
  <si>
    <t xml:space="preserve">    D3 - Zemní práce</t>
  </si>
  <si>
    <t>D4 - Práce a dodávky PSV</t>
  </si>
  <si>
    <t xml:space="preserve">    D5 - Trubní vedení - vytápění</t>
  </si>
  <si>
    <t xml:space="preserve">    D6 - Technická místnost</t>
  </si>
  <si>
    <t xml:space="preserve">    D7 - Armatury</t>
  </si>
  <si>
    <t xml:space="preserve">    D8 - Otopná tělesa</t>
  </si>
  <si>
    <t xml:space="preserve">    D9 - Podlahové vytápění</t>
  </si>
  <si>
    <t xml:space="preserve">    D10 - Měření a regulace MaR</t>
  </si>
  <si>
    <t xml:space="preserve">    D11 - VRN + práce</t>
  </si>
  <si>
    <t>Pol137</t>
  </si>
  <si>
    <t>Pol138</t>
  </si>
  <si>
    <t>Pol139</t>
  </si>
  <si>
    <t>Trubní vedení - vytápění</t>
  </si>
  <si>
    <t>Pol140</t>
  </si>
  <si>
    <t>Potrubí měděné polotvrdé spojované pájením D 15x1</t>
  </si>
  <si>
    <t>Pol141</t>
  </si>
  <si>
    <t>Potrubí měděné polotvrdé spojované pájením D 18x1</t>
  </si>
  <si>
    <t>Pol142</t>
  </si>
  <si>
    <t>Potrubí měděné polotvrdé spojované pájením D 22x1</t>
  </si>
  <si>
    <t>Pol143</t>
  </si>
  <si>
    <t>Potrubí měděné polotvrdé spojované pájením D 28x1,5</t>
  </si>
  <si>
    <t>Pol144</t>
  </si>
  <si>
    <t>Potrubí měděné polotvrdé spojované pájením D 35x1,5</t>
  </si>
  <si>
    <t>Pol145</t>
  </si>
  <si>
    <t>Potrubí měděné polotvrdé spojované pájením D 42x1,5</t>
  </si>
  <si>
    <t>Pol146</t>
  </si>
  <si>
    <t>Potrubí měděné polotvrdé spojované pájením D 54x1,5</t>
  </si>
  <si>
    <t>Pol147</t>
  </si>
  <si>
    <t>Ochrana trubek izolačními trubicemi</t>
  </si>
  <si>
    <t>Pol148</t>
  </si>
  <si>
    <t>Zkouška těsnosti potrubí</t>
  </si>
  <si>
    <t>Pol149</t>
  </si>
  <si>
    <t>Technická místnost</t>
  </si>
  <si>
    <t>Pol150</t>
  </si>
  <si>
    <t>Tepelné čerpadlo země / voda, topný výkon 40kW</t>
  </si>
  <si>
    <t>Pol151</t>
  </si>
  <si>
    <t>Akumulační zásobník topné vody 500 litrů</t>
  </si>
  <si>
    <t>Pol152</t>
  </si>
  <si>
    <t>Elektro kotel 9kW</t>
  </si>
  <si>
    <t>Pol153</t>
  </si>
  <si>
    <t>Stacionární negativní ohřívač TV 750 litrů</t>
  </si>
  <si>
    <t>Pol154</t>
  </si>
  <si>
    <t>Propojovací potrubí mezi jednotkami vč. izolace</t>
  </si>
  <si>
    <t>Pol155</t>
  </si>
  <si>
    <t>Primární okruh vrtů FAST PE-GT-RC 100RC 40x3,7 SDR11 PN16</t>
  </si>
  <si>
    <t>Pol156</t>
  </si>
  <si>
    <t>Primární okruh vrtů d63 SDR11 PN16</t>
  </si>
  <si>
    <t>Pol157</t>
  </si>
  <si>
    <t>Vrtné práce vč. vystrojení vrtu</t>
  </si>
  <si>
    <t>Pol158</t>
  </si>
  <si>
    <t>Vystrojení potrubí v šachtě, kovové závaží, injektážní potrubí, redukce počtu větví, propojení s horizontálním vedením</t>
  </si>
  <si>
    <t>Pol159</t>
  </si>
  <si>
    <t>Plastová šachta + sběrný rozdělovač a sběrač primárního okruhu, včetně uzavíracích a regulačních armatur, expanze, pojistného ventilu a filtru</t>
  </si>
  <si>
    <t>Pol160</t>
  </si>
  <si>
    <t>Nemrznoucí směs</t>
  </si>
  <si>
    <t>Pol161</t>
  </si>
  <si>
    <t>Připojovací armatury tepelného čerpadla TČ</t>
  </si>
  <si>
    <t>Pol162</t>
  </si>
  <si>
    <t>Montáž sestavy TČ a příslušenství, zaregulování, nastavení</t>
  </si>
  <si>
    <t>Pol163</t>
  </si>
  <si>
    <t>D+M Tlaková expanzní nádoba 250 litrů</t>
  </si>
  <si>
    <t>Pol164</t>
  </si>
  <si>
    <t>D+M Kompaktní rozdělovač / sběrač DN 100 - 4 větve</t>
  </si>
  <si>
    <t>Pol165</t>
  </si>
  <si>
    <t>D+M Zařízení pro automatické doplňování systému</t>
  </si>
  <si>
    <t>Pol166</t>
  </si>
  <si>
    <t>Přesun hmot pro technické místnosti v objektech v do 12 m</t>
  </si>
  <si>
    <t>Armatury</t>
  </si>
  <si>
    <t>Pol167</t>
  </si>
  <si>
    <t>Montáž armatury závitové s dvěma závity G 1/2</t>
  </si>
  <si>
    <t>Pol168</t>
  </si>
  <si>
    <t>Termostatická hlavice antivandal</t>
  </si>
  <si>
    <t>Pol169</t>
  </si>
  <si>
    <t>Svěrné šroubení</t>
  </si>
  <si>
    <t>Pol170</t>
  </si>
  <si>
    <t>Ventil term.1/2  rohový (přímý)</t>
  </si>
  <si>
    <t>Pol171</t>
  </si>
  <si>
    <t>Rohove r sroubeni DN  15 vč. plastové bílé krytky</t>
  </si>
  <si>
    <t>Pol172</t>
  </si>
  <si>
    <t>D+M Pojistný ventil pro topení - 2,5bar</t>
  </si>
  <si>
    <t>Pol173</t>
  </si>
  <si>
    <t>Pol174</t>
  </si>
  <si>
    <t>D+M Filtr do potrubí F25</t>
  </si>
  <si>
    <t>Pol175</t>
  </si>
  <si>
    <t>D+M Filtr do potrubí F32</t>
  </si>
  <si>
    <t>Pol176</t>
  </si>
  <si>
    <t>Pol177</t>
  </si>
  <si>
    <t>Pol178</t>
  </si>
  <si>
    <t>D+M Filtrball do potrubí FB50</t>
  </si>
  <si>
    <t>Pol179</t>
  </si>
  <si>
    <t>D+M Zpětný ventil ZV25</t>
  </si>
  <si>
    <t>Pol180</t>
  </si>
  <si>
    <t>D+M Zpětný ventil ZV32</t>
  </si>
  <si>
    <t>Pol181</t>
  </si>
  <si>
    <t>Pol182</t>
  </si>
  <si>
    <t>Pol183</t>
  </si>
  <si>
    <t>D+M Vyvažovací ventil Stad 25</t>
  </si>
  <si>
    <t>Pol184</t>
  </si>
  <si>
    <t>D+M Teploměr</t>
  </si>
  <si>
    <t>Pol185</t>
  </si>
  <si>
    <t>D+M Manometr</t>
  </si>
  <si>
    <t>Pol186</t>
  </si>
  <si>
    <t>D+M Energeticky úsporné inteligentní oběhové čerpadlo topné větve</t>
  </si>
  <si>
    <t>Pol187</t>
  </si>
  <si>
    <t>D+M Přepínací trojcestný ventil DN40 + servopohon</t>
  </si>
  <si>
    <t>Pol188</t>
  </si>
  <si>
    <t>Otopná tělesa</t>
  </si>
  <si>
    <t>Pol189</t>
  </si>
  <si>
    <t>KRC 1820.0600</t>
  </si>
  <si>
    <t>Pol190</t>
  </si>
  <si>
    <t>Elektrická patrona do žebříku 300W včetně termostatu</t>
  </si>
  <si>
    <t>Pol191</t>
  </si>
  <si>
    <t>Montáž otopných těles panelových / žebříkových</t>
  </si>
  <si>
    <t>Pol192</t>
  </si>
  <si>
    <t>Přesun hmot pro otopná tělesa v objektech v do 12 m</t>
  </si>
  <si>
    <t>Podlahové vytápění</t>
  </si>
  <si>
    <t>Pol193</t>
  </si>
  <si>
    <t>Trubka podlahového vytápění 16x1,5</t>
  </si>
  <si>
    <t>Pol194</t>
  </si>
  <si>
    <t>Systémová deska</t>
  </si>
  <si>
    <t>Pol195</t>
  </si>
  <si>
    <t>Betonový překlad nad rozdělovač do zdi</t>
  </si>
  <si>
    <t>Pol196</t>
  </si>
  <si>
    <t>Rozdělovač nerezový pro 6 vývodů</t>
  </si>
  <si>
    <t>Pol197</t>
  </si>
  <si>
    <t>Rozdělovač nerezový pro 9 vývodů</t>
  </si>
  <si>
    <t>Pol198</t>
  </si>
  <si>
    <t>Rozdělovač nerezový pro 10 vývodů</t>
  </si>
  <si>
    <t>Pol199</t>
  </si>
  <si>
    <t>Rozdělovač nerezový pro 12 vývodů</t>
  </si>
  <si>
    <t>Pol200</t>
  </si>
  <si>
    <t>Ochranná trubka pro trubku 16x1,5</t>
  </si>
  <si>
    <t>Pol201</t>
  </si>
  <si>
    <t>Skříňka rozdělovače AP 1005</t>
  </si>
  <si>
    <t>Pol202</t>
  </si>
  <si>
    <t>Skříňka rozdělovače AP 805</t>
  </si>
  <si>
    <t>Pol203</t>
  </si>
  <si>
    <t>Skříňka rozdělovače UP 750</t>
  </si>
  <si>
    <t>Pol204</t>
  </si>
  <si>
    <t>Skříňka rozdělovače UP 950</t>
  </si>
  <si>
    <t>Pol205</t>
  </si>
  <si>
    <t>Dilatační profil 1,2 m</t>
  </si>
  <si>
    <t>Pol206</t>
  </si>
  <si>
    <t>Okrajová dilatační páska PE s fólií 8/150mm</t>
  </si>
  <si>
    <t>Pol207</t>
  </si>
  <si>
    <t>Spojovací pás 0,04 ks na m2 desky</t>
  </si>
  <si>
    <t>Pol208</t>
  </si>
  <si>
    <t>Ukončovací pás 0,18 ks na m2 desky</t>
  </si>
  <si>
    <t>Pol209</t>
  </si>
  <si>
    <t>Upevňovací skoba</t>
  </si>
  <si>
    <t>Pol210</t>
  </si>
  <si>
    <t>Fixační oblouk 16</t>
  </si>
  <si>
    <t>Pol211</t>
  </si>
  <si>
    <t>Svěrné šroubení 16x1,5</t>
  </si>
  <si>
    <t>Pol212</t>
  </si>
  <si>
    <t>Prostorový termostat 230V</t>
  </si>
  <si>
    <t>Pol213</t>
  </si>
  <si>
    <t>Rozvaděč regulace 230V, s reg.čerp.</t>
  </si>
  <si>
    <t>Pol214</t>
  </si>
  <si>
    <t>Termopohon</t>
  </si>
  <si>
    <t>Pol215</t>
  </si>
  <si>
    <t>Montáž podlahového vytápění a elektroniky</t>
  </si>
  <si>
    <t>Pol216</t>
  </si>
  <si>
    <t>Elektrikářský propojovací materiál, napájení řídící jednotky</t>
  </si>
  <si>
    <t>Pol217</t>
  </si>
  <si>
    <t>Přesun hmot pro podlahové vytápění v objektech v do 12 m</t>
  </si>
  <si>
    <t>Měření a regulace MaR</t>
  </si>
  <si>
    <t>Pol218</t>
  </si>
  <si>
    <t>D+M Měření a regulace vytápění, ohřevu TV (řídící systém, rozvaděč, čidla, kabeláž, komplet)</t>
  </si>
  <si>
    <t>Pol219</t>
  </si>
  <si>
    <t>Pol220</t>
  </si>
  <si>
    <t>01.6 - SO 01-Elektromontáže vč. ZPS</t>
  </si>
  <si>
    <t>Úroveň 3:</t>
  </si>
  <si>
    <t>01.6.1 - SO 01-Elektromontáže a materiál</t>
  </si>
  <si>
    <t xml:space="preserve">Jednotkoá cena je součtem jednotkové ceny dodávky a montáže. </t>
  </si>
  <si>
    <t>D1 - DODÁVKY</t>
  </si>
  <si>
    <t>D2 - DOPROVODNÉ NÁKLADY, ORGANIZAČNÍ NÁKLADY</t>
  </si>
  <si>
    <t>D3 - ZEMNÍ PRÁCE</t>
  </si>
  <si>
    <t>D4 - ELEKTROMONTÁŽNÍ PRÁCE - OSTATNÍ</t>
  </si>
  <si>
    <t>D5 - ELEKTROINSTALAČNÍ MATERIÁL A MONTÁŽE</t>
  </si>
  <si>
    <t xml:space="preserve">    D6 - Pododstavec DATOVÉ KOMPONENTY</t>
  </si>
  <si>
    <t>D7 - Ostatní náklady</t>
  </si>
  <si>
    <t>DODÁVKY</t>
  </si>
  <si>
    <t>Pol298</t>
  </si>
  <si>
    <t>DODÁVKA ROZVODU DOMOVNÍHO TELEFONU - kabel s příslušenstvím (do instalační trubky 8*25m)</t>
  </si>
  <si>
    <t>Pol299</t>
  </si>
  <si>
    <t>DODÁVKA ROZVODU TELEFONNÍHO - kabel s příslušenstvím (do instalační trubky 6*25m)</t>
  </si>
  <si>
    <t>Pol300</t>
  </si>
  <si>
    <t>DODÁVKA ROZVODU ANTÉNNÍHO TELEVIZNÍHO KABELOVÉHO - kabel s příslušenstvím (do instalační trubky 12*20m)</t>
  </si>
  <si>
    <t>Pol301</t>
  </si>
  <si>
    <t>DODÁVKA ANTÉN VČ AKTIVNÍCH PRVKŮ A PŘÍSLUŠENSTVÍ</t>
  </si>
  <si>
    <t>Pol302</t>
  </si>
  <si>
    <t>DODÁVKA ANTÉNNÍHO STOŽÁRU 3,0m VČETNĚ PŘÍSLUŠENSTVÍ</t>
  </si>
  <si>
    <t>Pol303</t>
  </si>
  <si>
    <t>ZVONKOVÉ TABLO AUDIO/VIDEO/KAMERA - pro 8 účastníků, do rámku (2M), provedení Melody</t>
  </si>
  <si>
    <t>Pol304</t>
  </si>
  <si>
    <t>MONTÁŽNÍ KRABICE - pro 8 účastníků, provedení nerezová zápustná MK 2M</t>
  </si>
  <si>
    <t>Pol305</t>
  </si>
  <si>
    <t>SÍŤOVÝ ZDROJ SPÍNANÝ - 60-15V/4A, provedení NM, elektronická pojistka, DIN4M</t>
  </si>
  <si>
    <t>Pol306</t>
  </si>
  <si>
    <t>DISTRIBUTOR AKTIVNÍ ROZBOČOVAČ - provedení ARK/RJ45 na DIN-lištu, = rozbočovač audio/video signálu až pro 8 účastníků</t>
  </si>
  <si>
    <t>Pol307</t>
  </si>
  <si>
    <t>DOMOVNÍ VIDEOTELEFON - provedení Melody, v ABS na stěnu, bílý</t>
  </si>
  <si>
    <t>Pol308</t>
  </si>
  <si>
    <t>ELEKTROZÁMEK DVEŘNÍ ZÁPUSTNÝ - provedení BeFo Profi, 6-12V AC/DC, pevná západka, mechanická blokáda</t>
  </si>
  <si>
    <t>Pol309</t>
  </si>
  <si>
    <t>KOMPAKTNÍ PILÍŘ RE  - kabelový plastový sdružený pro 2xRE-dvoutarifní přímé měření (pro 2x ELM + 2x FM-relé), VČETNĚ PREFABRIKOVANÉHO ZÁKLADU A ELEKTROVÝZBROJE, provedení ER222/NKP7P-C-atyp. na 130A, + 2x hlavní jistič v hodnotách 1x80A/3/B + 1x50A/3/B, r</t>
  </si>
  <si>
    <t>Poznámka k položce:
KOMPAKTNÍ PILÍŘ RE  - kabelový plastový sdružený pro 2xRE-dvoutarifní přímé měření (pro 2x ELM + 2x FM-relé), VČETNĚ PREFABRIKOVANÉHO ZÁKLADU A ELEKTROVÝZBROJE, provedení ER222/NKP7P-C-atyp. na 130A, + 2x hlavní jistič v hodnotách 1x80A/3/B + 1x50A/3/B, rozměr pilíře 640*1810*220mm (dle výkresu č. 02)</t>
  </si>
  <si>
    <t>Pol310</t>
  </si>
  <si>
    <t>ROZVADĚČ RH - nástěnná OCEP rozvodnice Univerz_N,  4-sestavná, IP20/44 s dveřmi, do 80A, jednoduchá izolace, rozměr 550*1550*205mm, s přepěťovou ochranou kombinovanou 1.+2.třídy (dle výkresu č. .09)</t>
  </si>
  <si>
    <t>Pol311</t>
  </si>
  <si>
    <t>ROZVADĚČ RH-TČ - nástěnná OCEP rozvodnice Univerz_N, 2-sestavná, IP20/44 s dveřmi, do 63A, jednoduchá izolace, rozměr 300*650*205mm, s přepěťovou ochranou kombinovanou 1.+2.třídy (dle výkresu č. .09)</t>
  </si>
  <si>
    <t>Pol312</t>
  </si>
  <si>
    <t>ROZVADĚČ R0.1 - nástěnná OCEP rozvodnice, 120 modulů, IP20/44 s dveřmi, do 63A, dvojitá izolace, rozměr 550*800*161mm (dle výkresu č. .10)</t>
  </si>
  <si>
    <t>Pol313</t>
  </si>
  <si>
    <t>ROZVADĚČ R0.1 - modul podružného měření do 63A - 3-fázový s digitálním elektroměrem KWZ-3PH-32</t>
  </si>
  <si>
    <t>Pol314</t>
  </si>
  <si>
    <t>ROZVADĚČ R1.02 - vestavná rozvodnice s požární odolností EI-S30 DP1 PA 4/6/2, s výklopným rámem na 60 modulů, IP20/43 s dveřmi, do 32A, jednoduchá izolace, rozměr 480*660*200mm (dle výkresu č. .12)</t>
  </si>
  <si>
    <t>Pol315</t>
  </si>
  <si>
    <t>ROZVADĚČ R2.01 - vestavná rozvodnice s požární odolností EI-S30 DP1 PA 4/6/2, s výklopným rámem na 60 modulů, IP20/43 s dveřmi, do 32A, jednoduchá izolace, rozměr 480*660*200mm (dle výkresu č. .15)</t>
  </si>
  <si>
    <t>Pol316</t>
  </si>
  <si>
    <t>ROZVADĚČ R1.09 - vestavná OCEP rozvodnice, 96 modulů, IP20/44 s dveřmi, do 32A, dvojitá izolace, rozměr 550*650*161mm (dle výkresu č. .11)</t>
  </si>
  <si>
    <t>Pol317</t>
  </si>
  <si>
    <t>ROZVADĚČ R1.10 - vestavná OCEP rozvodnice, 96 modulů, IP20/44 s dveřmi, do 32A, dvojitá izolace, rozměr 550*650*161mm (dle výkresu č. .13)</t>
  </si>
  <si>
    <t>Pol318</t>
  </si>
  <si>
    <t>ROZVADĚČ R2.13 - vestavná OCEP rozvodnice, 96 modulů, IP20/44 s dveřmi, do 32A, dvojitá izolace, rozměr 550*650*161mm (dle výkresu č. .14)</t>
  </si>
  <si>
    <t>Pol319</t>
  </si>
  <si>
    <t>ROZVADĚČ RZ -  vykázáno v SO-02</t>
  </si>
  <si>
    <t>Poznámka k položce:
ROZVADĚČ RZ - nástěnná plastová rozvodnice, 36 modulů, s hlavním vypínačem S32A/3f a instalačními přístroji, IP54 s průhledným víkem, do 32A, dvojitá izolace, rozměr 300*450*220mm (dle výkresu č. .16 + doplněný hl.vypínačem S32A/3f) - do skladu zahradních potřeb   (je vykázáno v SO-02)</t>
  </si>
  <si>
    <t>Pol320</t>
  </si>
  <si>
    <t>ROZVADĚČ RZ.1 - vykázáno v SO-02</t>
  </si>
  <si>
    <t>Poznámka k položce:
ROZVADĚČ RZ.1 - nástěnná plastová rozvodnice, 36 modulů, s hlavním vypínačem S32A/3f a instalačními přístroji, IP54 s průhledným víkem, do 32A, dvojitá izolace, rozměr 300*450*220mm (dle výkresu č. .16 + doplněný hl.vypínačem S32A/3f) - do skladu jih   (je vykázáno v SO-02)</t>
  </si>
  <si>
    <t>Pol321</t>
  </si>
  <si>
    <t>KABELOVÝ PILÍŘ RB PLASTOVÝ PRO 3xNH000, VČETNĚ PREFABRIKOVANÉHO ZÁKLADU A ELEKTROVÝZBROJE - pro napájení elektrobrány</t>
  </si>
  <si>
    <t>Pol322</t>
  </si>
  <si>
    <t>KABELOVÝ PILÍŘ RS PLASTOVÝ PRO 3xNH000, VČETNĚ PREFABRIKOVANÉHO ZÁKLADU A ELEKTROVÝZBROJE - pro napájení technologie čerpadla vrtané studny   (je vykázáno v SO-02)</t>
  </si>
  <si>
    <t>Pol323</t>
  </si>
  <si>
    <t>KABELOVÝ PILÍŘ RJ PLASTOVÝ PRO 3xNH000, VČETNĚ PREFABRIKOVANÉHO ZÁKLADU A ELEKTROVÝZBROJE - pro napájení technologie vyčerpaní splašků</t>
  </si>
  <si>
    <t>Pol324</t>
  </si>
  <si>
    <t>ROZVADĚČ R.EOV - nástěnná plastová rozvodnice, 34 modulů, s hlavním vypínačem S32A/1f a instalačními přístroji, IP54 s průhledným víkem, do 32A, dvojitá izolace, rozměr 300*450*220mm (dle výkresu č. .18 + doplněný hl.vypínačem S32A/1f) - do podkroví ve 3.</t>
  </si>
  <si>
    <t>Pol325</t>
  </si>
  <si>
    <t>ROZVADĚČ XC - nástěnná plastová rozvodnice, 36 modulů, s hlavním vypínačem S32A/3f a instalačními přístroji, IP54 s průhledným víkem, do 32A, dvojitá izolace, rozměr 300*450*220mm, elektrovýzbroj: S 1x32A/400V, Z 4x16A/230V,                    Z 1x16A/400</t>
  </si>
  <si>
    <t>Pol326</t>
  </si>
  <si>
    <t>PŘIPOJOVACÍ SKŘÍŇKY PRO TELEFONNÍ SÍŤ, typ MIS-1b 300/210 s instalační krabicí - MIS zapuštěná do niky na fasádě</t>
  </si>
  <si>
    <t>Pol327</t>
  </si>
  <si>
    <t>Termostat BT - Termostat do venkovního prostředí s vestavěným teplotním senzorem, s bezpotenciálním kontaktem, IP65, typ TEV-4</t>
  </si>
  <si>
    <t>DOPROVODNÉ NÁKLADY, ORGANIZAČNÍ NÁKLADY</t>
  </si>
  <si>
    <t>Pol328</t>
  </si>
  <si>
    <t>Měření a revize ke zprovoznění - práce revizního technika</t>
  </si>
  <si>
    <t>NH-RT</t>
  </si>
  <si>
    <t>Pol329</t>
  </si>
  <si>
    <t>Spolupráce při revizi elektrického zařízení</t>
  </si>
  <si>
    <t>NH</t>
  </si>
  <si>
    <t>Pol330</t>
  </si>
  <si>
    <t>Inženýrská činnost a koordinace</t>
  </si>
  <si>
    <t>Pol331</t>
  </si>
  <si>
    <t>Uložení odpadů s dopravou a manipulací</t>
  </si>
  <si>
    <t>ZEMNÍ PRÁCE</t>
  </si>
  <si>
    <t>Pol332</t>
  </si>
  <si>
    <t>POLOŽENÍ TRUBEK SKRZ ZÁKLADY DO BUDOVY PRO 5xELEKTRO + 2xSLABOPROUD  á 4,2m</t>
  </si>
  <si>
    <t>Pol333</t>
  </si>
  <si>
    <t>TRUBKA KORUGOVANÁ OHEBNÁ 110</t>
  </si>
  <si>
    <t>Pol334</t>
  </si>
  <si>
    <t>FOLIE 22/050 RUDÁ BLESKY 22cm x 50m</t>
  </si>
  <si>
    <t>Pol335</t>
  </si>
  <si>
    <t>Pol336</t>
  </si>
  <si>
    <t>BETON B20 NA 7x ZÁKLAD HRANOLOVÝ H600*PR.300</t>
  </si>
  <si>
    <t>Pol337</t>
  </si>
  <si>
    <t>ZŘÍZENÍ BETONOVÉ HLAVIČKY STOŽÁRKU H150xPR.300</t>
  </si>
  <si>
    <t>Pol338</t>
  </si>
  <si>
    <t>CEMENTOVA TROUBA KG-JN4 300/1000</t>
  </si>
  <si>
    <t>Pol339</t>
  </si>
  <si>
    <t>VÝKOP PRO HRANOLOVÝ ZÁKLAD H800XŠ500*D500, ZEMINA TŘ.3-(k1,3)</t>
  </si>
  <si>
    <t>Pol340</t>
  </si>
  <si>
    <t>KABELOVÝ VÝKOP H1000XŠ350, ZEMINA TŘ.3-(k1,3)</t>
  </si>
  <si>
    <t>Pol341</t>
  </si>
  <si>
    <t>KABELOVÝ VÝKOP H800XŠ350, ZEMINA TŘ.3-(k1,3)</t>
  </si>
  <si>
    <t>Pol342</t>
  </si>
  <si>
    <t>KABELOVÝ VÝKOP H450XŠ350, ZEMINA TŘ.3-(k1,3)</t>
  </si>
  <si>
    <t>Pol343</t>
  </si>
  <si>
    <t>ZŘÍZENÍ KABELOVÉHO LOŽE H100xŠ350</t>
  </si>
  <si>
    <t>Pol344</t>
  </si>
  <si>
    <t>PÍSEK TŘÍDĚNÝ PRO KABELOVÉ LOŽE</t>
  </si>
  <si>
    <t>Pol345</t>
  </si>
  <si>
    <t>ULOŽENÍ KABELŮ A ZÁSYP DO VÝŠE FOLIE H800xŠ350</t>
  </si>
  <si>
    <t>Pol346</t>
  </si>
  <si>
    <t>ULOŽENÍ KABELŮ A ZÁSYP DO VÝŠE FOLIE H600xŠ350</t>
  </si>
  <si>
    <t>Pol347</t>
  </si>
  <si>
    <t>ULOŽENÍ KABELŮ A ZÁSYP DO VÝŠE FOLIE H250xŠ350</t>
  </si>
  <si>
    <t>Pol348</t>
  </si>
  <si>
    <t>PŘESÁTÍ HLÍNY PRO ZÁSYP VÝKOPU</t>
  </si>
  <si>
    <t>Pol349</t>
  </si>
  <si>
    <t>ZÁHOZ KABELOVÉ RÝHY PŘESÁTOU ZEMINOU H100xŠ350</t>
  </si>
  <si>
    <t>Pol350</t>
  </si>
  <si>
    <t>ÚPRAVA TERÉNU</t>
  </si>
  <si>
    <t>ELEKTROMONTÁŽNÍ PRÁCE - OSTATNÍ</t>
  </si>
  <si>
    <t>Pol351</t>
  </si>
  <si>
    <t>Instalace kabelů ohřevu střešních vpustí  (4ksx4NH)</t>
  </si>
  <si>
    <t>Pol352</t>
  </si>
  <si>
    <t>Vystrojení stožárku "pacholku"do H=1,2m, postavení do základu  (7ksx3NH)</t>
  </si>
  <si>
    <t>Pol353</t>
  </si>
  <si>
    <t>Ošetření základového zemniče dle ČSN asfaltovou barvou včetně materiálů</t>
  </si>
  <si>
    <t>Pol354</t>
  </si>
  <si>
    <t>Výkop a postavení plastového pilíře RE s plastovým základem  (1ksx6NH)</t>
  </si>
  <si>
    <t>Pol355</t>
  </si>
  <si>
    <t>Zhotovení drážky pro trubku 32 do cihlové zdi</t>
  </si>
  <si>
    <t>Pol356</t>
  </si>
  <si>
    <t>Zhotovení drážky pro trubku 21 do cihlové zdi</t>
  </si>
  <si>
    <t>Pol357</t>
  </si>
  <si>
    <t>Zhotovení drážky pro kabel do cihlové zdi 10 cm</t>
  </si>
  <si>
    <t>Pol358</t>
  </si>
  <si>
    <t>Zhotovení drážky pro kabel do cihlové zdi 5 cm</t>
  </si>
  <si>
    <t>Pol359</t>
  </si>
  <si>
    <t>Průraz do cihlové zdi do 300 mm</t>
  </si>
  <si>
    <t>Pol360</t>
  </si>
  <si>
    <t>Ukončení vodičů do 25mm2 v rozvaděčích</t>
  </si>
  <si>
    <t>Pol361</t>
  </si>
  <si>
    <t>Ukončení vodičů do 6mm2 v rozvaděčích</t>
  </si>
  <si>
    <t>Pol362</t>
  </si>
  <si>
    <t>Osazení elektroměrového pilíře RE (1ksx8NH)</t>
  </si>
  <si>
    <t>Pol363</t>
  </si>
  <si>
    <t>Osazení rozvaděče RH, RH-TČ (2ksx6NH)</t>
  </si>
  <si>
    <t>Pol364</t>
  </si>
  <si>
    <t>Osazení rozvaděče R1.09, R1.10, R2.13, R0.1, R1.02, R2.01 (6ksx6NH)</t>
  </si>
  <si>
    <t>Pol365</t>
  </si>
  <si>
    <t>Osazení rozvaděče RZ, RZ1, R.EOV, XC  (4ksx4NH)</t>
  </si>
  <si>
    <t>Pol366</t>
  </si>
  <si>
    <t>Osazení pilíře RB, RS, RJ (3ksx5,0NH)</t>
  </si>
  <si>
    <t>Pol367</t>
  </si>
  <si>
    <t>Ukončení vodičů do 25mm2 na přístrojích</t>
  </si>
  <si>
    <t>Pol368</t>
  </si>
  <si>
    <t>Ukončení vodičů do 6mm2 na přístrojích</t>
  </si>
  <si>
    <t>Pol369</t>
  </si>
  <si>
    <t>Montáž ROZVODU DOMÁCÍHO TELEFONU</t>
  </si>
  <si>
    <t>Pol370</t>
  </si>
  <si>
    <t>Montáž TELEFONNÍHO ROZVODU</t>
  </si>
  <si>
    <t>Pol371</t>
  </si>
  <si>
    <t>Montáž ANTÉNY STV VČETNĚ KABELOVÉHO ROZVODU</t>
  </si>
  <si>
    <t>Pol372</t>
  </si>
  <si>
    <t>MONTÁŽ PŘIPOJOVACÍ SKŘÍŇKY PRO TELEFONNÍ SÍŤ, typ MIS-1b 300/210</t>
  </si>
  <si>
    <t>Pol373</t>
  </si>
  <si>
    <t>MONTÁŽ Venkovního termostatu BT, typ TEV-4</t>
  </si>
  <si>
    <t>ELEKTROINSTALAČNÍ MATERIÁL A MONTÁŽE</t>
  </si>
  <si>
    <t>Pol374</t>
  </si>
  <si>
    <t>OT 1,7 N - Ochranná trubka nerez, L 1700mm, pr. 18mm</t>
  </si>
  <si>
    <t>Pol375</t>
  </si>
  <si>
    <t>DJDCppN a 180 - Držák ochr. trubky do zdiva nerez, délky 210mm + střed. vrut 8x160</t>
  </si>
  <si>
    <t>Pol376</t>
  </si>
  <si>
    <t>SZaN - Svorka zkušební nerezová</t>
  </si>
  <si>
    <t>Pol377</t>
  </si>
  <si>
    <t>DIH-T03 Držák izolovaného hromosvodu</t>
  </si>
  <si>
    <t>Pol378</t>
  </si>
  <si>
    <t>Vrut kom 8x120 - vrut kombi 8x120 - k PV clic, rozteč  0,8M</t>
  </si>
  <si>
    <t>Pol379</t>
  </si>
  <si>
    <t>PV 01 Podpěra vedení po stěně, rozteč 0,8m</t>
  </si>
  <si>
    <t>Pol380</t>
  </si>
  <si>
    <t>PV 15 Podpěra vedení po povrchu střechy - nízké, rozteč 1,0m</t>
  </si>
  <si>
    <t>Pol381</t>
  </si>
  <si>
    <t>SUN - Svorka univerzální nerezová</t>
  </si>
  <si>
    <t>Pol382</t>
  </si>
  <si>
    <t>SK+1N V4A - Svorka univerzální nerezová s mezideskou</t>
  </si>
  <si>
    <t>Pol383</t>
  </si>
  <si>
    <t>Drát o 8 AlMgSi - průměr 8 mm, měkký 0,135kg/m  (220 m)</t>
  </si>
  <si>
    <t>Pol384</t>
  </si>
  <si>
    <t>Ekvipotenciální svorkovnice EPS 2 bez krytu I223500</t>
  </si>
  <si>
    <t>Pol385</t>
  </si>
  <si>
    <t>Instalační krabice pro EPS2 + víčko</t>
  </si>
  <si>
    <t>Pol386</t>
  </si>
  <si>
    <t>KRABICE ODBOČNÁ KO 125 E PRO ZKUŠEBNÍ SVORKU ZEMNĚNÍ</t>
  </si>
  <si>
    <t>Pol387</t>
  </si>
  <si>
    <t>E13000000156 DRÁT FEZN 10 ZEMNÍCÍ 0,62KG/M  (24 m)</t>
  </si>
  <si>
    <t>Pol388</t>
  </si>
  <si>
    <t>PÁSEK ZEMNÍCÍ FEZN 30/4 1KG/M  (220 m)</t>
  </si>
  <si>
    <t>Pol389</t>
  </si>
  <si>
    <t>SÁDRA ŠEDÁ 30KG S FOLIÍ 40/P</t>
  </si>
  <si>
    <t>Pol390</t>
  </si>
  <si>
    <t>Hmoždinky stavební s vruty HM10</t>
  </si>
  <si>
    <t>Pol391</t>
  </si>
  <si>
    <t>Hmoždinky s vruty SF NH 8x80 natloukací</t>
  </si>
  <si>
    <t>Pol392</t>
  </si>
  <si>
    <t>Pojistky nožové PH00 160A-gG</t>
  </si>
  <si>
    <t>Pol393</t>
  </si>
  <si>
    <t>Pojistky nožové PH00 6A-gG</t>
  </si>
  <si>
    <t>Pol394</t>
  </si>
  <si>
    <t>Soumrakové čidlo venkovní 230V</t>
  </si>
  <si>
    <t>Pol395</t>
  </si>
  <si>
    <t>CYSY-G 3x2,5</t>
  </si>
  <si>
    <t>Pol396</t>
  </si>
  <si>
    <t>TRUBKA OHEBNÁ LPE 125N 2332/LPE-2  PRO ROZVOD ZAVEDENÍ DO STOŽÁRKU  (8KSx1,5m)</t>
  </si>
  <si>
    <t>Pol397</t>
  </si>
  <si>
    <t>TRUBKA OHEBNÁ LPE 125N 2323/LPE-2  PRO ROZVOD ZVONKŮ A DOM. TELEFONU</t>
  </si>
  <si>
    <t>Pol398</t>
  </si>
  <si>
    <t>TRUBKA OHEBNÁ LPE 125N 2332/LPE-2  PRO ROZVOD STA-P32</t>
  </si>
  <si>
    <t>Pol399</t>
  </si>
  <si>
    <t>TRUBKA OHEBNÁ LPE 125N 2323/LPE-2  PRO ROZVOD STA-23</t>
  </si>
  <si>
    <t>Pol400</t>
  </si>
  <si>
    <t>TRUBKA KORUGOVANÁ OHEBNÁ 75 RUDÁ</t>
  </si>
  <si>
    <t>Pol401</t>
  </si>
  <si>
    <t>TRUBKA OHEBNÁ LPE 125N 2316/LPE-2  - P16</t>
  </si>
  <si>
    <t>Pol402</t>
  </si>
  <si>
    <t>TRUBKA OHEBNÁ LPE 125N 2320/LPE-2  - P20</t>
  </si>
  <si>
    <t>Pol403</t>
  </si>
  <si>
    <t>WAGO svorka 2273-202 2x0,5-2,5 průhledná, bílá</t>
  </si>
  <si>
    <t>Pol404</t>
  </si>
  <si>
    <t>WAGO svorka 2273-203 3x0,5-2,5 průhledná, oranžová</t>
  </si>
  <si>
    <t>Pol405</t>
  </si>
  <si>
    <t>WAGO svorka 2273-204 4x0,5-2,5 průhledná, červená</t>
  </si>
  <si>
    <t>Pol406</t>
  </si>
  <si>
    <t>WAGO svorka 2273-205 5x0,5-2,5 průhledná, žlutá</t>
  </si>
  <si>
    <t>Pol407</t>
  </si>
  <si>
    <t>Časový spínač multifunkční pro větší zátěže CS3-16  (WC)</t>
  </si>
  <si>
    <t>Pol408</t>
  </si>
  <si>
    <t>ČIDLO POHYBOVÉ DO KRABICE</t>
  </si>
  <si>
    <t>Pol409</t>
  </si>
  <si>
    <t>SVORKOVNICE EKVIPOTENCIÁLNÍ NA POVRCH, typ EPS-1 s krytem</t>
  </si>
  <si>
    <t>Pol410</t>
  </si>
  <si>
    <t>SVÍTIDLO PŘISAZENÉ KRUHOVÉ označ. "A" - LED-modul 2871lm, 29W, barevné podání světla 3000ᵒK, průměr =420mm, sklo - opal mat, IP43,  /sut.*1.np*2.np+podkr. = 4+12+13= 29ks/  (dle knihy svítidel)</t>
  </si>
  <si>
    <t>Pol411</t>
  </si>
  <si>
    <t>SVÍTIDLO PŘISAZENÉ KRUHOVÉ S NOUZOVÝM MODULEM (NE-1hod) označ. "AN" - LED-modul 2874lm, 29W, barevné podání světla 3000ᵒK, průměr =420mm, sklo - opal mat, IP43,  /sut.*1.np*2.np+podkr. = 5+12+12= 29ks/  (dle knihy svítidel)</t>
  </si>
  <si>
    <t>Pol412</t>
  </si>
  <si>
    <t>SVÍTIDLO PŘISAZENÉ KRUHOVÉ označ. "A1" - LED-modul 1759lm, 20W, barevné podání světla 3000ᵒK, průměr =350mm, sklo - opal mat, IP43,  /sut.*1.np*2.np+podkr. = 40+14+17= 71ks/  (dle knihy svítidel)</t>
  </si>
  <si>
    <t>Pol413</t>
  </si>
  <si>
    <t>SVÍTIDLO PŘISAZENÉ KRUHOVÉ označ. "A2" - LED-modul 3396lm, 36W, barevné podání světla 3000ᵒK, průměr =490mm, sklo - opal mat, IP43,  /sut.*1.np*2.np+podkr. = 11+12+12= 35ks/  (dle knihy svítidel)</t>
  </si>
  <si>
    <t>Pol414</t>
  </si>
  <si>
    <t>SVÍTIDLO PŘISAZENÉ KRUHOVÉ označ. "B" - LED-modul 4785lm, 56W, barevné podání světla 3000ᵒK, průměr =500mm, plast - PC mat, IP43,  /sut.*1.np*2.np+podkr. = 0+22+12= 34ks/  (dle knihy svítidel)</t>
  </si>
  <si>
    <t>Pol415</t>
  </si>
  <si>
    <t>SVÍTIDLO VESTAVNÉ KRUHOVÉ označ. "B1" - LED-modul 3330lm, 37W, barevné podání světla 3000ᵒK, průměr =500mm, montura kov, plast - PC mat, IP54,  /sut.*1.np*2.np+podkr. = 0+6+8= 14ks/  (dle knihy svítidel)</t>
  </si>
  <si>
    <t>Pol416</t>
  </si>
  <si>
    <t>SVÍTIDLO PŘISAZENÉ KRUHOVÉ označ. "C" - LED-modul 3180lm, 29W, barevné podání světla 3000ᵒK, průměr =360mm, plast - PC čirý, IP54,  /sut.*1.np*2.np+podkr. = 0+0+3= 3ks/  (dle knihy svítidel)</t>
  </si>
  <si>
    <t>Pol417</t>
  </si>
  <si>
    <t>SVÍTIDLO NÁSTĚNNÉ VENKOVNÍ označ. "D" - E27, LED-žárovka 1000lm, 13W, barevné podání světla 3000ᵒK, šxvxh = 237x182x146mm, plast - PC mat, IP44,  /sut.*1.np*2.np+podkr. = 7+12+0= 19ks/  (dle knihy svítidel)</t>
  </si>
  <si>
    <t>Pol418</t>
  </si>
  <si>
    <t>SVÍTIDLO PŘISAZENÉ STROPNÍ označ. "E" - trubice LED 6400lm, 48W, barevné podání světla 4000ᵒK, IP54,  /sut.*1.np*2.np+podkr. = 6+7+8= 21ks/  (dle knihy svítidel)</t>
  </si>
  <si>
    <t>Pol419</t>
  </si>
  <si>
    <t>SVÍTIDLO PŘISAZENÉ STROPNÍ označ. "E1" - trubice LED 4400lm, 33W, barevné podání světla 4000ᵒK, IP54,  /sut.*1.np*2.np+podkr. = 3+2+1= 6ks/  (dle knihy svítidel)</t>
  </si>
  <si>
    <t>Pol420</t>
  </si>
  <si>
    <t>SVÍTIDLO PŘISAZENÉ NAKLÁPĚCÍ S VYPÍNAČEM NA TĚLESE BÍLÉ (hliník-sklo mat) označ. "F" - LED-modul SMD42 800lm, 10W, barevné podání světla 4000ᵒK, IP20,  /sut.*1.np*2.np0podkr. = 2+3+3= 6ks/  (dle knihy svítidel)</t>
  </si>
  <si>
    <t>Pol421</t>
  </si>
  <si>
    <t>SVÍTIDLO NÁSTĚNNÉ VENKOVNÍ označ. "G" - 2xE27, LED-žárovka 1000lm, 2x13W, barevné podání světla 4000ᵒK, šxvxh = 423x148x130mm, IP65,  /sut.*1.np*2.np+podkr. = 2+0+0= 2ks/  (dle knihy svítidel)</t>
  </si>
  <si>
    <t>Pol422</t>
  </si>
  <si>
    <t>SVÍTIDLO VENKOVNÍ STOJATÉ označ. "H" - 1x20W, nerezový sloupek, 1xE27, LED-žárovka 1000lm, 1x13W, barevné podání světla 4000ᵒK, šxvxh = 110x795x110mm, IP44,  /sut.*1.np*2.np+podkr. = 7+0+0 = 7ks/  (dle knihy svítidel)</t>
  </si>
  <si>
    <t>Pol423</t>
  </si>
  <si>
    <t>WAGO svorka 2273-204 4x0,5-2,5 průhledná, červená  (pro funkci stropní svorkovnice)</t>
  </si>
  <si>
    <t>Pol424</t>
  </si>
  <si>
    <t>Přístroj tlačítkového ovládače zapínacího, řazení 1/0, 1/0S, 1/0So</t>
  </si>
  <si>
    <t>Pol425</t>
  </si>
  <si>
    <t>Přístroj přepínače střídavého, řazení 6, 6So</t>
  </si>
  <si>
    <t>Pol426</t>
  </si>
  <si>
    <t>Přístroj přepínače sériového, řazení 5</t>
  </si>
  <si>
    <t>Pol427</t>
  </si>
  <si>
    <t>Přístroj spínače jednopólového, řazení 1, 1So</t>
  </si>
  <si>
    <t>Pol428</t>
  </si>
  <si>
    <t>Zásuvka TV+R 3614 průběžná1/14 - pod omítku, bílá</t>
  </si>
  <si>
    <t>Pol429</t>
  </si>
  <si>
    <t>Zásuvka jednonásobná s clonkami, víčkem, rámečkem, s drápky, IP 44, bílá</t>
  </si>
  <si>
    <t>Pol430</t>
  </si>
  <si>
    <t>Zásuvka jednonásobná s ochranným kolíkem, s clonkami, bílá</t>
  </si>
  <si>
    <t>Pol431</t>
  </si>
  <si>
    <t>Zásuvka dvojnásobná s ochrannými kolíky, s clonkami, s natoč. dutinou, bílá</t>
  </si>
  <si>
    <t>Pol432</t>
  </si>
  <si>
    <t>Přístroj spínače jednopólového, řazení 1, 1So, IP44</t>
  </si>
  <si>
    <t>Pol433</t>
  </si>
  <si>
    <t>Přístroj přepínače střídavého, řazení 6, 6So, IP44</t>
  </si>
  <si>
    <t>Pol434</t>
  </si>
  <si>
    <t>Zásuvka dvojnásobná s ochrannými kolíky, s clonkami, s natočenou dutinkou, karmínová</t>
  </si>
  <si>
    <t>Pol435</t>
  </si>
  <si>
    <t>Zásuvka dvojnásobná s ochrannými kolíky, s clonkami, s přep. ochranou, s natočenou dutinkou, bílá</t>
  </si>
  <si>
    <t>Pol436</t>
  </si>
  <si>
    <t>Přístroj přepínače žaluziového</t>
  </si>
  <si>
    <t>Pol437</t>
  </si>
  <si>
    <t>Zásuvka jednonásobná s ochranným kolíkem, s clonkami, bílá, modul 45x45</t>
  </si>
  <si>
    <t>Pol438</t>
  </si>
  <si>
    <t>Zásuvka jednonásobná s ochranným kolíkem, s clonkami, karmín, modul 45x45</t>
  </si>
  <si>
    <t>Pol439</t>
  </si>
  <si>
    <t>Zásuvka dvojnásobná datová, bílá</t>
  </si>
  <si>
    <t>Pol440</t>
  </si>
  <si>
    <t>Zásuvka jednonásobná datová, bílá, modul 45x45</t>
  </si>
  <si>
    <t>Pol441</t>
  </si>
  <si>
    <t>Časové relé SMR-B</t>
  </si>
  <si>
    <t>Pol442</t>
  </si>
  <si>
    <t>Spínač trojpólový v plastové krabici částečně zapuštěné, s instalaci na omítku - bílý, řazení 3F-16A, IP65 - 3F KSE 316 TPN</t>
  </si>
  <si>
    <t>Pol443</t>
  </si>
  <si>
    <t>Spínač trojpólový v plastové krabici částečně zapuštěné, s instalaci na omítku - bílý, řazení 3F-40A, IP65 - 3F KSE 340 TPN</t>
  </si>
  <si>
    <t>Pol444</t>
  </si>
  <si>
    <t>Požární tlačítko TOTAL STOP na povrch - v zasklené skříňce 120x120x50, 230AC, 1xNO, 1xNC</t>
  </si>
  <si>
    <t>Pol445</t>
  </si>
  <si>
    <t>Požární tlačítko CENTRAL STOP na povrch - tlačítkový ovladač ZB5 AA1 (bílá) + ZB5 AZ101 +XAL D01 +P13,5</t>
  </si>
  <si>
    <t>Pol446</t>
  </si>
  <si>
    <t>3901A-B10 B Rámeček jednonásobný bílá (Tango)</t>
  </si>
  <si>
    <t>298</t>
  </si>
  <si>
    <t>Pol447</t>
  </si>
  <si>
    <t>Kryt spínače jednoduchý s přídržnou deskou, bílý</t>
  </si>
  <si>
    <t>300</t>
  </si>
  <si>
    <t>Pol448</t>
  </si>
  <si>
    <t>Kryt spínače dělený s přídržnou deskou, bílý</t>
  </si>
  <si>
    <t>302</t>
  </si>
  <si>
    <t>Pol449</t>
  </si>
  <si>
    <t>Kryt zásuvky televizní, rozhlasové a satelitní, bílý</t>
  </si>
  <si>
    <t>304</t>
  </si>
  <si>
    <t>Pol450</t>
  </si>
  <si>
    <t>VÝVODKA PŘÍSTROJOVÁ POD OMÍTKU, 5*2,5MM²</t>
  </si>
  <si>
    <t>306</t>
  </si>
  <si>
    <t>Pol451</t>
  </si>
  <si>
    <t>Krabice univerzální hluboká KR68</t>
  </si>
  <si>
    <t>308</t>
  </si>
  <si>
    <t>Pol452</t>
  </si>
  <si>
    <t>Krabice přístrojová hluboká KP68</t>
  </si>
  <si>
    <t>310</t>
  </si>
  <si>
    <t>Pol453</t>
  </si>
  <si>
    <t>Krabice univerzální KR97</t>
  </si>
  <si>
    <t>312</t>
  </si>
  <si>
    <t>Pol454</t>
  </si>
  <si>
    <t>Krabice KUZ-VP</t>
  </si>
  <si>
    <t>314</t>
  </si>
  <si>
    <t>Pol455</t>
  </si>
  <si>
    <t>Žlab ocelový s galvanickou úpravou zinek, vzdálenost podpěr 1,5m, typ MARS 300/100</t>
  </si>
  <si>
    <t>316</t>
  </si>
  <si>
    <t>Pol456</t>
  </si>
  <si>
    <t>Přepážka KPZM 100</t>
  </si>
  <si>
    <t>318</t>
  </si>
  <si>
    <t>Pol457</t>
  </si>
  <si>
    <t>Spojka zemnící SVZM1</t>
  </si>
  <si>
    <t>320</t>
  </si>
  <si>
    <t>Pol458</t>
  </si>
  <si>
    <t>Spojka SZM1 (3ks na 1 spoj)</t>
  </si>
  <si>
    <t>322</t>
  </si>
  <si>
    <t>Pol459</t>
  </si>
  <si>
    <t>Držák žlabu DZM 6</t>
  </si>
  <si>
    <t>324</t>
  </si>
  <si>
    <t>Pol460</t>
  </si>
  <si>
    <t>Stoupačkový držák DZM 7</t>
  </si>
  <si>
    <t>326</t>
  </si>
  <si>
    <t>Pol461</t>
  </si>
  <si>
    <t>Odbočovací svorky HPS 25/35</t>
  </si>
  <si>
    <t>328</t>
  </si>
  <si>
    <t>Pol462</t>
  </si>
  <si>
    <t>Závitová tyč M8 1m</t>
  </si>
  <si>
    <t>330</t>
  </si>
  <si>
    <t>Pol463</t>
  </si>
  <si>
    <t>H07V-K 4 ZŽ (CYA)</t>
  </si>
  <si>
    <t>332</t>
  </si>
  <si>
    <t>Pol464</t>
  </si>
  <si>
    <t>H07V-K 10 ZŽ (CYA)</t>
  </si>
  <si>
    <t>334</t>
  </si>
  <si>
    <t>Pol465</t>
  </si>
  <si>
    <t>H07V-K 25 ZŽ (CYA)</t>
  </si>
  <si>
    <t>336</t>
  </si>
  <si>
    <t>Pol466</t>
  </si>
  <si>
    <t>CYKY-O 3x1,5</t>
  </si>
  <si>
    <t>338</t>
  </si>
  <si>
    <t>Pol467</t>
  </si>
  <si>
    <t>CYKY-J 3x1,5</t>
  </si>
  <si>
    <t>340</t>
  </si>
  <si>
    <t>Pol468</t>
  </si>
  <si>
    <t>CYKY-J 3x4</t>
  </si>
  <si>
    <t>342</t>
  </si>
  <si>
    <t>Pol469</t>
  </si>
  <si>
    <t>CYKY-J 5x1,5</t>
  </si>
  <si>
    <t>344</t>
  </si>
  <si>
    <t>Pol470</t>
  </si>
  <si>
    <t>CYKY-J 5x2,5</t>
  </si>
  <si>
    <t>346</t>
  </si>
  <si>
    <t>Pol471</t>
  </si>
  <si>
    <t>CYKY-J 3x2,5</t>
  </si>
  <si>
    <t>348</t>
  </si>
  <si>
    <t>Pol472</t>
  </si>
  <si>
    <t>CYKY-J 5x4</t>
  </si>
  <si>
    <t>350</t>
  </si>
  <si>
    <t>Pol473</t>
  </si>
  <si>
    <t>CYKY-J 5x6</t>
  </si>
  <si>
    <t>352</t>
  </si>
  <si>
    <t>Pol474</t>
  </si>
  <si>
    <t>CYKY-J4X10</t>
  </si>
  <si>
    <t>354</t>
  </si>
  <si>
    <t>Pol475</t>
  </si>
  <si>
    <t>CYKY-J4X16</t>
  </si>
  <si>
    <t>356</t>
  </si>
  <si>
    <t>Pol476</t>
  </si>
  <si>
    <t>CYKY-J4X35</t>
  </si>
  <si>
    <t>358</t>
  </si>
  <si>
    <t>Pol477</t>
  </si>
  <si>
    <t>CMSM-G 3x2,5</t>
  </si>
  <si>
    <t>360</t>
  </si>
  <si>
    <t>Pol478</t>
  </si>
  <si>
    <t>CMSM 2x0,75</t>
  </si>
  <si>
    <t>362</t>
  </si>
  <si>
    <t>Pol479</t>
  </si>
  <si>
    <t>Kabel koaxiální televizní vnitřní 75ohm - RG-6 75ohm</t>
  </si>
  <si>
    <t>364</t>
  </si>
  <si>
    <t>Pol480</t>
  </si>
  <si>
    <t>Kabel datový vnitřní UTP cat 6E 4 páry</t>
  </si>
  <si>
    <t>366</t>
  </si>
  <si>
    <t>Pododstavec DATOVÉ KOMPONENTY</t>
  </si>
  <si>
    <t>Pol481</t>
  </si>
  <si>
    <t>Datový nástěnný rozváděč jednodílný š.hl. 600x495mm, výška 21U, prosklené dvéře, odnimatelné bočnice, nastavitelné vertikální lišty, IP30</t>
  </si>
  <si>
    <t>368</t>
  </si>
  <si>
    <t>Pol482</t>
  </si>
  <si>
    <t>Ventilační jednotka pro 19" nástěnné rozváděče s termostatem, 2 ventilátory</t>
  </si>
  <si>
    <t>370</t>
  </si>
  <si>
    <t>Pol483</t>
  </si>
  <si>
    <t>19" patch panel 1U, 24xRJ45 cat.6 UTP</t>
  </si>
  <si>
    <t>372</t>
  </si>
  <si>
    <t>Pol484</t>
  </si>
  <si>
    <t>19" vyvazovací panel 1U</t>
  </si>
  <si>
    <t>374</t>
  </si>
  <si>
    <t>Pol485</t>
  </si>
  <si>
    <t>Switch 24x, 1x1U,</t>
  </si>
  <si>
    <t>376</t>
  </si>
  <si>
    <t>Pol486</t>
  </si>
  <si>
    <t>Patch kabel 2xRJ45,Cat. 6 UTP,1m</t>
  </si>
  <si>
    <t>378</t>
  </si>
  <si>
    <t>Pol487</t>
  </si>
  <si>
    <t>ukončení metalických kabelů v patch panelu</t>
  </si>
  <si>
    <t>ks-kmpl</t>
  </si>
  <si>
    <t>380</t>
  </si>
  <si>
    <t>Pol488</t>
  </si>
  <si>
    <t>osazení datového rozváděče s příslušenstvím, zapojení kabelů</t>
  </si>
  <si>
    <t>382</t>
  </si>
  <si>
    <t>Pol489</t>
  </si>
  <si>
    <t>proměření kabelových rozvodů, měřící protokol</t>
  </si>
  <si>
    <t>384</t>
  </si>
  <si>
    <t>Pol490</t>
  </si>
  <si>
    <t>zaškolení obsluhy</t>
  </si>
  <si>
    <t>386</t>
  </si>
  <si>
    <t>Pol491</t>
  </si>
  <si>
    <t>dokumentace skutečného provedení datových rozvodů</t>
  </si>
  <si>
    <t>388</t>
  </si>
  <si>
    <t>Pol492</t>
  </si>
  <si>
    <t>připojení k rozvodu nn, uzemnění</t>
  </si>
  <si>
    <t>390</t>
  </si>
  <si>
    <t>Pol493</t>
  </si>
  <si>
    <t>pomocný materiál a pomocné práce</t>
  </si>
  <si>
    <t>392</t>
  </si>
  <si>
    <t>Ostatní náklady</t>
  </si>
  <si>
    <t>ostEL01-1</t>
  </si>
  <si>
    <t>2A. Doprava dodávek (vypočteno procentem)</t>
  </si>
  <si>
    <t>-597528782</t>
  </si>
  <si>
    <t>ostEL01-2</t>
  </si>
  <si>
    <t>2B. Přesun dodávek (vypočteno procentem)</t>
  </si>
  <si>
    <t>1980176136</t>
  </si>
  <si>
    <t>ostEL01-3</t>
  </si>
  <si>
    <t>PPV (přidružené práce a výkony) z montáží : (vypočteno procentem)</t>
  </si>
  <si>
    <t>-1945235974</t>
  </si>
  <si>
    <t>ostEL01-4</t>
  </si>
  <si>
    <t>PPV (přidružené práce a výkony) ze zemních prací :(vypočteno procentem)</t>
  </si>
  <si>
    <t>-686024009</t>
  </si>
  <si>
    <t>ostEL01-6</t>
  </si>
  <si>
    <t>-2079989121</t>
  </si>
  <si>
    <t>Zřízení staveniště a mimostaveništní doprava (ze ZN_CELKEM) :(vypočteno procentem)</t>
  </si>
  <si>
    <t>1240645311</t>
  </si>
  <si>
    <t>Kompletační činnost (ze ZN CELKEM) : (vypočteno procentem)</t>
  </si>
  <si>
    <t>01.6.2 - SO 01- Zdravotnický přivolávací systém (ZPS) - dodávka</t>
  </si>
  <si>
    <t>Jednotkoá cena je součtem jednotkové ceny dodávky a montáže.</t>
  </si>
  <si>
    <t>D1 - Dodávka ZPS</t>
  </si>
  <si>
    <t>Dodávka ZPS</t>
  </si>
  <si>
    <t>Pol494</t>
  </si>
  <si>
    <t>Kontrola a otestování rozvodného vedení</t>
  </si>
  <si>
    <t>Pol495</t>
  </si>
  <si>
    <t>Pol496</t>
  </si>
  <si>
    <t>Pol497</t>
  </si>
  <si>
    <t>Pol498</t>
  </si>
  <si>
    <t>Pol499</t>
  </si>
  <si>
    <t>Pol500</t>
  </si>
  <si>
    <t>Pol501</t>
  </si>
  <si>
    <t>Pol502</t>
  </si>
  <si>
    <t>Pol503</t>
  </si>
  <si>
    <t>Pol504</t>
  </si>
  <si>
    <t>Pol505</t>
  </si>
  <si>
    <t>Pol506</t>
  </si>
  <si>
    <t>Pol507</t>
  </si>
  <si>
    <t>Pol508</t>
  </si>
  <si>
    <t>Pol509</t>
  </si>
  <si>
    <t>Pol510</t>
  </si>
  <si>
    <t>Pol511</t>
  </si>
  <si>
    <t>Pol512</t>
  </si>
  <si>
    <t>Pol513</t>
  </si>
  <si>
    <t>Pol514</t>
  </si>
  <si>
    <t>Pol515</t>
  </si>
  <si>
    <t>Kontrola provozu a zaškolení</t>
  </si>
  <si>
    <t>01.6.3 - SO 01- Zdravotnický přivolávací systém (ZPS) - instalace</t>
  </si>
  <si>
    <t>D1 - Instalace ZPS</t>
  </si>
  <si>
    <t>Instalace ZPS</t>
  </si>
  <si>
    <t>Pol516</t>
  </si>
  <si>
    <t>Trubka HFX prům. 32 mm</t>
  </si>
  <si>
    <t>Pol517</t>
  </si>
  <si>
    <t>Odbočná krabice KT250 p.o.+rez</t>
  </si>
  <si>
    <t>Pol518</t>
  </si>
  <si>
    <t>Krabice univerzální KU68 p.o.+rez.</t>
  </si>
  <si>
    <t>Pol519</t>
  </si>
  <si>
    <t>Kabel UTP 5E (SXKD-5E-UTP-LSOH)</t>
  </si>
  <si>
    <t>Pol520</t>
  </si>
  <si>
    <t>Kabel CHKE-R 2 x 1,5</t>
  </si>
  <si>
    <t>Pol521</t>
  </si>
  <si>
    <t>Pol522</t>
  </si>
  <si>
    <t>Pol524</t>
  </si>
  <si>
    <t>1016349058</t>
  </si>
  <si>
    <t>Pol525</t>
  </si>
  <si>
    <t>01.7 - SO 01-VZDUCHOTECHNIKA</t>
  </si>
  <si>
    <t xml:space="preserve">    D2 - POZ 1.1 - Prostor chlazení pokojů a kanceláří  1.PP a  1.NP</t>
  </si>
  <si>
    <t xml:space="preserve">    D3 - POZ 1.2 - Prostor chlazení pokojů a kanceláří  2.NP</t>
  </si>
  <si>
    <t xml:space="preserve">    D4 - POZ 2.1 - Prostor větrání s rekuperací v 1.PP</t>
  </si>
  <si>
    <t xml:space="preserve">    D5 - POZ 2.2 - Větrání  koupelen a WC v 1.NP a 2.NP</t>
  </si>
  <si>
    <t xml:space="preserve">    D6 - Montážní a kompletační práce</t>
  </si>
  <si>
    <t>POZ 1.1 - Prostor chlazení pokojů a kanceláří  1.PP a  1.NP</t>
  </si>
  <si>
    <t>Pol221</t>
  </si>
  <si>
    <t>Vnitřní nástěnná jednotka  2,2 Kw vč. dálkového ovladače</t>
  </si>
  <si>
    <t>Pol222</t>
  </si>
  <si>
    <t>Vnitřní nástěnná jednotka  2,8 kW vč. dálkového ovladače</t>
  </si>
  <si>
    <t>Pol223</t>
  </si>
  <si>
    <t>Vnitřní nástěnná jednotka  4,5 kW vč. dálkového ovladače</t>
  </si>
  <si>
    <t>Pol224</t>
  </si>
  <si>
    <t>Vnitřní nástěnná jednotka  5,6 kW vč. dálkového ovladače</t>
  </si>
  <si>
    <t>Pol225</t>
  </si>
  <si>
    <t>Vnitřní kazetová jednotka  5,6 kW vč. dálkového ovladače</t>
  </si>
  <si>
    <t>Pol226</t>
  </si>
  <si>
    <t>standardní kabelový ovladač s češtinou</t>
  </si>
  <si>
    <t>Pol227</t>
  </si>
  <si>
    <t>Pol228</t>
  </si>
  <si>
    <t>spojovací materiál odbočky k jednotkám</t>
  </si>
  <si>
    <t>Pol229</t>
  </si>
  <si>
    <t>Izolované propojovací potrubí Cu + propojovací kabel</t>
  </si>
  <si>
    <t>Pol230</t>
  </si>
  <si>
    <t>Rám venkovní jednotky včeně osazení na střešní plášť</t>
  </si>
  <si>
    <t>POZ 1.2 - Prostor chlazení pokojů a kanceláří  2.NP</t>
  </si>
  <si>
    <t>Pol231</t>
  </si>
  <si>
    <t>Vnitřní kazetová jednotka  7,1 kW vč. dálkového ovladače</t>
  </si>
  <si>
    <t>Pol232</t>
  </si>
  <si>
    <t>Pol233</t>
  </si>
  <si>
    <t>POZ 2.1 - Prostor větrání s rekuperací v 1.PP</t>
  </si>
  <si>
    <t>Pol234</t>
  </si>
  <si>
    <t>Vzduchotechnická jednotka s přívodem a odvodem vzduchu - popis viz poznámka</t>
  </si>
  <si>
    <t>Poznámka k položce:
Vzduchotechnická jednotka s přívodem a odvodem vzduchu - Rekuperační jednotka s max. výkonem 1500m3/h, podstropní provedení v/š/h 2300/1600/455mm, vč. digitální regulace s internetem, konfigurace 30/0 - ověřit, jednotka obsahuje pružně uložené EC ventilátory, protiproudý výměník tepla s účinností rekuperace až 94%,  kazetový filtr přiváděného vzduchu M5, by-pass přiváděného vzduchu a skříň regulace na jednotce, kazetový filtr odsávaného vzduchu M5, vestavěný elektrický ohřívač, topný výkon 0,49W/230V, uzavírací klapku se servopohonem na hrdle e1 a hrdle i1,  hmotnost jednotky je 277 kg, nástěnný dotykový ovladač CP-Touch, kanálové čidlo teploty vzduchu, prostorové čidlo CO2, hydrostat, 935m3/h, 250Pa,  2x0,78kW/230V, vzduchotechnická jednotka vyhovuje Ecodesign 2018, VDI 6022</t>
  </si>
  <si>
    <t>Pol235</t>
  </si>
  <si>
    <t>Tlumič hluku 400x200/1000</t>
  </si>
  <si>
    <t>Pol236</t>
  </si>
  <si>
    <t>Vyústka přívodní do kruhového potrubí s regulací R1 425x75</t>
  </si>
  <si>
    <t>Pol237</t>
  </si>
  <si>
    <t>talířový ventil plastový DN125</t>
  </si>
  <si>
    <t>Pol238</t>
  </si>
  <si>
    <t>Talířový ventil přívodní 160</t>
  </si>
  <si>
    <t>Pol239</t>
  </si>
  <si>
    <t>Talířový ventil odvodní 160</t>
  </si>
  <si>
    <t>Pol240</t>
  </si>
  <si>
    <t>regulační klapka 160 s kovovým ovládáním</t>
  </si>
  <si>
    <t>Pol241</t>
  </si>
  <si>
    <t>regulační klapka 125 s kovovým ovládáním</t>
  </si>
  <si>
    <t>Pol242</t>
  </si>
  <si>
    <t>regulační klapka těsná se servopohonem 400x150</t>
  </si>
  <si>
    <t>Pol243</t>
  </si>
  <si>
    <t>Pol244</t>
  </si>
  <si>
    <t>Vzduchotechnické potrubí čtyřhranné sk.I  - potrubí do obvodu 1600mm/100% tvarovek</t>
  </si>
  <si>
    <t>Pol245</t>
  </si>
  <si>
    <t>Vzduchotechnické potrubí čtyřhranné sk.I  - potrubí do obvodu 1250mm/50% tvarovek</t>
  </si>
  <si>
    <t>Pol246</t>
  </si>
  <si>
    <t>Vzduchotechnické potrubí čtyřhranné sk.I  - potrubí do obvodu 1000mm/50% tvarovek</t>
  </si>
  <si>
    <t>Pol247</t>
  </si>
  <si>
    <t>Vzduchotechnické potrubí SPIRO - Spiro potrubí pozink D200/40% tvarovek</t>
  </si>
  <si>
    <t>Pol248</t>
  </si>
  <si>
    <t>Vzduchotechnické potrubí SPIRO - Spiro potrubí pozink D160/40% tvarovek</t>
  </si>
  <si>
    <t>Pol249</t>
  </si>
  <si>
    <t>Vzduchotechnické potrubí SPIRO - Spiro potrubí pozink D125/60% tvarovek</t>
  </si>
  <si>
    <t>Pol250</t>
  </si>
  <si>
    <t>Pol251</t>
  </si>
  <si>
    <t>Pol252</t>
  </si>
  <si>
    <t>tepelná izolace tl. 40mm s Al. Folií s požární odolností EI30</t>
  </si>
  <si>
    <t>POZ 2.2 - Větrání  koupelen a WC v 1.NP a 2.NP</t>
  </si>
  <si>
    <t>Pol253</t>
  </si>
  <si>
    <t>Radiální ventilátor  150-200m3/h, 150Pa; Pi=0,050kW; 230V/50Hz, IP44,  pro koupelny, šatny</t>
  </si>
  <si>
    <t>Pol254</t>
  </si>
  <si>
    <t>Radiální ventilátor  80-100m3/h, 100Pa; Pi=0,027kW; 230V/50Hz, IP44,  pro koupelny, šatny</t>
  </si>
  <si>
    <t>Pol255</t>
  </si>
  <si>
    <t>Zpětná klapka 125</t>
  </si>
  <si>
    <t>Pol256</t>
  </si>
  <si>
    <t>Protidešťová žaluzie</t>
  </si>
  <si>
    <t>Pol257</t>
  </si>
  <si>
    <t>Větrací hlavice</t>
  </si>
  <si>
    <t>Pol258</t>
  </si>
  <si>
    <t>Vzduchotechnické potrubí SPIRO - Spiro potrubí pozink D160/100% tvarovek</t>
  </si>
  <si>
    <t>Pol259</t>
  </si>
  <si>
    <t>Montážní a kompletační práce</t>
  </si>
  <si>
    <t>Pol260</t>
  </si>
  <si>
    <t>pomocný materiál</t>
  </si>
  <si>
    <t>Pol261</t>
  </si>
  <si>
    <t>konzoly, lešení, manipulační technika apod.</t>
  </si>
  <si>
    <t>Pol262</t>
  </si>
  <si>
    <t>doplnění chladiva</t>
  </si>
  <si>
    <t>Pol263</t>
  </si>
  <si>
    <t>zprovoznění chladících jednotek</t>
  </si>
  <si>
    <t>Pol264</t>
  </si>
  <si>
    <t>odvod kondenzátu</t>
  </si>
  <si>
    <t>Pol265</t>
  </si>
  <si>
    <t>MONTÁŽ A DOPRAVA (% z ceny)</t>
  </si>
  <si>
    <t>02 - SO-02-Zpevněné plochy,sadové úpravy,oplocení,přístřešek,zahradní domek</t>
  </si>
  <si>
    <t>02.1 - SO 02-Zpevněné plochy,sadové úpravy,oplocení,přístřešek,zahradní domek</t>
  </si>
  <si>
    <t xml:space="preserve">    5 - Komunikace pozemní</t>
  </si>
  <si>
    <t xml:space="preserve">    721 - Zdravotechnika - vnitřní kanalizace</t>
  </si>
  <si>
    <t>112101103</t>
  </si>
  <si>
    <t>Odstranění stromů listnatých průměru kmene do 700 mm</t>
  </si>
  <si>
    <t>1347485530</t>
  </si>
  <si>
    <t>112101106</t>
  </si>
  <si>
    <t>Odstranění stromů listnatých průměru kmene do 1300 mm</t>
  </si>
  <si>
    <t>-1846694760</t>
  </si>
  <si>
    <t>112101124</t>
  </si>
  <si>
    <t>Odstranění stromů jehličnatých průměru kmene do 900 mm</t>
  </si>
  <si>
    <t>1588586833</t>
  </si>
  <si>
    <t>112201105</t>
  </si>
  <si>
    <t>Odstranění pařezů D přes 900 mm</t>
  </si>
  <si>
    <t>-1143458083</t>
  </si>
  <si>
    <t>122101102</t>
  </si>
  <si>
    <t>Odkopávky a prokopávky nezapažené v hornině tř. 1 a 2 objem do 1000 m3</t>
  </si>
  <si>
    <t>2022417082</t>
  </si>
  <si>
    <t>368,125*0,62+123,45*0,4+40,825*0,24+161,93*0,38</t>
  </si>
  <si>
    <t>CS ÚRS 2018 01</t>
  </si>
  <si>
    <t>2036753047</t>
  </si>
  <si>
    <t>"opěrné zídky"  (12,12+1,4)*0,3*0,75+15,93*0,3*1,0</t>
  </si>
  <si>
    <t>132201201</t>
  </si>
  <si>
    <t>Hloubení rýh š do 2000 mm v hornině tř. 3 objemu do 100 m3</t>
  </si>
  <si>
    <t>1731157492</t>
  </si>
  <si>
    <t>"pilíř elektro"  2,0*0,7*1,0</t>
  </si>
  <si>
    <t>-1005046758</t>
  </si>
  <si>
    <t>"přístřešek"  0,4*0,4*0,7*8</t>
  </si>
  <si>
    <t>162201414</t>
  </si>
  <si>
    <t>Vodorovné přemístění kmenů stromů listnatých do 1 km D kmene do 900 mm</t>
  </si>
  <si>
    <t>1420927828</t>
  </si>
  <si>
    <t>162201424</t>
  </si>
  <si>
    <t>Vodorovné přemístění pařezů do 1 km D do 900 mm</t>
  </si>
  <si>
    <t>519590528</t>
  </si>
  <si>
    <t>-2061496968</t>
  </si>
  <si>
    <t>1,4+348,959+0,896+7,821</t>
  </si>
  <si>
    <t>167101101</t>
  </si>
  <si>
    <t>Nakládání výkopku z hornin tř. 1 až 4 do 100 m3</t>
  </si>
  <si>
    <t>-2146709144</t>
  </si>
  <si>
    <t>7,821+0,896</t>
  </si>
  <si>
    <t>-501151656</t>
  </si>
  <si>
    <t>348,949</t>
  </si>
  <si>
    <t>171201201</t>
  </si>
  <si>
    <t>Uložení sypaniny na skládky</t>
  </si>
  <si>
    <t>-1012483432</t>
  </si>
  <si>
    <t>7,821+348,949</t>
  </si>
  <si>
    <t>171201211</t>
  </si>
  <si>
    <t>Poplatek za uložení stavebního odpadu - zeminy a kameniva na skládce</t>
  </si>
  <si>
    <t>1651344088</t>
  </si>
  <si>
    <t>397,953*1,8</t>
  </si>
  <si>
    <t>181002</t>
  </si>
  <si>
    <t>Dodávka stromů listnatých a jehličnatých dle specifikace -výkres č.03</t>
  </si>
  <si>
    <t>-827044363</t>
  </si>
  <si>
    <t>181301113</t>
  </si>
  <si>
    <t>Rozprostření ornice tl vrstvy do 200 mm pl přes 500 m2 v rovině nebo ve svahu do 1:5</t>
  </si>
  <si>
    <t>332979876</t>
  </si>
  <si>
    <t>00572420</t>
  </si>
  <si>
    <t>osivo směs travní parková okrasná</t>
  </si>
  <si>
    <t>-1786938167</t>
  </si>
  <si>
    <t>694,33*0,025</t>
  </si>
  <si>
    <t>-1688745029</t>
  </si>
  <si>
    <t>368,125+123,45+40,825+161,93</t>
  </si>
  <si>
    <t>183101313</t>
  </si>
  <si>
    <t>Jamky pro výsadbu s výměnou 100 % půdy zeminy tř 1 až 4 objem do 0,05 m3 v rovině a svahu do 1:5</t>
  </si>
  <si>
    <t>1543761593</t>
  </si>
  <si>
    <t>183101315</t>
  </si>
  <si>
    <t>Jamky pro výsadbu s výměnou 100 % půdy zeminy tř 1 až 4 objem do 0,4 m3 v rovině a svahu do 1:5</t>
  </si>
  <si>
    <t>-1325496117</t>
  </si>
  <si>
    <t>183111172</t>
  </si>
  <si>
    <t>Rýhy pro výsadbu s výměnou 100 % půdy zeminy tř 1-4 hl do 0,4 m š do 0,4 m v rovině a svahu do 1:5</t>
  </si>
  <si>
    <t>-1860402751</t>
  </si>
  <si>
    <t>181001</t>
  </si>
  <si>
    <t>Tavolník van Houtteův</t>
  </si>
  <si>
    <t>1149813062</t>
  </si>
  <si>
    <t>1717867073</t>
  </si>
  <si>
    <t>"přístřešek"  0,896*1,035</t>
  </si>
  <si>
    <t>279113144</t>
  </si>
  <si>
    <t>Základová zeď tl do 300 mm z tvárnic ztraceného bednění včetně výplně z betonu tř. C 20/25</t>
  </si>
  <si>
    <t>505489842</t>
  </si>
  <si>
    <t>"pod opěrné zídky"  15,93*1,0+(12,12+1,4)*0,75</t>
  </si>
  <si>
    <t>1577315932</t>
  </si>
  <si>
    <t>26,07*0,3*0,045</t>
  </si>
  <si>
    <t>339921133</t>
  </si>
  <si>
    <t>Osazování betonových palisád do betonového základu v řadě výšky prvku přes 1 do 1,5 m</t>
  </si>
  <si>
    <t>1212017727</t>
  </si>
  <si>
    <t>59228417</t>
  </si>
  <si>
    <t>palisáda tyčová půlkulatá armovaná 17,5X20X200 cm</t>
  </si>
  <si>
    <t>-980175498</t>
  </si>
  <si>
    <t>37,6*5*1,05</t>
  </si>
  <si>
    <t>348272223</t>
  </si>
  <si>
    <t>Plotová zeď tl 195 mm z betonových tvarovek oboustranně štípaných barevných na MC včetně spárování</t>
  </si>
  <si>
    <t>-468489516</t>
  </si>
  <si>
    <t>"opěrná zídka" (12,12+1,4)*1,6+15,93*1,0</t>
  </si>
  <si>
    <t>348272523</t>
  </si>
  <si>
    <t>Plotová stříška pro zeď tl 195 mm z tvarovek hladkých nebo štípaných barevných</t>
  </si>
  <si>
    <t>-253896825</t>
  </si>
  <si>
    <t>15,93+12,12+1,4</t>
  </si>
  <si>
    <t>2135535500</t>
  </si>
  <si>
    <t>1,4*7</t>
  </si>
  <si>
    <t>1142847762</t>
  </si>
  <si>
    <t>9,8*0,45</t>
  </si>
  <si>
    <t>Komunikace pozemní</t>
  </si>
  <si>
    <t>564261111</t>
  </si>
  <si>
    <t>Podklad nebo podsyp ze štěrkopísku ŠP tl 200 mm</t>
  </si>
  <si>
    <t>2087713603</t>
  </si>
  <si>
    <t>564730011</t>
  </si>
  <si>
    <t>Podklad z kameniva hrubého drceného vel. 8-16 mm tl 100 mm</t>
  </si>
  <si>
    <t>1031758048</t>
  </si>
  <si>
    <t>368,125+123,45</t>
  </si>
  <si>
    <t>564730111</t>
  </si>
  <si>
    <t>Podklad z kameniva hrubého drceného vel. 16-32 mm tl 100 mm</t>
  </si>
  <si>
    <t>661515936</t>
  </si>
  <si>
    <t>564731111</t>
  </si>
  <si>
    <t>Podklad z kameniva hrubého drceného vel. 32-63 mm tl 100 mm</t>
  </si>
  <si>
    <t>1048241411</t>
  </si>
  <si>
    <t>1261075545</t>
  </si>
  <si>
    <t>564851111</t>
  </si>
  <si>
    <t>Podklad ze štěrkodrtě ŠD tl 150 mm</t>
  </si>
  <si>
    <t>284296059</t>
  </si>
  <si>
    <t>"skladba T3"  40,825</t>
  </si>
  <si>
    <t>596005</t>
  </si>
  <si>
    <t xml:space="preserve">D+M mlatové cesty </t>
  </si>
  <si>
    <t>2017778203</t>
  </si>
  <si>
    <t>596211112</t>
  </si>
  <si>
    <t>Kladení zámkové dlažby komunikací pro pěší tl 60 mm skupiny A pl do 300 m2</t>
  </si>
  <si>
    <t>1522933517</t>
  </si>
  <si>
    <t>"skladba T2"  42,0*1,85+22,5*1,5+8,0*1,5</t>
  </si>
  <si>
    <t>59245012</t>
  </si>
  <si>
    <t>dlažba zámková profilová 20x16,5x6 cm barevná</t>
  </si>
  <si>
    <t>1675134778</t>
  </si>
  <si>
    <t>123,45*1,05 'Přepočtené koeficientem množství</t>
  </si>
  <si>
    <t>596211213</t>
  </si>
  <si>
    <t>Kladení zámkové dlažby komunikací pro pěší tl 80 mm skupiny A pl přes 300 m2</t>
  </si>
  <si>
    <t>-1916839222</t>
  </si>
  <si>
    <t>"skladba T1"  10,0*7,75+15,5*18,75</t>
  </si>
  <si>
    <t>59245010</t>
  </si>
  <si>
    <t>dlažba zámková profilová 20x16,5x8 cm barevná</t>
  </si>
  <si>
    <t>-743427876</t>
  </si>
  <si>
    <t>368,125*1,05 'Přepočtené koeficientem množství</t>
  </si>
  <si>
    <t>621521011</t>
  </si>
  <si>
    <t>Tenkovrstvá silikátová zrnitá omítka tl. 1,5 mm včetně penetrace vnějších podhledů</t>
  </si>
  <si>
    <t>-2060699053</t>
  </si>
  <si>
    <t>7,85*4,3</t>
  </si>
  <si>
    <t>622521011</t>
  </si>
  <si>
    <t>Tenkovrstvá silikátová zrnitá omítka tl. 1,5 mm včetně penetrace vnějších stěn</t>
  </si>
  <si>
    <t>-23671810</t>
  </si>
  <si>
    <t>(7,85+4,3)*2*0,455</t>
  </si>
  <si>
    <t>631311124</t>
  </si>
  <si>
    <t>Mazanina tl do 120 mm z betonu prostého bez zvýšených nároků na prostředí tř. C 16/20</t>
  </si>
  <si>
    <t>1360025061</t>
  </si>
  <si>
    <t>"venkovní schodiště"  2,7*1,4*0,1</t>
  </si>
  <si>
    <t>-177165699</t>
  </si>
  <si>
    <t>161,93*0,1</t>
  </si>
  <si>
    <t>635111242</t>
  </si>
  <si>
    <t>Násyp pod podlahy z hrubého kameniva 16-32 se zhutněním</t>
  </si>
  <si>
    <t>1743198120</t>
  </si>
  <si>
    <t>637211112</t>
  </si>
  <si>
    <t>Okapový chodník z betonových dlaždic tl 60 mm na MC 10</t>
  </si>
  <si>
    <t>-935831984</t>
  </si>
  <si>
    <t>"venkovní schodiště"  1,4*0,45*7</t>
  </si>
  <si>
    <t>637211121</t>
  </si>
  <si>
    <t>Okapový chodník z betonových dlaždic tl 40 mm kladených do písku se zalitím spár MC</t>
  </si>
  <si>
    <t>1671908188</t>
  </si>
  <si>
    <t>"terasy-skladba T4"  4,2*2,5+10,7*2,4+4,2*2,5+5,1*2,5</t>
  </si>
  <si>
    <t>7,5*2,5+13,8*2,4+8,8*2,5+10,3*2,5+2,4*1,2</t>
  </si>
  <si>
    <t>1949620358</t>
  </si>
  <si>
    <t>"skladba T3"  0,5*(12,6+2,5+7,4+2,5+3,8+6,15+9,45+7,25+2,5+12,0+10,5+2,5*2)</t>
  </si>
  <si>
    <t>637311131</t>
  </si>
  <si>
    <t>Okapový chodník z betonových záhonových obrubníků lože beton</t>
  </si>
  <si>
    <t>779287615</t>
  </si>
  <si>
    <t>4,2+2,5+4,2+2,5+2,5+10,6+5,1+2,5+7,5+2,5+11,3+6,3+3,7</t>
  </si>
  <si>
    <t>10,3+2,5</t>
  </si>
  <si>
    <t>"skladba T3"  40,825*2</t>
  </si>
  <si>
    <t>916001</t>
  </si>
  <si>
    <t>D+M zahradní domek na betonové desce rozměr 4500/2500mm</t>
  </si>
  <si>
    <t>-1330463912</t>
  </si>
  <si>
    <t>916002</t>
  </si>
  <si>
    <t xml:space="preserve">D+M pilíř z beton. tvárnic  pro EI </t>
  </si>
  <si>
    <t>1334713676</t>
  </si>
  <si>
    <t>2,0*0,7*2,9</t>
  </si>
  <si>
    <t>916005</t>
  </si>
  <si>
    <t>Náklady na publicitu</t>
  </si>
  <si>
    <t>-698287335</t>
  </si>
  <si>
    <t>916231213</t>
  </si>
  <si>
    <t>Osazení chodníkového obrubníku betonového stojatého s boční opěrou do lože z betonu prostého</t>
  </si>
  <si>
    <t>584434495</t>
  </si>
  <si>
    <t>42,0+1,85+7,0+15,0+13,0+19,0</t>
  </si>
  <si>
    <t>59217017</t>
  </si>
  <si>
    <t>obrubník betonový chodníkový 100x10x25 cm</t>
  </si>
  <si>
    <t>-1613064936</t>
  </si>
  <si>
    <t>97,85*1,05 'Přepočtené koeficientem množství</t>
  </si>
  <si>
    <t>998223011</t>
  </si>
  <si>
    <t>Přesun hmot pro pozemní komunikace s krytem dlážděným</t>
  </si>
  <si>
    <t>-357696515</t>
  </si>
  <si>
    <t>712363411</t>
  </si>
  <si>
    <t>Provedení povlak krytiny mechanicky kotvenou do trapézu TI tl do 100mm vnitřní pole, budova v do 18m</t>
  </si>
  <si>
    <t>1923298407</t>
  </si>
  <si>
    <t>"přístřešek"  7,85*4,3*1,1</t>
  </si>
  <si>
    <t>-186240461</t>
  </si>
  <si>
    <t>37,131*1,15 'Přepočtené koeficientem množství</t>
  </si>
  <si>
    <t>712391171</t>
  </si>
  <si>
    <t>Provedení povlakové krytiny střech do 10° podkladní textilní vrstvy</t>
  </si>
  <si>
    <t>-685674845</t>
  </si>
  <si>
    <t>2103551680</t>
  </si>
  <si>
    <t xml:space="preserve">Provedení povlakové krytiny střech do 10° připevnění izolace kotvícími terči vč. dodávky </t>
  </si>
  <si>
    <t>-1502592897</t>
  </si>
  <si>
    <t>37,131*5</t>
  </si>
  <si>
    <t>998712201</t>
  </si>
  <si>
    <t>Přesun hmot procentní pro krytiny povlakové v objektech v do 6 m</t>
  </si>
  <si>
    <t>464960201</t>
  </si>
  <si>
    <t>713111121</t>
  </si>
  <si>
    <t>Montáž izolace tepelné spodem stropů s uchycením drátem rohoží, pásů, dílců, desek</t>
  </si>
  <si>
    <t>-1456598606</t>
  </si>
  <si>
    <t>28375943</t>
  </si>
  <si>
    <t>deska EPS 100 fasádní λ=0,037 tl 30mm</t>
  </si>
  <si>
    <t>1899885660</t>
  </si>
  <si>
    <t>33,755*1,02 'Přepočtené koeficientem množství</t>
  </si>
  <si>
    <t>-873748384</t>
  </si>
  <si>
    <t>(7,85+4,3)*2*0,445</t>
  </si>
  <si>
    <t>-1979735838</t>
  </si>
  <si>
    <t>10,814*1,02 'Přepočtené koeficientem množství</t>
  </si>
  <si>
    <t>998713201</t>
  </si>
  <si>
    <t>Přesun hmot procentní pro izolace tepelné v objektech v do 6 m</t>
  </si>
  <si>
    <t>-38973023</t>
  </si>
  <si>
    <t>Zdravotechnika - vnitřní kanalizace</t>
  </si>
  <si>
    <t>952184524</t>
  </si>
  <si>
    <t>998721201</t>
  </si>
  <si>
    <t>Přesun hmot procentní pro vnitřní kanalizace v objektech v do 6 m</t>
  </si>
  <si>
    <t>2137898584</t>
  </si>
  <si>
    <t>-93490501</t>
  </si>
  <si>
    <t>Obložení stropu z desek OSB tl 18 mm broušených na pero a drážku šroubovaných</t>
  </si>
  <si>
    <t>1013458758</t>
  </si>
  <si>
    <t>762431034</t>
  </si>
  <si>
    <t xml:space="preserve">Obložení stěn z desek OSB tl 18 mm broušených na pero a drážku přibíjených vč. podkladního roštu </t>
  </si>
  <si>
    <t>-1749556982</t>
  </si>
  <si>
    <t>(7,85*2+4,3*2)*0,445</t>
  </si>
  <si>
    <t>-219071601</t>
  </si>
  <si>
    <t>33,775+10,814</t>
  </si>
  <si>
    <t>762822110</t>
  </si>
  <si>
    <t>Montáž stropního trámu z hraněného řeziva průřezové plochy do 144 cm2 s výměnami</t>
  </si>
  <si>
    <t>-313533217</t>
  </si>
  <si>
    <t>2,6*15+4,3*8</t>
  </si>
  <si>
    <t>-278760023</t>
  </si>
  <si>
    <t>2,6*15*0,08*0,16*1,08+4,3*8*0,08*0,16*1,08</t>
  </si>
  <si>
    <t>762895000</t>
  </si>
  <si>
    <t>Spojovací prostředky pro montáž záklopu, stropnice a podbíjení</t>
  </si>
  <si>
    <t>-1656178910</t>
  </si>
  <si>
    <t>998762201</t>
  </si>
  <si>
    <t>Přesun hmot procentní pro kce tesařské v objektech v do 6 m</t>
  </si>
  <si>
    <t>-810273545</t>
  </si>
  <si>
    <t>1559835932</t>
  </si>
  <si>
    <t>7,85*2+4,3*2</t>
  </si>
  <si>
    <t>764512406</t>
  </si>
  <si>
    <t>Žlab nadřímsový hranatý uložený v hácích se spádovou vložkou z Pz plechu rš 500 mm</t>
  </si>
  <si>
    <t>-1608985509</t>
  </si>
  <si>
    <t>764518621</t>
  </si>
  <si>
    <t>Svody kruhové včetně objímek, kolen, odskoků z Pz s povrchovou úpravou průměru 87 mm</t>
  </si>
  <si>
    <t>-185886139</t>
  </si>
  <si>
    <t>998764201</t>
  </si>
  <si>
    <t>Přesun hmot procentní pro konstrukce klempířské v objektech v do 6 m</t>
  </si>
  <si>
    <t>-412252258</t>
  </si>
  <si>
    <t>D+M ocelová konstrukce přístřešku vč. žárového zinkování a ochranného nátěru</t>
  </si>
  <si>
    <t>921567859</t>
  </si>
  <si>
    <t>1012,0</t>
  </si>
  <si>
    <t>D+M výplň stěny z Tahokovu vč. dveří a žárového zinkování+ochranný nátěr</t>
  </si>
  <si>
    <t>2047863110</t>
  </si>
  <si>
    <t>2,4*2,1</t>
  </si>
  <si>
    <t>D+M ocelové zábradlí z tyčových prvků  výška 800mm žárově zinkováno +ochranný nátěr</t>
  </si>
  <si>
    <t>1632289391</t>
  </si>
  <si>
    <t>"schema Z12" 347,0</t>
  </si>
  <si>
    <t>1748023511</t>
  </si>
  <si>
    <t>02.2 - SO 02-Elektromontáže venkovní</t>
  </si>
  <si>
    <t>D1 - Specifikace dodávky</t>
  </si>
  <si>
    <t>D2 - Elektroinstalace ve skladu zahradních potřeb</t>
  </si>
  <si>
    <t>Specifikace dodávky</t>
  </si>
  <si>
    <t>Pol526</t>
  </si>
  <si>
    <t>ROZVADĚČ RZ - nástěnná plastová rozvodnice, 36 modulů, s hlavním vypínačem S32A/3f a instalačními přístroji, IP54 s průhledným víkem, do 32A, dvojitá izolace, rozměr 300*450*220mm (dle výkresu č. .16 + doplněný hl.vypínačem S32A/3f) - do skladu zahradních</t>
  </si>
  <si>
    <t>Pol527</t>
  </si>
  <si>
    <t>ROZVADĚČ RZ.1 - nástěnná plastová rozvodnice, 36 modulů, s hlavním vypínačem S32A/3f a instalačními přístroji, IP54 s průhledným víkem, do 32A, dvojitá izolace, rozměr 300*450*220mm (dle výkresu č. .16 + doplněný hl.vypínačem S32A/3f) - do skladu jih</t>
  </si>
  <si>
    <t>Pol528</t>
  </si>
  <si>
    <t>KABELOVÝ PILÍŘ RS PLASTOVÝ PRO 3xNH000, VČETNĚ PREFABRIKOVANÉHO ZÁKLADU A ELEKTROVÝZBROJE - pro napájení technologie čerpadla vrtané studny v zahradě</t>
  </si>
  <si>
    <t>Elektroinstalace ve skladu zahradních potřeb</t>
  </si>
  <si>
    <t>Pol529</t>
  </si>
  <si>
    <t>Přístroj spínače jednopólového, řazení 1, 1So, IP44, šedá, v krabici Variant</t>
  </si>
  <si>
    <t>Pol530</t>
  </si>
  <si>
    <t>Zásuvka jednonásobná s clonkami, víčkem, rámečkem, IP 44, šedá, v krabici Variant</t>
  </si>
  <si>
    <t>Pol531</t>
  </si>
  <si>
    <t>Elektrointalační lab drátěný dz50x50 / 2,0m</t>
  </si>
  <si>
    <t>Pol532</t>
  </si>
  <si>
    <t>Držák žlabu ocelový s galvanickou úpravou zinek, typ dzd 50/50</t>
  </si>
  <si>
    <t>Pol533</t>
  </si>
  <si>
    <t>Spojka žlabu SZM1 (3ks na 1 spoj)</t>
  </si>
  <si>
    <t>Pol534</t>
  </si>
  <si>
    <t>Pol535</t>
  </si>
  <si>
    <t>Pol536</t>
  </si>
  <si>
    <t>Osazení pilíře RS (1ksx5,0NH)</t>
  </si>
  <si>
    <t>Pol537</t>
  </si>
  <si>
    <t>Osazení rozvaděče RZ, RZ1 (2ksx4NH)</t>
  </si>
  <si>
    <t>Pol538</t>
  </si>
  <si>
    <t>Pol539</t>
  </si>
  <si>
    <t>Instalační krabice průmyslová acidur</t>
  </si>
  <si>
    <t>Pol540</t>
  </si>
  <si>
    <t>SVÍTIDLO ZÁŘIVKOVÉ NÁSTĚNNÉ VENKOVNÍ - 2 x Z36W-EP/840mm, IP54</t>
  </si>
  <si>
    <t>Pol541</t>
  </si>
  <si>
    <t>LED-zářivka 24 W pro svítidlo - 2 x Z36W-EP/840mm</t>
  </si>
  <si>
    <t>Pol542</t>
  </si>
  <si>
    <t>Elektromontáže bez rozlišení</t>
  </si>
  <si>
    <t>Pol543</t>
  </si>
  <si>
    <t>Pol544</t>
  </si>
  <si>
    <t>Podružný materiál (procenta * elektronistalační materiál celkem)</t>
  </si>
  <si>
    <t>03 - SO 03-Přípojka vody,kanalizace</t>
  </si>
  <si>
    <t>03.1 - SO 03-KANALIZAČNÍ PŘÍPOJKA</t>
  </si>
  <si>
    <t>Pol266</t>
  </si>
  <si>
    <t>Obetonování lomů a konců</t>
  </si>
  <si>
    <t>Pol267</t>
  </si>
  <si>
    <t>Napojení na stávající kanalizační stoku</t>
  </si>
  <si>
    <t>Pol268</t>
  </si>
  <si>
    <t>Součinnost se správcem kanalizační sítě</t>
  </si>
  <si>
    <t>Pol269</t>
  </si>
  <si>
    <t>Pol270</t>
  </si>
  <si>
    <t>Pol271</t>
  </si>
  <si>
    <t>03.2 - SO 03-VODOVODNÍ PŘÍPOJKA</t>
  </si>
  <si>
    <t>Pol272</t>
  </si>
  <si>
    <t>Odvoz výkopku, likvidace na skládce do 10 km</t>
  </si>
  <si>
    <t>Pol273</t>
  </si>
  <si>
    <t>Likvidace stávajícího vybouraného betonu, živice vč. nakládky, odvozu výkopku, likvidace na skládce do 10 km včetně skládkovného</t>
  </si>
  <si>
    <t>Pol274</t>
  </si>
  <si>
    <t>Vybourání živičného krytu vč. kufru</t>
  </si>
  <si>
    <t>Pol275</t>
  </si>
  <si>
    <t>Obnova povrchu - živice vč. kufru</t>
  </si>
  <si>
    <t>Pol276</t>
  </si>
  <si>
    <t>Zkrácení vodovodní přípojky PEd32 do provizorní VDM šachty</t>
  </si>
  <si>
    <t>Pol277</t>
  </si>
  <si>
    <t>D+M Provizorní vodoměrná šachta z betonových skruží po dobu výstavby</t>
  </si>
  <si>
    <t>Pol278</t>
  </si>
  <si>
    <t>Součinnost se správcem vodovodu - přesunutí vodoměrné sestavy</t>
  </si>
  <si>
    <t>Pol279</t>
  </si>
  <si>
    <t>Zrušení vodovodní přípojky zaslepením na řadu</t>
  </si>
  <si>
    <t>Pol280</t>
  </si>
  <si>
    <t>Zrušení provizorní vodoměrné šachty</t>
  </si>
  <si>
    <t>Pol281</t>
  </si>
  <si>
    <t>Součinnost se správcem vodovodu - demontáž vodoměrné sestavy</t>
  </si>
  <si>
    <t>Pol282</t>
  </si>
  <si>
    <t>D+M Navrtávací souprava DN80LT/PEd50 DN40 + šoupě přípojkové DN40 se zemní soupravou, poklopem D400</t>
  </si>
  <si>
    <t>Pol283</t>
  </si>
  <si>
    <t>Součinnost se správcem vodovodu</t>
  </si>
  <si>
    <t>Pol284</t>
  </si>
  <si>
    <t>D+M Vodoměrná sestava fakturační DN40 (KK40, F40, ZV40, KK40, VK20, vložka pro VDM)</t>
  </si>
  <si>
    <t>Pol285</t>
  </si>
  <si>
    <t>D+M Vodoměrná šachta samonosná 2x1,5x2,1 s uzamykatelným vstupem a odvětráním vč. stavební připravenosti</t>
  </si>
  <si>
    <t>04 - SO 04-Přeložka veřejného osvětlení na parcele č. 201/3</t>
  </si>
  <si>
    <t>D2 - Elektromontáže</t>
  </si>
  <si>
    <t xml:space="preserve">    D3 - MONTÁŽNÍ PRÁCE</t>
  </si>
  <si>
    <t xml:space="preserve">    D4 - ELEKTROMONTÁŽNÍ PRÁCE S MATERIÁLEM</t>
  </si>
  <si>
    <t xml:space="preserve">    D5 - KOORDINACE POSTUPU PRACI</t>
  </si>
  <si>
    <t>Pol545</t>
  </si>
  <si>
    <t>Pol546</t>
  </si>
  <si>
    <t>Pol547</t>
  </si>
  <si>
    <t>Pol548</t>
  </si>
  <si>
    <t>Pol549</t>
  </si>
  <si>
    <t>Pol550</t>
  </si>
  <si>
    <t>Trubka betonová hrdlová Tb300, průměr 300mm, délka 1000mm</t>
  </si>
  <si>
    <t>Pol551</t>
  </si>
  <si>
    <t>Beton B20 pro základ vč. dopravy</t>
  </si>
  <si>
    <t>Elektromontáže</t>
  </si>
  <si>
    <t>MONTÁŽNÍ PRÁCE</t>
  </si>
  <si>
    <t>Pol552</t>
  </si>
  <si>
    <t>Demontáž stávajícího VO  - stožáru VO+svítidla - na chodníku 201/3 (2lidi á 8NH)</t>
  </si>
  <si>
    <t>Pol553</t>
  </si>
  <si>
    <t>Doprava k demontáži v extravilánu Hradec Králové</t>
  </si>
  <si>
    <t>Pol554</t>
  </si>
  <si>
    <t>Výkopové práce pro nový pouzdrový základ</t>
  </si>
  <si>
    <t>Pol555</t>
  </si>
  <si>
    <t>Montáž základu pouzdrového 800x800mm, hl. 1000mm /s vloženou Tb 300mm/</t>
  </si>
  <si>
    <t>Pol556</t>
  </si>
  <si>
    <t>Výkop ve zpevněné ploše a zához kabelové trasy /š*hl = 300*800mm/</t>
  </si>
  <si>
    <t>Pol557</t>
  </si>
  <si>
    <t>Výkopové práce pro kabelovou spojku mimo kabelovou trasu</t>
  </si>
  <si>
    <t>Pol558</t>
  </si>
  <si>
    <t>Pol559</t>
  </si>
  <si>
    <t>Nákladní automobil s hydraulickou rukou v extravilánu Hradec Králové</t>
  </si>
  <si>
    <t>Pol560</t>
  </si>
  <si>
    <t>Montáž osvětlovacího tělesa stávajícího + svorkovnice SV, zprovoznění /2lidi á 8NH/</t>
  </si>
  <si>
    <t>Pol561</t>
  </si>
  <si>
    <t>Doprava k montáži VO s příslušenstvím a ke zprovoznění zařízení v extravilánu Hradec Králové</t>
  </si>
  <si>
    <t>ELEKTROMONTÁŽNÍ PRÁCE S MATERIÁLEM</t>
  </si>
  <si>
    <t>Pol562</t>
  </si>
  <si>
    <t>Pol563</t>
  </si>
  <si>
    <t>Pol564</t>
  </si>
  <si>
    <t>KABEL CELOPLASTOVÝ AYKY-J 4x35</t>
  </si>
  <si>
    <t>Pol565</t>
  </si>
  <si>
    <t>KABELOVÁ SPOJKA SMRŠŤOVACÍ S TRHACÍMI ŠROUBY, 1kV, např. typ SSÚ-1SH 10-50</t>
  </si>
  <si>
    <t>Pol566</t>
  </si>
  <si>
    <t>KABEL SILIKONOVÝ CYSY 3G*2,5</t>
  </si>
  <si>
    <t>Pol567</t>
  </si>
  <si>
    <t>Drát zinkovaný pr. 100mm, typ FeZn pr.10, délky 10m, obj.hmotnost 0,65kg/m</t>
  </si>
  <si>
    <t>Pol568</t>
  </si>
  <si>
    <t>KONEKTORY, KONCOVKY /bez rozlišení/</t>
  </si>
  <si>
    <t>Pol569</t>
  </si>
  <si>
    <t>Podružný materiál (procentem)</t>
  </si>
  <si>
    <t>KOORDINACE POSTUPU PRACI</t>
  </si>
  <si>
    <t>Pol570</t>
  </si>
  <si>
    <t>S ostatními profesemi (ukládání chrániček do společných tras s kabely NN a zemněním)</t>
  </si>
  <si>
    <t>Pol571</t>
  </si>
  <si>
    <t>Zhotovení dokumentace podle skutečného provedení</t>
  </si>
  <si>
    <t>Pol572</t>
  </si>
  <si>
    <t>Zhotovení geodetického zaměření skutečnosti</t>
  </si>
  <si>
    <t>ostEL04-1</t>
  </si>
  <si>
    <t>160190264</t>
  </si>
  <si>
    <t>ostEL04-2</t>
  </si>
  <si>
    <t>-32210692</t>
  </si>
  <si>
    <t>ostEL04-3</t>
  </si>
  <si>
    <t>2004569843</t>
  </si>
  <si>
    <t>-2086555468</t>
  </si>
  <si>
    <t>-1435136656</t>
  </si>
  <si>
    <t>05 - SO 05-Chodník na pozemku 201/3</t>
  </si>
  <si>
    <t>564740111</t>
  </si>
  <si>
    <t>Podklad z kameniva hrubého drceného vel. 16-32 mm tl 120 mm</t>
  </si>
  <si>
    <t>-1791342688</t>
  </si>
  <si>
    <t>41,6*2,35</t>
  </si>
  <si>
    <t>596211111</t>
  </si>
  <si>
    <t>Kladení zámkové dlažby komunikací pro pěší tl 60 mm skupiny A pl do 100 m2</t>
  </si>
  <si>
    <t>-387160630</t>
  </si>
  <si>
    <t>59245015</t>
  </si>
  <si>
    <t>dlažba zámková profilová základní 20x16,5x6 cm přírodní</t>
  </si>
  <si>
    <t>2062652057</t>
  </si>
  <si>
    <t>97,76*1,05 'Přepočtené koeficientem množství</t>
  </si>
  <si>
    <t>1644970768</t>
  </si>
  <si>
    <t>929392836</t>
  </si>
  <si>
    <t>47,6*1,05 'Přepočtené koeficientem množství</t>
  </si>
  <si>
    <t>-295186530</t>
  </si>
  <si>
    <t>06 - SO 06-Interiér</t>
  </si>
  <si>
    <t>06.1 - SO 06-Interiér 1.PP - suterén</t>
  </si>
  <si>
    <t>D1 - Nábytek a zařízení</t>
  </si>
  <si>
    <t>Místnost : - 001a  -  CHODBA</t>
  </si>
  <si>
    <t>D2 - 008  -  REHABILITACE</t>
  </si>
  <si>
    <t>D3 - 011  -  SKLAD I.</t>
  </si>
  <si>
    <t>D4 - 012  -  SKLAD ZDRAVOTNICKÉHO ODPADU</t>
  </si>
  <si>
    <t>D5 - 013  -  SKLAD KOMPENZAČNÍCH POMŮCEK</t>
  </si>
  <si>
    <t>D6 - 015  -  SKLAD II.</t>
  </si>
  <si>
    <t>D7 - 016  -  DENNÍ PROGRAMY</t>
  </si>
  <si>
    <t>D8 - 018  -  SKLAD INKONTINENČNÍCH POMŮCEK</t>
  </si>
  <si>
    <t>D9 - 020  -  ŠPINAVÉ PRÁDLO</t>
  </si>
  <si>
    <t>D10 - 022  -  SUŠÁRNA PRÁDLA</t>
  </si>
  <si>
    <t>D11 - 023  -  DOMÁCÍ PRÁCE</t>
  </si>
  <si>
    <t>D12 - Vybavení sociálek</t>
  </si>
  <si>
    <t>D13 - 004 - WC ŽENY</t>
  </si>
  <si>
    <t>D14 - 006 - WC MUŽI</t>
  </si>
  <si>
    <t>D15 - 009 - WC REHABILITACE</t>
  </si>
  <si>
    <t>D16 - 010 - KOUPELNA REHABILITACE</t>
  </si>
  <si>
    <t>D17 - 39 - Vybavení přístroji</t>
  </si>
  <si>
    <t>D18 - 017 - WC - denní programy</t>
  </si>
  <si>
    <t>Nábytek a zařízení</t>
  </si>
  <si>
    <t>Místnost :</t>
  </si>
  <si>
    <t>001a  -  CHODBA</t>
  </si>
  <si>
    <t>Ochranný obklad stěn do v. 1,3 m, délka 16 m</t>
  </si>
  <si>
    <t>0.1</t>
  </si>
  <si>
    <t>deskový materál tl. 2 mm, odolný proti poškrábání a nárazům, povrch v dekoru dřeva, včetně rohů</t>
  </si>
  <si>
    <t>Poznámka k položce:
požární vlastnosti materiálu minimálně B-s1, d0 a lepší
neporézní materiál s chemickou odolností</t>
  </si>
  <si>
    <t>0.2</t>
  </si>
  <si>
    <t>dodávka včetně nárazového madla ve výšce úchopu</t>
  </si>
  <si>
    <t>-1715521491</t>
  </si>
  <si>
    <t>008  -  REHABILITACE</t>
  </si>
  <si>
    <t>Pojezdová dráha stropní</t>
  </si>
  <si>
    <t>Poznámka k položce:
·         Umožňuje přepravu sedících a ležících osob
·         Kolejnicový systém umožní přesun po celé ploše fyzioterapie a koupelny
·         Umožní vertikální i horizontální pohyb
·         Ve zvedacím zařízení je instalována váha</t>
  </si>
  <si>
    <t>011  -  SKLAD I.</t>
  </si>
  <si>
    <t>Policový regál - celková délka 3400 mm, výška 1800 mm hl. 450 mm, nosnost police 100 kg</t>
  </si>
  <si>
    <t>Poznámka k položce:
ocelová konstrukce s povrchovou úpravou práškovou barvou
zásuvné police z MDF desky laminované</t>
  </si>
  <si>
    <t>012  -  SKLAD ZDRAVOTNICKÉHO ODPADU</t>
  </si>
  <si>
    <t>Policový regál - celková délka 2400 mm, výška 1800 mm hl. 450 mm, nosnost police 100 kg</t>
  </si>
  <si>
    <t>013  -  SKLAD KOMPENZAČNÍCH POMŮCEK</t>
  </si>
  <si>
    <t>Policový regál - celková délka 2950 mm, výška 1800 mm, hl. 600 mm, nosnost police 150 kg</t>
  </si>
  <si>
    <t>015  -  SKLAD II.</t>
  </si>
  <si>
    <t>Policový regál - celková délka 4600 mm, výška 1800 mm hl. 450 mm, nosnost police 100 kg</t>
  </si>
  <si>
    <t>016  -  DENNÍ PROGRAMY</t>
  </si>
  <si>
    <t>Kuchyňská linka v délce 1800 mm</t>
  </si>
  <si>
    <t>Poznámka k položce:
kuchyňská linka se spodními a horními skříňkami, v dekoru dřeva, včetně pracovní desky 
linka vybavena nerezovým jednoprostorovým dřezem s odkapáváním</t>
  </si>
  <si>
    <t>018  -  SKLAD INKONTINENČNÍCH POMŮCEK</t>
  </si>
  <si>
    <t>Policový regál - celková délka 8500 mm, výška 1800 mm, hl. 450 mm, nosnost police 100 kg</t>
  </si>
  <si>
    <t>020  -  ŠPINAVÉ PRÁDLO</t>
  </si>
  <si>
    <t>Gastro nerezový dřez hluboký - 1200 x 700  x v. 850 mm</t>
  </si>
  <si>
    <t>Poznámka k položce:
včetně nerezové podkonstrukce, včetně sifonu</t>
  </si>
  <si>
    <t>022  -  SUŠÁRNA PRÁDLA</t>
  </si>
  <si>
    <t>Vestavěná skříň délky 1 000 mm</t>
  </si>
  <si>
    <t>Poznámka k položce:
z desky LTD tl. 18 mm, hrany ABS v barvě lamina, provedení v dekoru dřeva
hloubka 600 mm, posuvné dveře
nastavitelné police</t>
  </si>
  <si>
    <t>023  -  DOMÁCÍ PRÁCE</t>
  </si>
  <si>
    <t>Kuchyňská linka v délce 1000 mm</t>
  </si>
  <si>
    <t>Poznámka k položce:
kuchyňská linka se spodními a horními skříňkami, v dekuru dřeva, včetně pracovní desky 
linka vybavena nerezovým jednoprostorovým dřezem bez odkapávače</t>
  </si>
  <si>
    <t>Vybavení sociálek</t>
  </si>
  <si>
    <t>D13</t>
  </si>
  <si>
    <t>004 - WC ŽENY</t>
  </si>
  <si>
    <t>Vybavení toalety a sprchy - ženy</t>
  </si>
  <si>
    <t>Poznámka k položce:
WC štětka s držákem na zeď
držák toaletního papíru. Nerez matný, průměr role do 24 cm, uzamykatelný na klíček
zrcadlo nad umyvadlo nalepené na zeď, 600 x 700 mm
dávkovač mýdla s držákem na zeď, 0,7 mýdla, nerez matný, dolévací
zásobník na papírové utěrky, kov matný
zásobník na desinfekci s držákem na zeď</t>
  </si>
  <si>
    <t>D14</t>
  </si>
  <si>
    <t>006 - WC MUŽI</t>
  </si>
  <si>
    <t>Vybavení toalety - muži</t>
  </si>
  <si>
    <t>D15</t>
  </si>
  <si>
    <t>009 - WC REHABILITACE</t>
  </si>
  <si>
    <t>Vybavení WC - rehabilitace</t>
  </si>
  <si>
    <t>Poznámka k položce:
WC štětka s držákem na zeď
držák toaletního papíru. Nerez matný, průměr role do 24 cm, uzamykatelný na klíček
zrcadlo nad umyvadlo naklápěcí pomocí pákového mechanismu
dávkovač mýdla s držákem na zeď, 0,7 mýdla, nerez matný, dolévací
zásobník na papírové utěrky, kov matný
zásobník na desinfekci s držákem na zeď
WC mísa imobilní včetně 2 ks sklopných madel-cena součást ZTI
Umyvadlo imobilní včetně 1 ks madla-cena součást ZTI 
Vybavení sprchového koutu sklopným nerezovým sedátkem, 2 ks madel, závěsem na tyči-cena součást ZTI</t>
  </si>
  <si>
    <t>D16</t>
  </si>
  <si>
    <t>010 - KOUPELNA REHABILITACE</t>
  </si>
  <si>
    <t>Vybavení koupelny - rehabilitace</t>
  </si>
  <si>
    <t>Poznámka k položce:
zrcadlo nad umyvadlo naklápěcí pomocí pákového mechanismu
dávkovač mýdla s držákem na zeď, 0,7 mýdla, nerez matný, dolévací
zásobník na papírové utěrky, kov matný
zásobník na desinfekci s držákem na zeď
Vybavení sprchového koutu sklopným nerezovým sedátkem, 2 ks madel, závěsem na tyči</t>
  </si>
  <si>
    <t>D17</t>
  </si>
  <si>
    <t>39 - Vybavení přístroji</t>
  </si>
  <si>
    <t>39a</t>
  </si>
  <si>
    <t>Vana masážní</t>
  </si>
  <si>
    <t>Poznámka k položce:
Elektro-hydraulický zvedací mechanismus 
Automatické napouštění 
Pohotovostní spouštění 
Vestavěné funkce kontroly a sledování různých funkcí vany 
Digitální kontrola teploty vody, napouštění a sprchování  
Hygienický hydromasážní systém 
Automatická dezinfekce hydromasáže 
Dávkovací systém pro šampón, koupelový olej nebo jiný prostředek 
Integrovaný čisticí dezinfekční systém 
Ochrana proti opaření 
Extra sprchová růžice 
Automatické napouštění se třemi přednastavenými hladinami podle přání</t>
  </si>
  <si>
    <t>39b</t>
  </si>
  <si>
    <t>Vana s vířivkou na horní končetiny</t>
  </si>
  <si>
    <t>Poznámka k položce:
·         Vana určená pro vířivou lázeň horních končetin
·         Akrylátový antibakteriální povrch
·         Ergonomický design
·         Nízká spotřeba vody
·         Užitný objem 25 litrů
·         10 hydromasážních trysek s přivzdušněním a regulací vzduchu
·         regulace intenzity hydromasáže 
·         LED displej s nastavením času terapie
·         Zobrazení teploty vody
·         Automatické napouštění vody
·         Kontinuální,sinusové nebo pulzní režim hydromasáže
·         Oplachová sprcha
·         Rozměr ( v x š x h ) 950 x 935 x 695 mm
·         Přívod studené a teplé vody ½´´
·         Odpadní potrubí 50mm
·          Napájení 230V/50Hz
·         Krytí IP X5</t>
  </si>
  <si>
    <t>D18</t>
  </si>
  <si>
    <t>017 - WC - denní programy</t>
  </si>
  <si>
    <t>Vybavení imobilního WC v rámci denních programů - 1.PP</t>
  </si>
  <si>
    <t xml:space="preserve">Poznámka k položce:
WC štětka s držákem na zeď
držák toaletního papíru. Nerez matný, průměr role do 24 cm, uzamykatelný na klíček
zrcadlo nad umyvadlo naklápěcí pomocí pákového mechanismu
dávkovač mýdla s držákem na zeď, 0,7 mýdla, nerez matný, dolévací
zásobník na papírové utěrky, kov matný
zásobník na desinfekci s držákem na zeď
WC mísa imobilní včetně 2 ks sklopných madel-cena součást ZTI
Umyvadlo imobilní včetně 1 ks madla-cena součást ZTI
</t>
  </si>
  <si>
    <t>06.2 - SO 06-Interiér 1.NP - přízemí</t>
  </si>
  <si>
    <t xml:space="preserve">    Místnost : - 1.02 - VSTUPNÍ HALA</t>
  </si>
  <si>
    <t xml:space="preserve">    D2 - 1.08 - OŠETŘOVNA</t>
  </si>
  <si>
    <t xml:space="preserve">    BYT109 - BYT 1.09</t>
  </si>
  <si>
    <t xml:space="preserve">      D3 - 1.09.1 - CHODBA</t>
  </si>
  <si>
    <t xml:space="preserve">      D4 - 1.09.13 - POKOJ 1L</t>
  </si>
  <si>
    <t xml:space="preserve">      D5 - 1.09.9 - SKLAD</t>
  </si>
  <si>
    <t xml:space="preserve">      D6 - 1.09.10 - SPÍŽ</t>
  </si>
  <si>
    <t xml:space="preserve">      D7 - 1.09.11 - KUCHYŇ</t>
  </si>
  <si>
    <t xml:space="preserve">      D8 - 1.09.12 - SPOLEČENSKÁ MÍSTNOST</t>
  </si>
  <si>
    <t xml:space="preserve">    BYT110 - BYT 1.10</t>
  </si>
  <si>
    <t xml:space="preserve">      D9 - 1.10.1 - CHODBA</t>
  </si>
  <si>
    <t xml:space="preserve">      D10 - 1.10.8 - POKOJ 1L</t>
  </si>
  <si>
    <t xml:space="preserve">      D11 - 1.10.9 - SKLAD</t>
  </si>
  <si>
    <t xml:space="preserve">      D12 - 1.10.10 - SPÍŽ</t>
  </si>
  <si>
    <t xml:space="preserve">      D13 - 1.10.11 - KUCHYŇ</t>
  </si>
  <si>
    <t xml:space="preserve">      D14 - 1.10.12 - SPOLEČENSKÁ MÍSTNOST</t>
  </si>
  <si>
    <t>D15 - Vybavení sociálek</t>
  </si>
  <si>
    <t xml:space="preserve">    D16 - 1.05 - WC Ž</t>
  </si>
  <si>
    <t xml:space="preserve">    D17 - 1.09.2 - KOUPELNA</t>
  </si>
  <si>
    <t xml:space="preserve">    D18 - 61 - Vybavení přístroji</t>
  </si>
  <si>
    <t xml:space="preserve">    D19 - 1.09.7 - WC</t>
  </si>
  <si>
    <t xml:space="preserve">    D20 - 1.10.02 - KOUPELNA</t>
  </si>
  <si>
    <t xml:space="preserve">    D21 - 64 - Vybavení přístroji</t>
  </si>
  <si>
    <t xml:space="preserve">    D22 - 1.10.3 - WC</t>
  </si>
  <si>
    <t>1.02 - VSTUPNÍ HALA</t>
  </si>
  <si>
    <t>Ochranný obklad stěn do v. 1,2 m, délka 22,30 m</t>
  </si>
  <si>
    <t>Poznámka k položce:
deskový materál tl. 2 mm, odolný proti poškrábání a nárazům, povrch v dekoru dřeva, včetně rohů
požární vlastnosti materiálu minimálně B-s1, d0 a lepší
neporézní materiál s chemickou odolností</t>
  </si>
  <si>
    <t>1.1</t>
  </si>
  <si>
    <t>-1470646602</t>
  </si>
  <si>
    <t>Pol287</t>
  </si>
  <si>
    <t>Pol288</t>
  </si>
  <si>
    <t>obklad dveří do výšky 400 mm od podlahy</t>
  </si>
  <si>
    <t>1.08 - OŠETŘOVNA</t>
  </si>
  <si>
    <t>Kuchyňská linka v délce 2700 mm</t>
  </si>
  <si>
    <t>Poznámka k položce:
kuchyňská linka se spodními a horními skříňkami, v dekoru dřeva, včetně pracovní desky 
linka vybavena nerezovým jednoprostorovým dřezem s odkapávačem</t>
  </si>
  <si>
    <t>BYT109</t>
  </si>
  <si>
    <t>BYT 1.09</t>
  </si>
  <si>
    <t>1.09.1 - CHODBA</t>
  </si>
  <si>
    <t>Ochranný obklad stěn do v. 1,3 m, délka 21,10 m</t>
  </si>
  <si>
    <t>12.1</t>
  </si>
  <si>
    <t>130191448</t>
  </si>
  <si>
    <t>Pol289</t>
  </si>
  <si>
    <t>obklad dveří do výšky 400 mm od podlahy (2x 15,2 m)</t>
  </si>
  <si>
    <t>1.09.13 - POKOJ 1L</t>
  </si>
  <si>
    <t>Ochranný obklad stěn do v. 1,2 m, délka 4 x 3,75 m a 2 x 1,5 m = celk. délka 18 m * 1,2 m = 21,6 m2</t>
  </si>
  <si>
    <t>Poznámka k položce:
DTD + HPL laminát v dekoru nábytku pokoje, hrana ABS tl. 2 mm</t>
  </si>
  <si>
    <t>1.09.9 - SKLAD</t>
  </si>
  <si>
    <t>Policový regál - celková délka 1600 mm, výška 1800 mm hl. 450 mm, nosnost police 100 kg</t>
  </si>
  <si>
    <t>1.09.10 - SPÍŽ</t>
  </si>
  <si>
    <t>Policový regál - celková délka 1800 mm, výška 1800 mm hl. 450 mm</t>
  </si>
  <si>
    <t>Poznámka k položce:
police i bočnice z DTD + laminát v dekoru dřeva</t>
  </si>
  <si>
    <t>1.09.11 - KUCHYŇ</t>
  </si>
  <si>
    <t>Kuchyňská linka v délce 3750 mm</t>
  </si>
  <si>
    <t>Poznámka k položce:
kuchyňská linka se spodními a horními skříňkami, v dekoru dřeva, včetně pracovní desky 
spodní skříňky se šuplíky, jedna spodní skřiňka vynechána v šířce 800 mm pro osoby na vozíku a to na okraji linky
linka vybavena nerezovým jednoprostorovým dřezem s odkapávačem a pákovou baterií</t>
  </si>
  <si>
    <t>Pol290</t>
  </si>
  <si>
    <t>vestavěnou myčkou nádobí šířky 600 mm,A++</t>
  </si>
  <si>
    <t>Pol291</t>
  </si>
  <si>
    <t>elektrickou troubou A +, ovládání mechanické</t>
  </si>
  <si>
    <t>Pol292</t>
  </si>
  <si>
    <t>sklokeramickou indukční varnou deskou 4 zónovou</t>
  </si>
  <si>
    <t>Pol293</t>
  </si>
  <si>
    <t>digestoř vestavná výsuvná do skříňky nerezová šířky 600 mm, výkon odsávání regulovatelná do 400 m3, ovládání mech. Tlačítky,spotřebič C</t>
  </si>
  <si>
    <t>Pol294</t>
  </si>
  <si>
    <t>drtič odpadu ve dřezu</t>
  </si>
  <si>
    <t>Pol295</t>
  </si>
  <si>
    <t>police na zeď</t>
  </si>
  <si>
    <t>1.09.12 - SPOLEČENSKÁ MÍSTNOST</t>
  </si>
  <si>
    <t>Ochranný obklad stěn do v. 1,2 m, délka 25,0 m * 1,2 = 30 m2</t>
  </si>
  <si>
    <t>BYT110</t>
  </si>
  <si>
    <t>BYT 1.10</t>
  </si>
  <si>
    <t>1.10.1 - CHODBA</t>
  </si>
  <si>
    <t>Ochranný obklad stěn do v. 1,2 m, délka 28,4 m</t>
  </si>
  <si>
    <t>35.1</t>
  </si>
  <si>
    <t>-332611468</t>
  </si>
  <si>
    <t>1.10.8 - POKOJ 1L</t>
  </si>
  <si>
    <t>Ochranný obklad stěn do v. 1,2 m, délka 6 x 3,75 m = celk. délka 22,5 m * 1,2 = 27 m2</t>
  </si>
  <si>
    <t>1.10.9 - SKLAD</t>
  </si>
  <si>
    <t>Policový regál - celková délka 2200 mm, výška 1800 mm hl. 450 mm, nosnost police 100 kg</t>
  </si>
  <si>
    <t>1.10.10 - SPÍŽ</t>
  </si>
  <si>
    <t>1.10.11 - KUCHYŇ</t>
  </si>
  <si>
    <t>1.10.12 - SPOLEČENSKÁ MÍSTNOST</t>
  </si>
  <si>
    <t>Ochranný obklad stěn do v. 1,2 m, délka 23,4 m * 1,2 = 28,10 m2</t>
  </si>
  <si>
    <t>1.05 - WC Ž</t>
  </si>
  <si>
    <t>Vybavení toalety společné - ženy</t>
  </si>
  <si>
    <t>1.09.2 - KOUPELNA</t>
  </si>
  <si>
    <t>Vybavení koupelny v bytové jednotce - 1.NP</t>
  </si>
  <si>
    <t>Poznámka k položce:
WC štětka s držákem na zeď
držák toaletního papíru. Nerez matný, průměr role do 24 cm, uzamykatelný na klíček
zrcadlo nad umyvadlo naklápěcí pomocí pákového mechanismu
dávkovač mýdla s držákem na zeď, 0,7 mýdla, nerez matný, dolévací
zásobník na papírové utěrky, kov matný
zásobník na desinfekci s držákem na zeď
WC mísa imobilní včetně 2 ks sklopných madel-cena součástí ZTI
Umyvadlo imobilní včetně 1 ks madla-cena součástí ZTI 
Vybavení sprchového koutu závěsem na tyči včetně nerezové tyče-cena součástí ZTI
Nerezový věšák</t>
  </si>
  <si>
    <t>61 - Vybavení přístroji</t>
  </si>
  <si>
    <t>61a</t>
  </si>
  <si>
    <t>Vana zvedací s perličkou</t>
  </si>
  <si>
    <t>Poznámka k položce:
Elektricky výškově nastavitelná 
Nastavitelná opěrka nohou zajišťující bezpečnost klienta 
Vnitřní madla zajišťující pocit bezpečí pro klienta 
Integrovaný desinfekční systém (desinfekční sprcha) umožňující desinfekci vany a vnitřní soustavy hadiček perličkové lázně s bezpečnostním ventilem 
Perlička – teplota vháněného vzduchu 40-50 stupňů C, kapacita vháněného vzduch 350 l/min, min.20 vzduchových trysek. 
Vestavěný termostat se směšovačem zajišťující požadovanou teplotu na výstupu 
Automatické napouštění 
Integrovaná madla uvnitř vany
Možnost výběru barvy vany 
Maximální délka vany i s integrovaným panelem 2100 mm 
Šířka vany 780 mm 
Min. pracovní výška vany 650 mm 
Max. pracovní výška vany 1050 mm 
Kompatibilita s hygienickou koupací židlí a lehátkem</t>
  </si>
  <si>
    <t>61d</t>
  </si>
  <si>
    <t>Sprchový a desinfekční panel s odtokem</t>
  </si>
  <si>
    <t>Poznámka k položce:
Tlak a teplota vody řízená termostatickým směšovačem
Sprcha s pistolovým uzávěrem
Desinfekční sprcha s průtokoměrem směšujícím čistící dezinfekční prostředek s vodou
Teploměr signalizující teplotu vody pro sprchování
Integrovaná desinfekční jednotka-přístupná z předu/uzamykatelná
Splachovací ventil/splachovač pro WC funkci</t>
  </si>
  <si>
    <t>D19</t>
  </si>
  <si>
    <t>1.09.7 - WC</t>
  </si>
  <si>
    <t>Vybavení imobilního WC v bytové jednotce - 1.NP</t>
  </si>
  <si>
    <t>Poznámka k položce:
WC štětka s držákem na zeď
držák toaletního papíru. Nerez matný, průměr role do 24 cm, uzamykatelný na klíček
zrcadlo nad umyvadlo naklápěcí pomocí pákového mechanismu
dávkovač mýdla s držákem na zeď, 0,7 mýdla, nerez matný, dolévací
zásobník na papírové utěrky, kov matný
zásobník na desinfekci s držákem na zeď
WC mísa imobilní včetně 2 ks sklopných madel-cena součástí ZTI
Umyvadlo imobilní včetně 1 ks madla-cena součástí ZTI</t>
  </si>
  <si>
    <t>D20</t>
  </si>
  <si>
    <t>1.10.02 - KOUPELNA</t>
  </si>
  <si>
    <t>D21</t>
  </si>
  <si>
    <t>64 - Vybavení přístroji</t>
  </si>
  <si>
    <t>64a</t>
  </si>
  <si>
    <t>64b</t>
  </si>
  <si>
    <t>D22</t>
  </si>
  <si>
    <t>1.10.3 - WC</t>
  </si>
  <si>
    <t>Poznámka k položce:
WC štětka s držákem na zeď
držák toaletního papíru. Nerez matný, průměr role do 24 cm, uzamykatelný na klíček
zrcadlo nad umyvadlo naklápěcí pomocí pákového mechanismu
dávkovač mýdla s držákem na zeď, 0,7 mýdla, nerez matný, dolévací
zásobník na papírové utěrky, kov matný
zásobník na desinfekci s držákem na zeď
WC mísa imobilní včetně 2 ks sklopných madel-cena součástí ZTI
Umyvadlo imobilní včetně 1 ks madla-cena součástí ZTI 
Nerezový věšák</t>
  </si>
  <si>
    <t>06.3 - SO 06-Interiér 2.NP - patro</t>
  </si>
  <si>
    <t xml:space="preserve">    Místnost : - 2.01 - CHODBA</t>
  </si>
  <si>
    <t xml:space="preserve">    D3 - 2.07 - DENNÍ MÍSTNOST</t>
  </si>
  <si>
    <t xml:space="preserve">    D4 - 2.08 - KANCELÁŘ VEDENÍ </t>
  </si>
  <si>
    <t xml:space="preserve">    D5 - 2.10 - SKLAD III.</t>
  </si>
  <si>
    <t xml:space="preserve">    D6 - 2.11 - SKLAD IV.</t>
  </si>
  <si>
    <t xml:space="preserve">    D7 - 2.12 -  DENNÍ PROGRAMY</t>
  </si>
  <si>
    <t xml:space="preserve">    D8 - BYT 2.13</t>
  </si>
  <si>
    <t xml:space="preserve">      D9 - 2.13.1 - CHODBA</t>
  </si>
  <si>
    <t xml:space="preserve">      D10 - 2.13.14 - POKOJ 1L</t>
  </si>
  <si>
    <t xml:space="preserve">      D11 - 2.13.10 - SKLAD</t>
  </si>
  <si>
    <t xml:space="preserve">      D12 - 2.13.11 - SPÍŽ</t>
  </si>
  <si>
    <t xml:space="preserve">      D13 - 2.13.12 - KUCHYŇ</t>
  </si>
  <si>
    <t xml:space="preserve">      D14 - 2.13.13 - SPOLEČENSKÁ MÍSTNOST</t>
  </si>
  <si>
    <t xml:space="preserve">    D16 - 2.04 - WC M</t>
  </si>
  <si>
    <t xml:space="preserve">    D17 - 2.09 - WC, SPRCHA</t>
  </si>
  <si>
    <t xml:space="preserve">    D18 - 2.13.2 - KOUPELNA</t>
  </si>
  <si>
    <t xml:space="preserve">    D19 - 2.13.3 - WC</t>
  </si>
  <si>
    <t xml:space="preserve">    D20 - 2.13.8 - KOUPELNA</t>
  </si>
  <si>
    <t>2.01 - CHODBA</t>
  </si>
  <si>
    <t>Ochranný obklad stěn do v. 1,3 m, délka 36,0 m</t>
  </si>
  <si>
    <t>2.07 - DENNÍ MÍSTNOST</t>
  </si>
  <si>
    <t>Kuchyňská linka v délce 2400 mm</t>
  </si>
  <si>
    <t xml:space="preserve">2.08 - KANCELÁŘ VEDENÍ </t>
  </si>
  <si>
    <t>Zabudovaný trezor</t>
  </si>
  <si>
    <t>Poznámka k položce:
bezpečnostní třída BTII. Místnost opatřena bezpečnostními dveřmi (design dřevo) stejné třídy a neprůstřelnou folií na okně</t>
  </si>
  <si>
    <t>2.10 - SKLAD III.</t>
  </si>
  <si>
    <t>Policový regál - celková délka 2800 mm, výška 1800 mm hl. 600 mm, nosnost police 100 kg</t>
  </si>
  <si>
    <t>2.11 - SKLAD IV.</t>
  </si>
  <si>
    <t>2.12 -  DENNÍ PROGRAMY</t>
  </si>
  <si>
    <t>BYT 2.13</t>
  </si>
  <si>
    <t>2.13.1 - CHODBA</t>
  </si>
  <si>
    <t>Ochranný obklad stěn do v. 1,3 m, délka 22,0 m</t>
  </si>
  <si>
    <t>24.1</t>
  </si>
  <si>
    <t>Pol296</t>
  </si>
  <si>
    <t>obklad dveří do výšky 400 mm od podlahy (2x 16,8)</t>
  </si>
  <si>
    <t>2.13.14 - POKOJ 1L</t>
  </si>
  <si>
    <t>2.13.10 - SKLAD</t>
  </si>
  <si>
    <t>2.13.11 - SPÍŽ</t>
  </si>
  <si>
    <t>2.13.12 - KUCHYŇ</t>
  </si>
  <si>
    <t>Pol297</t>
  </si>
  <si>
    <t>digestoř vestavná výsuvná do skříňky nerezová šířky 600 mm, výkon odsávání regulovatelná do 400 m3, ovládání mech. tlačítky,spotřebič C</t>
  </si>
  <si>
    <t>2.13.13 - SPOLEČENSKÁ MÍSTNOST</t>
  </si>
  <si>
    <t>2.04 - WC M</t>
  </si>
  <si>
    <t>Vybavení toalety společné - muži</t>
  </si>
  <si>
    <t>2.09 - WC, SPRCHA</t>
  </si>
  <si>
    <t>Vybavení koupelny v bytové jednotce - 2.NP</t>
  </si>
  <si>
    <t>2.13.2 - KOUPELNA</t>
  </si>
  <si>
    <t>2.13.3 - WC</t>
  </si>
  <si>
    <t>Vybavení imobilního WC v bytové jednotce - 2.NP</t>
  </si>
  <si>
    <t>2.13.8 - KOUPELNA</t>
  </si>
  <si>
    <t>Poznámka k položce:
zrcadlo nad umyvadlo nalepené na zeď, 600 x 700 mm
dávkovač mýdla s držákem na zeď, 0,7 mýdla, nerez matný, dolévací
zásobník na papírové utěrky, kov matný
zásobník na desinfekci s držákem na zeď
Umyvadlo klasické-cena součástí ZTI
vestavná vana z litého mramoru, min. 750 x 1750 mm 
Nerezový věšák</t>
  </si>
  <si>
    <t>07 - SO 07-Přípojka sdělovacího vedení CETIN</t>
  </si>
  <si>
    <t>Pol573</t>
  </si>
  <si>
    <t>Pol574</t>
  </si>
  <si>
    <t>Demontáž stávajícího zařízení - Sdělovací přípojky + odpojení ve stávajícím pilíři UR - vše pro objekt KMS (2lidi á 6NH)</t>
  </si>
  <si>
    <t>Pol575</t>
  </si>
  <si>
    <t>Montáž skříně MIS 1b-PO do stavební niky 320x210, hl. 150mm + montáž kabelové chráničky vertikálně do zdi (2lidi á 4NH)</t>
  </si>
  <si>
    <t>Pol576</t>
  </si>
  <si>
    <t>Výkop a zához kabelové trasy /š*hl = 300*800mm/</t>
  </si>
  <si>
    <t>Pol577</t>
  </si>
  <si>
    <t>Montáž sdělovací přípojky do skříně MIS 1b-PO a do stávajícího pilíře UR vč. vodivého propojení párů, zprovoznění (2lidi á 12NH)</t>
  </si>
  <si>
    <t>Pol578</t>
  </si>
  <si>
    <t>Doprava k montáži a ke zprovoznění zařízení v extravilánu Hradec Králové</t>
  </si>
  <si>
    <t>Pol579</t>
  </si>
  <si>
    <t>OCHRANNÁ TRUBKA HDPE pr. 40</t>
  </si>
  <si>
    <t>Pol580</t>
  </si>
  <si>
    <t>KABEL SDĚLOVACÍ STÍNĚNÝ TCEKPFLE 5XNX0,6</t>
  </si>
  <si>
    <t>Pol581</t>
  </si>
  <si>
    <t>Pol582</t>
  </si>
  <si>
    <t>Podružný materiál (procenta * materiál celkem)</t>
  </si>
  <si>
    <t>ostEL07-1</t>
  </si>
  <si>
    <t>16540712</t>
  </si>
  <si>
    <t>ostEL07-2</t>
  </si>
  <si>
    <t>-181482833</t>
  </si>
  <si>
    <t>ostEL07-3</t>
  </si>
  <si>
    <t>2004009327</t>
  </si>
  <si>
    <t>244819343</t>
  </si>
  <si>
    <t>2043286977</t>
  </si>
  <si>
    <t>08 - SO 08-Přeložka elektronické sirény</t>
  </si>
  <si>
    <t>Pol583</t>
  </si>
  <si>
    <t>Pol584</t>
  </si>
  <si>
    <t>Trubka betonová hrdlová TBX500, průměr 500mm, délka 1000mm</t>
  </si>
  <si>
    <t>Pol585</t>
  </si>
  <si>
    <t>Pol586</t>
  </si>
  <si>
    <t>Beton B25 pro základ (0,8x0,8x1,5m) vč. dopravy</t>
  </si>
  <si>
    <t>Pol587</t>
  </si>
  <si>
    <t>Rozvaděč nástěnný napájecí plastový R-SIR s maskou na plombování, elektrovýstroj: 1xhl.jistič 6A/1f/B, přepěťová ochrana B+C jednofázová dvoupolová, (dle výkresu č. .02)</t>
  </si>
  <si>
    <t>Pol588</t>
  </si>
  <si>
    <t>Demontáž stávajícího zařízení Elektrické sirény na objektu KMS (2lidi á 8NH)</t>
  </si>
  <si>
    <t>Pol589</t>
  </si>
  <si>
    <t>Výkopové práce pro pouzdrový základ 800x800x1500mm</t>
  </si>
  <si>
    <t>Pol590</t>
  </si>
  <si>
    <t>Montáž základu pouzdrového 800x800mm, hl. 1500mm /s vloženou Tbx 500mm délky 1,5m/</t>
  </si>
  <si>
    <t>Pol591</t>
  </si>
  <si>
    <t>Výkop a zához kabelové trasy pro uzemnění /š*hl = 350*500mm/</t>
  </si>
  <si>
    <t>Pol592</t>
  </si>
  <si>
    <t>Výkop a zához kabelové trasy pro kabely /š*hl = 350*800mm/</t>
  </si>
  <si>
    <t>Pol593</t>
  </si>
  <si>
    <t>Montáž stožáru K10 do pouzdrového základu /3lidi á 6NH/</t>
  </si>
  <si>
    <t>Pol594</t>
  </si>
  <si>
    <t>Montáž elektronické sirény ES, prodlužovacího držáku DZ25, VF-antény, elektronické jednotky, zprovoznění /2lidi á 16NH/</t>
  </si>
  <si>
    <t>Pol595</t>
  </si>
  <si>
    <t>Montáž elektrického kabelového napájení, rozvaděče RVS, zprovoznění /2lidi á 8NH/</t>
  </si>
  <si>
    <t>Pol596</t>
  </si>
  <si>
    <t>Doprava k montáži ES s příslušenstvím a ke zprovoznění zařízení v extravilánu Hradec Králové</t>
  </si>
  <si>
    <t>Pol597</t>
  </si>
  <si>
    <t>OCHRANNÁ TRUBKA HDPE pr. 50   /pro silnoproudé napájení CYKY-J 3x4 ze skříně SS200 v oplocení/</t>
  </si>
  <si>
    <t>Pol598</t>
  </si>
  <si>
    <t>OCHRANNÁ TRUBKA HDPE pr. 63   /pro silnoproudé napájení CYKY-J 3x4 + CYKY-J 12x1,5/</t>
  </si>
  <si>
    <t>Pol599</t>
  </si>
  <si>
    <t>OCHRANNÁ TRUBKA HDPE pr. 40   /pro ochranu koaxiálních kabelů/</t>
  </si>
  <si>
    <t>Pol600</t>
  </si>
  <si>
    <t>KABEL KOAXIÁLNÍ STÍNĚNÝ 6,8MM/75Ω</t>
  </si>
  <si>
    <t>Pol601</t>
  </si>
  <si>
    <t>KABEL SDĚLOVACÍ STÍNĚNÝ NA MALÉ NAPĚTÍ CYKY-J 12x1,5</t>
  </si>
  <si>
    <t>Pol602</t>
  </si>
  <si>
    <t>Pol603</t>
  </si>
  <si>
    <t>KABEL NAPÁJECÍ CYKY-J 3x2,5</t>
  </si>
  <si>
    <t>Pol604</t>
  </si>
  <si>
    <t>ostEL08-1</t>
  </si>
  <si>
    <t>-1321077089</t>
  </si>
  <si>
    <t>ostEL08-2</t>
  </si>
  <si>
    <t>1441037394</t>
  </si>
  <si>
    <t>ostEL08-3</t>
  </si>
  <si>
    <t>1865996565</t>
  </si>
  <si>
    <t>-552675301</t>
  </si>
  <si>
    <t>1182010229</t>
  </si>
  <si>
    <t>10 - SO 10-Demolice</t>
  </si>
  <si>
    <t xml:space="preserve">    997 - Přesun sutě</t>
  </si>
  <si>
    <t>981011314</t>
  </si>
  <si>
    <t>Demolice budov zděných na MVC podíl konstrukcí do 25 % postupným rozebíráním</t>
  </si>
  <si>
    <t>586265426</t>
  </si>
  <si>
    <t>14,35*8,2*4,6+4,15*8,2*3,7</t>
  </si>
  <si>
    <t>997</t>
  </si>
  <si>
    <t>Přesun sutě</t>
  </si>
  <si>
    <t>997006512</t>
  </si>
  <si>
    <t>Vodorovné doprava suti s naložením a složením na skládku do 1 km</t>
  </si>
  <si>
    <t>-793230479</t>
  </si>
  <si>
    <t>997006519</t>
  </si>
  <si>
    <t>Příplatek k vodorovnému přemístění suti na skládku ZKD 1 km přes 1 km</t>
  </si>
  <si>
    <t>1970982637</t>
  </si>
  <si>
    <t>300,237*9</t>
  </si>
  <si>
    <t>997013814</t>
  </si>
  <si>
    <t>Poplatek za uložení na skládce (skládkovné) stavebního odpadu izolací kód odpadu 17 06 04</t>
  </si>
  <si>
    <t>1353011259</t>
  </si>
  <si>
    <t>997013831</t>
  </si>
  <si>
    <t>Poplatek za uložení na skládce (skládkovné) stavebního odpadu směsného kód odpadu 170 904</t>
  </si>
  <si>
    <t>-930712437</t>
  </si>
  <si>
    <t>300,237-8,5</t>
  </si>
  <si>
    <t>11 - SO 11-Oplocení</t>
  </si>
  <si>
    <t>668469536</t>
  </si>
  <si>
    <t>"oplocení sever" 4,11*1,0*1,2+10,2*1,0*0,75+19,45*1,0*1,0</t>
  </si>
  <si>
    <t>2143043694</t>
  </si>
  <si>
    <t>132251102</t>
  </si>
  <si>
    <t>Hloubení rýh nezapažených  š do 800 mm v hornině třídy těžitelnosti I, skupiny 3 objem do 50 m3 strojně</t>
  </si>
  <si>
    <t>1642457868</t>
  </si>
  <si>
    <t>"pro oplocení typ A"  (2,75+7,15+7,5+8,5+7,17+9,42-1,1-2,0)*0,3*0,9</t>
  </si>
  <si>
    <t>"typ B"  29,7*0,3*1,0</t>
  </si>
  <si>
    <t>"typ C" (29,45+16,47+40,13+4,11)*0,3*0,8</t>
  </si>
  <si>
    <t>215062793</t>
  </si>
  <si>
    <t>"mezideponie" 32,032</t>
  </si>
  <si>
    <t>1210691158</t>
  </si>
  <si>
    <t>162751117</t>
  </si>
  <si>
    <t>Vodorovné přemístění do 10000 m výkopku/sypaniny z horniny třídy těžitelnosti I, skupiny 1 až 3</t>
  </si>
  <si>
    <t>-48219174</t>
  </si>
  <si>
    <t>1190760903</t>
  </si>
  <si>
    <t>32,032*2</t>
  </si>
  <si>
    <t>167151101</t>
  </si>
  <si>
    <t>Nakládání výkopku z hornin třídy těžitelnosti I, skupiny 1 až 3 do 100 m3</t>
  </si>
  <si>
    <t>121231330</t>
  </si>
  <si>
    <t>41,183*2</t>
  </si>
  <si>
    <t>-473939740</t>
  </si>
  <si>
    <t>32,032+41,183</t>
  </si>
  <si>
    <t>-1177824929</t>
  </si>
  <si>
    <t>32,032*1,8+41,183*1,8</t>
  </si>
  <si>
    <t>-466102765</t>
  </si>
  <si>
    <t>177487567</t>
  </si>
  <si>
    <t>137,28*0,3*0,045</t>
  </si>
  <si>
    <t>-68957730</t>
  </si>
  <si>
    <t>"oplocení sever" 4,11*0,6+10,9*2,25+8,55*2,0+10,2*1,75</t>
  </si>
  <si>
    <t>311113135</t>
  </si>
  <si>
    <t>Nosná zeď tl do 400 mm z hladkých tvárnic ztraceného bednění včetně výplně z betonu tř. C 16/20</t>
  </si>
  <si>
    <t>447226148</t>
  </si>
  <si>
    <t>"oplocení sever" (21,06+8,65+7,75)*0,5</t>
  </si>
  <si>
    <t>2000538328</t>
  </si>
  <si>
    <t>75,723*0,4*0,06</t>
  </si>
  <si>
    <t>1865208415</t>
  </si>
  <si>
    <t>0,3775+0,266+0,919</t>
  </si>
  <si>
    <t>311362021</t>
  </si>
  <si>
    <t>Výztuž nosných zdí svařovanými sítěmi Kari</t>
  </si>
  <si>
    <t>377455899</t>
  </si>
  <si>
    <t>338171111</t>
  </si>
  <si>
    <t>Osazování sloupků a vzpěr plotových ocelových v 2,00 m se zalitím MC</t>
  </si>
  <si>
    <t>2027461253</t>
  </si>
  <si>
    <t>"východní hranice pozemku" 25</t>
  </si>
  <si>
    <t>"západní  hranice pozemku" 40</t>
  </si>
  <si>
    <t>"severní hranice pozemku" 25</t>
  </si>
  <si>
    <t>55342260</t>
  </si>
  <si>
    <t>sloupek plotový koncový Pz a komaxitový 2000/48x1,5mm</t>
  </si>
  <si>
    <t>314017535</t>
  </si>
  <si>
    <t>55342270</t>
  </si>
  <si>
    <t>vzpěra plotová 38x1,5mm včetně krytky s uchem 1500mm</t>
  </si>
  <si>
    <t>-1155849042</t>
  </si>
  <si>
    <t>348101210</t>
  </si>
  <si>
    <t>2107740280</t>
  </si>
  <si>
    <t>348101230</t>
  </si>
  <si>
    <t>-484403445</t>
  </si>
  <si>
    <t>348272213</t>
  </si>
  <si>
    <t>Plotová zeď tl 195 mm z betonových tvarovek oboustranně štípaných přírodních na MC vč spárování</t>
  </si>
  <si>
    <t>-829310351</t>
  </si>
  <si>
    <t>" oplocení východ"  35,12*0,4</t>
  </si>
  <si>
    <t>"oplocení západ" (40,13+4,21)*0,75</t>
  </si>
  <si>
    <t>"oplocení jih" (2,11+23,0+7,17+2,9+5,42)*0,7</t>
  </si>
  <si>
    <t>1582552721</t>
  </si>
  <si>
    <t>"oplocení typA"  2,4*0,6+7,6*0,8*2+5,6*0,6+7,17*0,6+8,32*0,6</t>
  </si>
  <si>
    <t>"oplocení typ B" 10,0*2,3+10,0*1,6+9,45*1,0+4,11*0,6+40,13*0,8</t>
  </si>
  <si>
    <t>348272515</t>
  </si>
  <si>
    <t>Plotová stříška pro zeď tl 295 mm z tvarovek hladkých nebo štípaných přírodních</t>
  </si>
  <si>
    <t>433042737</t>
  </si>
  <si>
    <t>"oplocení sever" 4,11+29,65</t>
  </si>
  <si>
    <t>348272653</t>
  </si>
  <si>
    <t>Plotová stříška pro zeď tl 195 mm z tvarovek zaoblených přírodních</t>
  </si>
  <si>
    <t>1328870331</t>
  </si>
  <si>
    <t>348401120</t>
  </si>
  <si>
    <t>Osazení oplocení ze strojového pletiva s napínacími dráty výšky do 1,6 m do 15° sklonu svahu</t>
  </si>
  <si>
    <t>711699882</t>
  </si>
  <si>
    <t>31327501</t>
  </si>
  <si>
    <t>pletivo drátěné plastifikované se čtvercovými oky 50 mm/2,2 mm, 125 cm</t>
  </si>
  <si>
    <t>362680765</t>
  </si>
  <si>
    <t>962051116</t>
  </si>
  <si>
    <t>Bourání příček ze ŽB tl do 150 mm</t>
  </si>
  <si>
    <t>-1961051289</t>
  </si>
  <si>
    <t>"podezdívka oplocení západ" (40,13+4,21)*0,15*0,4</t>
  </si>
  <si>
    <t>966071711</t>
  </si>
  <si>
    <t>Bourání sloupků a vzpěr plotových ocelových do 2,5 m zabetonovaných</t>
  </si>
  <si>
    <t>-122978253</t>
  </si>
  <si>
    <t>"východ" 27</t>
  </si>
  <si>
    <t>"západ" 40</t>
  </si>
  <si>
    <t>966071821</t>
  </si>
  <si>
    <t>Rozebrání oplocení z drátěného pletiva se čtvercovými oky výšky do 1,6 m</t>
  </si>
  <si>
    <t>-76940186</t>
  </si>
  <si>
    <t>"východ"  35,12</t>
  </si>
  <si>
    <t>"západ" 40,13+4,21</t>
  </si>
  <si>
    <t>997013111</t>
  </si>
  <si>
    <t>Vnitrostaveništní doprava suti a vybouraných hmot pro budovy v do 6 m s použitím mechanizace</t>
  </si>
  <si>
    <t>1148731133</t>
  </si>
  <si>
    <t>997013501</t>
  </si>
  <si>
    <t>Odvoz suti a vybouraných hmot na skládku nebo meziskládku do 1 km se složením</t>
  </si>
  <si>
    <t>-1265221136</t>
  </si>
  <si>
    <t>997013509</t>
  </si>
  <si>
    <t>Příplatek k odvozu suti a vybouraných hmot na skládku ZKD 1 km přes 1 km</t>
  </si>
  <si>
    <t>-745907227</t>
  </si>
  <si>
    <t>5,421*9</t>
  </si>
  <si>
    <t>1700557506</t>
  </si>
  <si>
    <t>998232110</t>
  </si>
  <si>
    <t>Přesun hmot pro oplocení zděné z cihel nebo tvárnic v do 3 m</t>
  </si>
  <si>
    <t>-218286249</t>
  </si>
  <si>
    <t>D+M výplň oplocení z dřevoplastových prken WPC kotvení na sraz rozměr 140/15mm</t>
  </si>
  <si>
    <t>-1033024111</t>
  </si>
  <si>
    <t>"oplocení západ" 50,4</t>
  </si>
  <si>
    <t>"oplocení sever" 19,1</t>
  </si>
  <si>
    <t>"oplocení jih" 41,2</t>
  </si>
  <si>
    <t>998766201</t>
  </si>
  <si>
    <t>Přesun hmot procentní pro konstrukce truhlářské v objektech v do 6 m</t>
  </si>
  <si>
    <t>663851331</t>
  </si>
  <si>
    <t xml:space="preserve">D+M ocelové sloupky L 50/50/5 vč. výztuh žárově zinkované vč. nátěru </t>
  </si>
  <si>
    <t>1201209356</t>
  </si>
  <si>
    <t>"oplocení západ"  500,0</t>
  </si>
  <si>
    <t xml:space="preserve">D+M ocelové sloupky z L 50/50/5 vč. výztuh z PLO 50/5  vč. žárového zinkování a nátěrzu </t>
  </si>
  <si>
    <t>1854424588</t>
  </si>
  <si>
    <t>"oplocení sever" 178,0</t>
  </si>
  <si>
    <t xml:space="preserve">D+M plotová výplň ze sloupků Jakl. 50/50/3 a pletiva Tahokov s oky 20/17mm žárové zinkování a ochranný nátěr </t>
  </si>
  <si>
    <t>-1661894601</t>
  </si>
  <si>
    <t>"oplocení sever" 256,7</t>
  </si>
  <si>
    <t xml:space="preserve">D+M konstrukce oplocení ze sloupků a výztuh vč. konstrukce brány a branky z jakl. profilů vč. zinkování a nátěru </t>
  </si>
  <si>
    <t>531587761</t>
  </si>
  <si>
    <t xml:space="preserve">D+M ocelové zábradlí vč. . nátěru výška 950mm </t>
  </si>
  <si>
    <t>-1719940761</t>
  </si>
  <si>
    <t>4,8</t>
  </si>
  <si>
    <t>998767201</t>
  </si>
  <si>
    <t>Přesun hmot procentní pro zámečnické konstrukce v objektech v do 6 m</t>
  </si>
  <si>
    <t>-1182696653</t>
  </si>
  <si>
    <t>12 - SO 12-Vedlejší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</si>
  <si>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</si>
  <si>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</si>
  <si>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</si>
  <si>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</si>
  <si>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</si>
  <si>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</si>
  <si>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</si>
  <si>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</si>
  <si>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012002000.1</t>
  </si>
  <si>
    <t>Geodetické práce</t>
  </si>
  <si>
    <t>soubor</t>
  </si>
  <si>
    <t>1024</t>
  </si>
  <si>
    <t>-923100544</t>
  </si>
  <si>
    <t>013002000.1</t>
  </si>
  <si>
    <t>1982639840</t>
  </si>
  <si>
    <t>VRN3</t>
  </si>
  <si>
    <t>Zařízení staveniště</t>
  </si>
  <si>
    <t>032002000.1</t>
  </si>
  <si>
    <t>Vybavení staveniště</t>
  </si>
  <si>
    <t>847440990</t>
  </si>
  <si>
    <t>033002000.1</t>
  </si>
  <si>
    <t>Připojení staveniště na inženýrské sítě</t>
  </si>
  <si>
    <t>-928262522</t>
  </si>
  <si>
    <t>034002000.1</t>
  </si>
  <si>
    <t>Zabezpečení staveniště</t>
  </si>
  <si>
    <t>-1938021366</t>
  </si>
  <si>
    <t>039002000.1</t>
  </si>
  <si>
    <t>Zrušení zařízení staveniště</t>
  </si>
  <si>
    <t>1789634192</t>
  </si>
  <si>
    <t>VRN4</t>
  </si>
  <si>
    <t>Inženýrská činnost</t>
  </si>
  <si>
    <t>043002000.1</t>
  </si>
  <si>
    <t>Zkoušky a ostatní měření</t>
  </si>
  <si>
    <t>1242679279</t>
  </si>
  <si>
    <t>043002005.1</t>
  </si>
  <si>
    <t>Dočasný bilboard</t>
  </si>
  <si>
    <t>1851816674</t>
  </si>
  <si>
    <t>043002006.1</t>
  </si>
  <si>
    <t xml:space="preserve">D+M stálá pamětní deska </t>
  </si>
  <si>
    <t>-853697213</t>
  </si>
  <si>
    <r>
      <t xml:space="preserve">Osazení vrat nebo vrátek k oplocení na ocelové sloupky do 6 m2   </t>
    </r>
    <r>
      <rPr>
        <i/>
        <sz val="9"/>
        <color rgb="FF0000FF"/>
        <rFont val="Arial CE"/>
        <family val="2"/>
      </rPr>
      <t>(dodávka materiálu je uvedena v pol. č. 42)</t>
    </r>
  </si>
  <si>
    <r>
      <t>Osazení vrat nebo vrátek k oplocení na ocelové sloupky do 2 m2</t>
    </r>
    <r>
      <rPr>
        <sz val="9"/>
        <color rgb="FF0000FF"/>
        <rFont val="Arial CE"/>
        <family val="2"/>
      </rPr>
      <t xml:space="preserve">   </t>
    </r>
    <r>
      <rPr>
        <i/>
        <sz val="9"/>
        <color rgb="FF0000FF"/>
        <rFont val="Arial CE"/>
        <family val="2"/>
      </rPr>
      <t>(dodávka materiálu je uvedena v pol. č. 42</t>
    </r>
    <r>
      <rPr>
        <sz val="9"/>
        <color rgb="FF0000FF"/>
        <rFont val="Arial CE"/>
        <family val="2"/>
      </rPr>
      <t>)</t>
    </r>
  </si>
  <si>
    <t>Projektové práce skutečného provedené - pouze pro stavební část bez profesí</t>
  </si>
  <si>
    <t>OCHRANNÁ TRUBKA KORUGOVANÁ OHEBNÁ pr.40</t>
  </si>
  <si>
    <t>OCHRANNÁ TRUBKA KORUGOVANÁ OHEBNÁ pr.125</t>
  </si>
  <si>
    <t>D+M Požární větrací výustková tvarovka, tl. pro požární odolnost EI30, vel. 123/246mm</t>
  </si>
  <si>
    <t>ostEL01-5</t>
  </si>
  <si>
    <t>ostEL04-4</t>
  </si>
  <si>
    <t>ostEL04-5</t>
  </si>
  <si>
    <t>ostEL07-4</t>
  </si>
  <si>
    <t>ostEL07-5</t>
  </si>
  <si>
    <t>ostEL08-4</t>
  </si>
  <si>
    <t>ostEL08-5</t>
  </si>
  <si>
    <t>Hloubení rýh šířky do 80 cm v hor.3 nad 100 m3   (1,2mx403,0mx0,6m = 290,16m3)</t>
  </si>
  <si>
    <t>Hloubení jam pro galerie v zemině třídy 3   (1,93mx0,8mx0,8mx210ksx1,25přek = 324,24m3)</t>
  </si>
  <si>
    <t>Svislé přemístění výkopku z hor.3 do 2,5 m   (325m3x2,26m = 734,5m3)</t>
  </si>
  <si>
    <t>Obsyp potrubí bez prohození sypaniny   (403mx0,10mx1,44m = 58,03m3)</t>
  </si>
  <si>
    <t>Zřízení příložného pažení stěn výkopu hl do 2,5 m   (1,2mx22,0mx2ks = 52,8m2)</t>
  </si>
  <si>
    <t>Hloubení rýh šířky do 80 cm v hor.3 nad 100 m3   (1,2mx22,0mx0,45m = 11,88m3)</t>
  </si>
  <si>
    <t>Zřízení příložného pažení stěn výkopu hl do 2,5 m   (1,2mx167,0mx2ks = 400,8m3)</t>
  </si>
  <si>
    <t>Hloubení rýh šířky do 80 cm v hor.3 nad 100 m3   (1,2mx500,0mx0,5m = 300,0m3)</t>
  </si>
  <si>
    <t>Hloubení rýh šířky do 80 cm v hor.3 nad 100 m3   (2,0mx8,0mx0,8m = 12,8m3)</t>
  </si>
  <si>
    <t>Hloubení rýh šířky do 80 cm v hor.3 nad 100 m3   (1,2mx44,0mx0,45m = 23,76m3)</t>
  </si>
  <si>
    <r>
      <t xml:space="preserve">Systémový server VoIP SSV IP 110040   </t>
    </r>
    <r>
      <rPr>
        <i/>
        <sz val="9"/>
        <color rgb="FF00B0F0"/>
        <rFont val="Arial CE"/>
        <family val="2"/>
      </rPr>
      <t>(je možné nabídnout rovnocenné řešení)</t>
    </r>
  </si>
  <si>
    <r>
      <t>Volací šňůra IP VS IP 110150</t>
    </r>
    <r>
      <rPr>
        <i/>
        <sz val="9"/>
        <color rgb="FF00B0F0"/>
        <rFont val="Arial CE"/>
        <family val="2"/>
      </rPr>
      <t xml:space="preserve">   (je možné nabídnout rovnocenné řešení)</t>
    </r>
  </si>
  <si>
    <r>
      <t>Zásuvka VS s tlačítkem IP ZVST IP 110165</t>
    </r>
    <r>
      <rPr>
        <i/>
        <sz val="9"/>
        <color rgb="FF00B0F0"/>
        <rFont val="Arial CE"/>
        <family val="2"/>
      </rPr>
      <t xml:space="preserve">   (je možné nabídnout rovnocenné řešení)</t>
    </r>
  </si>
  <si>
    <r>
      <t>Závěs volací šňůry pro ZLJ ZVSZ 109500</t>
    </r>
    <r>
      <rPr>
        <i/>
        <sz val="9"/>
        <color rgb="FF00B0F0"/>
        <rFont val="Arial CE"/>
        <family val="2"/>
      </rPr>
      <t xml:space="preserve">   (je možné nabídnout rovnocenné řešení)</t>
    </r>
  </si>
  <si>
    <r>
      <t>Terminál personálu signalizační IP TPS IP 110230</t>
    </r>
    <r>
      <rPr>
        <i/>
        <sz val="9"/>
        <color rgb="FF00B0F0"/>
        <rFont val="Arial CE"/>
        <family val="2"/>
      </rPr>
      <t xml:space="preserve">   (je možné nabídnout rovnocenné řešení)</t>
    </r>
  </si>
  <si>
    <r>
      <t>Signalizační jednotka IP SIJ IP 110250</t>
    </r>
    <r>
      <rPr>
        <i/>
        <sz val="9"/>
        <color rgb="FF00B0F0"/>
        <rFont val="Arial CE"/>
        <family val="2"/>
      </rPr>
      <t xml:space="preserve">   (je možné nabídnout rovnocenné řešení)</t>
    </r>
  </si>
  <si>
    <r>
      <t>Signalizační jednotka s displejem IP SIJD IP 110260</t>
    </r>
    <r>
      <rPr>
        <i/>
        <sz val="9"/>
        <color rgb="FF00B0F0"/>
        <rFont val="Arial CE"/>
        <family val="2"/>
      </rPr>
      <t xml:space="preserve">   (je možné nabídnout rovnocenné řešení)</t>
    </r>
  </si>
  <si>
    <r>
      <t>Přijímací bezdrátový modul interní IP PMB IP 110510</t>
    </r>
    <r>
      <rPr>
        <i/>
        <sz val="9"/>
        <color rgb="FF00B0F0"/>
        <rFont val="Arial CE"/>
        <family val="2"/>
      </rPr>
      <t xml:space="preserve">   (je možné nabídnout rovnocenné řešení)</t>
    </r>
  </si>
  <si>
    <r>
      <t>Bezdrátové tlačítko účastníka IP BTU IP 110361</t>
    </r>
    <r>
      <rPr>
        <i/>
        <sz val="9"/>
        <color rgb="FF00B0F0"/>
        <rFont val="Arial CE"/>
        <family val="2"/>
      </rPr>
      <t xml:space="preserve">   (je možné nabídnout rovnocenné řešení)</t>
    </r>
  </si>
  <si>
    <r>
      <t>Pagingová ústředna PU IP 110670</t>
    </r>
    <r>
      <rPr>
        <i/>
        <sz val="9"/>
        <color rgb="FF00B0F0"/>
        <rFont val="Arial CE"/>
        <family val="2"/>
      </rPr>
      <t xml:space="preserve">   (je možné nabídnout rovnocenné řešení)</t>
    </r>
  </si>
  <si>
    <r>
      <t>Pager textový PT IP 110680</t>
    </r>
    <r>
      <rPr>
        <i/>
        <sz val="9"/>
        <color rgb="FF00B0F0"/>
        <rFont val="Arial CE"/>
        <family val="2"/>
      </rPr>
      <t xml:space="preserve">   (je možné nabídnout rovnocenné řešení)</t>
    </r>
  </si>
  <si>
    <r>
      <t>Táhlo nouzového volání IP TANV IP 110410</t>
    </r>
    <r>
      <rPr>
        <i/>
        <sz val="9"/>
        <color rgb="FF00B0F0"/>
        <rFont val="Arial CE"/>
        <family val="2"/>
      </rPr>
      <t xml:space="preserve">   (je možné nabídnout rovnocenné řešení)</t>
    </r>
  </si>
  <si>
    <r>
      <t>Táhlo nouzového volání s tlačítkem IP  TTNV IP 110411</t>
    </r>
    <r>
      <rPr>
        <i/>
        <sz val="9"/>
        <color rgb="FF00B0F0"/>
        <rFont val="Arial CE"/>
        <family val="2"/>
      </rPr>
      <t xml:space="preserve">   (je možné nabídnout rovnocenné řešení)</t>
    </r>
  </si>
  <si>
    <r>
      <t>Svítidlo IP SV IP 110441</t>
    </r>
    <r>
      <rPr>
        <i/>
        <sz val="9"/>
        <color rgb="FF00B0F0"/>
        <rFont val="Arial CE"/>
        <family val="2"/>
      </rPr>
      <t xml:space="preserve">   (je možné nabídnout rovnocenné řešení)</t>
    </r>
  </si>
  <si>
    <r>
      <t>Switch modul ZPT IP SM IP 110640</t>
    </r>
    <r>
      <rPr>
        <i/>
        <sz val="9"/>
        <color rgb="FF00B0F0"/>
        <rFont val="Arial CE"/>
        <family val="2"/>
      </rPr>
      <t xml:space="preserve">   (je možné nabídnout rovnocenné řešení)</t>
    </r>
  </si>
  <si>
    <r>
      <t>Napáječ 250 W IP N250 IP 110090</t>
    </r>
    <r>
      <rPr>
        <i/>
        <sz val="9"/>
        <color rgb="FF00B0F0"/>
        <rFont val="Arial CE"/>
        <family val="2"/>
      </rPr>
      <t xml:space="preserve">   (je možné nabídnout rovnocenné řešení)</t>
    </r>
  </si>
  <si>
    <r>
      <t>Datový rozvaděč 19" DR 110790</t>
    </r>
    <r>
      <rPr>
        <i/>
        <sz val="9"/>
        <color rgb="FF00B0F0"/>
        <rFont val="Arial CE"/>
        <family val="2"/>
      </rPr>
      <t xml:space="preserve">   (je možné nabídnout rovnocenné řešení)</t>
    </r>
  </si>
  <si>
    <r>
      <t>Konektor včetně proměření RJ45</t>
    </r>
    <r>
      <rPr>
        <i/>
        <sz val="9"/>
        <color rgb="FF00B0F0"/>
        <rFont val="Arial CE"/>
        <family val="2"/>
      </rPr>
      <t xml:space="preserve">   (je možné nabídnout rovnocenné řešení)</t>
    </r>
  </si>
  <si>
    <r>
      <t>Naprogramování a konfigurace systému</t>
    </r>
    <r>
      <rPr>
        <i/>
        <sz val="9"/>
        <color rgb="FF00B0F0"/>
        <rFont val="Arial CE"/>
        <family val="2"/>
      </rPr>
      <t xml:space="preserve">   (je možné nabídnout rovnocenné řešení)</t>
    </r>
  </si>
  <si>
    <r>
      <t xml:space="preserve">SW licence účastníka SW LI   </t>
    </r>
    <r>
      <rPr>
        <i/>
        <sz val="9"/>
        <color rgb="FF0000FF"/>
        <rFont val="Arial CE"/>
        <family val="2"/>
      </rPr>
      <t>(nehmotná dodávka sloužící ke zprovoznění systému)</t>
    </r>
    <r>
      <rPr>
        <i/>
        <sz val="9"/>
        <color rgb="FF00B0F0"/>
        <rFont val="Arial CE"/>
        <family val="2"/>
      </rPr>
      <t xml:space="preserve">   (je možné nabídnout rovnocenné řešení)</t>
    </r>
  </si>
  <si>
    <r>
      <t>venkovní jednotka VRV systému  Chlazení 50,4kW, 10,91kW/400V</t>
    </r>
    <r>
      <rPr>
        <i/>
        <sz val="9"/>
        <color rgb="FF00B0F0"/>
        <rFont val="Arial CE"/>
        <family val="2"/>
      </rPr>
      <t xml:space="preserve">   (je možné nabídnout rovnocenné řešení)</t>
    </r>
  </si>
  <si>
    <r>
      <t>venkovní jednotka VRV systému  Chlazení 33,6kW, 10,5kW/400V</t>
    </r>
    <r>
      <rPr>
        <i/>
        <sz val="9"/>
        <color rgb="FF00B0F0"/>
        <rFont val="Arial CE"/>
        <family val="2"/>
      </rPr>
      <t xml:space="preserve">   (je možné nabídnout rovnocenné řešení)</t>
    </r>
  </si>
  <si>
    <r>
      <t>Protidešťová žaluzie PZAL-S-500x250</t>
    </r>
    <r>
      <rPr>
        <i/>
        <sz val="9"/>
        <color rgb="FF00B0F0"/>
        <rFont val="Arial CE"/>
        <family val="2"/>
      </rPr>
      <t xml:space="preserve">   (je možné nabídnout rovnocenné řešení)</t>
    </r>
  </si>
  <si>
    <r>
      <t>semivac SV160/3 - izolace přívodu a odvodu vzduchu z vně do jednotky</t>
    </r>
    <r>
      <rPr>
        <i/>
        <sz val="9"/>
        <color rgb="FF00B0F0"/>
        <rFont val="Arial CE"/>
        <family val="2"/>
      </rPr>
      <t xml:space="preserve">   (je možné nabídnout rovnocenné řešení)</t>
    </r>
  </si>
  <si>
    <r>
      <t>semivac SV125/3 - izolace přívodu a odvodu vzduchu z vně do jednotky</t>
    </r>
    <r>
      <rPr>
        <i/>
        <sz val="9"/>
        <color rgb="FF00B0F0"/>
        <rFont val="Arial CE"/>
        <family val="2"/>
      </rPr>
      <t xml:space="preserve">   (je možné nabídnout rovnocenné řešení)</t>
    </r>
  </si>
  <si>
    <r>
      <t>semivac SV125</t>
    </r>
    <r>
      <rPr>
        <i/>
        <sz val="9"/>
        <color rgb="FF00B0F0"/>
        <rFont val="Arial CE"/>
        <family val="2"/>
      </rPr>
      <t xml:space="preserve">   (je možné nabídnout rovnocenné řešení)</t>
    </r>
  </si>
  <si>
    <r>
      <t xml:space="preserve">Instalační rámeček malý 109903   </t>
    </r>
    <r>
      <rPr>
        <sz val="9"/>
        <color rgb="FF00B0F0"/>
        <rFont val="Arial CE"/>
        <family val="2"/>
      </rPr>
      <t>(je možné nabídnout rovnocenné řešení)</t>
    </r>
  </si>
  <si>
    <r>
      <t xml:space="preserve">Instalační rámeček malý (SIJ) 110900   </t>
    </r>
    <r>
      <rPr>
        <sz val="9"/>
        <color rgb="FF00B0F0"/>
        <rFont val="Arial CE"/>
        <family val="2"/>
      </rPr>
      <t>(je možné nabídnout rovnocenné řešení)</t>
    </r>
  </si>
  <si>
    <r>
      <t xml:space="preserve">Instalační rámeček malý (ZU,ZVST) 110902   </t>
    </r>
    <r>
      <rPr>
        <sz val="9"/>
        <color rgb="FF00B0F0"/>
        <rFont val="Arial CE"/>
        <family val="2"/>
      </rPr>
      <t>(je možné nabídnout rovnocenné řešení</t>
    </r>
    <r>
      <rPr>
        <sz val="9"/>
        <rFont val="Arial CE"/>
        <family val="2"/>
      </rPr>
      <t>)</t>
    </r>
  </si>
  <si>
    <r>
      <t xml:space="preserve">Instalační rámeček střední (TPS,AVKJV) 102420   </t>
    </r>
    <r>
      <rPr>
        <sz val="9"/>
        <color rgb="FF00B0F0"/>
        <rFont val="Arial CE"/>
        <family val="2"/>
      </rPr>
      <t>(je možné nabídnout rovnocenné řešení)</t>
    </r>
  </si>
  <si>
    <r>
      <t xml:space="preserve">Stožárová svorkovnice průchozí s pojistkovým spodkem E14, pro soustavu TN-C, (např. typ SV-A 9.35.4)   </t>
    </r>
    <r>
      <rPr>
        <sz val="9"/>
        <color rgb="FF00B0F0"/>
        <rFont val="Arial CE"/>
        <family val="2"/>
      </rPr>
      <t>(je možné nabídnout rovnocenné řešení)</t>
    </r>
  </si>
  <si>
    <r>
      <t xml:space="preserve">Ochranná manžeta plastová pro stožár průměru 133mm, (např. typ OMP 133)   </t>
    </r>
    <r>
      <rPr>
        <sz val="9"/>
        <color rgb="FF00B0F0"/>
        <rFont val="Arial CE"/>
        <family val="2"/>
      </rPr>
      <t>(je možné nabídnout rovnocenné řešení)</t>
    </r>
  </si>
  <si>
    <r>
      <t xml:space="preserve">Svítidlo uliční SGS101 SON-T50W II MR SKD 42/60 Philips Malaga, krytí IP43/65, zdroj SON-T/E27   </t>
    </r>
    <r>
      <rPr>
        <sz val="9"/>
        <color rgb="FFC00000"/>
        <rFont val="Arial CE"/>
        <family val="2"/>
      </rPr>
      <t>(typ výrobku si vymínil provozovatel)</t>
    </r>
  </si>
  <si>
    <r>
      <t xml:space="preserve">Výbojka halogenidová PHILIPS MASTER SON-T PIA PLUS 50W, 230V, E27   </t>
    </r>
    <r>
      <rPr>
        <sz val="9"/>
        <color rgb="FFC00000"/>
        <rFont val="Arial CE"/>
        <family val="2"/>
      </rPr>
      <t>(typ výrobku si vymínil provozovatel)</t>
    </r>
  </si>
  <si>
    <t>Montáž ocelového bezpaticového stožáru výšky 5m, např. K5-133/89/30, do pouzdrového základu /3lidi á 6NH/</t>
  </si>
  <si>
    <r>
      <t xml:space="preserve">Stožár ocelový bezpaticový zinkovaný výšky 5m, (např. K5-133/89/60 - celková délka Hc=5,6m, užitná výška H=5,0m, vetknutí E=0,6m)   </t>
    </r>
    <r>
      <rPr>
        <sz val="9"/>
        <color rgb="FFC00000"/>
        <rFont val="Arial CE"/>
        <family val="2"/>
      </rPr>
      <t>(typ výrobku si vymínil provozovatel)</t>
    </r>
  </si>
  <si>
    <r>
      <t xml:space="preserve">Objektová přípojková sdělovací skříň MIS 1b-PO /pod omítku/, IP54, 317x205x135mm   </t>
    </r>
    <r>
      <rPr>
        <sz val="9"/>
        <color rgb="FFC00000"/>
        <rFont val="Arial CE"/>
        <family val="2"/>
      </rPr>
      <t>(typ výrobku si vymínil provozovatel)</t>
    </r>
  </si>
  <si>
    <r>
      <t xml:space="preserve">Stožár ocelový zinkovaný výšky 10m, (např. K10-133/89/60-dělený - celková délka Hc=11,2m, užitná výška H=10,0m, vetknutí E=1,2m)   </t>
    </r>
    <r>
      <rPr>
        <sz val="9"/>
        <color rgb="FFC00000"/>
        <rFont val="Arial CE"/>
        <family val="2"/>
      </rPr>
      <t>(typ výrobku si vymínil provozovatel)</t>
    </r>
  </si>
  <si>
    <r>
      <t>Držák DZ25 prodlužovací ocelový zinkovaný průměru 25mm s přechodkou na dřík stožáru průměru 60mm, užitná délka 1000mm, včetně zinkovaných třmenů</t>
    </r>
    <r>
      <rPr>
        <sz val="9"/>
        <color rgb="FFC00000"/>
        <rFont val="Arial CE"/>
        <family val="2"/>
      </rPr>
      <t xml:space="preserve">   (typ výrobku si vymínil provozovatel)</t>
    </r>
  </si>
</sst>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1"/>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
      <sz val="9"/>
      <color rgb="FF0000FF"/>
      <name val="Arial CE"/>
      <family val="2"/>
    </font>
    <font>
      <i/>
      <sz val="9"/>
      <color rgb="FF00B0F0"/>
      <name val="Arial CE"/>
      <family val="2"/>
    </font>
    <font>
      <sz val="9"/>
      <color rgb="FFC00000"/>
      <name val="Arial CE"/>
      <family val="2"/>
    </font>
    <font>
      <sz val="9"/>
      <color rgb="FF00B0F0"/>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2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8"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167" fontId="23" fillId="2" borderId="22" xfId="0" applyNumberFormat="1" applyFont="1" applyFill="1" applyBorder="1" applyAlignment="1" applyProtection="1">
      <alignment vertical="center"/>
      <protection locked="0"/>
    </xf>
    <xf numFmtId="0" fontId="39"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23" fillId="0" borderId="22" xfId="0" applyFont="1" applyBorder="1" applyAlignment="1" applyProtection="1">
      <alignment horizontal="left" vertical="center" wrapText="1"/>
      <protection/>
    </xf>
    <xf numFmtId="0" fontId="43" fillId="0" borderId="22" xfId="0" applyFont="1" applyBorder="1" applyAlignment="1" applyProtection="1">
      <alignment horizontal="left" vertical="center" wrapText="1"/>
      <protection/>
    </xf>
    <xf numFmtId="49" fontId="3" fillId="2" borderId="0" xfId="0" applyNumberFormat="1" applyFont="1" applyFill="1" applyAlignment="1" applyProtection="1">
      <alignment horizontal="left" vertical="center"/>
      <protection locked="0"/>
    </xf>
    <xf numFmtId="0" fontId="3" fillId="2" borderId="0" xfId="0" applyFont="1" applyFill="1" applyAlignment="1" applyProtection="1">
      <alignment horizontal="left" vertical="center"/>
      <protection locked="0"/>
    </xf>
    <xf numFmtId="0" fontId="31" fillId="0" borderId="0" xfId="0" applyFont="1" applyAlignment="1" applyProtection="1">
      <alignment horizontal="left" vertical="center" wrapText="1"/>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21"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2" fillId="0" borderId="0" xfId="0" applyFont="1" applyAlignment="1" applyProtection="1">
      <alignment horizontal="left" vertical="center"/>
      <protection/>
    </xf>
    <xf numFmtId="0" fontId="22" fillId="0" borderId="0" xfId="0" applyFont="1" applyAlignment="1">
      <alignment horizontal="left" vertical="center"/>
    </xf>
    <xf numFmtId="14" fontId="3" fillId="0" borderId="0" xfId="0" applyNumberFormat="1" applyFont="1" applyFill="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24"/>
  <sheetViews>
    <sheetView showGridLines="0" workbookViewId="0" topLeftCell="A1">
      <selection activeCell="AN8" sqref="AN8"/>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11"/>
      <c r="AS2" s="311"/>
      <c r="AT2" s="311"/>
      <c r="AU2" s="311"/>
      <c r="AV2" s="311"/>
      <c r="AW2" s="311"/>
      <c r="AX2" s="311"/>
      <c r="AY2" s="311"/>
      <c r="AZ2" s="311"/>
      <c r="BA2" s="311"/>
      <c r="BB2" s="311"/>
      <c r="BC2" s="311"/>
      <c r="BD2" s="311"/>
      <c r="BE2" s="31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95" t="s">
        <v>14</v>
      </c>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2"/>
      <c r="AQ5" s="22"/>
      <c r="AR5" s="20"/>
      <c r="BE5" s="292" t="s">
        <v>15</v>
      </c>
      <c r="BS5" s="17" t="s">
        <v>6</v>
      </c>
    </row>
    <row r="6" spans="2:71" s="1" customFormat="1" ht="36.95" customHeight="1">
      <c r="B6" s="21"/>
      <c r="C6" s="22"/>
      <c r="D6" s="28" t="s">
        <v>16</v>
      </c>
      <c r="E6" s="22"/>
      <c r="F6" s="22"/>
      <c r="G6" s="22"/>
      <c r="H6" s="22"/>
      <c r="I6" s="22"/>
      <c r="J6" s="22"/>
      <c r="K6" s="297" t="s">
        <v>17</v>
      </c>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2"/>
      <c r="AQ6" s="22"/>
      <c r="AR6" s="20"/>
      <c r="BE6" s="293"/>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93"/>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X8" s="22"/>
      <c r="Y8" s="22"/>
      <c r="Z8" s="22"/>
      <c r="AA8" s="22"/>
      <c r="AB8" s="22"/>
      <c r="AC8" s="22"/>
      <c r="AD8" s="22"/>
      <c r="AE8" s="22"/>
      <c r="AF8" s="22"/>
      <c r="AG8" s="22"/>
      <c r="AH8" s="22"/>
      <c r="AI8" s="324"/>
      <c r="AJ8" s="22"/>
      <c r="AK8" s="29" t="s">
        <v>22</v>
      </c>
      <c r="AL8" s="22"/>
      <c r="AM8" s="22"/>
      <c r="AN8" s="264" t="s">
        <v>28</v>
      </c>
      <c r="AO8" s="22"/>
      <c r="AP8" s="22"/>
      <c r="AQ8" s="22"/>
      <c r="AR8" s="20"/>
      <c r="BE8" s="293"/>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J9" s="22"/>
      <c r="AK9" s="22"/>
      <c r="AL9" s="22"/>
      <c r="AM9" s="22"/>
      <c r="AN9" s="22"/>
      <c r="AO9" s="22"/>
      <c r="AP9" s="22"/>
      <c r="AQ9" s="22"/>
      <c r="AR9" s="20"/>
      <c r="BE9" s="293"/>
      <c r="BS9" s="17" t="s">
        <v>6</v>
      </c>
    </row>
    <row r="10" spans="2:71" s="1" customFormat="1" ht="12" customHeight="1">
      <c r="B10" s="21"/>
      <c r="C10" s="22"/>
      <c r="D10" s="29" t="s">
        <v>23</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24</v>
      </c>
      <c r="AL10" s="22"/>
      <c r="AM10" s="22"/>
      <c r="AN10" s="27" t="s">
        <v>1</v>
      </c>
      <c r="AO10" s="22"/>
      <c r="AP10" s="22"/>
      <c r="AQ10" s="22"/>
      <c r="AR10" s="20"/>
      <c r="BE10" s="293"/>
      <c r="BS10" s="17" t="s">
        <v>6</v>
      </c>
    </row>
    <row r="11" spans="2:71" s="1" customFormat="1" ht="18.4" customHeight="1">
      <c r="B11" s="21"/>
      <c r="C11" s="22"/>
      <c r="D11" s="22"/>
      <c r="E11" s="27" t="s">
        <v>25</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93"/>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3"/>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24</v>
      </c>
      <c r="AL13" s="22"/>
      <c r="AM13" s="22"/>
      <c r="AN13" s="31" t="s">
        <v>28</v>
      </c>
      <c r="AO13" s="22"/>
      <c r="AP13" s="22"/>
      <c r="AQ13" s="22"/>
      <c r="AR13" s="20"/>
      <c r="BE13" s="293"/>
      <c r="BS13" s="17" t="s">
        <v>6</v>
      </c>
    </row>
    <row r="14" spans="2:71" ht="12.75">
      <c r="B14" s="21"/>
      <c r="C14" s="22"/>
      <c r="D14" s="22"/>
      <c r="E14" s="298" t="s">
        <v>28</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 t="s">
        <v>26</v>
      </c>
      <c r="AL14" s="22"/>
      <c r="AM14" s="22"/>
      <c r="AN14" s="31" t="s">
        <v>28</v>
      </c>
      <c r="AO14" s="22"/>
      <c r="AP14" s="22"/>
      <c r="AQ14" s="22"/>
      <c r="AR14" s="20"/>
      <c r="BE14" s="293"/>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3"/>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24</v>
      </c>
      <c r="AL16" s="22"/>
      <c r="AM16" s="22"/>
      <c r="AN16" s="27" t="s">
        <v>1</v>
      </c>
      <c r="AO16" s="22"/>
      <c r="AP16" s="22"/>
      <c r="AQ16" s="22"/>
      <c r="AR16" s="20"/>
      <c r="BE16" s="293"/>
      <c r="BS16" s="17" t="s">
        <v>4</v>
      </c>
    </row>
    <row r="17" spans="2:71" s="1" customFormat="1" ht="18.4" customHeight="1">
      <c r="B17" s="21"/>
      <c r="C17" s="22"/>
      <c r="D17" s="22"/>
      <c r="E17" s="27" t="s">
        <v>30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93"/>
      <c r="BS17" s="17" t="s">
        <v>31</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3"/>
      <c r="BS18" s="17" t="s">
        <v>6</v>
      </c>
    </row>
    <row r="19" spans="2:71" s="1" customFormat="1" ht="12" customHeight="1">
      <c r="B19" s="21"/>
      <c r="C19" s="22"/>
      <c r="D19" s="29"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24</v>
      </c>
      <c r="AL19" s="22"/>
      <c r="AM19" s="22"/>
      <c r="AN19" s="27" t="s">
        <v>1</v>
      </c>
      <c r="AO19" s="22"/>
      <c r="AP19" s="22"/>
      <c r="AQ19" s="22"/>
      <c r="AR19" s="20"/>
      <c r="BE19" s="293"/>
      <c r="BS19" s="17" t="s">
        <v>6</v>
      </c>
    </row>
    <row r="20" spans="2:71" s="1" customFormat="1" ht="18.4" customHeight="1">
      <c r="B20" s="21"/>
      <c r="C20" s="22"/>
      <c r="D20" s="22"/>
      <c r="E20" s="27" t="s">
        <v>33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93"/>
      <c r="BS20" s="17" t="s">
        <v>31</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3"/>
    </row>
    <row r="22" spans="2:57" s="1" customFormat="1" ht="12" customHeight="1">
      <c r="B22" s="21"/>
      <c r="C22" s="22"/>
      <c r="D22" s="29" t="s">
        <v>34</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3"/>
    </row>
    <row r="23" spans="2:57" s="1" customFormat="1" ht="47.25" customHeight="1">
      <c r="B23" s="21"/>
      <c r="C23" s="22"/>
      <c r="D23" s="22"/>
      <c r="E23" s="300" t="s">
        <v>35</v>
      </c>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22"/>
      <c r="AP23" s="22"/>
      <c r="AQ23" s="22"/>
      <c r="AR23" s="20"/>
      <c r="BE23" s="293"/>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3"/>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3"/>
    </row>
    <row r="26" spans="1:57" s="2" customFormat="1" ht="25.9"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01">
        <f>ROUND(AG94,2)</f>
        <v>0</v>
      </c>
      <c r="AL26" s="302"/>
      <c r="AM26" s="302"/>
      <c r="AN26" s="302"/>
      <c r="AO26" s="302"/>
      <c r="AP26" s="36"/>
      <c r="AQ26" s="36"/>
      <c r="AR26" s="39"/>
      <c r="BE26" s="293"/>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3"/>
    </row>
    <row r="28" spans="1:57" s="2" customFormat="1" ht="12.75">
      <c r="A28" s="34"/>
      <c r="B28" s="35"/>
      <c r="C28" s="36"/>
      <c r="D28" s="36"/>
      <c r="E28" s="36"/>
      <c r="F28" s="36"/>
      <c r="G28" s="36"/>
      <c r="H28" s="36"/>
      <c r="I28" s="36"/>
      <c r="J28" s="36"/>
      <c r="K28" s="36"/>
      <c r="L28" s="303" t="s">
        <v>37</v>
      </c>
      <c r="M28" s="303"/>
      <c r="N28" s="303"/>
      <c r="O28" s="303"/>
      <c r="P28" s="303"/>
      <c r="Q28" s="36"/>
      <c r="R28" s="36"/>
      <c r="S28" s="36"/>
      <c r="T28" s="36"/>
      <c r="U28" s="36"/>
      <c r="V28" s="36"/>
      <c r="W28" s="303" t="s">
        <v>38</v>
      </c>
      <c r="X28" s="303"/>
      <c r="Y28" s="303"/>
      <c r="Z28" s="303"/>
      <c r="AA28" s="303"/>
      <c r="AB28" s="303"/>
      <c r="AC28" s="303"/>
      <c r="AD28" s="303"/>
      <c r="AE28" s="303"/>
      <c r="AF28" s="36"/>
      <c r="AG28" s="36"/>
      <c r="AH28" s="36"/>
      <c r="AI28" s="36"/>
      <c r="AJ28" s="36"/>
      <c r="AK28" s="303" t="s">
        <v>39</v>
      </c>
      <c r="AL28" s="303"/>
      <c r="AM28" s="303"/>
      <c r="AN28" s="303"/>
      <c r="AO28" s="303"/>
      <c r="AP28" s="36"/>
      <c r="AQ28" s="36"/>
      <c r="AR28" s="39"/>
      <c r="BE28" s="293"/>
    </row>
    <row r="29" spans="2:57" s="3" customFormat="1" ht="14.45" customHeight="1">
      <c r="B29" s="40"/>
      <c r="C29" s="41"/>
      <c r="D29" s="29" t="s">
        <v>40</v>
      </c>
      <c r="E29" s="41"/>
      <c r="F29" s="29" t="s">
        <v>41</v>
      </c>
      <c r="G29" s="41"/>
      <c r="H29" s="41"/>
      <c r="I29" s="41"/>
      <c r="J29" s="41"/>
      <c r="K29" s="41"/>
      <c r="L29" s="306">
        <v>0.21</v>
      </c>
      <c r="M29" s="305"/>
      <c r="N29" s="305"/>
      <c r="O29" s="305"/>
      <c r="P29" s="305"/>
      <c r="Q29" s="41"/>
      <c r="R29" s="41"/>
      <c r="S29" s="41"/>
      <c r="T29" s="41"/>
      <c r="U29" s="41"/>
      <c r="V29" s="41"/>
      <c r="W29" s="304">
        <f>ROUND(AZ94,2)</f>
        <v>0</v>
      </c>
      <c r="X29" s="305"/>
      <c r="Y29" s="305"/>
      <c r="Z29" s="305"/>
      <c r="AA29" s="305"/>
      <c r="AB29" s="305"/>
      <c r="AC29" s="305"/>
      <c r="AD29" s="305"/>
      <c r="AE29" s="305"/>
      <c r="AF29" s="41"/>
      <c r="AG29" s="41"/>
      <c r="AH29" s="41"/>
      <c r="AI29" s="41"/>
      <c r="AJ29" s="41"/>
      <c r="AK29" s="304">
        <f>ROUND(AV94,2)</f>
        <v>0</v>
      </c>
      <c r="AL29" s="305"/>
      <c r="AM29" s="305"/>
      <c r="AN29" s="305"/>
      <c r="AO29" s="305"/>
      <c r="AP29" s="41"/>
      <c r="AQ29" s="41"/>
      <c r="AR29" s="42"/>
      <c r="BE29" s="294"/>
    </row>
    <row r="30" spans="2:57" s="3" customFormat="1" ht="14.45" customHeight="1">
      <c r="B30" s="40"/>
      <c r="C30" s="41"/>
      <c r="D30" s="41"/>
      <c r="E30" s="41"/>
      <c r="F30" s="29" t="s">
        <v>42</v>
      </c>
      <c r="G30" s="41"/>
      <c r="H30" s="41"/>
      <c r="I30" s="41"/>
      <c r="J30" s="41"/>
      <c r="K30" s="41"/>
      <c r="L30" s="306">
        <v>0.15</v>
      </c>
      <c r="M30" s="305"/>
      <c r="N30" s="305"/>
      <c r="O30" s="305"/>
      <c r="P30" s="305"/>
      <c r="Q30" s="41"/>
      <c r="R30" s="41"/>
      <c r="S30" s="41"/>
      <c r="T30" s="41"/>
      <c r="U30" s="41"/>
      <c r="V30" s="41"/>
      <c r="W30" s="304">
        <f>ROUND(BA94,2)</f>
        <v>0</v>
      </c>
      <c r="X30" s="305"/>
      <c r="Y30" s="305"/>
      <c r="Z30" s="305"/>
      <c r="AA30" s="305"/>
      <c r="AB30" s="305"/>
      <c r="AC30" s="305"/>
      <c r="AD30" s="305"/>
      <c r="AE30" s="305"/>
      <c r="AF30" s="41"/>
      <c r="AG30" s="41"/>
      <c r="AH30" s="41"/>
      <c r="AI30" s="41"/>
      <c r="AJ30" s="41"/>
      <c r="AK30" s="304">
        <f>ROUND(AW94,2)</f>
        <v>0</v>
      </c>
      <c r="AL30" s="305"/>
      <c r="AM30" s="305"/>
      <c r="AN30" s="305"/>
      <c r="AO30" s="305"/>
      <c r="AP30" s="41"/>
      <c r="AQ30" s="41"/>
      <c r="AR30" s="42"/>
      <c r="BE30" s="294"/>
    </row>
    <row r="31" spans="2:57" s="3" customFormat="1" ht="14.45" customHeight="1" hidden="1">
      <c r="B31" s="40"/>
      <c r="C31" s="41"/>
      <c r="D31" s="41"/>
      <c r="E31" s="41"/>
      <c r="F31" s="29" t="s">
        <v>43</v>
      </c>
      <c r="G31" s="41"/>
      <c r="H31" s="41"/>
      <c r="I31" s="41"/>
      <c r="J31" s="41"/>
      <c r="K31" s="41"/>
      <c r="L31" s="306">
        <v>0.21</v>
      </c>
      <c r="M31" s="305"/>
      <c r="N31" s="305"/>
      <c r="O31" s="305"/>
      <c r="P31" s="305"/>
      <c r="Q31" s="41"/>
      <c r="R31" s="41"/>
      <c r="S31" s="41"/>
      <c r="T31" s="41"/>
      <c r="U31" s="41"/>
      <c r="V31" s="41"/>
      <c r="W31" s="304">
        <f>ROUND(BB94,2)</f>
        <v>0</v>
      </c>
      <c r="X31" s="305"/>
      <c r="Y31" s="305"/>
      <c r="Z31" s="305"/>
      <c r="AA31" s="305"/>
      <c r="AB31" s="305"/>
      <c r="AC31" s="305"/>
      <c r="AD31" s="305"/>
      <c r="AE31" s="305"/>
      <c r="AF31" s="41"/>
      <c r="AG31" s="41"/>
      <c r="AH31" s="41"/>
      <c r="AI31" s="41"/>
      <c r="AJ31" s="41"/>
      <c r="AK31" s="304">
        <v>0</v>
      </c>
      <c r="AL31" s="305"/>
      <c r="AM31" s="305"/>
      <c r="AN31" s="305"/>
      <c r="AO31" s="305"/>
      <c r="AP31" s="41"/>
      <c r="AQ31" s="41"/>
      <c r="AR31" s="42"/>
      <c r="BE31" s="294"/>
    </row>
    <row r="32" spans="2:57" s="3" customFormat="1" ht="14.45" customHeight="1" hidden="1">
      <c r="B32" s="40"/>
      <c r="C32" s="41"/>
      <c r="D32" s="41"/>
      <c r="E32" s="41"/>
      <c r="F32" s="29" t="s">
        <v>44</v>
      </c>
      <c r="G32" s="41"/>
      <c r="H32" s="41"/>
      <c r="I32" s="41"/>
      <c r="J32" s="41"/>
      <c r="K32" s="41"/>
      <c r="L32" s="306">
        <v>0.15</v>
      </c>
      <c r="M32" s="305"/>
      <c r="N32" s="305"/>
      <c r="O32" s="305"/>
      <c r="P32" s="305"/>
      <c r="Q32" s="41"/>
      <c r="R32" s="41"/>
      <c r="S32" s="41"/>
      <c r="T32" s="41"/>
      <c r="U32" s="41"/>
      <c r="V32" s="41"/>
      <c r="W32" s="304">
        <f>ROUND(BC94,2)</f>
        <v>0</v>
      </c>
      <c r="X32" s="305"/>
      <c r="Y32" s="305"/>
      <c r="Z32" s="305"/>
      <c r="AA32" s="305"/>
      <c r="AB32" s="305"/>
      <c r="AC32" s="305"/>
      <c r="AD32" s="305"/>
      <c r="AE32" s="305"/>
      <c r="AF32" s="41"/>
      <c r="AG32" s="41"/>
      <c r="AH32" s="41"/>
      <c r="AI32" s="41"/>
      <c r="AJ32" s="41"/>
      <c r="AK32" s="304">
        <v>0</v>
      </c>
      <c r="AL32" s="305"/>
      <c r="AM32" s="305"/>
      <c r="AN32" s="305"/>
      <c r="AO32" s="305"/>
      <c r="AP32" s="41"/>
      <c r="AQ32" s="41"/>
      <c r="AR32" s="42"/>
      <c r="BE32" s="294"/>
    </row>
    <row r="33" spans="2:57" s="3" customFormat="1" ht="14.45" customHeight="1" hidden="1">
      <c r="B33" s="40"/>
      <c r="C33" s="41"/>
      <c r="D33" s="41"/>
      <c r="E33" s="41"/>
      <c r="F33" s="29" t="s">
        <v>45</v>
      </c>
      <c r="G33" s="41"/>
      <c r="H33" s="41"/>
      <c r="I33" s="41"/>
      <c r="J33" s="41"/>
      <c r="K33" s="41"/>
      <c r="L33" s="306">
        <v>0</v>
      </c>
      <c r="M33" s="305"/>
      <c r="N33" s="305"/>
      <c r="O33" s="305"/>
      <c r="P33" s="305"/>
      <c r="Q33" s="41"/>
      <c r="R33" s="41"/>
      <c r="S33" s="41"/>
      <c r="T33" s="41"/>
      <c r="U33" s="41"/>
      <c r="V33" s="41"/>
      <c r="W33" s="304">
        <f>ROUND(BD94,2)</f>
        <v>0</v>
      </c>
      <c r="X33" s="305"/>
      <c r="Y33" s="305"/>
      <c r="Z33" s="305"/>
      <c r="AA33" s="305"/>
      <c r="AB33" s="305"/>
      <c r="AC33" s="305"/>
      <c r="AD33" s="305"/>
      <c r="AE33" s="305"/>
      <c r="AF33" s="41"/>
      <c r="AG33" s="41"/>
      <c r="AH33" s="41"/>
      <c r="AI33" s="41"/>
      <c r="AJ33" s="41"/>
      <c r="AK33" s="304">
        <v>0</v>
      </c>
      <c r="AL33" s="305"/>
      <c r="AM33" s="305"/>
      <c r="AN33" s="305"/>
      <c r="AO33" s="305"/>
      <c r="AP33" s="41"/>
      <c r="AQ33" s="41"/>
      <c r="AR33" s="42"/>
      <c r="BE33" s="294"/>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3"/>
    </row>
    <row r="35" spans="1:57" s="2" customFormat="1" ht="25.9"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310" t="s">
        <v>48</v>
      </c>
      <c r="Y35" s="308"/>
      <c r="Z35" s="308"/>
      <c r="AA35" s="308"/>
      <c r="AB35" s="308"/>
      <c r="AC35" s="45"/>
      <c r="AD35" s="45"/>
      <c r="AE35" s="45"/>
      <c r="AF35" s="45"/>
      <c r="AG35" s="45"/>
      <c r="AH35" s="45"/>
      <c r="AI35" s="45"/>
      <c r="AJ35" s="45"/>
      <c r="AK35" s="307">
        <f>SUM(AK26:AK33)</f>
        <v>0</v>
      </c>
      <c r="AL35" s="308"/>
      <c r="AM35" s="308"/>
      <c r="AN35" s="308"/>
      <c r="AO35" s="309"/>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ROUDNICKA</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74" t="str">
        <f>K6</f>
        <v>Centrum pro osoby se zdravotním postižením</v>
      </c>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Hradec Králové-Roudnička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8" t="str">
        <f>IF(AN8="","",AN8)</f>
        <v>Vyplň údaj</v>
      </c>
      <c r="AN87" s="278"/>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23</v>
      </c>
      <c r="D89" s="36"/>
      <c r="E89" s="36"/>
      <c r="F89" s="36"/>
      <c r="G89" s="36"/>
      <c r="H89" s="36"/>
      <c r="I89" s="36"/>
      <c r="J89" s="36"/>
      <c r="K89" s="36"/>
      <c r="L89" s="59" t="str">
        <f>IF(E11="","",E11)</f>
        <v>Královéhradecký kraj</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79" t="str">
        <f>IF(E17="","",E17)</f>
        <v>Pridos Hradec Králové</v>
      </c>
      <c r="AN89" s="280"/>
      <c r="AO89" s="280"/>
      <c r="AP89" s="280"/>
      <c r="AQ89" s="36"/>
      <c r="AR89" s="39"/>
      <c r="AS89" s="282" t="s">
        <v>56</v>
      </c>
      <c r="AT89" s="283"/>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32</v>
      </c>
      <c r="AJ90" s="36"/>
      <c r="AK90" s="36"/>
      <c r="AL90" s="36"/>
      <c r="AM90" s="279" t="str">
        <f>IF(E20="","",E20)</f>
        <v xml:space="preserve"> </v>
      </c>
      <c r="AN90" s="280"/>
      <c r="AO90" s="280"/>
      <c r="AP90" s="280"/>
      <c r="AQ90" s="36"/>
      <c r="AR90" s="39"/>
      <c r="AS90" s="284"/>
      <c r="AT90" s="285"/>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86"/>
      <c r="AT91" s="287"/>
      <c r="AU91" s="71"/>
      <c r="AV91" s="71"/>
      <c r="AW91" s="71"/>
      <c r="AX91" s="71"/>
      <c r="AY91" s="71"/>
      <c r="AZ91" s="71"/>
      <c r="BA91" s="71"/>
      <c r="BB91" s="71"/>
      <c r="BC91" s="71"/>
      <c r="BD91" s="72"/>
      <c r="BE91" s="34"/>
    </row>
    <row r="92" spans="1:57" s="2" customFormat="1" ht="29.25" customHeight="1">
      <c r="A92" s="34"/>
      <c r="B92" s="35"/>
      <c r="C92" s="281" t="s">
        <v>57</v>
      </c>
      <c r="D92" s="277"/>
      <c r="E92" s="277"/>
      <c r="F92" s="277"/>
      <c r="G92" s="277"/>
      <c r="H92" s="73"/>
      <c r="I92" s="276" t="s">
        <v>58</v>
      </c>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89" t="s">
        <v>59</v>
      </c>
      <c r="AH92" s="277"/>
      <c r="AI92" s="277"/>
      <c r="AJ92" s="277"/>
      <c r="AK92" s="277"/>
      <c r="AL92" s="277"/>
      <c r="AM92" s="277"/>
      <c r="AN92" s="276" t="s">
        <v>60</v>
      </c>
      <c r="AO92" s="277"/>
      <c r="AP92" s="288"/>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0">
        <f>ROUND(AG95+AG106+AG109+SUM(AG112:AG114)+SUM(AG118:AG122),2)</f>
        <v>0</v>
      </c>
      <c r="AH94" s="290"/>
      <c r="AI94" s="290"/>
      <c r="AJ94" s="290"/>
      <c r="AK94" s="290"/>
      <c r="AL94" s="290"/>
      <c r="AM94" s="290"/>
      <c r="AN94" s="291">
        <f aca="true" t="shared" si="0" ref="AN94:AN122">SUM(AG94,AT94)</f>
        <v>0</v>
      </c>
      <c r="AO94" s="291"/>
      <c r="AP94" s="291"/>
      <c r="AQ94" s="85" t="s">
        <v>1</v>
      </c>
      <c r="AR94" s="86"/>
      <c r="AS94" s="87">
        <f>ROUND(AS95+AS106+AS109+SUM(AS112:AS114)+SUM(AS118:AS122),2)</f>
        <v>0</v>
      </c>
      <c r="AT94" s="88">
        <f aca="true" t="shared" si="1" ref="AT94:AT122">ROUND(SUM(AV94:AW94),2)</f>
        <v>0</v>
      </c>
      <c r="AU94" s="89">
        <f>ROUND(AU95+AU106+AU109+SUM(AU112:AU114)+SUM(AU118:AU122),5)</f>
        <v>0</v>
      </c>
      <c r="AV94" s="88">
        <f>ROUND(AZ94*L29,2)</f>
        <v>0</v>
      </c>
      <c r="AW94" s="88">
        <f>ROUND(BA94*L30,2)</f>
        <v>0</v>
      </c>
      <c r="AX94" s="88">
        <f>ROUND(BB94*L29,2)</f>
        <v>0</v>
      </c>
      <c r="AY94" s="88">
        <f>ROUND(BC94*L30,2)</f>
        <v>0</v>
      </c>
      <c r="AZ94" s="88">
        <f>ROUND(AZ95+AZ106+AZ109+SUM(AZ112:AZ114)+SUM(AZ118:AZ122),2)</f>
        <v>0</v>
      </c>
      <c r="BA94" s="88">
        <f>ROUND(BA95+BA106+BA109+SUM(BA112:BA114)+SUM(BA118:BA122),2)</f>
        <v>0</v>
      </c>
      <c r="BB94" s="88">
        <f>ROUND(BB95+BB106+BB109+SUM(BB112:BB114)+SUM(BB118:BB122),2)</f>
        <v>0</v>
      </c>
      <c r="BC94" s="88">
        <f>ROUND(BC95+BC106+BC109+SUM(BC112:BC114)+SUM(BC118:BC122),2)</f>
        <v>0</v>
      </c>
      <c r="BD94" s="90">
        <f>ROUND(BD95+BD106+BD109+SUM(BD112:BD114)+SUM(BD118:BD122),2)</f>
        <v>0</v>
      </c>
      <c r="BS94" s="91" t="s">
        <v>75</v>
      </c>
      <c r="BT94" s="91" t="s">
        <v>76</v>
      </c>
      <c r="BU94" s="92" t="s">
        <v>77</v>
      </c>
      <c r="BV94" s="91" t="s">
        <v>78</v>
      </c>
      <c r="BW94" s="91" t="s">
        <v>5</v>
      </c>
      <c r="BX94" s="91" t="s">
        <v>79</v>
      </c>
      <c r="CL94" s="91" t="s">
        <v>1</v>
      </c>
    </row>
    <row r="95" spans="2:91" s="7" customFormat="1" ht="16.5" customHeight="1">
      <c r="B95" s="93"/>
      <c r="C95" s="94"/>
      <c r="D95" s="267" t="s">
        <v>80</v>
      </c>
      <c r="E95" s="267"/>
      <c r="F95" s="267"/>
      <c r="G95" s="267"/>
      <c r="H95" s="267"/>
      <c r="I95" s="95"/>
      <c r="J95" s="267" t="s">
        <v>81</v>
      </c>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73">
        <f>ROUND(AG96+SUM(AG97:AG101)+AG105,2)</f>
        <v>0</v>
      </c>
      <c r="AH95" s="272"/>
      <c r="AI95" s="272"/>
      <c r="AJ95" s="272"/>
      <c r="AK95" s="272"/>
      <c r="AL95" s="272"/>
      <c r="AM95" s="272"/>
      <c r="AN95" s="271">
        <f t="shared" si="0"/>
        <v>0</v>
      </c>
      <c r="AO95" s="272"/>
      <c r="AP95" s="272"/>
      <c r="AQ95" s="96" t="s">
        <v>82</v>
      </c>
      <c r="AR95" s="97"/>
      <c r="AS95" s="98">
        <f>ROUND(AS96+SUM(AS97:AS101)+AS105,2)</f>
        <v>0</v>
      </c>
      <c r="AT95" s="99">
        <f t="shared" si="1"/>
        <v>0</v>
      </c>
      <c r="AU95" s="100">
        <f>ROUND(AU96+SUM(AU97:AU101)+AU105,5)</f>
        <v>0</v>
      </c>
      <c r="AV95" s="99">
        <f>ROUND(AZ95*L29,2)</f>
        <v>0</v>
      </c>
      <c r="AW95" s="99">
        <f>ROUND(BA95*L30,2)</f>
        <v>0</v>
      </c>
      <c r="AX95" s="99">
        <f>ROUND(BB95*L29,2)</f>
        <v>0</v>
      </c>
      <c r="AY95" s="99">
        <f>ROUND(BC95*L30,2)</f>
        <v>0</v>
      </c>
      <c r="AZ95" s="99">
        <f>ROUND(AZ96+SUM(AZ97:AZ101)+AZ105,2)</f>
        <v>0</v>
      </c>
      <c r="BA95" s="99">
        <f>ROUND(BA96+SUM(BA97:BA101)+BA105,2)</f>
        <v>0</v>
      </c>
      <c r="BB95" s="99">
        <f>ROUND(BB96+SUM(BB97:BB101)+BB105,2)</f>
        <v>0</v>
      </c>
      <c r="BC95" s="99">
        <f>ROUND(BC96+SUM(BC97:BC101)+BC105,2)</f>
        <v>0</v>
      </c>
      <c r="BD95" s="101">
        <f>ROUND(BD96+SUM(BD97:BD101)+BD105,2)</f>
        <v>0</v>
      </c>
      <c r="BS95" s="102" t="s">
        <v>75</v>
      </c>
      <c r="BT95" s="102" t="s">
        <v>83</v>
      </c>
      <c r="BU95" s="102" t="s">
        <v>77</v>
      </c>
      <c r="BV95" s="102" t="s">
        <v>78</v>
      </c>
      <c r="BW95" s="102" t="s">
        <v>84</v>
      </c>
      <c r="BX95" s="102" t="s">
        <v>5</v>
      </c>
      <c r="CL95" s="102" t="s">
        <v>1</v>
      </c>
      <c r="CM95" s="102" t="s">
        <v>83</v>
      </c>
    </row>
    <row r="96" spans="1:90" s="4" customFormat="1" ht="16.5" customHeight="1">
      <c r="A96" s="103" t="s">
        <v>85</v>
      </c>
      <c r="B96" s="58"/>
      <c r="C96" s="104"/>
      <c r="D96" s="104"/>
      <c r="E96" s="266" t="s">
        <v>86</v>
      </c>
      <c r="F96" s="266"/>
      <c r="G96" s="266"/>
      <c r="H96" s="266"/>
      <c r="I96" s="266"/>
      <c r="J96" s="104"/>
      <c r="K96" s="266" t="s">
        <v>87</v>
      </c>
      <c r="L96" s="266"/>
      <c r="M96" s="266"/>
      <c r="N96" s="266"/>
      <c r="O96" s="266"/>
      <c r="P96" s="266"/>
      <c r="Q96" s="266"/>
      <c r="R96" s="266"/>
      <c r="S96" s="266"/>
      <c r="T96" s="266"/>
      <c r="U96" s="266"/>
      <c r="V96" s="266"/>
      <c r="W96" s="266"/>
      <c r="X96" s="266"/>
      <c r="Y96" s="266"/>
      <c r="Z96" s="266"/>
      <c r="AA96" s="266"/>
      <c r="AB96" s="266"/>
      <c r="AC96" s="266"/>
      <c r="AD96" s="266"/>
      <c r="AE96" s="266"/>
      <c r="AF96" s="266"/>
      <c r="AG96" s="268">
        <f>'01.1 - SO 01-Stavební část'!J32</f>
        <v>0</v>
      </c>
      <c r="AH96" s="269"/>
      <c r="AI96" s="269"/>
      <c r="AJ96" s="269"/>
      <c r="AK96" s="269"/>
      <c r="AL96" s="269"/>
      <c r="AM96" s="269"/>
      <c r="AN96" s="268">
        <f t="shared" si="0"/>
        <v>0</v>
      </c>
      <c r="AO96" s="269"/>
      <c r="AP96" s="269"/>
      <c r="AQ96" s="105" t="s">
        <v>88</v>
      </c>
      <c r="AR96" s="60"/>
      <c r="AS96" s="106">
        <v>0</v>
      </c>
      <c r="AT96" s="107">
        <f t="shared" si="1"/>
        <v>0</v>
      </c>
      <c r="AU96" s="108">
        <f>'01.1 - SO 01-Stavební část'!P144</f>
        <v>0</v>
      </c>
      <c r="AV96" s="107">
        <f>'01.1 - SO 01-Stavební část'!J35</f>
        <v>0</v>
      </c>
      <c r="AW96" s="107">
        <f>'01.1 - SO 01-Stavební část'!J36</f>
        <v>0</v>
      </c>
      <c r="AX96" s="107">
        <f>'01.1 - SO 01-Stavební část'!J37</f>
        <v>0</v>
      </c>
      <c r="AY96" s="107">
        <f>'01.1 - SO 01-Stavební část'!J38</f>
        <v>0</v>
      </c>
      <c r="AZ96" s="107">
        <f>'01.1 - SO 01-Stavební část'!F35</f>
        <v>0</v>
      </c>
      <c r="BA96" s="107">
        <f>'01.1 - SO 01-Stavební část'!F36</f>
        <v>0</v>
      </c>
      <c r="BB96" s="107">
        <f>'01.1 - SO 01-Stavební část'!F37</f>
        <v>0</v>
      </c>
      <c r="BC96" s="107">
        <f>'01.1 - SO 01-Stavební část'!F38</f>
        <v>0</v>
      </c>
      <c r="BD96" s="109">
        <f>'01.1 - SO 01-Stavební část'!F39</f>
        <v>0</v>
      </c>
      <c r="BT96" s="110" t="s">
        <v>89</v>
      </c>
      <c r="BV96" s="110" t="s">
        <v>78</v>
      </c>
      <c r="BW96" s="110" t="s">
        <v>90</v>
      </c>
      <c r="BX96" s="110" t="s">
        <v>84</v>
      </c>
      <c r="CL96" s="110" t="s">
        <v>1</v>
      </c>
    </row>
    <row r="97" spans="1:90" s="4" customFormat="1" ht="23.25" customHeight="1">
      <c r="A97" s="103" t="s">
        <v>85</v>
      </c>
      <c r="B97" s="58"/>
      <c r="C97" s="104"/>
      <c r="D97" s="104"/>
      <c r="E97" s="266" t="s">
        <v>91</v>
      </c>
      <c r="F97" s="266"/>
      <c r="G97" s="266"/>
      <c r="H97" s="266"/>
      <c r="I97" s="266"/>
      <c r="J97" s="104"/>
      <c r="K97" s="266" t="s">
        <v>92</v>
      </c>
      <c r="L97" s="266"/>
      <c r="M97" s="266"/>
      <c r="N97" s="266"/>
      <c r="O97" s="266"/>
      <c r="P97" s="266"/>
      <c r="Q97" s="266"/>
      <c r="R97" s="266"/>
      <c r="S97" s="266"/>
      <c r="T97" s="266"/>
      <c r="U97" s="266"/>
      <c r="V97" s="266"/>
      <c r="W97" s="266"/>
      <c r="X97" s="266"/>
      <c r="Y97" s="266"/>
      <c r="Z97" s="266"/>
      <c r="AA97" s="266"/>
      <c r="AB97" s="266"/>
      <c r="AC97" s="266"/>
      <c r="AD97" s="266"/>
      <c r="AE97" s="266"/>
      <c r="AF97" s="266"/>
      <c r="AG97" s="268">
        <f>'01.2 - SO 01-ZAŘÍZENÍ ZDR...'!J32</f>
        <v>0</v>
      </c>
      <c r="AH97" s="269"/>
      <c r="AI97" s="269"/>
      <c r="AJ97" s="269"/>
      <c r="AK97" s="269"/>
      <c r="AL97" s="269"/>
      <c r="AM97" s="269"/>
      <c r="AN97" s="268">
        <f t="shared" si="0"/>
        <v>0</v>
      </c>
      <c r="AO97" s="269"/>
      <c r="AP97" s="269"/>
      <c r="AQ97" s="105" t="s">
        <v>88</v>
      </c>
      <c r="AR97" s="60"/>
      <c r="AS97" s="106">
        <v>0</v>
      </c>
      <c r="AT97" s="107">
        <f t="shared" si="1"/>
        <v>0</v>
      </c>
      <c r="AU97" s="108">
        <f>'01.2 - SO 01-ZAŘÍZENÍ ZDR...'!P132</f>
        <v>0</v>
      </c>
      <c r="AV97" s="107">
        <f>'01.2 - SO 01-ZAŘÍZENÍ ZDR...'!J35</f>
        <v>0</v>
      </c>
      <c r="AW97" s="107">
        <f>'01.2 - SO 01-ZAŘÍZENÍ ZDR...'!J36</f>
        <v>0</v>
      </c>
      <c r="AX97" s="107">
        <f>'01.2 - SO 01-ZAŘÍZENÍ ZDR...'!J37</f>
        <v>0</v>
      </c>
      <c r="AY97" s="107">
        <f>'01.2 - SO 01-ZAŘÍZENÍ ZDR...'!J38</f>
        <v>0</v>
      </c>
      <c r="AZ97" s="107">
        <f>'01.2 - SO 01-ZAŘÍZENÍ ZDR...'!F35</f>
        <v>0</v>
      </c>
      <c r="BA97" s="107">
        <f>'01.2 - SO 01-ZAŘÍZENÍ ZDR...'!F36</f>
        <v>0</v>
      </c>
      <c r="BB97" s="107">
        <f>'01.2 - SO 01-ZAŘÍZENÍ ZDR...'!F37</f>
        <v>0</v>
      </c>
      <c r="BC97" s="107">
        <f>'01.2 - SO 01-ZAŘÍZENÍ ZDR...'!F38</f>
        <v>0</v>
      </c>
      <c r="BD97" s="109">
        <f>'01.2 - SO 01-ZAŘÍZENÍ ZDR...'!F39</f>
        <v>0</v>
      </c>
      <c r="BT97" s="110" t="s">
        <v>89</v>
      </c>
      <c r="BV97" s="110" t="s">
        <v>78</v>
      </c>
      <c r="BW97" s="110" t="s">
        <v>93</v>
      </c>
      <c r="BX97" s="110" t="s">
        <v>84</v>
      </c>
      <c r="CL97" s="110" t="s">
        <v>1</v>
      </c>
    </row>
    <row r="98" spans="1:90" s="4" customFormat="1" ht="23.25" customHeight="1">
      <c r="A98" s="103" t="s">
        <v>85</v>
      </c>
      <c r="B98" s="58"/>
      <c r="C98" s="104"/>
      <c r="D98" s="104"/>
      <c r="E98" s="266" t="s">
        <v>94</v>
      </c>
      <c r="F98" s="266"/>
      <c r="G98" s="266"/>
      <c r="H98" s="266"/>
      <c r="I98" s="266"/>
      <c r="J98" s="104"/>
      <c r="K98" s="266" t="s">
        <v>95</v>
      </c>
      <c r="L98" s="266"/>
      <c r="M98" s="266"/>
      <c r="N98" s="266"/>
      <c r="O98" s="266"/>
      <c r="P98" s="266"/>
      <c r="Q98" s="266"/>
      <c r="R98" s="266"/>
      <c r="S98" s="266"/>
      <c r="T98" s="266"/>
      <c r="U98" s="266"/>
      <c r="V98" s="266"/>
      <c r="W98" s="266"/>
      <c r="X98" s="266"/>
      <c r="Y98" s="266"/>
      <c r="Z98" s="266"/>
      <c r="AA98" s="266"/>
      <c r="AB98" s="266"/>
      <c r="AC98" s="266"/>
      <c r="AD98" s="266"/>
      <c r="AE98" s="266"/>
      <c r="AF98" s="266"/>
      <c r="AG98" s="268">
        <f>'01.3 - SO 01-VENKOVNÍ ROZ...'!J32</f>
        <v>0</v>
      </c>
      <c r="AH98" s="269"/>
      <c r="AI98" s="269"/>
      <c r="AJ98" s="269"/>
      <c r="AK98" s="269"/>
      <c r="AL98" s="269"/>
      <c r="AM98" s="269"/>
      <c r="AN98" s="268">
        <f t="shared" si="0"/>
        <v>0</v>
      </c>
      <c r="AO98" s="269"/>
      <c r="AP98" s="269"/>
      <c r="AQ98" s="105" t="s">
        <v>88</v>
      </c>
      <c r="AR98" s="60"/>
      <c r="AS98" s="106">
        <v>0</v>
      </c>
      <c r="AT98" s="107">
        <f t="shared" si="1"/>
        <v>0</v>
      </c>
      <c r="AU98" s="108">
        <f>'01.3 - SO 01-VENKOVNÍ ROZ...'!P125</f>
        <v>0</v>
      </c>
      <c r="AV98" s="107">
        <f>'01.3 - SO 01-VENKOVNÍ ROZ...'!J35</f>
        <v>0</v>
      </c>
      <c r="AW98" s="107">
        <f>'01.3 - SO 01-VENKOVNÍ ROZ...'!J36</f>
        <v>0</v>
      </c>
      <c r="AX98" s="107">
        <f>'01.3 - SO 01-VENKOVNÍ ROZ...'!J37</f>
        <v>0</v>
      </c>
      <c r="AY98" s="107">
        <f>'01.3 - SO 01-VENKOVNÍ ROZ...'!J38</f>
        <v>0</v>
      </c>
      <c r="AZ98" s="107">
        <f>'01.3 - SO 01-VENKOVNÍ ROZ...'!F35</f>
        <v>0</v>
      </c>
      <c r="BA98" s="107">
        <f>'01.3 - SO 01-VENKOVNÍ ROZ...'!F36</f>
        <v>0</v>
      </c>
      <c r="BB98" s="107">
        <f>'01.3 - SO 01-VENKOVNÍ ROZ...'!F37</f>
        <v>0</v>
      </c>
      <c r="BC98" s="107">
        <f>'01.3 - SO 01-VENKOVNÍ ROZ...'!F38</f>
        <v>0</v>
      </c>
      <c r="BD98" s="109">
        <f>'01.3 - SO 01-VENKOVNÍ ROZ...'!F39</f>
        <v>0</v>
      </c>
      <c r="BT98" s="110" t="s">
        <v>89</v>
      </c>
      <c r="BV98" s="110" t="s">
        <v>78</v>
      </c>
      <c r="BW98" s="110" t="s">
        <v>96</v>
      </c>
      <c r="BX98" s="110" t="s">
        <v>84</v>
      </c>
      <c r="CL98" s="110" t="s">
        <v>1</v>
      </c>
    </row>
    <row r="99" spans="1:90" s="4" customFormat="1" ht="23.25" customHeight="1">
      <c r="A99" s="103" t="s">
        <v>85</v>
      </c>
      <c r="B99" s="58"/>
      <c r="C99" s="104"/>
      <c r="D99" s="104"/>
      <c r="E99" s="266" t="s">
        <v>97</v>
      </c>
      <c r="F99" s="266"/>
      <c r="G99" s="266"/>
      <c r="H99" s="266"/>
      <c r="I99" s="266"/>
      <c r="J99" s="104"/>
      <c r="K99" s="266" t="s">
        <v>98</v>
      </c>
      <c r="L99" s="266"/>
      <c r="M99" s="266"/>
      <c r="N99" s="266"/>
      <c r="O99" s="266"/>
      <c r="P99" s="266"/>
      <c r="Q99" s="266"/>
      <c r="R99" s="266"/>
      <c r="S99" s="266"/>
      <c r="T99" s="266"/>
      <c r="U99" s="266"/>
      <c r="V99" s="266"/>
      <c r="W99" s="266"/>
      <c r="X99" s="266"/>
      <c r="Y99" s="266"/>
      <c r="Z99" s="266"/>
      <c r="AA99" s="266"/>
      <c r="AB99" s="266"/>
      <c r="AC99" s="266"/>
      <c r="AD99" s="266"/>
      <c r="AE99" s="266"/>
      <c r="AF99" s="266"/>
      <c r="AG99" s="268">
        <f>'01.4 - SO 01-VENKOVNÍ ROZ...'!J32</f>
        <v>0</v>
      </c>
      <c r="AH99" s="269"/>
      <c r="AI99" s="269"/>
      <c r="AJ99" s="269"/>
      <c r="AK99" s="269"/>
      <c r="AL99" s="269"/>
      <c r="AM99" s="269"/>
      <c r="AN99" s="268">
        <f t="shared" si="0"/>
        <v>0</v>
      </c>
      <c r="AO99" s="269"/>
      <c r="AP99" s="269"/>
      <c r="AQ99" s="105" t="s">
        <v>88</v>
      </c>
      <c r="AR99" s="60"/>
      <c r="AS99" s="106">
        <v>0</v>
      </c>
      <c r="AT99" s="107">
        <f t="shared" si="1"/>
        <v>0</v>
      </c>
      <c r="AU99" s="108">
        <f>'01.4 - SO 01-VENKOVNÍ ROZ...'!P125</f>
        <v>0</v>
      </c>
      <c r="AV99" s="107">
        <f>'01.4 - SO 01-VENKOVNÍ ROZ...'!J35</f>
        <v>0</v>
      </c>
      <c r="AW99" s="107">
        <f>'01.4 - SO 01-VENKOVNÍ ROZ...'!J36</f>
        <v>0</v>
      </c>
      <c r="AX99" s="107">
        <f>'01.4 - SO 01-VENKOVNÍ ROZ...'!J37</f>
        <v>0</v>
      </c>
      <c r="AY99" s="107">
        <f>'01.4 - SO 01-VENKOVNÍ ROZ...'!J38</f>
        <v>0</v>
      </c>
      <c r="AZ99" s="107">
        <f>'01.4 - SO 01-VENKOVNÍ ROZ...'!F35</f>
        <v>0</v>
      </c>
      <c r="BA99" s="107">
        <f>'01.4 - SO 01-VENKOVNÍ ROZ...'!F36</f>
        <v>0</v>
      </c>
      <c r="BB99" s="107">
        <f>'01.4 - SO 01-VENKOVNÍ ROZ...'!F37</f>
        <v>0</v>
      </c>
      <c r="BC99" s="107">
        <f>'01.4 - SO 01-VENKOVNÍ ROZ...'!F38</f>
        <v>0</v>
      </c>
      <c r="BD99" s="109">
        <f>'01.4 - SO 01-VENKOVNÍ ROZ...'!F39</f>
        <v>0</v>
      </c>
      <c r="BT99" s="110" t="s">
        <v>89</v>
      </c>
      <c r="BV99" s="110" t="s">
        <v>78</v>
      </c>
      <c r="BW99" s="110" t="s">
        <v>99</v>
      </c>
      <c r="BX99" s="110" t="s">
        <v>84</v>
      </c>
      <c r="CL99" s="110" t="s">
        <v>1</v>
      </c>
    </row>
    <row r="100" spans="1:90" s="4" customFormat="1" ht="16.5" customHeight="1">
      <c r="A100" s="103" t="s">
        <v>85</v>
      </c>
      <c r="B100" s="58"/>
      <c r="C100" s="104"/>
      <c r="D100" s="104"/>
      <c r="E100" s="266" t="s">
        <v>100</v>
      </c>
      <c r="F100" s="266"/>
      <c r="G100" s="266"/>
      <c r="H100" s="266"/>
      <c r="I100" s="266"/>
      <c r="J100" s="104"/>
      <c r="K100" s="266" t="s">
        <v>101</v>
      </c>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8">
        <f>'01.5 - SO 01-VYTÁPĚNÍ'!J32</f>
        <v>0</v>
      </c>
      <c r="AH100" s="269"/>
      <c r="AI100" s="269"/>
      <c r="AJ100" s="269"/>
      <c r="AK100" s="269"/>
      <c r="AL100" s="269"/>
      <c r="AM100" s="269"/>
      <c r="AN100" s="268">
        <f t="shared" si="0"/>
        <v>0</v>
      </c>
      <c r="AO100" s="269"/>
      <c r="AP100" s="269"/>
      <c r="AQ100" s="105" t="s">
        <v>88</v>
      </c>
      <c r="AR100" s="60"/>
      <c r="AS100" s="106">
        <v>0</v>
      </c>
      <c r="AT100" s="107">
        <f t="shared" si="1"/>
        <v>0</v>
      </c>
      <c r="AU100" s="108">
        <f>'01.5 - SO 01-VYTÁPĚNÍ'!P131</f>
        <v>0</v>
      </c>
      <c r="AV100" s="107">
        <f>'01.5 - SO 01-VYTÁPĚNÍ'!J35</f>
        <v>0</v>
      </c>
      <c r="AW100" s="107">
        <f>'01.5 - SO 01-VYTÁPĚNÍ'!J36</f>
        <v>0</v>
      </c>
      <c r="AX100" s="107">
        <f>'01.5 - SO 01-VYTÁPĚNÍ'!J37</f>
        <v>0</v>
      </c>
      <c r="AY100" s="107">
        <f>'01.5 - SO 01-VYTÁPĚNÍ'!J38</f>
        <v>0</v>
      </c>
      <c r="AZ100" s="107">
        <f>'01.5 - SO 01-VYTÁPĚNÍ'!F35</f>
        <v>0</v>
      </c>
      <c r="BA100" s="107">
        <f>'01.5 - SO 01-VYTÁPĚNÍ'!F36</f>
        <v>0</v>
      </c>
      <c r="BB100" s="107">
        <f>'01.5 - SO 01-VYTÁPĚNÍ'!F37</f>
        <v>0</v>
      </c>
      <c r="BC100" s="107">
        <f>'01.5 - SO 01-VYTÁPĚNÍ'!F38</f>
        <v>0</v>
      </c>
      <c r="BD100" s="109">
        <f>'01.5 - SO 01-VYTÁPĚNÍ'!F39</f>
        <v>0</v>
      </c>
      <c r="BT100" s="110" t="s">
        <v>89</v>
      </c>
      <c r="BV100" s="110" t="s">
        <v>78</v>
      </c>
      <c r="BW100" s="110" t="s">
        <v>102</v>
      </c>
      <c r="BX100" s="110" t="s">
        <v>84</v>
      </c>
      <c r="CL100" s="110" t="s">
        <v>1</v>
      </c>
    </row>
    <row r="101" spans="2:90" s="4" customFormat="1" ht="16.5" customHeight="1">
      <c r="B101" s="58"/>
      <c r="C101" s="104"/>
      <c r="D101" s="104"/>
      <c r="E101" s="266" t="s">
        <v>103</v>
      </c>
      <c r="F101" s="266"/>
      <c r="G101" s="266"/>
      <c r="H101" s="266"/>
      <c r="I101" s="266"/>
      <c r="J101" s="104"/>
      <c r="K101" s="266" t="s">
        <v>104</v>
      </c>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70">
        <f>ROUND(SUM(AG102:AG104),2)</f>
        <v>0</v>
      </c>
      <c r="AH101" s="269"/>
      <c r="AI101" s="269"/>
      <c r="AJ101" s="269"/>
      <c r="AK101" s="269"/>
      <c r="AL101" s="269"/>
      <c r="AM101" s="269"/>
      <c r="AN101" s="268">
        <f t="shared" si="0"/>
        <v>0</v>
      </c>
      <c r="AO101" s="269"/>
      <c r="AP101" s="269"/>
      <c r="AQ101" s="105" t="s">
        <v>88</v>
      </c>
      <c r="AR101" s="60"/>
      <c r="AS101" s="106">
        <f>ROUND(SUM(AS102:AS104),2)</f>
        <v>0</v>
      </c>
      <c r="AT101" s="107">
        <f t="shared" si="1"/>
        <v>0</v>
      </c>
      <c r="AU101" s="108">
        <f>ROUND(SUM(AU102:AU104),5)</f>
        <v>0</v>
      </c>
      <c r="AV101" s="107">
        <f>ROUND(AZ101*L29,2)</f>
        <v>0</v>
      </c>
      <c r="AW101" s="107">
        <f>ROUND(BA101*L30,2)</f>
        <v>0</v>
      </c>
      <c r="AX101" s="107">
        <f>ROUND(BB101*L29,2)</f>
        <v>0</v>
      </c>
      <c r="AY101" s="107">
        <f>ROUND(BC101*L30,2)</f>
        <v>0</v>
      </c>
      <c r="AZ101" s="107">
        <f>ROUND(SUM(AZ102:AZ104),2)</f>
        <v>0</v>
      </c>
      <c r="BA101" s="107">
        <f>ROUND(SUM(BA102:BA104),2)</f>
        <v>0</v>
      </c>
      <c r="BB101" s="107">
        <f>ROUND(SUM(BB102:BB104),2)</f>
        <v>0</v>
      </c>
      <c r="BC101" s="107">
        <f>ROUND(SUM(BC102:BC104),2)</f>
        <v>0</v>
      </c>
      <c r="BD101" s="109">
        <f>ROUND(SUM(BD102:BD104),2)</f>
        <v>0</v>
      </c>
      <c r="BS101" s="110" t="s">
        <v>75</v>
      </c>
      <c r="BT101" s="110" t="s">
        <v>89</v>
      </c>
      <c r="BU101" s="110" t="s">
        <v>77</v>
      </c>
      <c r="BV101" s="110" t="s">
        <v>78</v>
      </c>
      <c r="BW101" s="110" t="s">
        <v>105</v>
      </c>
      <c r="BX101" s="110" t="s">
        <v>84</v>
      </c>
      <c r="CL101" s="110" t="s">
        <v>1</v>
      </c>
    </row>
    <row r="102" spans="1:90" s="4" customFormat="1" ht="16.5" customHeight="1">
      <c r="A102" s="103" t="s">
        <v>85</v>
      </c>
      <c r="B102" s="58"/>
      <c r="C102" s="104"/>
      <c r="D102" s="104"/>
      <c r="E102" s="104"/>
      <c r="F102" s="266" t="s">
        <v>106</v>
      </c>
      <c r="G102" s="266"/>
      <c r="H102" s="266"/>
      <c r="I102" s="266"/>
      <c r="J102" s="266"/>
      <c r="K102" s="104"/>
      <c r="L102" s="266" t="s">
        <v>107</v>
      </c>
      <c r="M102" s="266"/>
      <c r="N102" s="266"/>
      <c r="O102" s="266"/>
      <c r="P102" s="266"/>
      <c r="Q102" s="266"/>
      <c r="R102" s="266"/>
      <c r="S102" s="266"/>
      <c r="T102" s="266"/>
      <c r="U102" s="266"/>
      <c r="V102" s="266"/>
      <c r="W102" s="266"/>
      <c r="X102" s="266"/>
      <c r="Y102" s="266"/>
      <c r="Z102" s="266"/>
      <c r="AA102" s="266"/>
      <c r="AB102" s="266"/>
      <c r="AC102" s="266"/>
      <c r="AD102" s="266"/>
      <c r="AE102" s="266"/>
      <c r="AF102" s="266"/>
      <c r="AG102" s="268">
        <f>'01.6.1 - SO 01-Elektromon...'!J34</f>
        <v>0</v>
      </c>
      <c r="AH102" s="269"/>
      <c r="AI102" s="269"/>
      <c r="AJ102" s="269"/>
      <c r="AK102" s="269"/>
      <c r="AL102" s="269"/>
      <c r="AM102" s="269"/>
      <c r="AN102" s="268">
        <f t="shared" si="0"/>
        <v>0</v>
      </c>
      <c r="AO102" s="269"/>
      <c r="AP102" s="269"/>
      <c r="AQ102" s="105" t="s">
        <v>88</v>
      </c>
      <c r="AR102" s="60"/>
      <c r="AS102" s="106">
        <v>0</v>
      </c>
      <c r="AT102" s="107">
        <f t="shared" si="1"/>
        <v>0</v>
      </c>
      <c r="AU102" s="108">
        <f>'01.6.1 - SO 01-Elektromon...'!P131</f>
        <v>0</v>
      </c>
      <c r="AV102" s="107">
        <f>'01.6.1 - SO 01-Elektromon...'!J37</f>
        <v>0</v>
      </c>
      <c r="AW102" s="107">
        <f>'01.6.1 - SO 01-Elektromon...'!J38</f>
        <v>0</v>
      </c>
      <c r="AX102" s="107">
        <f>'01.6.1 - SO 01-Elektromon...'!J39</f>
        <v>0</v>
      </c>
      <c r="AY102" s="107">
        <f>'01.6.1 - SO 01-Elektromon...'!J40</f>
        <v>0</v>
      </c>
      <c r="AZ102" s="107">
        <f>'01.6.1 - SO 01-Elektromon...'!F37</f>
        <v>0</v>
      </c>
      <c r="BA102" s="107">
        <f>'01.6.1 - SO 01-Elektromon...'!F38</f>
        <v>0</v>
      </c>
      <c r="BB102" s="107">
        <f>'01.6.1 - SO 01-Elektromon...'!F39</f>
        <v>0</v>
      </c>
      <c r="BC102" s="107">
        <f>'01.6.1 - SO 01-Elektromon...'!F40</f>
        <v>0</v>
      </c>
      <c r="BD102" s="109">
        <f>'01.6.1 - SO 01-Elektromon...'!F41</f>
        <v>0</v>
      </c>
      <c r="BT102" s="110" t="s">
        <v>108</v>
      </c>
      <c r="BV102" s="110" t="s">
        <v>78</v>
      </c>
      <c r="BW102" s="110" t="s">
        <v>109</v>
      </c>
      <c r="BX102" s="110" t="s">
        <v>105</v>
      </c>
      <c r="CL102" s="110" t="s">
        <v>1</v>
      </c>
    </row>
    <row r="103" spans="1:90" s="4" customFormat="1" ht="23.25" customHeight="1">
      <c r="A103" s="103" t="s">
        <v>85</v>
      </c>
      <c r="B103" s="58"/>
      <c r="C103" s="104"/>
      <c r="D103" s="104"/>
      <c r="E103" s="104"/>
      <c r="F103" s="266" t="s">
        <v>110</v>
      </c>
      <c r="G103" s="266"/>
      <c r="H103" s="266"/>
      <c r="I103" s="266"/>
      <c r="J103" s="266"/>
      <c r="K103" s="104"/>
      <c r="L103" s="266" t="s">
        <v>111</v>
      </c>
      <c r="M103" s="266"/>
      <c r="N103" s="266"/>
      <c r="O103" s="266"/>
      <c r="P103" s="266"/>
      <c r="Q103" s="266"/>
      <c r="R103" s="266"/>
      <c r="S103" s="266"/>
      <c r="T103" s="266"/>
      <c r="U103" s="266"/>
      <c r="V103" s="266"/>
      <c r="W103" s="266"/>
      <c r="X103" s="266"/>
      <c r="Y103" s="266"/>
      <c r="Z103" s="266"/>
      <c r="AA103" s="266"/>
      <c r="AB103" s="266"/>
      <c r="AC103" s="266"/>
      <c r="AD103" s="266"/>
      <c r="AE103" s="266"/>
      <c r="AF103" s="266"/>
      <c r="AG103" s="268">
        <f>'01.6.2 - SO 01- Zdravotni...'!J34</f>
        <v>0</v>
      </c>
      <c r="AH103" s="269"/>
      <c r="AI103" s="269"/>
      <c r="AJ103" s="269"/>
      <c r="AK103" s="269"/>
      <c r="AL103" s="269"/>
      <c r="AM103" s="269"/>
      <c r="AN103" s="268">
        <f t="shared" si="0"/>
        <v>0</v>
      </c>
      <c r="AO103" s="269"/>
      <c r="AP103" s="269"/>
      <c r="AQ103" s="105" t="s">
        <v>88</v>
      </c>
      <c r="AR103" s="60"/>
      <c r="AS103" s="106">
        <v>0</v>
      </c>
      <c r="AT103" s="107">
        <f t="shared" si="1"/>
        <v>0</v>
      </c>
      <c r="AU103" s="108">
        <f>'01.6.2 - SO 01- Zdravotni...'!P125</f>
        <v>0</v>
      </c>
      <c r="AV103" s="107">
        <f>'01.6.2 - SO 01- Zdravotni...'!J37</f>
        <v>0</v>
      </c>
      <c r="AW103" s="107">
        <f>'01.6.2 - SO 01- Zdravotni...'!J38</f>
        <v>0</v>
      </c>
      <c r="AX103" s="107">
        <f>'01.6.2 - SO 01- Zdravotni...'!J39</f>
        <v>0</v>
      </c>
      <c r="AY103" s="107">
        <f>'01.6.2 - SO 01- Zdravotni...'!J40</f>
        <v>0</v>
      </c>
      <c r="AZ103" s="107">
        <f>'01.6.2 - SO 01- Zdravotni...'!F37</f>
        <v>0</v>
      </c>
      <c r="BA103" s="107">
        <f>'01.6.2 - SO 01- Zdravotni...'!F38</f>
        <v>0</v>
      </c>
      <c r="BB103" s="107">
        <f>'01.6.2 - SO 01- Zdravotni...'!F39</f>
        <v>0</v>
      </c>
      <c r="BC103" s="107">
        <f>'01.6.2 - SO 01- Zdravotni...'!F40</f>
        <v>0</v>
      </c>
      <c r="BD103" s="109">
        <f>'01.6.2 - SO 01- Zdravotni...'!F41</f>
        <v>0</v>
      </c>
      <c r="BT103" s="110" t="s">
        <v>108</v>
      </c>
      <c r="BV103" s="110" t="s">
        <v>78</v>
      </c>
      <c r="BW103" s="110" t="s">
        <v>112</v>
      </c>
      <c r="BX103" s="110" t="s">
        <v>105</v>
      </c>
      <c r="CL103" s="110" t="s">
        <v>1</v>
      </c>
    </row>
    <row r="104" spans="1:90" s="4" customFormat="1" ht="23.25" customHeight="1">
      <c r="A104" s="103" t="s">
        <v>85</v>
      </c>
      <c r="B104" s="58"/>
      <c r="C104" s="104"/>
      <c r="D104" s="104"/>
      <c r="E104" s="104"/>
      <c r="F104" s="266" t="s">
        <v>113</v>
      </c>
      <c r="G104" s="266"/>
      <c r="H104" s="266"/>
      <c r="I104" s="266"/>
      <c r="J104" s="266"/>
      <c r="K104" s="104"/>
      <c r="L104" s="266" t="s">
        <v>114</v>
      </c>
      <c r="M104" s="266"/>
      <c r="N104" s="266"/>
      <c r="O104" s="266"/>
      <c r="P104" s="266"/>
      <c r="Q104" s="266"/>
      <c r="R104" s="266"/>
      <c r="S104" s="266"/>
      <c r="T104" s="266"/>
      <c r="U104" s="266"/>
      <c r="V104" s="266"/>
      <c r="W104" s="266"/>
      <c r="X104" s="266"/>
      <c r="Y104" s="266"/>
      <c r="Z104" s="266"/>
      <c r="AA104" s="266"/>
      <c r="AB104" s="266"/>
      <c r="AC104" s="266"/>
      <c r="AD104" s="266"/>
      <c r="AE104" s="266"/>
      <c r="AF104" s="266"/>
      <c r="AG104" s="268">
        <f>'01.6.3 - SO 01- Zdravotni...'!J34</f>
        <v>0</v>
      </c>
      <c r="AH104" s="269"/>
      <c r="AI104" s="269"/>
      <c r="AJ104" s="269"/>
      <c r="AK104" s="269"/>
      <c r="AL104" s="269"/>
      <c r="AM104" s="269"/>
      <c r="AN104" s="268">
        <f t="shared" si="0"/>
        <v>0</v>
      </c>
      <c r="AO104" s="269"/>
      <c r="AP104" s="269"/>
      <c r="AQ104" s="105" t="s">
        <v>88</v>
      </c>
      <c r="AR104" s="60"/>
      <c r="AS104" s="106">
        <v>0</v>
      </c>
      <c r="AT104" s="107">
        <f t="shared" si="1"/>
        <v>0</v>
      </c>
      <c r="AU104" s="108">
        <f>'01.6.3 - SO 01- Zdravotni...'!P125</f>
        <v>0</v>
      </c>
      <c r="AV104" s="107">
        <f>'01.6.3 - SO 01- Zdravotni...'!J37</f>
        <v>0</v>
      </c>
      <c r="AW104" s="107">
        <f>'01.6.3 - SO 01- Zdravotni...'!J38</f>
        <v>0</v>
      </c>
      <c r="AX104" s="107">
        <f>'01.6.3 - SO 01- Zdravotni...'!J39</f>
        <v>0</v>
      </c>
      <c r="AY104" s="107">
        <f>'01.6.3 - SO 01- Zdravotni...'!J40</f>
        <v>0</v>
      </c>
      <c r="AZ104" s="107">
        <f>'01.6.3 - SO 01- Zdravotni...'!F37</f>
        <v>0</v>
      </c>
      <c r="BA104" s="107">
        <f>'01.6.3 - SO 01- Zdravotni...'!F38</f>
        <v>0</v>
      </c>
      <c r="BB104" s="107">
        <f>'01.6.3 - SO 01- Zdravotni...'!F39</f>
        <v>0</v>
      </c>
      <c r="BC104" s="107">
        <f>'01.6.3 - SO 01- Zdravotni...'!F40</f>
        <v>0</v>
      </c>
      <c r="BD104" s="109">
        <f>'01.6.3 - SO 01- Zdravotni...'!F41</f>
        <v>0</v>
      </c>
      <c r="BT104" s="110" t="s">
        <v>108</v>
      </c>
      <c r="BV104" s="110" t="s">
        <v>78</v>
      </c>
      <c r="BW104" s="110" t="s">
        <v>115</v>
      </c>
      <c r="BX104" s="110" t="s">
        <v>105</v>
      </c>
      <c r="CL104" s="110" t="s">
        <v>1</v>
      </c>
    </row>
    <row r="105" spans="1:90" s="4" customFormat="1" ht="16.5" customHeight="1">
      <c r="A105" s="103" t="s">
        <v>85</v>
      </c>
      <c r="B105" s="58"/>
      <c r="C105" s="104"/>
      <c r="D105" s="104"/>
      <c r="E105" s="266" t="s">
        <v>116</v>
      </c>
      <c r="F105" s="266"/>
      <c r="G105" s="266"/>
      <c r="H105" s="266"/>
      <c r="I105" s="266"/>
      <c r="J105" s="104"/>
      <c r="K105" s="266" t="s">
        <v>117</v>
      </c>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8">
        <f>'01.7 - SO 01-VZDUCHOTECHNIKA'!J32</f>
        <v>0</v>
      </c>
      <c r="AH105" s="269"/>
      <c r="AI105" s="269"/>
      <c r="AJ105" s="269"/>
      <c r="AK105" s="269"/>
      <c r="AL105" s="269"/>
      <c r="AM105" s="269"/>
      <c r="AN105" s="268">
        <f t="shared" si="0"/>
        <v>0</v>
      </c>
      <c r="AO105" s="269"/>
      <c r="AP105" s="269"/>
      <c r="AQ105" s="105" t="s">
        <v>88</v>
      </c>
      <c r="AR105" s="60"/>
      <c r="AS105" s="106">
        <v>0</v>
      </c>
      <c r="AT105" s="107">
        <f t="shared" si="1"/>
        <v>0</v>
      </c>
      <c r="AU105" s="108">
        <f>'01.7 - SO 01-VZDUCHOTECHNIKA'!P126</f>
        <v>0</v>
      </c>
      <c r="AV105" s="107">
        <f>'01.7 - SO 01-VZDUCHOTECHNIKA'!J35</f>
        <v>0</v>
      </c>
      <c r="AW105" s="107">
        <f>'01.7 - SO 01-VZDUCHOTECHNIKA'!J36</f>
        <v>0</v>
      </c>
      <c r="AX105" s="107">
        <f>'01.7 - SO 01-VZDUCHOTECHNIKA'!J37</f>
        <v>0</v>
      </c>
      <c r="AY105" s="107">
        <f>'01.7 - SO 01-VZDUCHOTECHNIKA'!J38</f>
        <v>0</v>
      </c>
      <c r="AZ105" s="107">
        <f>'01.7 - SO 01-VZDUCHOTECHNIKA'!F35</f>
        <v>0</v>
      </c>
      <c r="BA105" s="107">
        <f>'01.7 - SO 01-VZDUCHOTECHNIKA'!F36</f>
        <v>0</v>
      </c>
      <c r="BB105" s="107">
        <f>'01.7 - SO 01-VZDUCHOTECHNIKA'!F37</f>
        <v>0</v>
      </c>
      <c r="BC105" s="107">
        <f>'01.7 - SO 01-VZDUCHOTECHNIKA'!F38</f>
        <v>0</v>
      </c>
      <c r="BD105" s="109">
        <f>'01.7 - SO 01-VZDUCHOTECHNIKA'!F39</f>
        <v>0</v>
      </c>
      <c r="BT105" s="110" t="s">
        <v>89</v>
      </c>
      <c r="BV105" s="110" t="s">
        <v>78</v>
      </c>
      <c r="BW105" s="110" t="s">
        <v>118</v>
      </c>
      <c r="BX105" s="110" t="s">
        <v>84</v>
      </c>
      <c r="CL105" s="110" t="s">
        <v>1</v>
      </c>
    </row>
    <row r="106" spans="2:91" s="7" customFormat="1" ht="24.75" customHeight="1">
      <c r="B106" s="93"/>
      <c r="C106" s="94"/>
      <c r="D106" s="267" t="s">
        <v>119</v>
      </c>
      <c r="E106" s="267"/>
      <c r="F106" s="267"/>
      <c r="G106" s="267"/>
      <c r="H106" s="267"/>
      <c r="I106" s="95"/>
      <c r="J106" s="267" t="s">
        <v>120</v>
      </c>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73">
        <f>ROUND(SUM(AG107:AG108),2)</f>
        <v>0</v>
      </c>
      <c r="AH106" s="272"/>
      <c r="AI106" s="272"/>
      <c r="AJ106" s="272"/>
      <c r="AK106" s="272"/>
      <c r="AL106" s="272"/>
      <c r="AM106" s="272"/>
      <c r="AN106" s="271">
        <f t="shared" si="0"/>
        <v>0</v>
      </c>
      <c r="AO106" s="272"/>
      <c r="AP106" s="272"/>
      <c r="AQ106" s="96" t="s">
        <v>82</v>
      </c>
      <c r="AR106" s="97"/>
      <c r="AS106" s="98">
        <f>ROUND(SUM(AS107:AS108),2)</f>
        <v>0</v>
      </c>
      <c r="AT106" s="99">
        <f t="shared" si="1"/>
        <v>0</v>
      </c>
      <c r="AU106" s="100">
        <f>ROUND(SUM(AU107:AU108),5)</f>
        <v>0</v>
      </c>
      <c r="AV106" s="99">
        <f>ROUND(AZ106*L29,2)</f>
        <v>0</v>
      </c>
      <c r="AW106" s="99">
        <f>ROUND(BA106*L30,2)</f>
        <v>0</v>
      </c>
      <c r="AX106" s="99">
        <f>ROUND(BB106*L29,2)</f>
        <v>0</v>
      </c>
      <c r="AY106" s="99">
        <f>ROUND(BC106*L30,2)</f>
        <v>0</v>
      </c>
      <c r="AZ106" s="99">
        <f>ROUND(SUM(AZ107:AZ108),2)</f>
        <v>0</v>
      </c>
      <c r="BA106" s="99">
        <f>ROUND(SUM(BA107:BA108),2)</f>
        <v>0</v>
      </c>
      <c r="BB106" s="99">
        <f>ROUND(SUM(BB107:BB108),2)</f>
        <v>0</v>
      </c>
      <c r="BC106" s="99">
        <f>ROUND(SUM(BC107:BC108),2)</f>
        <v>0</v>
      </c>
      <c r="BD106" s="101">
        <f>ROUND(SUM(BD107:BD108),2)</f>
        <v>0</v>
      </c>
      <c r="BS106" s="102" t="s">
        <v>75</v>
      </c>
      <c r="BT106" s="102" t="s">
        <v>83</v>
      </c>
      <c r="BU106" s="102" t="s">
        <v>77</v>
      </c>
      <c r="BV106" s="102" t="s">
        <v>78</v>
      </c>
      <c r="BW106" s="102" t="s">
        <v>121</v>
      </c>
      <c r="BX106" s="102" t="s">
        <v>5</v>
      </c>
      <c r="CL106" s="102" t="s">
        <v>1</v>
      </c>
      <c r="CM106" s="102" t="s">
        <v>83</v>
      </c>
    </row>
    <row r="107" spans="1:90" s="4" customFormat="1" ht="23.25" customHeight="1">
      <c r="A107" s="103" t="s">
        <v>85</v>
      </c>
      <c r="B107" s="58"/>
      <c r="C107" s="104"/>
      <c r="D107" s="104"/>
      <c r="E107" s="266" t="s">
        <v>122</v>
      </c>
      <c r="F107" s="266"/>
      <c r="G107" s="266"/>
      <c r="H107" s="266"/>
      <c r="I107" s="266"/>
      <c r="J107" s="104"/>
      <c r="K107" s="266" t="s">
        <v>123</v>
      </c>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8">
        <f>'02.1 - SO 02-Zpevněné plo...'!J32</f>
        <v>0</v>
      </c>
      <c r="AH107" s="269"/>
      <c r="AI107" s="269"/>
      <c r="AJ107" s="269"/>
      <c r="AK107" s="269"/>
      <c r="AL107" s="269"/>
      <c r="AM107" s="269"/>
      <c r="AN107" s="268">
        <f t="shared" si="0"/>
        <v>0</v>
      </c>
      <c r="AO107" s="269"/>
      <c r="AP107" s="269"/>
      <c r="AQ107" s="105" t="s">
        <v>88</v>
      </c>
      <c r="AR107" s="60"/>
      <c r="AS107" s="106">
        <v>0</v>
      </c>
      <c r="AT107" s="107">
        <f t="shared" si="1"/>
        <v>0</v>
      </c>
      <c r="AU107" s="108">
        <f>'02.1 - SO 02-Zpevněné plo...'!P136</f>
        <v>0</v>
      </c>
      <c r="AV107" s="107">
        <f>'02.1 - SO 02-Zpevněné plo...'!J35</f>
        <v>0</v>
      </c>
      <c r="AW107" s="107">
        <f>'02.1 - SO 02-Zpevněné plo...'!J36</f>
        <v>0</v>
      </c>
      <c r="AX107" s="107">
        <f>'02.1 - SO 02-Zpevněné plo...'!J37</f>
        <v>0</v>
      </c>
      <c r="AY107" s="107">
        <f>'02.1 - SO 02-Zpevněné plo...'!J38</f>
        <v>0</v>
      </c>
      <c r="AZ107" s="107">
        <f>'02.1 - SO 02-Zpevněné plo...'!F35</f>
        <v>0</v>
      </c>
      <c r="BA107" s="107">
        <f>'02.1 - SO 02-Zpevněné plo...'!F36</f>
        <v>0</v>
      </c>
      <c r="BB107" s="107">
        <f>'02.1 - SO 02-Zpevněné plo...'!F37</f>
        <v>0</v>
      </c>
      <c r="BC107" s="107">
        <f>'02.1 - SO 02-Zpevněné plo...'!F38</f>
        <v>0</v>
      </c>
      <c r="BD107" s="109">
        <f>'02.1 - SO 02-Zpevněné plo...'!F39</f>
        <v>0</v>
      </c>
      <c r="BT107" s="110" t="s">
        <v>89</v>
      </c>
      <c r="BV107" s="110" t="s">
        <v>78</v>
      </c>
      <c r="BW107" s="110" t="s">
        <v>124</v>
      </c>
      <c r="BX107" s="110" t="s">
        <v>121</v>
      </c>
      <c r="CL107" s="110" t="s">
        <v>1</v>
      </c>
    </row>
    <row r="108" spans="1:90" s="4" customFormat="1" ht="16.5" customHeight="1">
      <c r="A108" s="103" t="s">
        <v>85</v>
      </c>
      <c r="B108" s="58"/>
      <c r="C108" s="104"/>
      <c r="D108" s="104"/>
      <c r="E108" s="266" t="s">
        <v>125</v>
      </c>
      <c r="F108" s="266"/>
      <c r="G108" s="266"/>
      <c r="H108" s="266"/>
      <c r="I108" s="266"/>
      <c r="J108" s="104"/>
      <c r="K108" s="266" t="s">
        <v>126</v>
      </c>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8">
        <f>'02.2 - SO 02-Elektromontá...'!J32</f>
        <v>0</v>
      </c>
      <c r="AH108" s="269"/>
      <c r="AI108" s="269"/>
      <c r="AJ108" s="269"/>
      <c r="AK108" s="269"/>
      <c r="AL108" s="269"/>
      <c r="AM108" s="269"/>
      <c r="AN108" s="268">
        <f t="shared" si="0"/>
        <v>0</v>
      </c>
      <c r="AO108" s="269"/>
      <c r="AP108" s="269"/>
      <c r="AQ108" s="105" t="s">
        <v>88</v>
      </c>
      <c r="AR108" s="60"/>
      <c r="AS108" s="106">
        <v>0</v>
      </c>
      <c r="AT108" s="107">
        <f t="shared" si="1"/>
        <v>0</v>
      </c>
      <c r="AU108" s="108">
        <f>'02.2 - SO 02-Elektromontá...'!P122</f>
        <v>0</v>
      </c>
      <c r="AV108" s="107">
        <f>'02.2 - SO 02-Elektromontá...'!J35</f>
        <v>0</v>
      </c>
      <c r="AW108" s="107">
        <f>'02.2 - SO 02-Elektromontá...'!J36</f>
        <v>0</v>
      </c>
      <c r="AX108" s="107">
        <f>'02.2 - SO 02-Elektromontá...'!J37</f>
        <v>0</v>
      </c>
      <c r="AY108" s="107">
        <f>'02.2 - SO 02-Elektromontá...'!J38</f>
        <v>0</v>
      </c>
      <c r="AZ108" s="107">
        <f>'02.2 - SO 02-Elektromontá...'!F35</f>
        <v>0</v>
      </c>
      <c r="BA108" s="107">
        <f>'02.2 - SO 02-Elektromontá...'!F36</f>
        <v>0</v>
      </c>
      <c r="BB108" s="107">
        <f>'02.2 - SO 02-Elektromontá...'!F37</f>
        <v>0</v>
      </c>
      <c r="BC108" s="107">
        <f>'02.2 - SO 02-Elektromontá...'!F38</f>
        <v>0</v>
      </c>
      <c r="BD108" s="109">
        <f>'02.2 - SO 02-Elektromontá...'!F39</f>
        <v>0</v>
      </c>
      <c r="BT108" s="110" t="s">
        <v>89</v>
      </c>
      <c r="BV108" s="110" t="s">
        <v>78</v>
      </c>
      <c r="BW108" s="110" t="s">
        <v>127</v>
      </c>
      <c r="BX108" s="110" t="s">
        <v>121</v>
      </c>
      <c r="CL108" s="110" t="s">
        <v>1</v>
      </c>
    </row>
    <row r="109" spans="2:91" s="7" customFormat="1" ht="16.5" customHeight="1">
      <c r="B109" s="93"/>
      <c r="C109" s="94"/>
      <c r="D109" s="267" t="s">
        <v>128</v>
      </c>
      <c r="E109" s="267"/>
      <c r="F109" s="267"/>
      <c r="G109" s="267"/>
      <c r="H109" s="267"/>
      <c r="I109" s="95"/>
      <c r="J109" s="267" t="s">
        <v>129</v>
      </c>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73">
        <f>ROUND(SUM(AG110:AG111),2)</f>
        <v>0</v>
      </c>
      <c r="AH109" s="272"/>
      <c r="AI109" s="272"/>
      <c r="AJ109" s="272"/>
      <c r="AK109" s="272"/>
      <c r="AL109" s="272"/>
      <c r="AM109" s="272"/>
      <c r="AN109" s="271">
        <f t="shared" si="0"/>
        <v>0</v>
      </c>
      <c r="AO109" s="272"/>
      <c r="AP109" s="272"/>
      <c r="AQ109" s="96" t="s">
        <v>82</v>
      </c>
      <c r="AR109" s="97"/>
      <c r="AS109" s="98">
        <f>ROUND(SUM(AS110:AS111),2)</f>
        <v>0</v>
      </c>
      <c r="AT109" s="99">
        <f t="shared" si="1"/>
        <v>0</v>
      </c>
      <c r="AU109" s="100">
        <f>ROUND(SUM(AU110:AU111),5)</f>
        <v>0</v>
      </c>
      <c r="AV109" s="99">
        <f>ROUND(AZ109*L29,2)</f>
        <v>0</v>
      </c>
      <c r="AW109" s="99">
        <f>ROUND(BA109*L30,2)</f>
        <v>0</v>
      </c>
      <c r="AX109" s="99">
        <f>ROUND(BB109*L29,2)</f>
        <v>0</v>
      </c>
      <c r="AY109" s="99">
        <f>ROUND(BC109*L30,2)</f>
        <v>0</v>
      </c>
      <c r="AZ109" s="99">
        <f>ROUND(SUM(AZ110:AZ111),2)</f>
        <v>0</v>
      </c>
      <c r="BA109" s="99">
        <f>ROUND(SUM(BA110:BA111),2)</f>
        <v>0</v>
      </c>
      <c r="BB109" s="99">
        <f>ROUND(SUM(BB110:BB111),2)</f>
        <v>0</v>
      </c>
      <c r="BC109" s="99">
        <f>ROUND(SUM(BC110:BC111),2)</f>
        <v>0</v>
      </c>
      <c r="BD109" s="101">
        <f>ROUND(SUM(BD110:BD111),2)</f>
        <v>0</v>
      </c>
      <c r="BS109" s="102" t="s">
        <v>75</v>
      </c>
      <c r="BT109" s="102" t="s">
        <v>83</v>
      </c>
      <c r="BU109" s="102" t="s">
        <v>77</v>
      </c>
      <c r="BV109" s="102" t="s">
        <v>78</v>
      </c>
      <c r="BW109" s="102" t="s">
        <v>130</v>
      </c>
      <c r="BX109" s="102" t="s">
        <v>5</v>
      </c>
      <c r="CL109" s="102" t="s">
        <v>1</v>
      </c>
      <c r="CM109" s="102" t="s">
        <v>83</v>
      </c>
    </row>
    <row r="110" spans="1:90" s="4" customFormat="1" ht="16.5" customHeight="1">
      <c r="A110" s="103" t="s">
        <v>85</v>
      </c>
      <c r="B110" s="58"/>
      <c r="C110" s="104"/>
      <c r="D110" s="104"/>
      <c r="E110" s="266" t="s">
        <v>131</v>
      </c>
      <c r="F110" s="266"/>
      <c r="G110" s="266"/>
      <c r="H110" s="266"/>
      <c r="I110" s="266"/>
      <c r="J110" s="104"/>
      <c r="K110" s="266" t="s">
        <v>132</v>
      </c>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8">
        <f>'03.1 - SO 03-KANALIZAČNÍ ...'!J32</f>
        <v>0</v>
      </c>
      <c r="AH110" s="269"/>
      <c r="AI110" s="269"/>
      <c r="AJ110" s="269"/>
      <c r="AK110" s="269"/>
      <c r="AL110" s="269"/>
      <c r="AM110" s="269"/>
      <c r="AN110" s="268">
        <f t="shared" si="0"/>
        <v>0</v>
      </c>
      <c r="AO110" s="269"/>
      <c r="AP110" s="269"/>
      <c r="AQ110" s="105" t="s">
        <v>88</v>
      </c>
      <c r="AR110" s="60"/>
      <c r="AS110" s="106">
        <v>0</v>
      </c>
      <c r="AT110" s="107">
        <f t="shared" si="1"/>
        <v>0</v>
      </c>
      <c r="AU110" s="108">
        <f>'03.1 - SO 03-KANALIZAČNÍ ...'!P125</f>
        <v>0</v>
      </c>
      <c r="AV110" s="107">
        <f>'03.1 - SO 03-KANALIZAČNÍ ...'!J35</f>
        <v>0</v>
      </c>
      <c r="AW110" s="107">
        <f>'03.1 - SO 03-KANALIZAČNÍ ...'!J36</f>
        <v>0</v>
      </c>
      <c r="AX110" s="107">
        <f>'03.1 - SO 03-KANALIZAČNÍ ...'!J37</f>
        <v>0</v>
      </c>
      <c r="AY110" s="107">
        <f>'03.1 - SO 03-KANALIZAČNÍ ...'!J38</f>
        <v>0</v>
      </c>
      <c r="AZ110" s="107">
        <f>'03.1 - SO 03-KANALIZAČNÍ ...'!F35</f>
        <v>0</v>
      </c>
      <c r="BA110" s="107">
        <f>'03.1 - SO 03-KANALIZAČNÍ ...'!F36</f>
        <v>0</v>
      </c>
      <c r="BB110" s="107">
        <f>'03.1 - SO 03-KANALIZAČNÍ ...'!F37</f>
        <v>0</v>
      </c>
      <c r="BC110" s="107">
        <f>'03.1 - SO 03-KANALIZAČNÍ ...'!F38</f>
        <v>0</v>
      </c>
      <c r="BD110" s="109">
        <f>'03.1 - SO 03-KANALIZAČNÍ ...'!F39</f>
        <v>0</v>
      </c>
      <c r="BT110" s="110" t="s">
        <v>89</v>
      </c>
      <c r="BV110" s="110" t="s">
        <v>78</v>
      </c>
      <c r="BW110" s="110" t="s">
        <v>133</v>
      </c>
      <c r="BX110" s="110" t="s">
        <v>130</v>
      </c>
      <c r="CL110" s="110" t="s">
        <v>1</v>
      </c>
    </row>
    <row r="111" spans="1:90" s="4" customFormat="1" ht="16.5" customHeight="1">
      <c r="A111" s="103" t="s">
        <v>85</v>
      </c>
      <c r="B111" s="58"/>
      <c r="C111" s="104"/>
      <c r="D111" s="104"/>
      <c r="E111" s="266" t="s">
        <v>134</v>
      </c>
      <c r="F111" s="266"/>
      <c r="G111" s="266"/>
      <c r="H111" s="266"/>
      <c r="I111" s="266"/>
      <c r="J111" s="104"/>
      <c r="K111" s="266" t="s">
        <v>135</v>
      </c>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8">
        <f>'03.2 - SO 03-VODOVODNÍ PŘ...'!J32</f>
        <v>0</v>
      </c>
      <c r="AH111" s="269"/>
      <c r="AI111" s="269"/>
      <c r="AJ111" s="269"/>
      <c r="AK111" s="269"/>
      <c r="AL111" s="269"/>
      <c r="AM111" s="269"/>
      <c r="AN111" s="268">
        <f t="shared" si="0"/>
        <v>0</v>
      </c>
      <c r="AO111" s="269"/>
      <c r="AP111" s="269"/>
      <c r="AQ111" s="105" t="s">
        <v>88</v>
      </c>
      <c r="AR111" s="60"/>
      <c r="AS111" s="106">
        <v>0</v>
      </c>
      <c r="AT111" s="107">
        <f t="shared" si="1"/>
        <v>0</v>
      </c>
      <c r="AU111" s="108">
        <f>'03.2 - SO 03-VODOVODNÍ PŘ...'!P125</f>
        <v>0</v>
      </c>
      <c r="AV111" s="107">
        <f>'03.2 - SO 03-VODOVODNÍ PŘ...'!J35</f>
        <v>0</v>
      </c>
      <c r="AW111" s="107">
        <f>'03.2 - SO 03-VODOVODNÍ PŘ...'!J36</f>
        <v>0</v>
      </c>
      <c r="AX111" s="107">
        <f>'03.2 - SO 03-VODOVODNÍ PŘ...'!J37</f>
        <v>0</v>
      </c>
      <c r="AY111" s="107">
        <f>'03.2 - SO 03-VODOVODNÍ PŘ...'!J38</f>
        <v>0</v>
      </c>
      <c r="AZ111" s="107">
        <f>'03.2 - SO 03-VODOVODNÍ PŘ...'!F35</f>
        <v>0</v>
      </c>
      <c r="BA111" s="107">
        <f>'03.2 - SO 03-VODOVODNÍ PŘ...'!F36</f>
        <v>0</v>
      </c>
      <c r="BB111" s="107">
        <f>'03.2 - SO 03-VODOVODNÍ PŘ...'!F37</f>
        <v>0</v>
      </c>
      <c r="BC111" s="107">
        <f>'03.2 - SO 03-VODOVODNÍ PŘ...'!F38</f>
        <v>0</v>
      </c>
      <c r="BD111" s="109">
        <f>'03.2 - SO 03-VODOVODNÍ PŘ...'!F39</f>
        <v>0</v>
      </c>
      <c r="BT111" s="110" t="s">
        <v>89</v>
      </c>
      <c r="BV111" s="110" t="s">
        <v>78</v>
      </c>
      <c r="BW111" s="110" t="s">
        <v>136</v>
      </c>
      <c r="BX111" s="110" t="s">
        <v>130</v>
      </c>
      <c r="CL111" s="110" t="s">
        <v>1</v>
      </c>
    </row>
    <row r="112" spans="1:91" s="7" customFormat="1" ht="24.75" customHeight="1">
      <c r="A112" s="103" t="s">
        <v>85</v>
      </c>
      <c r="B112" s="93"/>
      <c r="C112" s="94"/>
      <c r="D112" s="267" t="s">
        <v>137</v>
      </c>
      <c r="E112" s="267"/>
      <c r="F112" s="267"/>
      <c r="G112" s="267"/>
      <c r="H112" s="267"/>
      <c r="I112" s="95"/>
      <c r="J112" s="267" t="s">
        <v>138</v>
      </c>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71">
        <f>'04 - SO 04-Přeložka veřej...'!J30</f>
        <v>0</v>
      </c>
      <c r="AH112" s="272"/>
      <c r="AI112" s="272"/>
      <c r="AJ112" s="272"/>
      <c r="AK112" s="272"/>
      <c r="AL112" s="272"/>
      <c r="AM112" s="272"/>
      <c r="AN112" s="271">
        <f t="shared" si="0"/>
        <v>0</v>
      </c>
      <c r="AO112" s="272"/>
      <c r="AP112" s="272"/>
      <c r="AQ112" s="96" t="s">
        <v>82</v>
      </c>
      <c r="AR112" s="97"/>
      <c r="AS112" s="98">
        <v>0</v>
      </c>
      <c r="AT112" s="99">
        <f t="shared" si="1"/>
        <v>0</v>
      </c>
      <c r="AU112" s="100">
        <f>'04 - SO 04-Přeložka veřej...'!P122</f>
        <v>0</v>
      </c>
      <c r="AV112" s="99">
        <f>'04 - SO 04-Přeložka veřej...'!J33</f>
        <v>0</v>
      </c>
      <c r="AW112" s="99">
        <f>'04 - SO 04-Přeložka veřej...'!J34</f>
        <v>0</v>
      </c>
      <c r="AX112" s="99">
        <f>'04 - SO 04-Přeložka veřej...'!J35</f>
        <v>0</v>
      </c>
      <c r="AY112" s="99">
        <f>'04 - SO 04-Přeložka veřej...'!J36</f>
        <v>0</v>
      </c>
      <c r="AZ112" s="99">
        <f>'04 - SO 04-Přeložka veřej...'!F33</f>
        <v>0</v>
      </c>
      <c r="BA112" s="99">
        <f>'04 - SO 04-Přeložka veřej...'!F34</f>
        <v>0</v>
      </c>
      <c r="BB112" s="99">
        <f>'04 - SO 04-Přeložka veřej...'!F35</f>
        <v>0</v>
      </c>
      <c r="BC112" s="99">
        <f>'04 - SO 04-Přeložka veřej...'!F36</f>
        <v>0</v>
      </c>
      <c r="BD112" s="101">
        <f>'04 - SO 04-Přeložka veřej...'!F37</f>
        <v>0</v>
      </c>
      <c r="BT112" s="102" t="s">
        <v>83</v>
      </c>
      <c r="BV112" s="102" t="s">
        <v>78</v>
      </c>
      <c r="BW112" s="102" t="s">
        <v>139</v>
      </c>
      <c r="BX112" s="102" t="s">
        <v>5</v>
      </c>
      <c r="CL112" s="102" t="s">
        <v>1</v>
      </c>
      <c r="CM112" s="102" t="s">
        <v>83</v>
      </c>
    </row>
    <row r="113" spans="1:91" s="7" customFormat="1" ht="16.5" customHeight="1">
      <c r="A113" s="103" t="s">
        <v>85</v>
      </c>
      <c r="B113" s="93"/>
      <c r="C113" s="94"/>
      <c r="D113" s="267" t="s">
        <v>140</v>
      </c>
      <c r="E113" s="267"/>
      <c r="F113" s="267"/>
      <c r="G113" s="267"/>
      <c r="H113" s="267"/>
      <c r="I113" s="95"/>
      <c r="J113" s="267" t="s">
        <v>141</v>
      </c>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71">
        <f>'05 - SO 05-Chodník na poz...'!J30</f>
        <v>0</v>
      </c>
      <c r="AH113" s="272"/>
      <c r="AI113" s="272"/>
      <c r="AJ113" s="272"/>
      <c r="AK113" s="272"/>
      <c r="AL113" s="272"/>
      <c r="AM113" s="272"/>
      <c r="AN113" s="271">
        <f t="shared" si="0"/>
        <v>0</v>
      </c>
      <c r="AO113" s="272"/>
      <c r="AP113" s="272"/>
      <c r="AQ113" s="96" t="s">
        <v>82</v>
      </c>
      <c r="AR113" s="97"/>
      <c r="AS113" s="98">
        <v>0</v>
      </c>
      <c r="AT113" s="99">
        <f t="shared" si="1"/>
        <v>0</v>
      </c>
      <c r="AU113" s="100">
        <f>'05 - SO 05-Chodník na poz...'!P120</f>
        <v>0</v>
      </c>
      <c r="AV113" s="99">
        <f>'05 - SO 05-Chodník na poz...'!J33</f>
        <v>0</v>
      </c>
      <c r="AW113" s="99">
        <f>'05 - SO 05-Chodník na poz...'!J34</f>
        <v>0</v>
      </c>
      <c r="AX113" s="99">
        <f>'05 - SO 05-Chodník na poz...'!J35</f>
        <v>0</v>
      </c>
      <c r="AY113" s="99">
        <f>'05 - SO 05-Chodník na poz...'!J36</f>
        <v>0</v>
      </c>
      <c r="AZ113" s="99">
        <f>'05 - SO 05-Chodník na poz...'!F33</f>
        <v>0</v>
      </c>
      <c r="BA113" s="99">
        <f>'05 - SO 05-Chodník na poz...'!F34</f>
        <v>0</v>
      </c>
      <c r="BB113" s="99">
        <f>'05 - SO 05-Chodník na poz...'!F35</f>
        <v>0</v>
      </c>
      <c r="BC113" s="99">
        <f>'05 - SO 05-Chodník na poz...'!F36</f>
        <v>0</v>
      </c>
      <c r="BD113" s="101">
        <f>'05 - SO 05-Chodník na poz...'!F37</f>
        <v>0</v>
      </c>
      <c r="BT113" s="102" t="s">
        <v>83</v>
      </c>
      <c r="BV113" s="102" t="s">
        <v>78</v>
      </c>
      <c r="BW113" s="102" t="s">
        <v>142</v>
      </c>
      <c r="BX113" s="102" t="s">
        <v>5</v>
      </c>
      <c r="CL113" s="102" t="s">
        <v>1</v>
      </c>
      <c r="CM113" s="102" t="s">
        <v>83</v>
      </c>
    </row>
    <row r="114" spans="2:91" s="7" customFormat="1" ht="16.5" customHeight="1">
      <c r="B114" s="93"/>
      <c r="C114" s="94"/>
      <c r="D114" s="267" t="s">
        <v>143</v>
      </c>
      <c r="E114" s="267"/>
      <c r="F114" s="267"/>
      <c r="G114" s="267"/>
      <c r="H114" s="267"/>
      <c r="I114" s="95"/>
      <c r="J114" s="267" t="s">
        <v>144</v>
      </c>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73">
        <f>ROUND(SUM(AG115:AG117),2)</f>
        <v>0</v>
      </c>
      <c r="AH114" s="272"/>
      <c r="AI114" s="272"/>
      <c r="AJ114" s="272"/>
      <c r="AK114" s="272"/>
      <c r="AL114" s="272"/>
      <c r="AM114" s="272"/>
      <c r="AN114" s="271">
        <f t="shared" si="0"/>
        <v>0</v>
      </c>
      <c r="AO114" s="272"/>
      <c r="AP114" s="272"/>
      <c r="AQ114" s="96" t="s">
        <v>82</v>
      </c>
      <c r="AR114" s="97"/>
      <c r="AS114" s="98">
        <f>ROUND(SUM(AS115:AS117),2)</f>
        <v>0</v>
      </c>
      <c r="AT114" s="99">
        <f t="shared" si="1"/>
        <v>0</v>
      </c>
      <c r="AU114" s="100">
        <f>ROUND(SUM(AU115:AU117),5)</f>
        <v>0</v>
      </c>
      <c r="AV114" s="99">
        <f>ROUND(AZ114*L29,2)</f>
        <v>0</v>
      </c>
      <c r="AW114" s="99">
        <f>ROUND(BA114*L30,2)</f>
        <v>0</v>
      </c>
      <c r="AX114" s="99">
        <f>ROUND(BB114*L29,2)</f>
        <v>0</v>
      </c>
      <c r="AY114" s="99">
        <f>ROUND(BC114*L30,2)</f>
        <v>0</v>
      </c>
      <c r="AZ114" s="99">
        <f>ROUND(SUM(AZ115:AZ117),2)</f>
        <v>0</v>
      </c>
      <c r="BA114" s="99">
        <f>ROUND(SUM(BA115:BA117),2)</f>
        <v>0</v>
      </c>
      <c r="BB114" s="99">
        <f>ROUND(SUM(BB115:BB117),2)</f>
        <v>0</v>
      </c>
      <c r="BC114" s="99">
        <f>ROUND(SUM(BC115:BC117),2)</f>
        <v>0</v>
      </c>
      <c r="BD114" s="101">
        <f>ROUND(SUM(BD115:BD117),2)</f>
        <v>0</v>
      </c>
      <c r="BS114" s="102" t="s">
        <v>75</v>
      </c>
      <c r="BT114" s="102" t="s">
        <v>83</v>
      </c>
      <c r="BU114" s="102" t="s">
        <v>77</v>
      </c>
      <c r="BV114" s="102" t="s">
        <v>78</v>
      </c>
      <c r="BW114" s="102" t="s">
        <v>145</v>
      </c>
      <c r="BX114" s="102" t="s">
        <v>5</v>
      </c>
      <c r="CL114" s="102" t="s">
        <v>1</v>
      </c>
      <c r="CM114" s="102" t="s">
        <v>83</v>
      </c>
    </row>
    <row r="115" spans="1:90" s="4" customFormat="1" ht="16.5" customHeight="1">
      <c r="A115" s="103" t="s">
        <v>85</v>
      </c>
      <c r="B115" s="58"/>
      <c r="C115" s="104"/>
      <c r="D115" s="104"/>
      <c r="E115" s="266" t="s">
        <v>146</v>
      </c>
      <c r="F115" s="266"/>
      <c r="G115" s="266"/>
      <c r="H115" s="266"/>
      <c r="I115" s="266"/>
      <c r="J115" s="104"/>
      <c r="K115" s="266" t="s">
        <v>147</v>
      </c>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8">
        <f>'06.1 - SO 06-Interiér 1.P...'!J32</f>
        <v>0</v>
      </c>
      <c r="AH115" s="269"/>
      <c r="AI115" s="269"/>
      <c r="AJ115" s="269"/>
      <c r="AK115" s="269"/>
      <c r="AL115" s="269"/>
      <c r="AM115" s="269"/>
      <c r="AN115" s="268">
        <f t="shared" si="0"/>
        <v>0</v>
      </c>
      <c r="AO115" s="269"/>
      <c r="AP115" s="269"/>
      <c r="AQ115" s="105" t="s">
        <v>88</v>
      </c>
      <c r="AR115" s="60"/>
      <c r="AS115" s="106">
        <v>0</v>
      </c>
      <c r="AT115" s="107">
        <f t="shared" si="1"/>
        <v>0</v>
      </c>
      <c r="AU115" s="108">
        <f>'06.1 - SO 06-Interiér 1.P...'!P139</f>
        <v>0</v>
      </c>
      <c r="AV115" s="107">
        <f>'06.1 - SO 06-Interiér 1.P...'!J35</f>
        <v>0</v>
      </c>
      <c r="AW115" s="107">
        <f>'06.1 - SO 06-Interiér 1.P...'!J36</f>
        <v>0</v>
      </c>
      <c r="AX115" s="107">
        <f>'06.1 - SO 06-Interiér 1.P...'!J37</f>
        <v>0</v>
      </c>
      <c r="AY115" s="107">
        <f>'06.1 - SO 06-Interiér 1.P...'!J38</f>
        <v>0</v>
      </c>
      <c r="AZ115" s="107">
        <f>'06.1 - SO 06-Interiér 1.P...'!F35</f>
        <v>0</v>
      </c>
      <c r="BA115" s="107">
        <f>'06.1 - SO 06-Interiér 1.P...'!F36</f>
        <v>0</v>
      </c>
      <c r="BB115" s="107">
        <f>'06.1 - SO 06-Interiér 1.P...'!F37</f>
        <v>0</v>
      </c>
      <c r="BC115" s="107">
        <f>'06.1 - SO 06-Interiér 1.P...'!F38</f>
        <v>0</v>
      </c>
      <c r="BD115" s="109">
        <f>'06.1 - SO 06-Interiér 1.P...'!F39</f>
        <v>0</v>
      </c>
      <c r="BT115" s="110" t="s">
        <v>89</v>
      </c>
      <c r="BV115" s="110" t="s">
        <v>78</v>
      </c>
      <c r="BW115" s="110" t="s">
        <v>148</v>
      </c>
      <c r="BX115" s="110" t="s">
        <v>145</v>
      </c>
      <c r="CL115" s="110" t="s">
        <v>1</v>
      </c>
    </row>
    <row r="116" spans="1:90" s="4" customFormat="1" ht="16.5" customHeight="1">
      <c r="A116" s="103" t="s">
        <v>85</v>
      </c>
      <c r="B116" s="58"/>
      <c r="C116" s="104"/>
      <c r="D116" s="104"/>
      <c r="E116" s="266" t="s">
        <v>149</v>
      </c>
      <c r="F116" s="266"/>
      <c r="G116" s="266"/>
      <c r="H116" s="266"/>
      <c r="I116" s="266"/>
      <c r="J116" s="104"/>
      <c r="K116" s="266" t="s">
        <v>150</v>
      </c>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8">
        <f>'06.2 - SO 06-Interiér 1.N...'!J32</f>
        <v>0</v>
      </c>
      <c r="AH116" s="269"/>
      <c r="AI116" s="269"/>
      <c r="AJ116" s="269"/>
      <c r="AK116" s="269"/>
      <c r="AL116" s="269"/>
      <c r="AM116" s="269"/>
      <c r="AN116" s="268">
        <f t="shared" si="0"/>
        <v>0</v>
      </c>
      <c r="AO116" s="269"/>
      <c r="AP116" s="269"/>
      <c r="AQ116" s="105" t="s">
        <v>88</v>
      </c>
      <c r="AR116" s="60"/>
      <c r="AS116" s="106">
        <v>0</v>
      </c>
      <c r="AT116" s="107">
        <f t="shared" si="1"/>
        <v>0</v>
      </c>
      <c r="AU116" s="108">
        <f>'06.2 - SO 06-Interiér 1.N...'!P145</f>
        <v>0</v>
      </c>
      <c r="AV116" s="107">
        <f>'06.2 - SO 06-Interiér 1.N...'!J35</f>
        <v>0</v>
      </c>
      <c r="AW116" s="107">
        <f>'06.2 - SO 06-Interiér 1.N...'!J36</f>
        <v>0</v>
      </c>
      <c r="AX116" s="107">
        <f>'06.2 - SO 06-Interiér 1.N...'!J37</f>
        <v>0</v>
      </c>
      <c r="AY116" s="107">
        <f>'06.2 - SO 06-Interiér 1.N...'!J38</f>
        <v>0</v>
      </c>
      <c r="AZ116" s="107">
        <f>'06.2 - SO 06-Interiér 1.N...'!F35</f>
        <v>0</v>
      </c>
      <c r="BA116" s="107">
        <f>'06.2 - SO 06-Interiér 1.N...'!F36</f>
        <v>0</v>
      </c>
      <c r="BB116" s="107">
        <f>'06.2 - SO 06-Interiér 1.N...'!F37</f>
        <v>0</v>
      </c>
      <c r="BC116" s="107">
        <f>'06.2 - SO 06-Interiér 1.N...'!F38</f>
        <v>0</v>
      </c>
      <c r="BD116" s="109">
        <f>'06.2 - SO 06-Interiér 1.N...'!F39</f>
        <v>0</v>
      </c>
      <c r="BT116" s="110" t="s">
        <v>89</v>
      </c>
      <c r="BV116" s="110" t="s">
        <v>78</v>
      </c>
      <c r="BW116" s="110" t="s">
        <v>151</v>
      </c>
      <c r="BX116" s="110" t="s">
        <v>145</v>
      </c>
      <c r="CL116" s="110" t="s">
        <v>1</v>
      </c>
    </row>
    <row r="117" spans="1:90" s="4" customFormat="1" ht="16.5" customHeight="1">
      <c r="A117" s="103" t="s">
        <v>85</v>
      </c>
      <c r="B117" s="58"/>
      <c r="C117" s="104"/>
      <c r="D117" s="104"/>
      <c r="E117" s="266" t="s">
        <v>152</v>
      </c>
      <c r="F117" s="266"/>
      <c r="G117" s="266"/>
      <c r="H117" s="266"/>
      <c r="I117" s="266"/>
      <c r="J117" s="104"/>
      <c r="K117" s="266" t="s">
        <v>153</v>
      </c>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8">
        <f>'06.3 - SO 06-Interiér 2.N...'!J32</f>
        <v>0</v>
      </c>
      <c r="AH117" s="269"/>
      <c r="AI117" s="269"/>
      <c r="AJ117" s="269"/>
      <c r="AK117" s="269"/>
      <c r="AL117" s="269"/>
      <c r="AM117" s="269"/>
      <c r="AN117" s="268">
        <f t="shared" si="0"/>
        <v>0</v>
      </c>
      <c r="AO117" s="269"/>
      <c r="AP117" s="269"/>
      <c r="AQ117" s="105" t="s">
        <v>88</v>
      </c>
      <c r="AR117" s="60"/>
      <c r="AS117" s="106">
        <v>0</v>
      </c>
      <c r="AT117" s="107">
        <f t="shared" si="1"/>
        <v>0</v>
      </c>
      <c r="AU117" s="108">
        <f>'06.3 - SO 06-Interiér 2.N...'!P140</f>
        <v>0</v>
      </c>
      <c r="AV117" s="107">
        <f>'06.3 - SO 06-Interiér 2.N...'!J35</f>
        <v>0</v>
      </c>
      <c r="AW117" s="107">
        <f>'06.3 - SO 06-Interiér 2.N...'!J36</f>
        <v>0</v>
      </c>
      <c r="AX117" s="107">
        <f>'06.3 - SO 06-Interiér 2.N...'!J37</f>
        <v>0</v>
      </c>
      <c r="AY117" s="107">
        <f>'06.3 - SO 06-Interiér 2.N...'!J38</f>
        <v>0</v>
      </c>
      <c r="AZ117" s="107">
        <f>'06.3 - SO 06-Interiér 2.N...'!F35</f>
        <v>0</v>
      </c>
      <c r="BA117" s="107">
        <f>'06.3 - SO 06-Interiér 2.N...'!F36</f>
        <v>0</v>
      </c>
      <c r="BB117" s="107">
        <f>'06.3 - SO 06-Interiér 2.N...'!F37</f>
        <v>0</v>
      </c>
      <c r="BC117" s="107">
        <f>'06.3 - SO 06-Interiér 2.N...'!F38</f>
        <v>0</v>
      </c>
      <c r="BD117" s="109">
        <f>'06.3 - SO 06-Interiér 2.N...'!F39</f>
        <v>0</v>
      </c>
      <c r="BT117" s="110" t="s">
        <v>89</v>
      </c>
      <c r="BV117" s="110" t="s">
        <v>78</v>
      </c>
      <c r="BW117" s="110" t="s">
        <v>154</v>
      </c>
      <c r="BX117" s="110" t="s">
        <v>145</v>
      </c>
      <c r="CL117" s="110" t="s">
        <v>1</v>
      </c>
    </row>
    <row r="118" spans="1:91" s="7" customFormat="1" ht="24.75" customHeight="1">
      <c r="A118" s="103" t="s">
        <v>85</v>
      </c>
      <c r="B118" s="93"/>
      <c r="C118" s="94"/>
      <c r="D118" s="267" t="s">
        <v>155</v>
      </c>
      <c r="E118" s="267"/>
      <c r="F118" s="267"/>
      <c r="G118" s="267"/>
      <c r="H118" s="267"/>
      <c r="I118" s="95"/>
      <c r="J118" s="267" t="s">
        <v>156</v>
      </c>
      <c r="K118" s="267"/>
      <c r="L118" s="267"/>
      <c r="M118" s="267"/>
      <c r="N118" s="267"/>
      <c r="O118" s="267"/>
      <c r="P118" s="267"/>
      <c r="Q118" s="267"/>
      <c r="R118" s="267"/>
      <c r="S118" s="267"/>
      <c r="T118" s="267"/>
      <c r="U118" s="267"/>
      <c r="V118" s="267"/>
      <c r="W118" s="267"/>
      <c r="X118" s="267"/>
      <c r="Y118" s="267"/>
      <c r="Z118" s="267"/>
      <c r="AA118" s="267"/>
      <c r="AB118" s="267"/>
      <c r="AC118" s="267"/>
      <c r="AD118" s="267"/>
      <c r="AE118" s="267"/>
      <c r="AF118" s="267"/>
      <c r="AG118" s="271">
        <f>'07 - SO 07-Přípojka sdělo...'!J30</f>
        <v>0</v>
      </c>
      <c r="AH118" s="272"/>
      <c r="AI118" s="272"/>
      <c r="AJ118" s="272"/>
      <c r="AK118" s="272"/>
      <c r="AL118" s="272"/>
      <c r="AM118" s="272"/>
      <c r="AN118" s="271">
        <f t="shared" si="0"/>
        <v>0</v>
      </c>
      <c r="AO118" s="272"/>
      <c r="AP118" s="272"/>
      <c r="AQ118" s="96" t="s">
        <v>82</v>
      </c>
      <c r="AR118" s="97"/>
      <c r="AS118" s="98">
        <v>0</v>
      </c>
      <c r="AT118" s="99">
        <f t="shared" si="1"/>
        <v>0</v>
      </c>
      <c r="AU118" s="100">
        <f>'07 - SO 07-Přípojka sdělo...'!P122</f>
        <v>0</v>
      </c>
      <c r="AV118" s="99">
        <f>'07 - SO 07-Přípojka sdělo...'!J33</f>
        <v>0</v>
      </c>
      <c r="AW118" s="99">
        <f>'07 - SO 07-Přípojka sdělo...'!J34</f>
        <v>0</v>
      </c>
      <c r="AX118" s="99">
        <f>'07 - SO 07-Přípojka sdělo...'!J35</f>
        <v>0</v>
      </c>
      <c r="AY118" s="99">
        <f>'07 - SO 07-Přípojka sdělo...'!J36</f>
        <v>0</v>
      </c>
      <c r="AZ118" s="99">
        <f>'07 - SO 07-Přípojka sdělo...'!F33</f>
        <v>0</v>
      </c>
      <c r="BA118" s="99">
        <f>'07 - SO 07-Přípojka sdělo...'!F34</f>
        <v>0</v>
      </c>
      <c r="BB118" s="99">
        <f>'07 - SO 07-Přípojka sdělo...'!F35</f>
        <v>0</v>
      </c>
      <c r="BC118" s="99">
        <f>'07 - SO 07-Přípojka sdělo...'!F36</f>
        <v>0</v>
      </c>
      <c r="BD118" s="101">
        <f>'07 - SO 07-Přípojka sdělo...'!F37</f>
        <v>0</v>
      </c>
      <c r="BT118" s="102" t="s">
        <v>83</v>
      </c>
      <c r="BV118" s="102" t="s">
        <v>78</v>
      </c>
      <c r="BW118" s="102" t="s">
        <v>157</v>
      </c>
      <c r="BX118" s="102" t="s">
        <v>5</v>
      </c>
      <c r="CL118" s="102" t="s">
        <v>1</v>
      </c>
      <c r="CM118" s="102" t="s">
        <v>83</v>
      </c>
    </row>
    <row r="119" spans="1:91" s="7" customFormat="1" ht="16.5" customHeight="1">
      <c r="A119" s="103" t="s">
        <v>85</v>
      </c>
      <c r="B119" s="93"/>
      <c r="C119" s="94"/>
      <c r="D119" s="267" t="s">
        <v>158</v>
      </c>
      <c r="E119" s="267"/>
      <c r="F119" s="267"/>
      <c r="G119" s="267"/>
      <c r="H119" s="267"/>
      <c r="I119" s="95"/>
      <c r="J119" s="267" t="s">
        <v>159</v>
      </c>
      <c r="K119" s="267"/>
      <c r="L119" s="267"/>
      <c r="M119" s="267"/>
      <c r="N119" s="267"/>
      <c r="O119" s="267"/>
      <c r="P119" s="267"/>
      <c r="Q119" s="267"/>
      <c r="R119" s="267"/>
      <c r="S119" s="267"/>
      <c r="T119" s="267"/>
      <c r="U119" s="267"/>
      <c r="V119" s="267"/>
      <c r="W119" s="267"/>
      <c r="X119" s="267"/>
      <c r="Y119" s="267"/>
      <c r="Z119" s="267"/>
      <c r="AA119" s="267"/>
      <c r="AB119" s="267"/>
      <c r="AC119" s="267"/>
      <c r="AD119" s="267"/>
      <c r="AE119" s="267"/>
      <c r="AF119" s="267"/>
      <c r="AG119" s="271">
        <f>'08 - SO 08-Přeložka elekt...'!J30</f>
        <v>0</v>
      </c>
      <c r="AH119" s="272"/>
      <c r="AI119" s="272"/>
      <c r="AJ119" s="272"/>
      <c r="AK119" s="272"/>
      <c r="AL119" s="272"/>
      <c r="AM119" s="272"/>
      <c r="AN119" s="271">
        <f t="shared" si="0"/>
        <v>0</v>
      </c>
      <c r="AO119" s="272"/>
      <c r="AP119" s="272"/>
      <c r="AQ119" s="96" t="s">
        <v>82</v>
      </c>
      <c r="AR119" s="97"/>
      <c r="AS119" s="98">
        <v>0</v>
      </c>
      <c r="AT119" s="99">
        <f t="shared" si="1"/>
        <v>0</v>
      </c>
      <c r="AU119" s="100">
        <f>'08 - SO 08-Přeložka elekt...'!P122</f>
        <v>0</v>
      </c>
      <c r="AV119" s="99">
        <f>'08 - SO 08-Přeložka elekt...'!J33</f>
        <v>0</v>
      </c>
      <c r="AW119" s="99">
        <f>'08 - SO 08-Přeložka elekt...'!J34</f>
        <v>0</v>
      </c>
      <c r="AX119" s="99">
        <f>'08 - SO 08-Přeložka elekt...'!J35</f>
        <v>0</v>
      </c>
      <c r="AY119" s="99">
        <f>'08 - SO 08-Přeložka elekt...'!J36</f>
        <v>0</v>
      </c>
      <c r="AZ119" s="99">
        <f>'08 - SO 08-Přeložka elekt...'!F33</f>
        <v>0</v>
      </c>
      <c r="BA119" s="99">
        <f>'08 - SO 08-Přeložka elekt...'!F34</f>
        <v>0</v>
      </c>
      <c r="BB119" s="99">
        <f>'08 - SO 08-Přeložka elekt...'!F35</f>
        <v>0</v>
      </c>
      <c r="BC119" s="99">
        <f>'08 - SO 08-Přeložka elekt...'!F36</f>
        <v>0</v>
      </c>
      <c r="BD119" s="101">
        <f>'08 - SO 08-Přeložka elekt...'!F37</f>
        <v>0</v>
      </c>
      <c r="BT119" s="102" t="s">
        <v>83</v>
      </c>
      <c r="BV119" s="102" t="s">
        <v>78</v>
      </c>
      <c r="BW119" s="102" t="s">
        <v>160</v>
      </c>
      <c r="BX119" s="102" t="s">
        <v>5</v>
      </c>
      <c r="CL119" s="102" t="s">
        <v>1</v>
      </c>
      <c r="CM119" s="102" t="s">
        <v>83</v>
      </c>
    </row>
    <row r="120" spans="1:91" s="7" customFormat="1" ht="16.5" customHeight="1">
      <c r="A120" s="103" t="s">
        <v>85</v>
      </c>
      <c r="B120" s="93"/>
      <c r="C120" s="94"/>
      <c r="D120" s="267" t="s">
        <v>161</v>
      </c>
      <c r="E120" s="267"/>
      <c r="F120" s="267"/>
      <c r="G120" s="267"/>
      <c r="H120" s="267"/>
      <c r="I120" s="95"/>
      <c r="J120" s="267" t="s">
        <v>162</v>
      </c>
      <c r="K120" s="267"/>
      <c r="L120" s="267"/>
      <c r="M120" s="267"/>
      <c r="N120" s="267"/>
      <c r="O120" s="267"/>
      <c r="P120" s="267"/>
      <c r="Q120" s="267"/>
      <c r="R120" s="267"/>
      <c r="S120" s="267"/>
      <c r="T120" s="267"/>
      <c r="U120" s="267"/>
      <c r="V120" s="267"/>
      <c r="W120" s="267"/>
      <c r="X120" s="267"/>
      <c r="Y120" s="267"/>
      <c r="Z120" s="267"/>
      <c r="AA120" s="267"/>
      <c r="AB120" s="267"/>
      <c r="AC120" s="267"/>
      <c r="AD120" s="267"/>
      <c r="AE120" s="267"/>
      <c r="AF120" s="267"/>
      <c r="AG120" s="271">
        <f>'10 - SO 10-Demolice'!J30</f>
        <v>0</v>
      </c>
      <c r="AH120" s="272"/>
      <c r="AI120" s="272"/>
      <c r="AJ120" s="272"/>
      <c r="AK120" s="272"/>
      <c r="AL120" s="272"/>
      <c r="AM120" s="272"/>
      <c r="AN120" s="271">
        <f t="shared" si="0"/>
        <v>0</v>
      </c>
      <c r="AO120" s="272"/>
      <c r="AP120" s="272"/>
      <c r="AQ120" s="96" t="s">
        <v>82</v>
      </c>
      <c r="AR120" s="97"/>
      <c r="AS120" s="98">
        <v>0</v>
      </c>
      <c r="AT120" s="99">
        <f t="shared" si="1"/>
        <v>0</v>
      </c>
      <c r="AU120" s="100">
        <f>'10 - SO 10-Demolice'!P119</f>
        <v>0</v>
      </c>
      <c r="AV120" s="99">
        <f>'10 - SO 10-Demolice'!J33</f>
        <v>0</v>
      </c>
      <c r="AW120" s="99">
        <f>'10 - SO 10-Demolice'!J34</f>
        <v>0</v>
      </c>
      <c r="AX120" s="99">
        <f>'10 - SO 10-Demolice'!J35</f>
        <v>0</v>
      </c>
      <c r="AY120" s="99">
        <f>'10 - SO 10-Demolice'!J36</f>
        <v>0</v>
      </c>
      <c r="AZ120" s="99">
        <f>'10 - SO 10-Demolice'!F33</f>
        <v>0</v>
      </c>
      <c r="BA120" s="99">
        <f>'10 - SO 10-Demolice'!F34</f>
        <v>0</v>
      </c>
      <c r="BB120" s="99">
        <f>'10 - SO 10-Demolice'!F35</f>
        <v>0</v>
      </c>
      <c r="BC120" s="99">
        <f>'10 - SO 10-Demolice'!F36</f>
        <v>0</v>
      </c>
      <c r="BD120" s="101">
        <f>'10 - SO 10-Demolice'!F37</f>
        <v>0</v>
      </c>
      <c r="BT120" s="102" t="s">
        <v>83</v>
      </c>
      <c r="BV120" s="102" t="s">
        <v>78</v>
      </c>
      <c r="BW120" s="102" t="s">
        <v>163</v>
      </c>
      <c r="BX120" s="102" t="s">
        <v>5</v>
      </c>
      <c r="CL120" s="102" t="s">
        <v>1</v>
      </c>
      <c r="CM120" s="102" t="s">
        <v>83</v>
      </c>
    </row>
    <row r="121" spans="1:91" s="7" customFormat="1" ht="16.5" customHeight="1">
      <c r="A121" s="103" t="s">
        <v>85</v>
      </c>
      <c r="B121" s="93"/>
      <c r="C121" s="94"/>
      <c r="D121" s="267" t="s">
        <v>164</v>
      </c>
      <c r="E121" s="267"/>
      <c r="F121" s="267"/>
      <c r="G121" s="267"/>
      <c r="H121" s="267"/>
      <c r="I121" s="95"/>
      <c r="J121" s="267" t="s">
        <v>165</v>
      </c>
      <c r="K121" s="267"/>
      <c r="L121" s="267"/>
      <c r="M121" s="267"/>
      <c r="N121" s="267"/>
      <c r="O121" s="267"/>
      <c r="P121" s="267"/>
      <c r="Q121" s="267"/>
      <c r="R121" s="267"/>
      <c r="S121" s="267"/>
      <c r="T121" s="267"/>
      <c r="U121" s="267"/>
      <c r="V121" s="267"/>
      <c r="W121" s="267"/>
      <c r="X121" s="267"/>
      <c r="Y121" s="267"/>
      <c r="Z121" s="267"/>
      <c r="AA121" s="267"/>
      <c r="AB121" s="267"/>
      <c r="AC121" s="267"/>
      <c r="AD121" s="267"/>
      <c r="AE121" s="267"/>
      <c r="AF121" s="267"/>
      <c r="AG121" s="271">
        <f>'11 - SO 11-Oplocení'!J30</f>
        <v>0</v>
      </c>
      <c r="AH121" s="272"/>
      <c r="AI121" s="272"/>
      <c r="AJ121" s="272"/>
      <c r="AK121" s="272"/>
      <c r="AL121" s="272"/>
      <c r="AM121" s="272"/>
      <c r="AN121" s="271">
        <f t="shared" si="0"/>
        <v>0</v>
      </c>
      <c r="AO121" s="272"/>
      <c r="AP121" s="272"/>
      <c r="AQ121" s="96" t="s">
        <v>82</v>
      </c>
      <c r="AR121" s="97"/>
      <c r="AS121" s="98">
        <v>0</v>
      </c>
      <c r="AT121" s="99">
        <f t="shared" si="1"/>
        <v>0</v>
      </c>
      <c r="AU121" s="100">
        <f>'11 - SO 11-Oplocení'!P126</f>
        <v>0</v>
      </c>
      <c r="AV121" s="99">
        <f>'11 - SO 11-Oplocení'!J33</f>
        <v>0</v>
      </c>
      <c r="AW121" s="99">
        <f>'11 - SO 11-Oplocení'!J34</f>
        <v>0</v>
      </c>
      <c r="AX121" s="99">
        <f>'11 - SO 11-Oplocení'!J35</f>
        <v>0</v>
      </c>
      <c r="AY121" s="99">
        <f>'11 - SO 11-Oplocení'!J36</f>
        <v>0</v>
      </c>
      <c r="AZ121" s="99">
        <f>'11 - SO 11-Oplocení'!F33</f>
        <v>0</v>
      </c>
      <c r="BA121" s="99">
        <f>'11 - SO 11-Oplocení'!F34</f>
        <v>0</v>
      </c>
      <c r="BB121" s="99">
        <f>'11 - SO 11-Oplocení'!F35</f>
        <v>0</v>
      </c>
      <c r="BC121" s="99">
        <f>'11 - SO 11-Oplocení'!F36</f>
        <v>0</v>
      </c>
      <c r="BD121" s="101">
        <f>'11 - SO 11-Oplocení'!F37</f>
        <v>0</v>
      </c>
      <c r="BT121" s="102" t="s">
        <v>83</v>
      </c>
      <c r="BV121" s="102" t="s">
        <v>78</v>
      </c>
      <c r="BW121" s="102" t="s">
        <v>166</v>
      </c>
      <c r="BX121" s="102" t="s">
        <v>5</v>
      </c>
      <c r="CL121" s="102" t="s">
        <v>1</v>
      </c>
      <c r="CM121" s="102" t="s">
        <v>83</v>
      </c>
    </row>
    <row r="122" spans="1:91" s="7" customFormat="1" ht="16.5" customHeight="1">
      <c r="A122" s="103" t="s">
        <v>85</v>
      </c>
      <c r="B122" s="93"/>
      <c r="C122" s="94"/>
      <c r="D122" s="267" t="s">
        <v>167</v>
      </c>
      <c r="E122" s="267"/>
      <c r="F122" s="267"/>
      <c r="G122" s="267"/>
      <c r="H122" s="267"/>
      <c r="I122" s="95"/>
      <c r="J122" s="267" t="s">
        <v>168</v>
      </c>
      <c r="K122" s="267"/>
      <c r="L122" s="267"/>
      <c r="M122" s="267"/>
      <c r="N122" s="267"/>
      <c r="O122" s="267"/>
      <c r="P122" s="267"/>
      <c r="Q122" s="267"/>
      <c r="R122" s="267"/>
      <c r="S122" s="267"/>
      <c r="T122" s="267"/>
      <c r="U122" s="267"/>
      <c r="V122" s="267"/>
      <c r="W122" s="267"/>
      <c r="X122" s="267"/>
      <c r="Y122" s="267"/>
      <c r="Z122" s="267"/>
      <c r="AA122" s="267"/>
      <c r="AB122" s="267"/>
      <c r="AC122" s="267"/>
      <c r="AD122" s="267"/>
      <c r="AE122" s="267"/>
      <c r="AF122" s="267"/>
      <c r="AG122" s="271">
        <f>'12 - SO 12-Vedlejší a ost...'!J30</f>
        <v>0</v>
      </c>
      <c r="AH122" s="272"/>
      <c r="AI122" s="272"/>
      <c r="AJ122" s="272"/>
      <c r="AK122" s="272"/>
      <c r="AL122" s="272"/>
      <c r="AM122" s="272"/>
      <c r="AN122" s="271">
        <f t="shared" si="0"/>
        <v>0</v>
      </c>
      <c r="AO122" s="272"/>
      <c r="AP122" s="272"/>
      <c r="AQ122" s="96" t="s">
        <v>169</v>
      </c>
      <c r="AR122" s="97"/>
      <c r="AS122" s="111">
        <v>0</v>
      </c>
      <c r="AT122" s="112">
        <f t="shared" si="1"/>
        <v>0</v>
      </c>
      <c r="AU122" s="113">
        <f>'12 - SO 12-Vedlejší a ost...'!P120</f>
        <v>0</v>
      </c>
      <c r="AV122" s="112">
        <f>'12 - SO 12-Vedlejší a ost...'!J33</f>
        <v>0</v>
      </c>
      <c r="AW122" s="112">
        <f>'12 - SO 12-Vedlejší a ost...'!J34</f>
        <v>0</v>
      </c>
      <c r="AX122" s="112">
        <f>'12 - SO 12-Vedlejší a ost...'!J35</f>
        <v>0</v>
      </c>
      <c r="AY122" s="112">
        <f>'12 - SO 12-Vedlejší a ost...'!J36</f>
        <v>0</v>
      </c>
      <c r="AZ122" s="112">
        <f>'12 - SO 12-Vedlejší a ost...'!F33</f>
        <v>0</v>
      </c>
      <c r="BA122" s="112">
        <f>'12 - SO 12-Vedlejší a ost...'!F34</f>
        <v>0</v>
      </c>
      <c r="BB122" s="112">
        <f>'12 - SO 12-Vedlejší a ost...'!F35</f>
        <v>0</v>
      </c>
      <c r="BC122" s="112">
        <f>'12 - SO 12-Vedlejší a ost...'!F36</f>
        <v>0</v>
      </c>
      <c r="BD122" s="114">
        <f>'12 - SO 12-Vedlejší a ost...'!F37</f>
        <v>0</v>
      </c>
      <c r="BT122" s="102" t="s">
        <v>83</v>
      </c>
      <c r="BV122" s="102" t="s">
        <v>78</v>
      </c>
      <c r="BW122" s="102" t="s">
        <v>170</v>
      </c>
      <c r="BX122" s="102" t="s">
        <v>5</v>
      </c>
      <c r="CL122" s="102" t="s">
        <v>1</v>
      </c>
      <c r="CM122" s="102" t="s">
        <v>83</v>
      </c>
    </row>
    <row r="123" spans="1:57" s="2" customFormat="1" ht="30" customHeight="1">
      <c r="A123" s="34"/>
      <c r="B123" s="35"/>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9"/>
      <c r="AS123" s="34"/>
      <c r="AT123" s="34"/>
      <c r="AU123" s="34"/>
      <c r="AV123" s="34"/>
      <c r="AW123" s="34"/>
      <c r="AX123" s="34"/>
      <c r="AY123" s="34"/>
      <c r="AZ123" s="34"/>
      <c r="BA123" s="34"/>
      <c r="BB123" s="34"/>
      <c r="BC123" s="34"/>
      <c r="BD123" s="34"/>
      <c r="BE123" s="34"/>
    </row>
    <row r="124" spans="1:57" s="2" customFormat="1" ht="6.95" customHeight="1">
      <c r="A124" s="34"/>
      <c r="B124" s="54"/>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39"/>
      <c r="AS124" s="34"/>
      <c r="AT124" s="34"/>
      <c r="AU124" s="34"/>
      <c r="AV124" s="34"/>
      <c r="AW124" s="34"/>
      <c r="AX124" s="34"/>
      <c r="AY124" s="34"/>
      <c r="AZ124" s="34"/>
      <c r="BA124" s="34"/>
      <c r="BB124" s="34"/>
      <c r="BC124" s="34"/>
      <c r="BD124" s="34"/>
      <c r="BE124" s="34"/>
    </row>
  </sheetData>
  <sheetProtection password="DAFF" sheet="1" objects="1" scenarios="1"/>
  <mergeCells count="150">
    <mergeCell ref="L32:P32"/>
    <mergeCell ref="W32:AE32"/>
    <mergeCell ref="AK32:AO32"/>
    <mergeCell ref="L33:P33"/>
    <mergeCell ref="AK33:AO33"/>
    <mergeCell ref="W33:AE33"/>
    <mergeCell ref="AK35:AO35"/>
    <mergeCell ref="X35:AB35"/>
    <mergeCell ref="AR2:BE2"/>
    <mergeCell ref="AN99:AP99"/>
    <mergeCell ref="AG99:AM99"/>
    <mergeCell ref="AG100:AM100"/>
    <mergeCell ref="AN100:AP100"/>
    <mergeCell ref="AG94:AM94"/>
    <mergeCell ref="AN94:AP94"/>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AS89:AT91"/>
    <mergeCell ref="AM90:AP90"/>
    <mergeCell ref="AN92:AP92"/>
    <mergeCell ref="AG92:AM92"/>
    <mergeCell ref="AN95:AP95"/>
    <mergeCell ref="AG95:AM95"/>
    <mergeCell ref="AN96:AP96"/>
    <mergeCell ref="AG96:AM96"/>
    <mergeCell ref="AG97:AM97"/>
    <mergeCell ref="AN97:AP97"/>
    <mergeCell ref="C92:G92"/>
    <mergeCell ref="J95:AF95"/>
    <mergeCell ref="D95:H95"/>
    <mergeCell ref="K96:AF96"/>
    <mergeCell ref="E96:I96"/>
    <mergeCell ref="E97:I97"/>
    <mergeCell ref="K97:AF97"/>
    <mergeCell ref="E98:I98"/>
    <mergeCell ref="K98:AF98"/>
    <mergeCell ref="AN119:AP119"/>
    <mergeCell ref="AG119:AM119"/>
    <mergeCell ref="AN120:AP120"/>
    <mergeCell ref="AG120:AM120"/>
    <mergeCell ref="AN121:AP121"/>
    <mergeCell ref="AG121:AM121"/>
    <mergeCell ref="AN122:AP122"/>
    <mergeCell ref="AG122:AM122"/>
    <mergeCell ref="L85:AO85"/>
    <mergeCell ref="I92:AF92"/>
    <mergeCell ref="E99:I99"/>
    <mergeCell ref="K99:AF99"/>
    <mergeCell ref="E100:I100"/>
    <mergeCell ref="K100:AF100"/>
    <mergeCell ref="E101:I101"/>
    <mergeCell ref="K101:AF101"/>
    <mergeCell ref="F102:J102"/>
    <mergeCell ref="L102:AF102"/>
    <mergeCell ref="F103:J103"/>
    <mergeCell ref="L103:AF103"/>
    <mergeCell ref="AM87:AN87"/>
    <mergeCell ref="AM89:AP89"/>
    <mergeCell ref="AG98:AM98"/>
    <mergeCell ref="AN98:AP98"/>
    <mergeCell ref="AN114:AP114"/>
    <mergeCell ref="AG114:AM114"/>
    <mergeCell ref="AG115:AM115"/>
    <mergeCell ref="AN115:AP115"/>
    <mergeCell ref="AN116:AP116"/>
    <mergeCell ref="AG116:AM116"/>
    <mergeCell ref="AN117:AP117"/>
    <mergeCell ref="AG117:AM117"/>
    <mergeCell ref="AN118:AP118"/>
    <mergeCell ref="AG118:AM118"/>
    <mergeCell ref="AN109:AP109"/>
    <mergeCell ref="AG109:AM109"/>
    <mergeCell ref="AG110:AM110"/>
    <mergeCell ref="AN110:AP110"/>
    <mergeCell ref="AG111:AM111"/>
    <mergeCell ref="AN111:AP111"/>
    <mergeCell ref="AG112:AM112"/>
    <mergeCell ref="AN112:AP112"/>
    <mergeCell ref="AG113:AM113"/>
    <mergeCell ref="AN113:AP113"/>
    <mergeCell ref="D119:H119"/>
    <mergeCell ref="J119:AF119"/>
    <mergeCell ref="D120:H120"/>
    <mergeCell ref="J120:AF120"/>
    <mergeCell ref="D121:H121"/>
    <mergeCell ref="J121:AF121"/>
    <mergeCell ref="D122:H122"/>
    <mergeCell ref="J122:AF122"/>
    <mergeCell ref="AN101:AP101"/>
    <mergeCell ref="AG101:AM101"/>
    <mergeCell ref="AG102:AM102"/>
    <mergeCell ref="AN102:AP102"/>
    <mergeCell ref="AG103:AM103"/>
    <mergeCell ref="AN103:AP103"/>
    <mergeCell ref="AG104:AM104"/>
    <mergeCell ref="AN104:AP104"/>
    <mergeCell ref="AN105:AP105"/>
    <mergeCell ref="AG105:AM105"/>
    <mergeCell ref="AN106:AP106"/>
    <mergeCell ref="AG106:AM106"/>
    <mergeCell ref="AG107:AM107"/>
    <mergeCell ref="AN107:AP107"/>
    <mergeCell ref="AN108:AP108"/>
    <mergeCell ref="AG108:AM108"/>
    <mergeCell ref="D114:H114"/>
    <mergeCell ref="J114:AF114"/>
    <mergeCell ref="E115:I115"/>
    <mergeCell ref="K115:AF115"/>
    <mergeCell ref="K116:AF116"/>
    <mergeCell ref="E116:I116"/>
    <mergeCell ref="K117:AF117"/>
    <mergeCell ref="E117:I117"/>
    <mergeCell ref="J118:AF118"/>
    <mergeCell ref="D118:H118"/>
    <mergeCell ref="J109:AF109"/>
    <mergeCell ref="D109:H109"/>
    <mergeCell ref="K110:AF110"/>
    <mergeCell ref="E110:I110"/>
    <mergeCell ref="K111:AF111"/>
    <mergeCell ref="E111:I111"/>
    <mergeCell ref="D112:H112"/>
    <mergeCell ref="J112:AF112"/>
    <mergeCell ref="D113:H113"/>
    <mergeCell ref="J113:AF113"/>
    <mergeCell ref="F104:J104"/>
    <mergeCell ref="L104:AF104"/>
    <mergeCell ref="E105:I105"/>
    <mergeCell ref="K105:AF105"/>
    <mergeCell ref="J106:AF106"/>
    <mergeCell ref="D106:H106"/>
    <mergeCell ref="E107:I107"/>
    <mergeCell ref="K107:AF107"/>
    <mergeCell ref="E108:I108"/>
    <mergeCell ref="K108:AF108"/>
  </mergeCells>
  <hyperlinks>
    <hyperlink ref="A96" location="'01.1 - SO 01-Stavební část'!C2" display="/"/>
    <hyperlink ref="A97" location="'01.2 - SO 01-ZAŘÍZENÍ ZDR...'!C2" display="/"/>
    <hyperlink ref="A98" location="'01.3 - SO 01-VENKOVNÍ ROZ...'!C2" display="/"/>
    <hyperlink ref="A99" location="'01.4 - SO 01-VENKOVNÍ ROZ...'!C2" display="/"/>
    <hyperlink ref="A100" location="'01.5 - SO 01-VYTÁPĚNÍ'!C2" display="/"/>
    <hyperlink ref="A102" location="'01.6.1 - SO 01-Elektromon...'!C2" display="/"/>
    <hyperlink ref="A103" location="'01.6.2 - SO 01- Zdravotni...'!C2" display="/"/>
    <hyperlink ref="A104" location="'01.6.3 - SO 01- Zdravotni...'!C2" display="/"/>
    <hyperlink ref="A105" location="'01.7 - SO 01-VZDUCHOTECHNIKA'!C2" display="/"/>
    <hyperlink ref="A107" location="'02.1 - SO 02-Zpevněné plo...'!C2" display="/"/>
    <hyperlink ref="A108" location="'02.2 - SO 02-Elektromontá...'!C2" display="/"/>
    <hyperlink ref="A110" location="'03.1 - SO 03-KANALIZAČNÍ ...'!C2" display="/"/>
    <hyperlink ref="A111" location="'03.2 - SO 03-VODOVODNÍ PŘ...'!C2" display="/"/>
    <hyperlink ref="A112" location="'04 - SO 04-Přeložka veřej...'!C2" display="/"/>
    <hyperlink ref="A113" location="'05 - SO 05-Chodník na poz...'!C2" display="/"/>
    <hyperlink ref="A115" location="'06.1 - SO 06-Interiér 1.P...'!C2" display="/"/>
    <hyperlink ref="A116" location="'06.2 - SO 06-Interiér 1.N...'!C2" display="/"/>
    <hyperlink ref="A117" location="'06.3 - SO 06-Interiér 2.N...'!C2" display="/"/>
    <hyperlink ref="A118" location="'07 - SO 07-Přípojka sdělo...'!C2" display="/"/>
    <hyperlink ref="A119" location="'08 - SO 08-Přeložka elekt...'!C2" display="/"/>
    <hyperlink ref="A120" location="'10 - SO 10-Demolice'!C2" display="/"/>
    <hyperlink ref="A121" location="'11 - SO 11-Oplocení'!C2" display="/"/>
    <hyperlink ref="A122" location="'12 - SO 12-Vedlejší a o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118</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2775</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ROUND(J126,2)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ROUND((SUM(BE126:BE185)),2)</f>
        <v>0</v>
      </c>
      <c r="G35" s="34"/>
      <c r="H35" s="34"/>
      <c r="I35" s="129">
        <v>0.21</v>
      </c>
      <c r="J35" s="128">
        <f>ROUND(((SUM(BE126:BE185))*I35),2)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ROUND((SUM(BF126:BF185)),2)</f>
        <v>0</v>
      </c>
      <c r="G36" s="34"/>
      <c r="H36" s="34"/>
      <c r="I36" s="129">
        <v>0.15</v>
      </c>
      <c r="J36" s="128">
        <f>ROUND(((SUM(BF126:BF185))*I36),2)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ROUND((SUM(BG126:BG185)),2)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ROUND((SUM(BH126:BH185)),2)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ROUND((SUM(BI126:BI185)),2)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01.7 - SO 01-VZDUCHOTECHNIKA</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J126</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1764</v>
      </c>
      <c r="E99" s="155"/>
      <c r="F99" s="155"/>
      <c r="G99" s="155"/>
      <c r="H99" s="155"/>
      <c r="I99" s="155"/>
      <c r="J99" s="156">
        <f>J127</f>
        <v>0</v>
      </c>
      <c r="K99" s="153"/>
      <c r="L99" s="157"/>
    </row>
    <row r="100" spans="2:12" s="10" customFormat="1" ht="19.9" customHeight="1">
      <c r="B100" s="158"/>
      <c r="C100" s="104"/>
      <c r="D100" s="159" t="s">
        <v>2776</v>
      </c>
      <c r="E100" s="160"/>
      <c r="F100" s="160"/>
      <c r="G100" s="160"/>
      <c r="H100" s="160"/>
      <c r="I100" s="160"/>
      <c r="J100" s="161">
        <f>J128</f>
        <v>0</v>
      </c>
      <c r="K100" s="104"/>
      <c r="L100" s="162"/>
    </row>
    <row r="101" spans="2:12" s="10" customFormat="1" ht="19.9" customHeight="1">
      <c r="B101" s="158"/>
      <c r="C101" s="104"/>
      <c r="D101" s="159" t="s">
        <v>2777</v>
      </c>
      <c r="E101" s="160"/>
      <c r="F101" s="160"/>
      <c r="G101" s="160"/>
      <c r="H101" s="160"/>
      <c r="I101" s="160"/>
      <c r="J101" s="161">
        <f>J139</f>
        <v>0</v>
      </c>
      <c r="K101" s="104"/>
      <c r="L101" s="162"/>
    </row>
    <row r="102" spans="2:12" s="10" customFormat="1" ht="19.9" customHeight="1">
      <c r="B102" s="158"/>
      <c r="C102" s="104"/>
      <c r="D102" s="159" t="s">
        <v>2778</v>
      </c>
      <c r="E102" s="160"/>
      <c r="F102" s="160"/>
      <c r="G102" s="160"/>
      <c r="H102" s="160"/>
      <c r="I102" s="160"/>
      <c r="J102" s="161">
        <f>J148</f>
        <v>0</v>
      </c>
      <c r="K102" s="104"/>
      <c r="L102" s="162"/>
    </row>
    <row r="103" spans="2:12" s="10" customFormat="1" ht="19.9" customHeight="1">
      <c r="B103" s="158"/>
      <c r="C103" s="104"/>
      <c r="D103" s="159" t="s">
        <v>2779</v>
      </c>
      <c r="E103" s="160"/>
      <c r="F103" s="160"/>
      <c r="G103" s="160"/>
      <c r="H103" s="160"/>
      <c r="I103" s="160"/>
      <c r="J103" s="161">
        <f>J169</f>
        <v>0</v>
      </c>
      <c r="K103" s="104"/>
      <c r="L103" s="162"/>
    </row>
    <row r="104" spans="2:12" s="10" customFormat="1" ht="19.9" customHeight="1">
      <c r="B104" s="158"/>
      <c r="C104" s="104"/>
      <c r="D104" s="159" t="s">
        <v>2780</v>
      </c>
      <c r="E104" s="160"/>
      <c r="F104" s="160"/>
      <c r="G104" s="160"/>
      <c r="H104" s="160"/>
      <c r="I104" s="160"/>
      <c r="J104" s="161">
        <f>J179</f>
        <v>0</v>
      </c>
      <c r="K104" s="104"/>
      <c r="L104" s="162"/>
    </row>
    <row r="105" spans="1:31" s="2" customFormat="1" ht="21.7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205</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13" t="str">
        <f>E7</f>
        <v>Centrum pro osoby se zdravotním postižením</v>
      </c>
      <c r="F114" s="314"/>
      <c r="G114" s="314"/>
      <c r="H114" s="314"/>
      <c r="I114" s="36"/>
      <c r="J114" s="36"/>
      <c r="K114" s="36"/>
      <c r="L114" s="51"/>
      <c r="S114" s="34"/>
      <c r="T114" s="34"/>
      <c r="U114" s="34"/>
      <c r="V114" s="34"/>
      <c r="W114" s="34"/>
      <c r="X114" s="34"/>
      <c r="Y114" s="34"/>
      <c r="Z114" s="34"/>
      <c r="AA114" s="34"/>
      <c r="AB114" s="34"/>
      <c r="AC114" s="34"/>
      <c r="AD114" s="34"/>
      <c r="AE114" s="34"/>
    </row>
    <row r="115" spans="2:12" s="1" customFormat="1" ht="12" customHeight="1">
      <c r="B115" s="21"/>
      <c r="C115" s="29" t="s">
        <v>172</v>
      </c>
      <c r="D115" s="22"/>
      <c r="E115" s="22"/>
      <c r="F115" s="22"/>
      <c r="G115" s="22"/>
      <c r="H115" s="22"/>
      <c r="I115" s="22"/>
      <c r="J115" s="22"/>
      <c r="K115" s="22"/>
      <c r="L115" s="20"/>
    </row>
    <row r="116" spans="1:31" s="2" customFormat="1" ht="16.5" customHeight="1">
      <c r="A116" s="34"/>
      <c r="B116" s="35"/>
      <c r="C116" s="36"/>
      <c r="D116" s="36"/>
      <c r="E116" s="313" t="s">
        <v>173</v>
      </c>
      <c r="F116" s="312"/>
      <c r="G116" s="312"/>
      <c r="H116" s="312"/>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174</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74" t="str">
        <f>E11</f>
        <v>01.7 - SO 01-VZDUCHOTECHNIKA</v>
      </c>
      <c r="F118" s="312"/>
      <c r="G118" s="312"/>
      <c r="H118" s="312"/>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F14</f>
        <v xml:space="preserve">Hradec Králové-Roudnička </v>
      </c>
      <c r="G120" s="36"/>
      <c r="H120" s="36"/>
      <c r="I120" s="29" t="s">
        <v>22</v>
      </c>
      <c r="J120" s="66" t="str">
        <f>IF(J14="","",J14)</f>
        <v>Vyplň údaj</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23</v>
      </c>
      <c r="D122" s="36"/>
      <c r="E122" s="36"/>
      <c r="F122" s="27" t="str">
        <f>E17</f>
        <v>Královéhradecký kraj</v>
      </c>
      <c r="G122" s="36"/>
      <c r="H122" s="36"/>
      <c r="I122" s="29" t="s">
        <v>29</v>
      </c>
      <c r="J122" s="32" t="str">
        <f>E23</f>
        <v>Pridos Hradec Králové</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IF(E20="","",E20)</f>
        <v>Vyplň údaj</v>
      </c>
      <c r="G123" s="36"/>
      <c r="H123" s="36"/>
      <c r="I123" s="29" t="s">
        <v>32</v>
      </c>
      <c r="J123" s="32" t="str">
        <f>E26</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11" customFormat="1" ht="29.25" customHeight="1">
      <c r="A125" s="163"/>
      <c r="B125" s="164"/>
      <c r="C125" s="165" t="s">
        <v>206</v>
      </c>
      <c r="D125" s="166" t="s">
        <v>61</v>
      </c>
      <c r="E125" s="166" t="s">
        <v>57</v>
      </c>
      <c r="F125" s="166" t="s">
        <v>58</v>
      </c>
      <c r="G125" s="166" t="s">
        <v>207</v>
      </c>
      <c r="H125" s="166" t="s">
        <v>208</v>
      </c>
      <c r="I125" s="166" t="s">
        <v>209</v>
      </c>
      <c r="J125" s="166" t="s">
        <v>178</v>
      </c>
      <c r="K125" s="167" t="s">
        <v>210</v>
      </c>
      <c r="L125" s="168"/>
      <c r="M125" s="75" t="s">
        <v>1</v>
      </c>
      <c r="N125" s="76" t="s">
        <v>40</v>
      </c>
      <c r="O125" s="76" t="s">
        <v>211</v>
      </c>
      <c r="P125" s="76" t="s">
        <v>212</v>
      </c>
      <c r="Q125" s="76" t="s">
        <v>213</v>
      </c>
      <c r="R125" s="76" t="s">
        <v>214</v>
      </c>
      <c r="S125" s="76" t="s">
        <v>215</v>
      </c>
      <c r="T125" s="77" t="s">
        <v>216</v>
      </c>
      <c r="U125" s="163"/>
      <c r="V125" s="163"/>
      <c r="W125" s="163"/>
      <c r="X125" s="163"/>
      <c r="Y125" s="163"/>
      <c r="Z125" s="163"/>
      <c r="AA125" s="163"/>
      <c r="AB125" s="163"/>
      <c r="AC125" s="163"/>
      <c r="AD125" s="163"/>
      <c r="AE125" s="163"/>
    </row>
    <row r="126" spans="1:63" s="2" customFormat="1" ht="22.9" customHeight="1">
      <c r="A126" s="34"/>
      <c r="B126" s="35"/>
      <c r="C126" s="82" t="s">
        <v>217</v>
      </c>
      <c r="D126" s="36"/>
      <c r="E126" s="36"/>
      <c r="F126" s="36"/>
      <c r="G126" s="36"/>
      <c r="H126" s="36"/>
      <c r="I126" s="36"/>
      <c r="J126" s="169">
        <f>BK126</f>
        <v>0</v>
      </c>
      <c r="K126" s="36"/>
      <c r="L126" s="39"/>
      <c r="M126" s="78"/>
      <c r="N126" s="170"/>
      <c r="O126" s="79"/>
      <c r="P126" s="171">
        <f>P127</f>
        <v>0</v>
      </c>
      <c r="Q126" s="79"/>
      <c r="R126" s="171">
        <f>R127</f>
        <v>0</v>
      </c>
      <c r="S126" s="79"/>
      <c r="T126" s="172">
        <f>T127</f>
        <v>0</v>
      </c>
      <c r="U126" s="34"/>
      <c r="V126" s="34"/>
      <c r="W126" s="34"/>
      <c r="X126" s="34"/>
      <c r="Y126" s="34"/>
      <c r="Z126" s="34"/>
      <c r="AA126" s="34"/>
      <c r="AB126" s="34"/>
      <c r="AC126" s="34"/>
      <c r="AD126" s="34"/>
      <c r="AE126" s="34"/>
      <c r="AT126" s="17" t="s">
        <v>75</v>
      </c>
      <c r="AU126" s="17" t="s">
        <v>180</v>
      </c>
      <c r="BK126" s="173">
        <f>BK127</f>
        <v>0</v>
      </c>
    </row>
    <row r="127" spans="2:63" s="12" customFormat="1" ht="25.9" customHeight="1">
      <c r="B127" s="174"/>
      <c r="C127" s="175"/>
      <c r="D127" s="176" t="s">
        <v>75</v>
      </c>
      <c r="E127" s="177" t="s">
        <v>1776</v>
      </c>
      <c r="F127" s="177" t="s">
        <v>219</v>
      </c>
      <c r="G127" s="175"/>
      <c r="H127" s="175"/>
      <c r="I127" s="178"/>
      <c r="J127" s="179">
        <f>BK127</f>
        <v>0</v>
      </c>
      <c r="K127" s="175"/>
      <c r="L127" s="180"/>
      <c r="M127" s="181"/>
      <c r="N127" s="182"/>
      <c r="O127" s="182"/>
      <c r="P127" s="183">
        <f>P128+P139+P148+P169+P179</f>
        <v>0</v>
      </c>
      <c r="Q127" s="182"/>
      <c r="R127" s="183">
        <f>R128+R139+R148+R169+R179</f>
        <v>0</v>
      </c>
      <c r="S127" s="182"/>
      <c r="T127" s="184">
        <f>T128+T139+T148+T169+T179</f>
        <v>0</v>
      </c>
      <c r="AR127" s="185" t="s">
        <v>83</v>
      </c>
      <c r="AT127" s="186" t="s">
        <v>75</v>
      </c>
      <c r="AU127" s="186" t="s">
        <v>76</v>
      </c>
      <c r="AY127" s="185" t="s">
        <v>220</v>
      </c>
      <c r="BK127" s="187">
        <f>BK128+BK139+BK148+BK169+BK179</f>
        <v>0</v>
      </c>
    </row>
    <row r="128" spans="2:63" s="12" customFormat="1" ht="22.9" customHeight="1">
      <c r="B128" s="174"/>
      <c r="C128" s="175"/>
      <c r="D128" s="176" t="s">
        <v>75</v>
      </c>
      <c r="E128" s="188" t="s">
        <v>1777</v>
      </c>
      <c r="F128" s="188" t="s">
        <v>2781</v>
      </c>
      <c r="G128" s="175"/>
      <c r="H128" s="175"/>
      <c r="I128" s="178"/>
      <c r="J128" s="189">
        <f>BK128</f>
        <v>0</v>
      </c>
      <c r="K128" s="175"/>
      <c r="L128" s="180"/>
      <c r="M128" s="181"/>
      <c r="N128" s="182"/>
      <c r="O128" s="182"/>
      <c r="P128" s="183">
        <f>SUM(P129:P138)</f>
        <v>0</v>
      </c>
      <c r="Q128" s="182"/>
      <c r="R128" s="183">
        <f>SUM(R129:R138)</f>
        <v>0</v>
      </c>
      <c r="S128" s="182"/>
      <c r="T128" s="184">
        <f>SUM(T129:T138)</f>
        <v>0</v>
      </c>
      <c r="AR128" s="185" t="s">
        <v>83</v>
      </c>
      <c r="AT128" s="186" t="s">
        <v>75</v>
      </c>
      <c r="AU128" s="186" t="s">
        <v>83</v>
      </c>
      <c r="AY128" s="185" t="s">
        <v>220</v>
      </c>
      <c r="BK128" s="187">
        <f>SUM(BK129:BK138)</f>
        <v>0</v>
      </c>
    </row>
    <row r="129" spans="1:65" s="2" customFormat="1" ht="24">
      <c r="A129" s="34"/>
      <c r="B129" s="35"/>
      <c r="C129" s="190" t="s">
        <v>83</v>
      </c>
      <c r="D129" s="190" t="s">
        <v>222</v>
      </c>
      <c r="E129" s="191" t="s">
        <v>2782</v>
      </c>
      <c r="F129" s="192" t="s">
        <v>2783</v>
      </c>
      <c r="G129" s="193" t="s">
        <v>1555</v>
      </c>
      <c r="H129" s="194">
        <v>2</v>
      </c>
      <c r="I129" s="195"/>
      <c r="J129" s="196">
        <f aca="true" t="shared" si="0" ref="J129:J138">ROUND(I129*H129,2)</f>
        <v>0</v>
      </c>
      <c r="K129" s="192" t="s">
        <v>1</v>
      </c>
      <c r="L129" s="39"/>
      <c r="M129" s="197" t="s">
        <v>1</v>
      </c>
      <c r="N129" s="198" t="s">
        <v>42</v>
      </c>
      <c r="O129" s="71"/>
      <c r="P129" s="199">
        <f aca="true" t="shared" si="1" ref="P129:P138">O129*H129</f>
        <v>0</v>
      </c>
      <c r="Q129" s="199">
        <v>0</v>
      </c>
      <c r="R129" s="199">
        <f aca="true" t="shared" si="2" ref="R129:R138">Q129*H129</f>
        <v>0</v>
      </c>
      <c r="S129" s="199">
        <v>0</v>
      </c>
      <c r="T129" s="200">
        <f aca="true" t="shared" si="3" ref="T129:T138">S129*H129</f>
        <v>0</v>
      </c>
      <c r="U129" s="34"/>
      <c r="V129" s="34"/>
      <c r="W129" s="34"/>
      <c r="X129" s="34"/>
      <c r="Y129" s="34"/>
      <c r="Z129" s="34"/>
      <c r="AA129" s="34"/>
      <c r="AB129" s="34"/>
      <c r="AC129" s="34"/>
      <c r="AD129" s="34"/>
      <c r="AE129" s="34"/>
      <c r="AR129" s="201" t="s">
        <v>298</v>
      </c>
      <c r="AT129" s="201" t="s">
        <v>222</v>
      </c>
      <c r="AU129" s="201" t="s">
        <v>89</v>
      </c>
      <c r="AY129" s="17" t="s">
        <v>220</v>
      </c>
      <c r="BE129" s="202">
        <f aca="true" t="shared" si="4" ref="BE129:BE138">IF(N129="základní",J129,0)</f>
        <v>0</v>
      </c>
      <c r="BF129" s="202">
        <f aca="true" t="shared" si="5" ref="BF129:BF138">IF(N129="snížená",J129,0)</f>
        <v>0</v>
      </c>
      <c r="BG129" s="202">
        <f aca="true" t="shared" si="6" ref="BG129:BG138">IF(N129="zákl. přenesená",J129,0)</f>
        <v>0</v>
      </c>
      <c r="BH129" s="202">
        <f aca="true" t="shared" si="7" ref="BH129:BH138">IF(N129="sníž. přenesená",J129,0)</f>
        <v>0</v>
      </c>
      <c r="BI129" s="202">
        <f aca="true" t="shared" si="8" ref="BI129:BI138">IF(N129="nulová",J129,0)</f>
        <v>0</v>
      </c>
      <c r="BJ129" s="17" t="s">
        <v>89</v>
      </c>
      <c r="BK129" s="202">
        <f aca="true" t="shared" si="9" ref="BK129:BK138">ROUND(I129*H129,2)</f>
        <v>0</v>
      </c>
      <c r="BL129" s="17" t="s">
        <v>298</v>
      </c>
      <c r="BM129" s="201" t="s">
        <v>89</v>
      </c>
    </row>
    <row r="130" spans="1:65" s="2" customFormat="1" ht="24">
      <c r="A130" s="34"/>
      <c r="B130" s="35"/>
      <c r="C130" s="190" t="s">
        <v>89</v>
      </c>
      <c r="D130" s="190" t="s">
        <v>222</v>
      </c>
      <c r="E130" s="191" t="s">
        <v>2784</v>
      </c>
      <c r="F130" s="192" t="s">
        <v>2785</v>
      </c>
      <c r="G130" s="193" t="s">
        <v>1555</v>
      </c>
      <c r="H130" s="194">
        <v>11</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298</v>
      </c>
      <c r="AT130" s="201" t="s">
        <v>222</v>
      </c>
      <c r="AU130" s="201" t="s">
        <v>89</v>
      </c>
      <c r="AY130" s="17" t="s">
        <v>220</v>
      </c>
      <c r="BE130" s="202">
        <f t="shared" si="4"/>
        <v>0</v>
      </c>
      <c r="BF130" s="202">
        <f t="shared" si="5"/>
        <v>0</v>
      </c>
      <c r="BG130" s="202">
        <f t="shared" si="6"/>
        <v>0</v>
      </c>
      <c r="BH130" s="202">
        <f t="shared" si="7"/>
        <v>0</v>
      </c>
      <c r="BI130" s="202">
        <f t="shared" si="8"/>
        <v>0</v>
      </c>
      <c r="BJ130" s="17" t="s">
        <v>89</v>
      </c>
      <c r="BK130" s="202">
        <f t="shared" si="9"/>
        <v>0</v>
      </c>
      <c r="BL130" s="17" t="s">
        <v>298</v>
      </c>
      <c r="BM130" s="201" t="s">
        <v>227</v>
      </c>
    </row>
    <row r="131" spans="1:65" s="2" customFormat="1" ht="24">
      <c r="A131" s="34"/>
      <c r="B131" s="35"/>
      <c r="C131" s="190" t="s">
        <v>108</v>
      </c>
      <c r="D131" s="190" t="s">
        <v>222</v>
      </c>
      <c r="E131" s="191" t="s">
        <v>2786</v>
      </c>
      <c r="F131" s="192" t="s">
        <v>2787</v>
      </c>
      <c r="G131" s="193" t="s">
        <v>1555</v>
      </c>
      <c r="H131" s="194">
        <v>1</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298</v>
      </c>
      <c r="AT131" s="201" t="s">
        <v>222</v>
      </c>
      <c r="AU131" s="201" t="s">
        <v>89</v>
      </c>
      <c r="AY131" s="17" t="s">
        <v>220</v>
      </c>
      <c r="BE131" s="202">
        <f t="shared" si="4"/>
        <v>0</v>
      </c>
      <c r="BF131" s="202">
        <f t="shared" si="5"/>
        <v>0</v>
      </c>
      <c r="BG131" s="202">
        <f t="shared" si="6"/>
        <v>0</v>
      </c>
      <c r="BH131" s="202">
        <f t="shared" si="7"/>
        <v>0</v>
      </c>
      <c r="BI131" s="202">
        <f t="shared" si="8"/>
        <v>0</v>
      </c>
      <c r="BJ131" s="17" t="s">
        <v>89</v>
      </c>
      <c r="BK131" s="202">
        <f t="shared" si="9"/>
        <v>0</v>
      </c>
      <c r="BL131" s="17" t="s">
        <v>298</v>
      </c>
      <c r="BM131" s="201" t="s">
        <v>250</v>
      </c>
    </row>
    <row r="132" spans="1:65" s="2" customFormat="1" ht="24">
      <c r="A132" s="34"/>
      <c r="B132" s="35"/>
      <c r="C132" s="190" t="s">
        <v>227</v>
      </c>
      <c r="D132" s="190" t="s">
        <v>222</v>
      </c>
      <c r="E132" s="191" t="s">
        <v>2788</v>
      </c>
      <c r="F132" s="192" t="s">
        <v>2789</v>
      </c>
      <c r="G132" s="193" t="s">
        <v>1555</v>
      </c>
      <c r="H132" s="194">
        <v>1</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298</v>
      </c>
      <c r="AT132" s="201" t="s">
        <v>222</v>
      </c>
      <c r="AU132" s="201" t="s">
        <v>89</v>
      </c>
      <c r="AY132" s="17" t="s">
        <v>220</v>
      </c>
      <c r="BE132" s="202">
        <f t="shared" si="4"/>
        <v>0</v>
      </c>
      <c r="BF132" s="202">
        <f t="shared" si="5"/>
        <v>0</v>
      </c>
      <c r="BG132" s="202">
        <f t="shared" si="6"/>
        <v>0</v>
      </c>
      <c r="BH132" s="202">
        <f t="shared" si="7"/>
        <v>0</v>
      </c>
      <c r="BI132" s="202">
        <f t="shared" si="8"/>
        <v>0</v>
      </c>
      <c r="BJ132" s="17" t="s">
        <v>89</v>
      </c>
      <c r="BK132" s="202">
        <f t="shared" si="9"/>
        <v>0</v>
      </c>
      <c r="BL132" s="17" t="s">
        <v>298</v>
      </c>
      <c r="BM132" s="201" t="s">
        <v>262</v>
      </c>
    </row>
    <row r="133" spans="1:65" s="2" customFormat="1" ht="24">
      <c r="A133" s="34"/>
      <c r="B133" s="35"/>
      <c r="C133" s="190" t="s">
        <v>243</v>
      </c>
      <c r="D133" s="190" t="s">
        <v>222</v>
      </c>
      <c r="E133" s="191" t="s">
        <v>2790</v>
      </c>
      <c r="F133" s="192" t="s">
        <v>2791</v>
      </c>
      <c r="G133" s="193" t="s">
        <v>1555</v>
      </c>
      <c r="H133" s="194">
        <v>4</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298</v>
      </c>
      <c r="AT133" s="201" t="s">
        <v>222</v>
      </c>
      <c r="AU133" s="201" t="s">
        <v>89</v>
      </c>
      <c r="AY133" s="17" t="s">
        <v>220</v>
      </c>
      <c r="BE133" s="202">
        <f t="shared" si="4"/>
        <v>0</v>
      </c>
      <c r="BF133" s="202">
        <f t="shared" si="5"/>
        <v>0</v>
      </c>
      <c r="BG133" s="202">
        <f t="shared" si="6"/>
        <v>0</v>
      </c>
      <c r="BH133" s="202">
        <f t="shared" si="7"/>
        <v>0</v>
      </c>
      <c r="BI133" s="202">
        <f t="shared" si="8"/>
        <v>0</v>
      </c>
      <c r="BJ133" s="17" t="s">
        <v>89</v>
      </c>
      <c r="BK133" s="202">
        <f t="shared" si="9"/>
        <v>0</v>
      </c>
      <c r="BL133" s="17" t="s">
        <v>298</v>
      </c>
      <c r="BM133" s="201" t="s">
        <v>161</v>
      </c>
    </row>
    <row r="134" spans="1:65" s="2" customFormat="1" ht="16.5" customHeight="1">
      <c r="A134" s="34"/>
      <c r="B134" s="35"/>
      <c r="C134" s="190" t="s">
        <v>250</v>
      </c>
      <c r="D134" s="190" t="s">
        <v>222</v>
      </c>
      <c r="E134" s="191" t="s">
        <v>2792</v>
      </c>
      <c r="F134" s="192" t="s">
        <v>2793</v>
      </c>
      <c r="G134" s="193" t="s">
        <v>867</v>
      </c>
      <c r="H134" s="194">
        <v>17</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298</v>
      </c>
      <c r="AT134" s="201" t="s">
        <v>222</v>
      </c>
      <c r="AU134" s="201" t="s">
        <v>89</v>
      </c>
      <c r="AY134" s="17" t="s">
        <v>220</v>
      </c>
      <c r="BE134" s="202">
        <f t="shared" si="4"/>
        <v>0</v>
      </c>
      <c r="BF134" s="202">
        <f t="shared" si="5"/>
        <v>0</v>
      </c>
      <c r="BG134" s="202">
        <f t="shared" si="6"/>
        <v>0</v>
      </c>
      <c r="BH134" s="202">
        <f t="shared" si="7"/>
        <v>0</v>
      </c>
      <c r="BI134" s="202">
        <f t="shared" si="8"/>
        <v>0</v>
      </c>
      <c r="BJ134" s="17" t="s">
        <v>89</v>
      </c>
      <c r="BK134" s="202">
        <f t="shared" si="9"/>
        <v>0</v>
      </c>
      <c r="BL134" s="17" t="s">
        <v>298</v>
      </c>
      <c r="BM134" s="201" t="s">
        <v>167</v>
      </c>
    </row>
    <row r="135" spans="1:65" s="2" customFormat="1" ht="36">
      <c r="A135" s="34"/>
      <c r="B135" s="35"/>
      <c r="C135" s="190" t="s">
        <v>255</v>
      </c>
      <c r="D135" s="190" t="s">
        <v>222</v>
      </c>
      <c r="E135" s="191" t="s">
        <v>2794</v>
      </c>
      <c r="F135" s="263" t="s">
        <v>3862</v>
      </c>
      <c r="G135" s="193" t="s">
        <v>1555</v>
      </c>
      <c r="H135" s="194">
        <v>1</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298</v>
      </c>
      <c r="AT135" s="201" t="s">
        <v>222</v>
      </c>
      <c r="AU135" s="201" t="s">
        <v>89</v>
      </c>
      <c r="AY135" s="17" t="s">
        <v>220</v>
      </c>
      <c r="BE135" s="202">
        <f t="shared" si="4"/>
        <v>0</v>
      </c>
      <c r="BF135" s="202">
        <f t="shared" si="5"/>
        <v>0</v>
      </c>
      <c r="BG135" s="202">
        <f t="shared" si="6"/>
        <v>0</v>
      </c>
      <c r="BH135" s="202">
        <f t="shared" si="7"/>
        <v>0</v>
      </c>
      <c r="BI135" s="202">
        <f t="shared" si="8"/>
        <v>0</v>
      </c>
      <c r="BJ135" s="17" t="s">
        <v>89</v>
      </c>
      <c r="BK135" s="202">
        <f t="shared" si="9"/>
        <v>0</v>
      </c>
      <c r="BL135" s="17" t="s">
        <v>298</v>
      </c>
      <c r="BM135" s="201" t="s">
        <v>290</v>
      </c>
    </row>
    <row r="136" spans="1:65" s="2" customFormat="1" ht="16.5" customHeight="1">
      <c r="A136" s="34"/>
      <c r="B136" s="35"/>
      <c r="C136" s="190" t="s">
        <v>262</v>
      </c>
      <c r="D136" s="190" t="s">
        <v>222</v>
      </c>
      <c r="E136" s="191" t="s">
        <v>2795</v>
      </c>
      <c r="F136" s="192" t="s">
        <v>2796</v>
      </c>
      <c r="G136" s="193" t="s">
        <v>1555</v>
      </c>
      <c r="H136" s="194">
        <v>1</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298</v>
      </c>
      <c r="AT136" s="201" t="s">
        <v>222</v>
      </c>
      <c r="AU136" s="201" t="s">
        <v>89</v>
      </c>
      <c r="AY136" s="17" t="s">
        <v>220</v>
      </c>
      <c r="BE136" s="202">
        <f t="shared" si="4"/>
        <v>0</v>
      </c>
      <c r="BF136" s="202">
        <f t="shared" si="5"/>
        <v>0</v>
      </c>
      <c r="BG136" s="202">
        <f t="shared" si="6"/>
        <v>0</v>
      </c>
      <c r="BH136" s="202">
        <f t="shared" si="7"/>
        <v>0</v>
      </c>
      <c r="BI136" s="202">
        <f t="shared" si="8"/>
        <v>0</v>
      </c>
      <c r="BJ136" s="17" t="s">
        <v>89</v>
      </c>
      <c r="BK136" s="202">
        <f t="shared" si="9"/>
        <v>0</v>
      </c>
      <c r="BL136" s="17" t="s">
        <v>298</v>
      </c>
      <c r="BM136" s="201" t="s">
        <v>298</v>
      </c>
    </row>
    <row r="137" spans="1:65" s="2" customFormat="1" ht="21.75" customHeight="1">
      <c r="A137" s="34"/>
      <c r="B137" s="35"/>
      <c r="C137" s="190" t="s">
        <v>267</v>
      </c>
      <c r="D137" s="190" t="s">
        <v>222</v>
      </c>
      <c r="E137" s="191" t="s">
        <v>2797</v>
      </c>
      <c r="F137" s="192" t="s">
        <v>2798</v>
      </c>
      <c r="G137" s="193" t="s">
        <v>1159</v>
      </c>
      <c r="H137" s="194">
        <v>120</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298</v>
      </c>
      <c r="AT137" s="201" t="s">
        <v>222</v>
      </c>
      <c r="AU137" s="201" t="s">
        <v>89</v>
      </c>
      <c r="AY137" s="17" t="s">
        <v>220</v>
      </c>
      <c r="BE137" s="202">
        <f t="shared" si="4"/>
        <v>0</v>
      </c>
      <c r="BF137" s="202">
        <f t="shared" si="5"/>
        <v>0</v>
      </c>
      <c r="BG137" s="202">
        <f t="shared" si="6"/>
        <v>0</v>
      </c>
      <c r="BH137" s="202">
        <f t="shared" si="7"/>
        <v>0</v>
      </c>
      <c r="BI137" s="202">
        <f t="shared" si="8"/>
        <v>0</v>
      </c>
      <c r="BJ137" s="17" t="s">
        <v>89</v>
      </c>
      <c r="BK137" s="202">
        <f t="shared" si="9"/>
        <v>0</v>
      </c>
      <c r="BL137" s="17" t="s">
        <v>298</v>
      </c>
      <c r="BM137" s="201" t="s">
        <v>311</v>
      </c>
    </row>
    <row r="138" spans="1:65" s="2" customFormat="1" ht="21.75" customHeight="1">
      <c r="A138" s="34"/>
      <c r="B138" s="35"/>
      <c r="C138" s="190" t="s">
        <v>161</v>
      </c>
      <c r="D138" s="190" t="s">
        <v>222</v>
      </c>
      <c r="E138" s="191" t="s">
        <v>2799</v>
      </c>
      <c r="F138" s="192" t="s">
        <v>2800</v>
      </c>
      <c r="G138" s="193" t="s">
        <v>1555</v>
      </c>
      <c r="H138" s="194">
        <v>1</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298</v>
      </c>
      <c r="AT138" s="201" t="s">
        <v>222</v>
      </c>
      <c r="AU138" s="201" t="s">
        <v>89</v>
      </c>
      <c r="AY138" s="17" t="s">
        <v>220</v>
      </c>
      <c r="BE138" s="202">
        <f t="shared" si="4"/>
        <v>0</v>
      </c>
      <c r="BF138" s="202">
        <f t="shared" si="5"/>
        <v>0</v>
      </c>
      <c r="BG138" s="202">
        <f t="shared" si="6"/>
        <v>0</v>
      </c>
      <c r="BH138" s="202">
        <f t="shared" si="7"/>
        <v>0</v>
      </c>
      <c r="BI138" s="202">
        <f t="shared" si="8"/>
        <v>0</v>
      </c>
      <c r="BJ138" s="17" t="s">
        <v>89</v>
      </c>
      <c r="BK138" s="202">
        <f t="shared" si="9"/>
        <v>0</v>
      </c>
      <c r="BL138" s="17" t="s">
        <v>298</v>
      </c>
      <c r="BM138" s="201" t="s">
        <v>321</v>
      </c>
    </row>
    <row r="139" spans="2:63" s="12" customFormat="1" ht="22.9" customHeight="1">
      <c r="B139" s="174"/>
      <c r="C139" s="175"/>
      <c r="D139" s="176" t="s">
        <v>75</v>
      </c>
      <c r="E139" s="188" t="s">
        <v>1783</v>
      </c>
      <c r="F139" s="188" t="s">
        <v>2801</v>
      </c>
      <c r="G139" s="175"/>
      <c r="H139" s="175"/>
      <c r="I139" s="178"/>
      <c r="J139" s="189">
        <f>BK139</f>
        <v>0</v>
      </c>
      <c r="K139" s="175"/>
      <c r="L139" s="180"/>
      <c r="M139" s="181"/>
      <c r="N139" s="182"/>
      <c r="O139" s="182"/>
      <c r="P139" s="183">
        <f>SUM(P140:P147)</f>
        <v>0</v>
      </c>
      <c r="Q139" s="182"/>
      <c r="R139" s="183">
        <f>SUM(R140:R147)</f>
        <v>0</v>
      </c>
      <c r="S139" s="182"/>
      <c r="T139" s="184">
        <f>SUM(T140:T147)</f>
        <v>0</v>
      </c>
      <c r="AR139" s="185" t="s">
        <v>83</v>
      </c>
      <c r="AT139" s="186" t="s">
        <v>75</v>
      </c>
      <c r="AU139" s="186" t="s">
        <v>83</v>
      </c>
      <c r="AY139" s="185" t="s">
        <v>220</v>
      </c>
      <c r="BK139" s="187">
        <f>SUM(BK140:BK147)</f>
        <v>0</v>
      </c>
    </row>
    <row r="140" spans="1:65" s="2" customFormat="1" ht="24">
      <c r="A140" s="34"/>
      <c r="B140" s="35"/>
      <c r="C140" s="190" t="s">
        <v>164</v>
      </c>
      <c r="D140" s="190" t="s">
        <v>222</v>
      </c>
      <c r="E140" s="191" t="s">
        <v>2784</v>
      </c>
      <c r="F140" s="192" t="s">
        <v>2785</v>
      </c>
      <c r="G140" s="193" t="s">
        <v>1555</v>
      </c>
      <c r="H140" s="194">
        <v>9</v>
      </c>
      <c r="I140" s="195"/>
      <c r="J140" s="196">
        <f aca="true" t="shared" si="10" ref="J140:J147">ROUND(I140*H140,2)</f>
        <v>0</v>
      </c>
      <c r="K140" s="192" t="s">
        <v>1</v>
      </c>
      <c r="L140" s="39"/>
      <c r="M140" s="197" t="s">
        <v>1</v>
      </c>
      <c r="N140" s="198" t="s">
        <v>42</v>
      </c>
      <c r="O140" s="71"/>
      <c r="P140" s="199">
        <f aca="true" t="shared" si="11" ref="P140:P147">O140*H140</f>
        <v>0</v>
      </c>
      <c r="Q140" s="199">
        <v>0</v>
      </c>
      <c r="R140" s="199">
        <f aca="true" t="shared" si="12" ref="R140:R147">Q140*H140</f>
        <v>0</v>
      </c>
      <c r="S140" s="199">
        <v>0</v>
      </c>
      <c r="T140" s="200">
        <f aca="true" t="shared" si="13" ref="T140:T147">S140*H140</f>
        <v>0</v>
      </c>
      <c r="U140" s="34"/>
      <c r="V140" s="34"/>
      <c r="W140" s="34"/>
      <c r="X140" s="34"/>
      <c r="Y140" s="34"/>
      <c r="Z140" s="34"/>
      <c r="AA140" s="34"/>
      <c r="AB140" s="34"/>
      <c r="AC140" s="34"/>
      <c r="AD140" s="34"/>
      <c r="AE140" s="34"/>
      <c r="AR140" s="201" t="s">
        <v>298</v>
      </c>
      <c r="AT140" s="201" t="s">
        <v>222</v>
      </c>
      <c r="AU140" s="201" t="s">
        <v>89</v>
      </c>
      <c r="AY140" s="17" t="s">
        <v>220</v>
      </c>
      <c r="BE140" s="202">
        <f aca="true" t="shared" si="14" ref="BE140:BE147">IF(N140="základní",J140,0)</f>
        <v>0</v>
      </c>
      <c r="BF140" s="202">
        <f aca="true" t="shared" si="15" ref="BF140:BF147">IF(N140="snížená",J140,0)</f>
        <v>0</v>
      </c>
      <c r="BG140" s="202">
        <f aca="true" t="shared" si="16" ref="BG140:BG147">IF(N140="zákl. přenesená",J140,0)</f>
        <v>0</v>
      </c>
      <c r="BH140" s="202">
        <f aca="true" t="shared" si="17" ref="BH140:BH147">IF(N140="sníž. přenesená",J140,0)</f>
        <v>0</v>
      </c>
      <c r="BI140" s="202">
        <f aca="true" t="shared" si="18" ref="BI140:BI147">IF(N140="nulová",J140,0)</f>
        <v>0</v>
      </c>
      <c r="BJ140" s="17" t="s">
        <v>89</v>
      </c>
      <c r="BK140" s="202">
        <f aca="true" t="shared" si="19" ref="BK140:BK147">ROUND(I140*H140,2)</f>
        <v>0</v>
      </c>
      <c r="BL140" s="17" t="s">
        <v>298</v>
      </c>
      <c r="BM140" s="201" t="s">
        <v>330</v>
      </c>
    </row>
    <row r="141" spans="1:65" s="2" customFormat="1" ht="24">
      <c r="A141" s="34"/>
      <c r="B141" s="35"/>
      <c r="C141" s="190" t="s">
        <v>167</v>
      </c>
      <c r="D141" s="190" t="s">
        <v>222</v>
      </c>
      <c r="E141" s="191" t="s">
        <v>2790</v>
      </c>
      <c r="F141" s="192" t="s">
        <v>2791</v>
      </c>
      <c r="G141" s="193" t="s">
        <v>1555</v>
      </c>
      <c r="H141" s="194">
        <v>2</v>
      </c>
      <c r="I141" s="195"/>
      <c r="J141" s="196">
        <f t="shared" si="10"/>
        <v>0</v>
      </c>
      <c r="K141" s="192" t="s">
        <v>1</v>
      </c>
      <c r="L141" s="39"/>
      <c r="M141" s="197" t="s">
        <v>1</v>
      </c>
      <c r="N141" s="198" t="s">
        <v>42</v>
      </c>
      <c r="O141" s="71"/>
      <c r="P141" s="199">
        <f t="shared" si="11"/>
        <v>0</v>
      </c>
      <c r="Q141" s="199">
        <v>0</v>
      </c>
      <c r="R141" s="199">
        <f t="shared" si="12"/>
        <v>0</v>
      </c>
      <c r="S141" s="199">
        <v>0</v>
      </c>
      <c r="T141" s="200">
        <f t="shared" si="13"/>
        <v>0</v>
      </c>
      <c r="U141" s="34"/>
      <c r="V141" s="34"/>
      <c r="W141" s="34"/>
      <c r="X141" s="34"/>
      <c r="Y141" s="34"/>
      <c r="Z141" s="34"/>
      <c r="AA141" s="34"/>
      <c r="AB141" s="34"/>
      <c r="AC141" s="34"/>
      <c r="AD141" s="34"/>
      <c r="AE141" s="34"/>
      <c r="AR141" s="201" t="s">
        <v>298</v>
      </c>
      <c r="AT141" s="201" t="s">
        <v>222</v>
      </c>
      <c r="AU141" s="201" t="s">
        <v>89</v>
      </c>
      <c r="AY141" s="17" t="s">
        <v>220</v>
      </c>
      <c r="BE141" s="202">
        <f t="shared" si="14"/>
        <v>0</v>
      </c>
      <c r="BF141" s="202">
        <f t="shared" si="15"/>
        <v>0</v>
      </c>
      <c r="BG141" s="202">
        <f t="shared" si="16"/>
        <v>0</v>
      </c>
      <c r="BH141" s="202">
        <f t="shared" si="17"/>
        <v>0</v>
      </c>
      <c r="BI141" s="202">
        <f t="shared" si="18"/>
        <v>0</v>
      </c>
      <c r="BJ141" s="17" t="s">
        <v>89</v>
      </c>
      <c r="BK141" s="202">
        <f t="shared" si="19"/>
        <v>0</v>
      </c>
      <c r="BL141" s="17" t="s">
        <v>298</v>
      </c>
      <c r="BM141" s="201" t="s">
        <v>342</v>
      </c>
    </row>
    <row r="142" spans="1:65" s="2" customFormat="1" ht="24">
      <c r="A142" s="34"/>
      <c r="B142" s="35"/>
      <c r="C142" s="190" t="s">
        <v>285</v>
      </c>
      <c r="D142" s="190" t="s">
        <v>222</v>
      </c>
      <c r="E142" s="191" t="s">
        <v>2802</v>
      </c>
      <c r="F142" s="192" t="s">
        <v>2803</v>
      </c>
      <c r="G142" s="193" t="s">
        <v>1555</v>
      </c>
      <c r="H142" s="194">
        <v>1</v>
      </c>
      <c r="I142" s="195"/>
      <c r="J142" s="196">
        <f t="shared" si="10"/>
        <v>0</v>
      </c>
      <c r="K142" s="192" t="s">
        <v>1</v>
      </c>
      <c r="L142" s="39"/>
      <c r="M142" s="197" t="s">
        <v>1</v>
      </c>
      <c r="N142" s="198" t="s">
        <v>42</v>
      </c>
      <c r="O142" s="71"/>
      <c r="P142" s="199">
        <f t="shared" si="11"/>
        <v>0</v>
      </c>
      <c r="Q142" s="199">
        <v>0</v>
      </c>
      <c r="R142" s="199">
        <f t="shared" si="12"/>
        <v>0</v>
      </c>
      <c r="S142" s="199">
        <v>0</v>
      </c>
      <c r="T142" s="200">
        <f t="shared" si="13"/>
        <v>0</v>
      </c>
      <c r="U142" s="34"/>
      <c r="V142" s="34"/>
      <c r="W142" s="34"/>
      <c r="X142" s="34"/>
      <c r="Y142" s="34"/>
      <c r="Z142" s="34"/>
      <c r="AA142" s="34"/>
      <c r="AB142" s="34"/>
      <c r="AC142" s="34"/>
      <c r="AD142" s="34"/>
      <c r="AE142" s="34"/>
      <c r="AR142" s="201" t="s">
        <v>298</v>
      </c>
      <c r="AT142" s="201" t="s">
        <v>222</v>
      </c>
      <c r="AU142" s="201" t="s">
        <v>89</v>
      </c>
      <c r="AY142" s="17" t="s">
        <v>220</v>
      </c>
      <c r="BE142" s="202">
        <f t="shared" si="14"/>
        <v>0</v>
      </c>
      <c r="BF142" s="202">
        <f t="shared" si="15"/>
        <v>0</v>
      </c>
      <c r="BG142" s="202">
        <f t="shared" si="16"/>
        <v>0</v>
      </c>
      <c r="BH142" s="202">
        <f t="shared" si="17"/>
        <v>0</v>
      </c>
      <c r="BI142" s="202">
        <f t="shared" si="18"/>
        <v>0</v>
      </c>
      <c r="BJ142" s="17" t="s">
        <v>89</v>
      </c>
      <c r="BK142" s="202">
        <f t="shared" si="19"/>
        <v>0</v>
      </c>
      <c r="BL142" s="17" t="s">
        <v>298</v>
      </c>
      <c r="BM142" s="201" t="s">
        <v>352</v>
      </c>
    </row>
    <row r="143" spans="1:65" s="2" customFormat="1" ht="16.5" customHeight="1">
      <c r="A143" s="34"/>
      <c r="B143" s="35"/>
      <c r="C143" s="190" t="s">
        <v>290</v>
      </c>
      <c r="D143" s="190" t="s">
        <v>222</v>
      </c>
      <c r="E143" s="191" t="s">
        <v>2792</v>
      </c>
      <c r="F143" s="192" t="s">
        <v>2793</v>
      </c>
      <c r="G143" s="193" t="s">
        <v>867</v>
      </c>
      <c r="H143" s="194">
        <v>11</v>
      </c>
      <c r="I143" s="195"/>
      <c r="J143" s="196">
        <f t="shared" si="10"/>
        <v>0</v>
      </c>
      <c r="K143" s="192" t="s">
        <v>1</v>
      </c>
      <c r="L143" s="39"/>
      <c r="M143" s="197" t="s">
        <v>1</v>
      </c>
      <c r="N143" s="198" t="s">
        <v>42</v>
      </c>
      <c r="O143" s="71"/>
      <c r="P143" s="199">
        <f t="shared" si="11"/>
        <v>0</v>
      </c>
      <c r="Q143" s="199">
        <v>0</v>
      </c>
      <c r="R143" s="199">
        <f t="shared" si="12"/>
        <v>0</v>
      </c>
      <c r="S143" s="199">
        <v>0</v>
      </c>
      <c r="T143" s="200">
        <f t="shared" si="13"/>
        <v>0</v>
      </c>
      <c r="U143" s="34"/>
      <c r="V143" s="34"/>
      <c r="W143" s="34"/>
      <c r="X143" s="34"/>
      <c r="Y143" s="34"/>
      <c r="Z143" s="34"/>
      <c r="AA143" s="34"/>
      <c r="AB143" s="34"/>
      <c r="AC143" s="34"/>
      <c r="AD143" s="34"/>
      <c r="AE143" s="34"/>
      <c r="AR143" s="201" t="s">
        <v>298</v>
      </c>
      <c r="AT143" s="201" t="s">
        <v>222</v>
      </c>
      <c r="AU143" s="201" t="s">
        <v>89</v>
      </c>
      <c r="AY143" s="17" t="s">
        <v>220</v>
      </c>
      <c r="BE143" s="202">
        <f t="shared" si="14"/>
        <v>0</v>
      </c>
      <c r="BF143" s="202">
        <f t="shared" si="15"/>
        <v>0</v>
      </c>
      <c r="BG143" s="202">
        <f t="shared" si="16"/>
        <v>0</v>
      </c>
      <c r="BH143" s="202">
        <f t="shared" si="17"/>
        <v>0</v>
      </c>
      <c r="BI143" s="202">
        <f t="shared" si="18"/>
        <v>0</v>
      </c>
      <c r="BJ143" s="17" t="s">
        <v>89</v>
      </c>
      <c r="BK143" s="202">
        <f t="shared" si="19"/>
        <v>0</v>
      </c>
      <c r="BL143" s="17" t="s">
        <v>298</v>
      </c>
      <c r="BM143" s="201" t="s">
        <v>364</v>
      </c>
    </row>
    <row r="144" spans="1:65" s="2" customFormat="1" ht="36">
      <c r="A144" s="34"/>
      <c r="B144" s="35"/>
      <c r="C144" s="190" t="s">
        <v>8</v>
      </c>
      <c r="D144" s="190" t="s">
        <v>222</v>
      </c>
      <c r="E144" s="191" t="s">
        <v>2804</v>
      </c>
      <c r="F144" s="263" t="s">
        <v>3863</v>
      </c>
      <c r="G144" s="193" t="s">
        <v>1555</v>
      </c>
      <c r="H144" s="194">
        <v>1</v>
      </c>
      <c r="I144" s="195"/>
      <c r="J144" s="196">
        <f t="shared" si="10"/>
        <v>0</v>
      </c>
      <c r="K144" s="192" t="s">
        <v>1</v>
      </c>
      <c r="L144" s="39"/>
      <c r="M144" s="197" t="s">
        <v>1</v>
      </c>
      <c r="N144" s="198" t="s">
        <v>42</v>
      </c>
      <c r="O144" s="71"/>
      <c r="P144" s="199">
        <f t="shared" si="11"/>
        <v>0</v>
      </c>
      <c r="Q144" s="199">
        <v>0</v>
      </c>
      <c r="R144" s="199">
        <f t="shared" si="12"/>
        <v>0</v>
      </c>
      <c r="S144" s="199">
        <v>0</v>
      </c>
      <c r="T144" s="200">
        <f t="shared" si="13"/>
        <v>0</v>
      </c>
      <c r="U144" s="34"/>
      <c r="V144" s="34"/>
      <c r="W144" s="34"/>
      <c r="X144" s="34"/>
      <c r="Y144" s="34"/>
      <c r="Z144" s="34"/>
      <c r="AA144" s="34"/>
      <c r="AB144" s="34"/>
      <c r="AC144" s="34"/>
      <c r="AD144" s="34"/>
      <c r="AE144" s="34"/>
      <c r="AR144" s="201" t="s">
        <v>298</v>
      </c>
      <c r="AT144" s="201" t="s">
        <v>222</v>
      </c>
      <c r="AU144" s="201" t="s">
        <v>89</v>
      </c>
      <c r="AY144" s="17" t="s">
        <v>220</v>
      </c>
      <c r="BE144" s="202">
        <f t="shared" si="14"/>
        <v>0</v>
      </c>
      <c r="BF144" s="202">
        <f t="shared" si="15"/>
        <v>0</v>
      </c>
      <c r="BG144" s="202">
        <f t="shared" si="16"/>
        <v>0</v>
      </c>
      <c r="BH144" s="202">
        <f t="shared" si="17"/>
        <v>0</v>
      </c>
      <c r="BI144" s="202">
        <f t="shared" si="18"/>
        <v>0</v>
      </c>
      <c r="BJ144" s="17" t="s">
        <v>89</v>
      </c>
      <c r="BK144" s="202">
        <f t="shared" si="19"/>
        <v>0</v>
      </c>
      <c r="BL144" s="17" t="s">
        <v>298</v>
      </c>
      <c r="BM144" s="201" t="s">
        <v>389</v>
      </c>
    </row>
    <row r="145" spans="1:65" s="2" customFormat="1" ht="16.5" customHeight="1">
      <c r="A145" s="34"/>
      <c r="B145" s="35"/>
      <c r="C145" s="190" t="s">
        <v>298</v>
      </c>
      <c r="D145" s="190" t="s">
        <v>222</v>
      </c>
      <c r="E145" s="191" t="s">
        <v>2805</v>
      </c>
      <c r="F145" s="192" t="s">
        <v>2796</v>
      </c>
      <c r="G145" s="193" t="s">
        <v>1555</v>
      </c>
      <c r="H145" s="194">
        <v>1</v>
      </c>
      <c r="I145" s="195"/>
      <c r="J145" s="196">
        <f t="shared" si="10"/>
        <v>0</v>
      </c>
      <c r="K145" s="192" t="s">
        <v>1</v>
      </c>
      <c r="L145" s="39"/>
      <c r="M145" s="197" t="s">
        <v>1</v>
      </c>
      <c r="N145" s="198" t="s">
        <v>42</v>
      </c>
      <c r="O145" s="71"/>
      <c r="P145" s="199">
        <f t="shared" si="11"/>
        <v>0</v>
      </c>
      <c r="Q145" s="199">
        <v>0</v>
      </c>
      <c r="R145" s="199">
        <f t="shared" si="12"/>
        <v>0</v>
      </c>
      <c r="S145" s="199">
        <v>0</v>
      </c>
      <c r="T145" s="200">
        <f t="shared" si="13"/>
        <v>0</v>
      </c>
      <c r="U145" s="34"/>
      <c r="V145" s="34"/>
      <c r="W145" s="34"/>
      <c r="X145" s="34"/>
      <c r="Y145" s="34"/>
      <c r="Z145" s="34"/>
      <c r="AA145" s="34"/>
      <c r="AB145" s="34"/>
      <c r="AC145" s="34"/>
      <c r="AD145" s="34"/>
      <c r="AE145" s="34"/>
      <c r="AR145" s="201" t="s">
        <v>298</v>
      </c>
      <c r="AT145" s="201" t="s">
        <v>222</v>
      </c>
      <c r="AU145" s="201" t="s">
        <v>89</v>
      </c>
      <c r="AY145" s="17" t="s">
        <v>220</v>
      </c>
      <c r="BE145" s="202">
        <f t="shared" si="14"/>
        <v>0</v>
      </c>
      <c r="BF145" s="202">
        <f t="shared" si="15"/>
        <v>0</v>
      </c>
      <c r="BG145" s="202">
        <f t="shared" si="16"/>
        <v>0</v>
      </c>
      <c r="BH145" s="202">
        <f t="shared" si="17"/>
        <v>0</v>
      </c>
      <c r="BI145" s="202">
        <f t="shared" si="18"/>
        <v>0</v>
      </c>
      <c r="BJ145" s="17" t="s">
        <v>89</v>
      </c>
      <c r="BK145" s="202">
        <f t="shared" si="19"/>
        <v>0</v>
      </c>
      <c r="BL145" s="17" t="s">
        <v>298</v>
      </c>
      <c r="BM145" s="201" t="s">
        <v>399</v>
      </c>
    </row>
    <row r="146" spans="1:65" s="2" customFormat="1" ht="21.75" customHeight="1">
      <c r="A146" s="34"/>
      <c r="B146" s="35"/>
      <c r="C146" s="190" t="s">
        <v>305</v>
      </c>
      <c r="D146" s="190" t="s">
        <v>222</v>
      </c>
      <c r="E146" s="191" t="s">
        <v>2797</v>
      </c>
      <c r="F146" s="192" t="s">
        <v>2798</v>
      </c>
      <c r="G146" s="193" t="s">
        <v>1159</v>
      </c>
      <c r="H146" s="194">
        <v>80</v>
      </c>
      <c r="I146" s="195"/>
      <c r="J146" s="196">
        <f t="shared" si="10"/>
        <v>0</v>
      </c>
      <c r="K146" s="192" t="s">
        <v>1</v>
      </c>
      <c r="L146" s="39"/>
      <c r="M146" s="197" t="s">
        <v>1</v>
      </c>
      <c r="N146" s="198" t="s">
        <v>42</v>
      </c>
      <c r="O146" s="71"/>
      <c r="P146" s="199">
        <f t="shared" si="11"/>
        <v>0</v>
      </c>
      <c r="Q146" s="199">
        <v>0</v>
      </c>
      <c r="R146" s="199">
        <f t="shared" si="12"/>
        <v>0</v>
      </c>
      <c r="S146" s="199">
        <v>0</v>
      </c>
      <c r="T146" s="200">
        <f t="shared" si="13"/>
        <v>0</v>
      </c>
      <c r="U146" s="34"/>
      <c r="V146" s="34"/>
      <c r="W146" s="34"/>
      <c r="X146" s="34"/>
      <c r="Y146" s="34"/>
      <c r="Z146" s="34"/>
      <c r="AA146" s="34"/>
      <c r="AB146" s="34"/>
      <c r="AC146" s="34"/>
      <c r="AD146" s="34"/>
      <c r="AE146" s="34"/>
      <c r="AR146" s="201" t="s">
        <v>298</v>
      </c>
      <c r="AT146" s="201" t="s">
        <v>222</v>
      </c>
      <c r="AU146" s="201" t="s">
        <v>89</v>
      </c>
      <c r="AY146" s="17" t="s">
        <v>220</v>
      </c>
      <c r="BE146" s="202">
        <f t="shared" si="14"/>
        <v>0</v>
      </c>
      <c r="BF146" s="202">
        <f t="shared" si="15"/>
        <v>0</v>
      </c>
      <c r="BG146" s="202">
        <f t="shared" si="16"/>
        <v>0</v>
      </c>
      <c r="BH146" s="202">
        <f t="shared" si="17"/>
        <v>0</v>
      </c>
      <c r="BI146" s="202">
        <f t="shared" si="18"/>
        <v>0</v>
      </c>
      <c r="BJ146" s="17" t="s">
        <v>89</v>
      </c>
      <c r="BK146" s="202">
        <f t="shared" si="19"/>
        <v>0</v>
      </c>
      <c r="BL146" s="17" t="s">
        <v>298</v>
      </c>
      <c r="BM146" s="201" t="s">
        <v>407</v>
      </c>
    </row>
    <row r="147" spans="1:65" s="2" customFormat="1" ht="21.75" customHeight="1">
      <c r="A147" s="34"/>
      <c r="B147" s="35"/>
      <c r="C147" s="190" t="s">
        <v>311</v>
      </c>
      <c r="D147" s="190" t="s">
        <v>222</v>
      </c>
      <c r="E147" s="191" t="s">
        <v>2799</v>
      </c>
      <c r="F147" s="192" t="s">
        <v>2800</v>
      </c>
      <c r="G147" s="193" t="s">
        <v>1555</v>
      </c>
      <c r="H147" s="194">
        <v>1</v>
      </c>
      <c r="I147" s="195"/>
      <c r="J147" s="196">
        <f t="shared" si="10"/>
        <v>0</v>
      </c>
      <c r="K147" s="192" t="s">
        <v>1</v>
      </c>
      <c r="L147" s="39"/>
      <c r="M147" s="197" t="s">
        <v>1</v>
      </c>
      <c r="N147" s="198" t="s">
        <v>42</v>
      </c>
      <c r="O147" s="71"/>
      <c r="P147" s="199">
        <f t="shared" si="11"/>
        <v>0</v>
      </c>
      <c r="Q147" s="199">
        <v>0</v>
      </c>
      <c r="R147" s="199">
        <f t="shared" si="12"/>
        <v>0</v>
      </c>
      <c r="S147" s="199">
        <v>0</v>
      </c>
      <c r="T147" s="200">
        <f t="shared" si="13"/>
        <v>0</v>
      </c>
      <c r="U147" s="34"/>
      <c r="V147" s="34"/>
      <c r="W147" s="34"/>
      <c r="X147" s="34"/>
      <c r="Y147" s="34"/>
      <c r="Z147" s="34"/>
      <c r="AA147" s="34"/>
      <c r="AB147" s="34"/>
      <c r="AC147" s="34"/>
      <c r="AD147" s="34"/>
      <c r="AE147" s="34"/>
      <c r="AR147" s="201" t="s">
        <v>298</v>
      </c>
      <c r="AT147" s="201" t="s">
        <v>222</v>
      </c>
      <c r="AU147" s="201" t="s">
        <v>89</v>
      </c>
      <c r="AY147" s="17" t="s">
        <v>220</v>
      </c>
      <c r="BE147" s="202">
        <f t="shared" si="14"/>
        <v>0</v>
      </c>
      <c r="BF147" s="202">
        <f t="shared" si="15"/>
        <v>0</v>
      </c>
      <c r="BG147" s="202">
        <f t="shared" si="16"/>
        <v>0</v>
      </c>
      <c r="BH147" s="202">
        <f t="shared" si="17"/>
        <v>0</v>
      </c>
      <c r="BI147" s="202">
        <f t="shared" si="18"/>
        <v>0</v>
      </c>
      <c r="BJ147" s="17" t="s">
        <v>89</v>
      </c>
      <c r="BK147" s="202">
        <f t="shared" si="19"/>
        <v>0</v>
      </c>
      <c r="BL147" s="17" t="s">
        <v>298</v>
      </c>
      <c r="BM147" s="201" t="s">
        <v>416</v>
      </c>
    </row>
    <row r="148" spans="2:63" s="12" customFormat="1" ht="22.9" customHeight="1">
      <c r="B148" s="174"/>
      <c r="C148" s="175"/>
      <c r="D148" s="176" t="s">
        <v>75</v>
      </c>
      <c r="E148" s="188" t="s">
        <v>1784</v>
      </c>
      <c r="F148" s="188" t="s">
        <v>2806</v>
      </c>
      <c r="G148" s="175"/>
      <c r="H148" s="175"/>
      <c r="I148" s="178"/>
      <c r="J148" s="189">
        <f>BK148</f>
        <v>0</v>
      </c>
      <c r="K148" s="175"/>
      <c r="L148" s="180"/>
      <c r="M148" s="181"/>
      <c r="N148" s="182"/>
      <c r="O148" s="182"/>
      <c r="P148" s="183">
        <f>SUM(P149:P168)</f>
        <v>0</v>
      </c>
      <c r="Q148" s="182"/>
      <c r="R148" s="183">
        <f>SUM(R149:R168)</f>
        <v>0</v>
      </c>
      <c r="S148" s="182"/>
      <c r="T148" s="184">
        <f>SUM(T149:T168)</f>
        <v>0</v>
      </c>
      <c r="AR148" s="185" t="s">
        <v>83</v>
      </c>
      <c r="AT148" s="186" t="s">
        <v>75</v>
      </c>
      <c r="AU148" s="186" t="s">
        <v>83</v>
      </c>
      <c r="AY148" s="185" t="s">
        <v>220</v>
      </c>
      <c r="BK148" s="187">
        <f>SUM(BK149:BK168)</f>
        <v>0</v>
      </c>
    </row>
    <row r="149" spans="1:65" s="2" customFormat="1" ht="24">
      <c r="A149" s="34"/>
      <c r="B149" s="35"/>
      <c r="C149" s="190" t="s">
        <v>316</v>
      </c>
      <c r="D149" s="190" t="s">
        <v>222</v>
      </c>
      <c r="E149" s="191" t="s">
        <v>2807</v>
      </c>
      <c r="F149" s="192" t="s">
        <v>2808</v>
      </c>
      <c r="G149" s="193" t="s">
        <v>1555</v>
      </c>
      <c r="H149" s="194">
        <v>1</v>
      </c>
      <c r="I149" s="195"/>
      <c r="J149" s="196">
        <f>ROUND(I149*H149,2)</f>
        <v>0</v>
      </c>
      <c r="K149" s="192" t="s">
        <v>1</v>
      </c>
      <c r="L149" s="39"/>
      <c r="M149" s="197" t="s">
        <v>1</v>
      </c>
      <c r="N149" s="198" t="s">
        <v>42</v>
      </c>
      <c r="O149" s="71"/>
      <c r="P149" s="199">
        <f>O149*H149</f>
        <v>0</v>
      </c>
      <c r="Q149" s="199">
        <v>0</v>
      </c>
      <c r="R149" s="199">
        <f>Q149*H149</f>
        <v>0</v>
      </c>
      <c r="S149" s="199">
        <v>0</v>
      </c>
      <c r="T149" s="200">
        <f>S149*H149</f>
        <v>0</v>
      </c>
      <c r="U149" s="34"/>
      <c r="V149" s="34"/>
      <c r="W149" s="34"/>
      <c r="X149" s="34"/>
      <c r="Y149" s="34"/>
      <c r="Z149" s="34"/>
      <c r="AA149" s="34"/>
      <c r="AB149" s="34"/>
      <c r="AC149" s="34"/>
      <c r="AD149" s="34"/>
      <c r="AE149" s="34"/>
      <c r="AR149" s="201" t="s">
        <v>298</v>
      </c>
      <c r="AT149" s="201" t="s">
        <v>222</v>
      </c>
      <c r="AU149" s="201" t="s">
        <v>89</v>
      </c>
      <c r="AY149" s="17" t="s">
        <v>220</v>
      </c>
      <c r="BE149" s="202">
        <f>IF(N149="základní",J149,0)</f>
        <v>0</v>
      </c>
      <c r="BF149" s="202">
        <f>IF(N149="snížená",J149,0)</f>
        <v>0</v>
      </c>
      <c r="BG149" s="202">
        <f>IF(N149="zákl. přenesená",J149,0)</f>
        <v>0</v>
      </c>
      <c r="BH149" s="202">
        <f>IF(N149="sníž. přenesená",J149,0)</f>
        <v>0</v>
      </c>
      <c r="BI149" s="202">
        <f>IF(N149="nulová",J149,0)</f>
        <v>0</v>
      </c>
      <c r="BJ149" s="17" t="s">
        <v>89</v>
      </c>
      <c r="BK149" s="202">
        <f>ROUND(I149*H149,2)</f>
        <v>0</v>
      </c>
      <c r="BL149" s="17" t="s">
        <v>298</v>
      </c>
      <c r="BM149" s="201" t="s">
        <v>424</v>
      </c>
    </row>
    <row r="150" spans="1:47" s="2" customFormat="1" ht="136.5">
      <c r="A150" s="34"/>
      <c r="B150" s="35"/>
      <c r="C150" s="36"/>
      <c r="D150" s="205" t="s">
        <v>1760</v>
      </c>
      <c r="E150" s="36"/>
      <c r="F150" s="247" t="s">
        <v>2809</v>
      </c>
      <c r="G150" s="36"/>
      <c r="H150" s="36"/>
      <c r="I150" s="248"/>
      <c r="J150" s="36"/>
      <c r="K150" s="36"/>
      <c r="L150" s="39"/>
      <c r="M150" s="257"/>
      <c r="N150" s="258"/>
      <c r="O150" s="71"/>
      <c r="P150" s="71"/>
      <c r="Q150" s="71"/>
      <c r="R150" s="71"/>
      <c r="S150" s="71"/>
      <c r="T150" s="72"/>
      <c r="U150" s="34"/>
      <c r="V150" s="34"/>
      <c r="W150" s="34"/>
      <c r="X150" s="34"/>
      <c r="Y150" s="34"/>
      <c r="Z150" s="34"/>
      <c r="AA150" s="34"/>
      <c r="AB150" s="34"/>
      <c r="AC150" s="34"/>
      <c r="AD150" s="34"/>
      <c r="AE150" s="34"/>
      <c r="AT150" s="17" t="s">
        <v>1760</v>
      </c>
      <c r="AU150" s="17" t="s">
        <v>89</v>
      </c>
    </row>
    <row r="151" spans="1:65" s="2" customFormat="1" ht="16.5" customHeight="1">
      <c r="A151" s="34"/>
      <c r="B151" s="35"/>
      <c r="C151" s="190" t="s">
        <v>321</v>
      </c>
      <c r="D151" s="190" t="s">
        <v>222</v>
      </c>
      <c r="E151" s="191" t="s">
        <v>2810</v>
      </c>
      <c r="F151" s="192" t="s">
        <v>2811</v>
      </c>
      <c r="G151" s="193" t="s">
        <v>867</v>
      </c>
      <c r="H151" s="194">
        <v>2</v>
      </c>
      <c r="I151" s="195"/>
      <c r="J151" s="196">
        <f aca="true" t="shared" si="20" ref="J151:J168">ROUND(I151*H151,2)</f>
        <v>0</v>
      </c>
      <c r="K151" s="192" t="s">
        <v>1</v>
      </c>
      <c r="L151" s="39"/>
      <c r="M151" s="197" t="s">
        <v>1</v>
      </c>
      <c r="N151" s="198" t="s">
        <v>42</v>
      </c>
      <c r="O151" s="71"/>
      <c r="P151" s="199">
        <f aca="true" t="shared" si="21" ref="P151:P168">O151*H151</f>
        <v>0</v>
      </c>
      <c r="Q151" s="199">
        <v>0</v>
      </c>
      <c r="R151" s="199">
        <f aca="true" t="shared" si="22" ref="R151:R168">Q151*H151</f>
        <v>0</v>
      </c>
      <c r="S151" s="199">
        <v>0</v>
      </c>
      <c r="T151" s="200">
        <f aca="true" t="shared" si="23" ref="T151:T168">S151*H151</f>
        <v>0</v>
      </c>
      <c r="U151" s="34"/>
      <c r="V151" s="34"/>
      <c r="W151" s="34"/>
      <c r="X151" s="34"/>
      <c r="Y151" s="34"/>
      <c r="Z151" s="34"/>
      <c r="AA151" s="34"/>
      <c r="AB151" s="34"/>
      <c r="AC151" s="34"/>
      <c r="AD151" s="34"/>
      <c r="AE151" s="34"/>
      <c r="AR151" s="201" t="s">
        <v>298</v>
      </c>
      <c r="AT151" s="201" t="s">
        <v>222</v>
      </c>
      <c r="AU151" s="201" t="s">
        <v>89</v>
      </c>
      <c r="AY151" s="17" t="s">
        <v>220</v>
      </c>
      <c r="BE151" s="202">
        <f aca="true" t="shared" si="24" ref="BE151:BE168">IF(N151="základní",J151,0)</f>
        <v>0</v>
      </c>
      <c r="BF151" s="202">
        <f aca="true" t="shared" si="25" ref="BF151:BF168">IF(N151="snížená",J151,0)</f>
        <v>0</v>
      </c>
      <c r="BG151" s="202">
        <f aca="true" t="shared" si="26" ref="BG151:BG168">IF(N151="zákl. přenesená",J151,0)</f>
        <v>0</v>
      </c>
      <c r="BH151" s="202">
        <f aca="true" t="shared" si="27" ref="BH151:BH168">IF(N151="sníž. přenesená",J151,0)</f>
        <v>0</v>
      </c>
      <c r="BI151" s="202">
        <f aca="true" t="shared" si="28" ref="BI151:BI168">IF(N151="nulová",J151,0)</f>
        <v>0</v>
      </c>
      <c r="BJ151" s="17" t="s">
        <v>89</v>
      </c>
      <c r="BK151" s="202">
        <f aca="true" t="shared" si="29" ref="BK151:BK168">ROUND(I151*H151,2)</f>
        <v>0</v>
      </c>
      <c r="BL151" s="17" t="s">
        <v>298</v>
      </c>
      <c r="BM151" s="201" t="s">
        <v>432</v>
      </c>
    </row>
    <row r="152" spans="1:65" s="2" customFormat="1" ht="24">
      <c r="A152" s="34"/>
      <c r="B152" s="35"/>
      <c r="C152" s="190" t="s">
        <v>7</v>
      </c>
      <c r="D152" s="190" t="s">
        <v>222</v>
      </c>
      <c r="E152" s="191" t="s">
        <v>2812</v>
      </c>
      <c r="F152" s="192" t="s">
        <v>2813</v>
      </c>
      <c r="G152" s="193" t="s">
        <v>867</v>
      </c>
      <c r="H152" s="194">
        <v>5</v>
      </c>
      <c r="I152" s="195"/>
      <c r="J152" s="196">
        <f t="shared" si="20"/>
        <v>0</v>
      </c>
      <c r="K152" s="192" t="s">
        <v>1</v>
      </c>
      <c r="L152" s="39"/>
      <c r="M152" s="197" t="s">
        <v>1</v>
      </c>
      <c r="N152" s="198" t="s">
        <v>42</v>
      </c>
      <c r="O152" s="71"/>
      <c r="P152" s="199">
        <f t="shared" si="21"/>
        <v>0</v>
      </c>
      <c r="Q152" s="199">
        <v>0</v>
      </c>
      <c r="R152" s="199">
        <f t="shared" si="22"/>
        <v>0</v>
      </c>
      <c r="S152" s="199">
        <v>0</v>
      </c>
      <c r="T152" s="200">
        <f t="shared" si="23"/>
        <v>0</v>
      </c>
      <c r="U152" s="34"/>
      <c r="V152" s="34"/>
      <c r="W152" s="34"/>
      <c r="X152" s="34"/>
      <c r="Y152" s="34"/>
      <c r="Z152" s="34"/>
      <c r="AA152" s="34"/>
      <c r="AB152" s="34"/>
      <c r="AC152" s="34"/>
      <c r="AD152" s="34"/>
      <c r="AE152" s="34"/>
      <c r="AR152" s="201" t="s">
        <v>298</v>
      </c>
      <c r="AT152" s="201" t="s">
        <v>222</v>
      </c>
      <c r="AU152" s="201" t="s">
        <v>89</v>
      </c>
      <c r="AY152" s="17" t="s">
        <v>220</v>
      </c>
      <c r="BE152" s="202">
        <f t="shared" si="24"/>
        <v>0</v>
      </c>
      <c r="BF152" s="202">
        <f t="shared" si="25"/>
        <v>0</v>
      </c>
      <c r="BG152" s="202">
        <f t="shared" si="26"/>
        <v>0</v>
      </c>
      <c r="BH152" s="202">
        <f t="shared" si="27"/>
        <v>0</v>
      </c>
      <c r="BI152" s="202">
        <f t="shared" si="28"/>
        <v>0</v>
      </c>
      <c r="BJ152" s="17" t="s">
        <v>89</v>
      </c>
      <c r="BK152" s="202">
        <f t="shared" si="29"/>
        <v>0</v>
      </c>
      <c r="BL152" s="17" t="s">
        <v>298</v>
      </c>
      <c r="BM152" s="201" t="s">
        <v>440</v>
      </c>
    </row>
    <row r="153" spans="1:65" s="2" customFormat="1" ht="16.5" customHeight="1">
      <c r="A153" s="34"/>
      <c r="B153" s="35"/>
      <c r="C153" s="190" t="s">
        <v>330</v>
      </c>
      <c r="D153" s="190" t="s">
        <v>222</v>
      </c>
      <c r="E153" s="191" t="s">
        <v>2814</v>
      </c>
      <c r="F153" s="192" t="s">
        <v>2815</v>
      </c>
      <c r="G153" s="193" t="s">
        <v>867</v>
      </c>
      <c r="H153" s="194">
        <v>16</v>
      </c>
      <c r="I153" s="195"/>
      <c r="J153" s="196">
        <f t="shared" si="20"/>
        <v>0</v>
      </c>
      <c r="K153" s="192" t="s">
        <v>1</v>
      </c>
      <c r="L153" s="39"/>
      <c r="M153" s="197" t="s">
        <v>1</v>
      </c>
      <c r="N153" s="198" t="s">
        <v>42</v>
      </c>
      <c r="O153" s="71"/>
      <c r="P153" s="199">
        <f t="shared" si="21"/>
        <v>0</v>
      </c>
      <c r="Q153" s="199">
        <v>0</v>
      </c>
      <c r="R153" s="199">
        <f t="shared" si="22"/>
        <v>0</v>
      </c>
      <c r="S153" s="199">
        <v>0</v>
      </c>
      <c r="T153" s="200">
        <f t="shared" si="23"/>
        <v>0</v>
      </c>
      <c r="U153" s="34"/>
      <c r="V153" s="34"/>
      <c r="W153" s="34"/>
      <c r="X153" s="34"/>
      <c r="Y153" s="34"/>
      <c r="Z153" s="34"/>
      <c r="AA153" s="34"/>
      <c r="AB153" s="34"/>
      <c r="AC153" s="34"/>
      <c r="AD153" s="34"/>
      <c r="AE153" s="34"/>
      <c r="AR153" s="201" t="s">
        <v>298</v>
      </c>
      <c r="AT153" s="201" t="s">
        <v>222</v>
      </c>
      <c r="AU153" s="201" t="s">
        <v>89</v>
      </c>
      <c r="AY153" s="17" t="s">
        <v>220</v>
      </c>
      <c r="BE153" s="202">
        <f t="shared" si="24"/>
        <v>0</v>
      </c>
      <c r="BF153" s="202">
        <f t="shared" si="25"/>
        <v>0</v>
      </c>
      <c r="BG153" s="202">
        <f t="shared" si="26"/>
        <v>0</v>
      </c>
      <c r="BH153" s="202">
        <f t="shared" si="27"/>
        <v>0</v>
      </c>
      <c r="BI153" s="202">
        <f t="shared" si="28"/>
        <v>0</v>
      </c>
      <c r="BJ153" s="17" t="s">
        <v>89</v>
      </c>
      <c r="BK153" s="202">
        <f t="shared" si="29"/>
        <v>0</v>
      </c>
      <c r="BL153" s="17" t="s">
        <v>298</v>
      </c>
      <c r="BM153" s="201" t="s">
        <v>448</v>
      </c>
    </row>
    <row r="154" spans="1:65" s="2" customFormat="1" ht="16.5" customHeight="1">
      <c r="A154" s="34"/>
      <c r="B154" s="35"/>
      <c r="C154" s="190" t="s">
        <v>336</v>
      </c>
      <c r="D154" s="190" t="s">
        <v>222</v>
      </c>
      <c r="E154" s="191" t="s">
        <v>2816</v>
      </c>
      <c r="F154" s="192" t="s">
        <v>2817</v>
      </c>
      <c r="G154" s="193" t="s">
        <v>867</v>
      </c>
      <c r="H154" s="194">
        <v>8</v>
      </c>
      <c r="I154" s="195"/>
      <c r="J154" s="196">
        <f t="shared" si="20"/>
        <v>0</v>
      </c>
      <c r="K154" s="192" t="s">
        <v>1</v>
      </c>
      <c r="L154" s="39"/>
      <c r="M154" s="197" t="s">
        <v>1</v>
      </c>
      <c r="N154" s="198" t="s">
        <v>42</v>
      </c>
      <c r="O154" s="71"/>
      <c r="P154" s="199">
        <f t="shared" si="21"/>
        <v>0</v>
      </c>
      <c r="Q154" s="199">
        <v>0</v>
      </c>
      <c r="R154" s="199">
        <f t="shared" si="22"/>
        <v>0</v>
      </c>
      <c r="S154" s="199">
        <v>0</v>
      </c>
      <c r="T154" s="200">
        <f t="shared" si="23"/>
        <v>0</v>
      </c>
      <c r="U154" s="34"/>
      <c r="V154" s="34"/>
      <c r="W154" s="34"/>
      <c r="X154" s="34"/>
      <c r="Y154" s="34"/>
      <c r="Z154" s="34"/>
      <c r="AA154" s="34"/>
      <c r="AB154" s="34"/>
      <c r="AC154" s="34"/>
      <c r="AD154" s="34"/>
      <c r="AE154" s="34"/>
      <c r="AR154" s="201" t="s">
        <v>298</v>
      </c>
      <c r="AT154" s="201" t="s">
        <v>222</v>
      </c>
      <c r="AU154" s="201" t="s">
        <v>89</v>
      </c>
      <c r="AY154" s="17" t="s">
        <v>220</v>
      </c>
      <c r="BE154" s="202">
        <f t="shared" si="24"/>
        <v>0</v>
      </c>
      <c r="BF154" s="202">
        <f t="shared" si="25"/>
        <v>0</v>
      </c>
      <c r="BG154" s="202">
        <f t="shared" si="26"/>
        <v>0</v>
      </c>
      <c r="BH154" s="202">
        <f t="shared" si="27"/>
        <v>0</v>
      </c>
      <c r="BI154" s="202">
        <f t="shared" si="28"/>
        <v>0</v>
      </c>
      <c r="BJ154" s="17" t="s">
        <v>89</v>
      </c>
      <c r="BK154" s="202">
        <f t="shared" si="29"/>
        <v>0</v>
      </c>
      <c r="BL154" s="17" t="s">
        <v>298</v>
      </c>
      <c r="BM154" s="201" t="s">
        <v>456</v>
      </c>
    </row>
    <row r="155" spans="1:65" s="2" customFormat="1" ht="16.5" customHeight="1">
      <c r="A155" s="34"/>
      <c r="B155" s="35"/>
      <c r="C155" s="190" t="s">
        <v>342</v>
      </c>
      <c r="D155" s="190" t="s">
        <v>222</v>
      </c>
      <c r="E155" s="191" t="s">
        <v>2818</v>
      </c>
      <c r="F155" s="192" t="s">
        <v>2819</v>
      </c>
      <c r="G155" s="193" t="s">
        <v>867</v>
      </c>
      <c r="H155" s="194">
        <v>4</v>
      </c>
      <c r="I155" s="195"/>
      <c r="J155" s="196">
        <f t="shared" si="20"/>
        <v>0</v>
      </c>
      <c r="K155" s="192" t="s">
        <v>1</v>
      </c>
      <c r="L155" s="39"/>
      <c r="M155" s="197" t="s">
        <v>1</v>
      </c>
      <c r="N155" s="198" t="s">
        <v>42</v>
      </c>
      <c r="O155" s="71"/>
      <c r="P155" s="199">
        <f t="shared" si="21"/>
        <v>0</v>
      </c>
      <c r="Q155" s="199">
        <v>0</v>
      </c>
      <c r="R155" s="199">
        <f t="shared" si="22"/>
        <v>0</v>
      </c>
      <c r="S155" s="199">
        <v>0</v>
      </c>
      <c r="T155" s="200">
        <f t="shared" si="23"/>
        <v>0</v>
      </c>
      <c r="U155" s="34"/>
      <c r="V155" s="34"/>
      <c r="W155" s="34"/>
      <c r="X155" s="34"/>
      <c r="Y155" s="34"/>
      <c r="Z155" s="34"/>
      <c r="AA155" s="34"/>
      <c r="AB155" s="34"/>
      <c r="AC155" s="34"/>
      <c r="AD155" s="34"/>
      <c r="AE155" s="34"/>
      <c r="AR155" s="201" t="s">
        <v>298</v>
      </c>
      <c r="AT155" s="201" t="s">
        <v>222</v>
      </c>
      <c r="AU155" s="201" t="s">
        <v>89</v>
      </c>
      <c r="AY155" s="17" t="s">
        <v>220</v>
      </c>
      <c r="BE155" s="202">
        <f t="shared" si="24"/>
        <v>0</v>
      </c>
      <c r="BF155" s="202">
        <f t="shared" si="25"/>
        <v>0</v>
      </c>
      <c r="BG155" s="202">
        <f t="shared" si="26"/>
        <v>0</v>
      </c>
      <c r="BH155" s="202">
        <f t="shared" si="27"/>
        <v>0</v>
      </c>
      <c r="BI155" s="202">
        <f t="shared" si="28"/>
        <v>0</v>
      </c>
      <c r="BJ155" s="17" t="s">
        <v>89</v>
      </c>
      <c r="BK155" s="202">
        <f t="shared" si="29"/>
        <v>0</v>
      </c>
      <c r="BL155" s="17" t="s">
        <v>298</v>
      </c>
      <c r="BM155" s="201" t="s">
        <v>464</v>
      </c>
    </row>
    <row r="156" spans="1:65" s="2" customFormat="1" ht="16.5" customHeight="1">
      <c r="A156" s="34"/>
      <c r="B156" s="35"/>
      <c r="C156" s="190" t="s">
        <v>346</v>
      </c>
      <c r="D156" s="190" t="s">
        <v>222</v>
      </c>
      <c r="E156" s="191" t="s">
        <v>2820</v>
      </c>
      <c r="F156" s="192" t="s">
        <v>2821</v>
      </c>
      <c r="G156" s="193" t="s">
        <v>867</v>
      </c>
      <c r="H156" s="194">
        <v>2</v>
      </c>
      <c r="I156" s="195"/>
      <c r="J156" s="196">
        <f t="shared" si="20"/>
        <v>0</v>
      </c>
      <c r="K156" s="192" t="s">
        <v>1</v>
      </c>
      <c r="L156" s="39"/>
      <c r="M156" s="197" t="s">
        <v>1</v>
      </c>
      <c r="N156" s="198" t="s">
        <v>42</v>
      </c>
      <c r="O156" s="71"/>
      <c r="P156" s="199">
        <f t="shared" si="21"/>
        <v>0</v>
      </c>
      <c r="Q156" s="199">
        <v>0</v>
      </c>
      <c r="R156" s="199">
        <f t="shared" si="22"/>
        <v>0</v>
      </c>
      <c r="S156" s="199">
        <v>0</v>
      </c>
      <c r="T156" s="200">
        <f t="shared" si="23"/>
        <v>0</v>
      </c>
      <c r="U156" s="34"/>
      <c r="V156" s="34"/>
      <c r="W156" s="34"/>
      <c r="X156" s="34"/>
      <c r="Y156" s="34"/>
      <c r="Z156" s="34"/>
      <c r="AA156" s="34"/>
      <c r="AB156" s="34"/>
      <c r="AC156" s="34"/>
      <c r="AD156" s="34"/>
      <c r="AE156" s="34"/>
      <c r="AR156" s="201" t="s">
        <v>298</v>
      </c>
      <c r="AT156" s="201" t="s">
        <v>222</v>
      </c>
      <c r="AU156" s="201" t="s">
        <v>89</v>
      </c>
      <c r="AY156" s="17" t="s">
        <v>220</v>
      </c>
      <c r="BE156" s="202">
        <f t="shared" si="24"/>
        <v>0</v>
      </c>
      <c r="BF156" s="202">
        <f t="shared" si="25"/>
        <v>0</v>
      </c>
      <c r="BG156" s="202">
        <f t="shared" si="26"/>
        <v>0</v>
      </c>
      <c r="BH156" s="202">
        <f t="shared" si="27"/>
        <v>0</v>
      </c>
      <c r="BI156" s="202">
        <f t="shared" si="28"/>
        <v>0</v>
      </c>
      <c r="BJ156" s="17" t="s">
        <v>89</v>
      </c>
      <c r="BK156" s="202">
        <f t="shared" si="29"/>
        <v>0</v>
      </c>
      <c r="BL156" s="17" t="s">
        <v>298</v>
      </c>
      <c r="BM156" s="201" t="s">
        <v>472</v>
      </c>
    </row>
    <row r="157" spans="1:65" s="2" customFormat="1" ht="16.5" customHeight="1">
      <c r="A157" s="34"/>
      <c r="B157" s="35"/>
      <c r="C157" s="190" t="s">
        <v>352</v>
      </c>
      <c r="D157" s="190" t="s">
        <v>222</v>
      </c>
      <c r="E157" s="191" t="s">
        <v>2822</v>
      </c>
      <c r="F157" s="192" t="s">
        <v>2823</v>
      </c>
      <c r="G157" s="193" t="s">
        <v>867</v>
      </c>
      <c r="H157" s="194">
        <v>2</v>
      </c>
      <c r="I157" s="195"/>
      <c r="J157" s="196">
        <f t="shared" si="20"/>
        <v>0</v>
      </c>
      <c r="K157" s="192" t="s">
        <v>1</v>
      </c>
      <c r="L157" s="39"/>
      <c r="M157" s="197" t="s">
        <v>1</v>
      </c>
      <c r="N157" s="198" t="s">
        <v>42</v>
      </c>
      <c r="O157" s="71"/>
      <c r="P157" s="199">
        <f t="shared" si="21"/>
        <v>0</v>
      </c>
      <c r="Q157" s="199">
        <v>0</v>
      </c>
      <c r="R157" s="199">
        <f t="shared" si="22"/>
        <v>0</v>
      </c>
      <c r="S157" s="199">
        <v>0</v>
      </c>
      <c r="T157" s="200">
        <f t="shared" si="23"/>
        <v>0</v>
      </c>
      <c r="U157" s="34"/>
      <c r="V157" s="34"/>
      <c r="W157" s="34"/>
      <c r="X157" s="34"/>
      <c r="Y157" s="34"/>
      <c r="Z157" s="34"/>
      <c r="AA157" s="34"/>
      <c r="AB157" s="34"/>
      <c r="AC157" s="34"/>
      <c r="AD157" s="34"/>
      <c r="AE157" s="34"/>
      <c r="AR157" s="201" t="s">
        <v>298</v>
      </c>
      <c r="AT157" s="201" t="s">
        <v>222</v>
      </c>
      <c r="AU157" s="201" t="s">
        <v>89</v>
      </c>
      <c r="AY157" s="17" t="s">
        <v>220</v>
      </c>
      <c r="BE157" s="202">
        <f t="shared" si="24"/>
        <v>0</v>
      </c>
      <c r="BF157" s="202">
        <f t="shared" si="25"/>
        <v>0</v>
      </c>
      <c r="BG157" s="202">
        <f t="shared" si="26"/>
        <v>0</v>
      </c>
      <c r="BH157" s="202">
        <f t="shared" si="27"/>
        <v>0</v>
      </c>
      <c r="BI157" s="202">
        <f t="shared" si="28"/>
        <v>0</v>
      </c>
      <c r="BJ157" s="17" t="s">
        <v>89</v>
      </c>
      <c r="BK157" s="202">
        <f t="shared" si="29"/>
        <v>0</v>
      </c>
      <c r="BL157" s="17" t="s">
        <v>298</v>
      </c>
      <c r="BM157" s="201" t="s">
        <v>480</v>
      </c>
    </row>
    <row r="158" spans="1:65" s="2" customFormat="1" ht="21.75" customHeight="1">
      <c r="A158" s="34"/>
      <c r="B158" s="35"/>
      <c r="C158" s="190" t="s">
        <v>357</v>
      </c>
      <c r="D158" s="190" t="s">
        <v>222</v>
      </c>
      <c r="E158" s="191" t="s">
        <v>2824</v>
      </c>
      <c r="F158" s="192" t="s">
        <v>2825</v>
      </c>
      <c r="G158" s="193" t="s">
        <v>867</v>
      </c>
      <c r="H158" s="194">
        <v>2</v>
      </c>
      <c r="I158" s="195"/>
      <c r="J158" s="196">
        <f t="shared" si="20"/>
        <v>0</v>
      </c>
      <c r="K158" s="192" t="s">
        <v>1</v>
      </c>
      <c r="L158" s="39"/>
      <c r="M158" s="197" t="s">
        <v>1</v>
      </c>
      <c r="N158" s="198" t="s">
        <v>42</v>
      </c>
      <c r="O158" s="71"/>
      <c r="P158" s="199">
        <f t="shared" si="21"/>
        <v>0</v>
      </c>
      <c r="Q158" s="199">
        <v>0</v>
      </c>
      <c r="R158" s="199">
        <f t="shared" si="22"/>
        <v>0</v>
      </c>
      <c r="S158" s="199">
        <v>0</v>
      </c>
      <c r="T158" s="200">
        <f t="shared" si="23"/>
        <v>0</v>
      </c>
      <c r="U158" s="34"/>
      <c r="V158" s="34"/>
      <c r="W158" s="34"/>
      <c r="X158" s="34"/>
      <c r="Y158" s="34"/>
      <c r="Z158" s="34"/>
      <c r="AA158" s="34"/>
      <c r="AB158" s="34"/>
      <c r="AC158" s="34"/>
      <c r="AD158" s="34"/>
      <c r="AE158" s="34"/>
      <c r="AR158" s="201" t="s">
        <v>298</v>
      </c>
      <c r="AT158" s="201" t="s">
        <v>222</v>
      </c>
      <c r="AU158" s="201" t="s">
        <v>89</v>
      </c>
      <c r="AY158" s="17" t="s">
        <v>220</v>
      </c>
      <c r="BE158" s="202">
        <f t="shared" si="24"/>
        <v>0</v>
      </c>
      <c r="BF158" s="202">
        <f t="shared" si="25"/>
        <v>0</v>
      </c>
      <c r="BG158" s="202">
        <f t="shared" si="26"/>
        <v>0</v>
      </c>
      <c r="BH158" s="202">
        <f t="shared" si="27"/>
        <v>0</v>
      </c>
      <c r="BI158" s="202">
        <f t="shared" si="28"/>
        <v>0</v>
      </c>
      <c r="BJ158" s="17" t="s">
        <v>89</v>
      </c>
      <c r="BK158" s="202">
        <f t="shared" si="29"/>
        <v>0</v>
      </c>
      <c r="BL158" s="17" t="s">
        <v>298</v>
      </c>
      <c r="BM158" s="201" t="s">
        <v>488</v>
      </c>
    </row>
    <row r="159" spans="1:65" s="2" customFormat="1" ht="23.25" customHeight="1">
      <c r="A159" s="34"/>
      <c r="B159" s="35"/>
      <c r="C159" s="190" t="s">
        <v>364</v>
      </c>
      <c r="D159" s="190" t="s">
        <v>222</v>
      </c>
      <c r="E159" s="191" t="s">
        <v>2826</v>
      </c>
      <c r="F159" s="263" t="s">
        <v>3864</v>
      </c>
      <c r="G159" s="193" t="s">
        <v>867</v>
      </c>
      <c r="H159" s="194">
        <v>2</v>
      </c>
      <c r="I159" s="195"/>
      <c r="J159" s="196">
        <f t="shared" si="20"/>
        <v>0</v>
      </c>
      <c r="K159" s="192" t="s">
        <v>1</v>
      </c>
      <c r="L159" s="39"/>
      <c r="M159" s="197" t="s">
        <v>1</v>
      </c>
      <c r="N159" s="198" t="s">
        <v>42</v>
      </c>
      <c r="O159" s="71"/>
      <c r="P159" s="199">
        <f t="shared" si="21"/>
        <v>0</v>
      </c>
      <c r="Q159" s="199">
        <v>0</v>
      </c>
      <c r="R159" s="199">
        <f t="shared" si="22"/>
        <v>0</v>
      </c>
      <c r="S159" s="199">
        <v>0</v>
      </c>
      <c r="T159" s="200">
        <f t="shared" si="23"/>
        <v>0</v>
      </c>
      <c r="U159" s="34"/>
      <c r="V159" s="34"/>
      <c r="W159" s="34"/>
      <c r="X159" s="34"/>
      <c r="Y159" s="34"/>
      <c r="Z159" s="34"/>
      <c r="AA159" s="34"/>
      <c r="AB159" s="34"/>
      <c r="AC159" s="34"/>
      <c r="AD159" s="34"/>
      <c r="AE159" s="34"/>
      <c r="AR159" s="201" t="s">
        <v>298</v>
      </c>
      <c r="AT159" s="201" t="s">
        <v>222</v>
      </c>
      <c r="AU159" s="201" t="s">
        <v>89</v>
      </c>
      <c r="AY159" s="17" t="s">
        <v>220</v>
      </c>
      <c r="BE159" s="202">
        <f t="shared" si="24"/>
        <v>0</v>
      </c>
      <c r="BF159" s="202">
        <f t="shared" si="25"/>
        <v>0</v>
      </c>
      <c r="BG159" s="202">
        <f t="shared" si="26"/>
        <v>0</v>
      </c>
      <c r="BH159" s="202">
        <f t="shared" si="27"/>
        <v>0</v>
      </c>
      <c r="BI159" s="202">
        <f t="shared" si="28"/>
        <v>0</v>
      </c>
      <c r="BJ159" s="17" t="s">
        <v>89</v>
      </c>
      <c r="BK159" s="202">
        <f t="shared" si="29"/>
        <v>0</v>
      </c>
      <c r="BL159" s="17" t="s">
        <v>298</v>
      </c>
      <c r="BM159" s="201" t="s">
        <v>508</v>
      </c>
    </row>
    <row r="160" spans="1:65" s="2" customFormat="1" ht="24">
      <c r="A160" s="34"/>
      <c r="B160" s="35"/>
      <c r="C160" s="190" t="s">
        <v>383</v>
      </c>
      <c r="D160" s="190" t="s">
        <v>222</v>
      </c>
      <c r="E160" s="191" t="s">
        <v>2827</v>
      </c>
      <c r="F160" s="192" t="s">
        <v>2828</v>
      </c>
      <c r="G160" s="193" t="s">
        <v>1159</v>
      </c>
      <c r="H160" s="194">
        <v>2</v>
      </c>
      <c r="I160" s="195"/>
      <c r="J160" s="196">
        <f t="shared" si="20"/>
        <v>0</v>
      </c>
      <c r="K160" s="192" t="s">
        <v>1</v>
      </c>
      <c r="L160" s="39"/>
      <c r="M160" s="197" t="s">
        <v>1</v>
      </c>
      <c r="N160" s="198" t="s">
        <v>42</v>
      </c>
      <c r="O160" s="71"/>
      <c r="P160" s="199">
        <f t="shared" si="21"/>
        <v>0</v>
      </c>
      <c r="Q160" s="199">
        <v>0</v>
      </c>
      <c r="R160" s="199">
        <f t="shared" si="22"/>
        <v>0</v>
      </c>
      <c r="S160" s="199">
        <v>0</v>
      </c>
      <c r="T160" s="200">
        <f t="shared" si="23"/>
        <v>0</v>
      </c>
      <c r="U160" s="34"/>
      <c r="V160" s="34"/>
      <c r="W160" s="34"/>
      <c r="X160" s="34"/>
      <c r="Y160" s="34"/>
      <c r="Z160" s="34"/>
      <c r="AA160" s="34"/>
      <c r="AB160" s="34"/>
      <c r="AC160" s="34"/>
      <c r="AD160" s="34"/>
      <c r="AE160" s="34"/>
      <c r="AR160" s="201" t="s">
        <v>298</v>
      </c>
      <c r="AT160" s="201" t="s">
        <v>222</v>
      </c>
      <c r="AU160" s="201" t="s">
        <v>89</v>
      </c>
      <c r="AY160" s="17" t="s">
        <v>220</v>
      </c>
      <c r="BE160" s="202">
        <f t="shared" si="24"/>
        <v>0</v>
      </c>
      <c r="BF160" s="202">
        <f t="shared" si="25"/>
        <v>0</v>
      </c>
      <c r="BG160" s="202">
        <f t="shared" si="26"/>
        <v>0</v>
      </c>
      <c r="BH160" s="202">
        <f t="shared" si="27"/>
        <v>0</v>
      </c>
      <c r="BI160" s="202">
        <f t="shared" si="28"/>
        <v>0</v>
      </c>
      <c r="BJ160" s="17" t="s">
        <v>89</v>
      </c>
      <c r="BK160" s="202">
        <f t="shared" si="29"/>
        <v>0</v>
      </c>
      <c r="BL160" s="17" t="s">
        <v>298</v>
      </c>
      <c r="BM160" s="201" t="s">
        <v>525</v>
      </c>
    </row>
    <row r="161" spans="1:65" s="2" customFormat="1" ht="24">
      <c r="A161" s="34"/>
      <c r="B161" s="35"/>
      <c r="C161" s="190" t="s">
        <v>389</v>
      </c>
      <c r="D161" s="190" t="s">
        <v>222</v>
      </c>
      <c r="E161" s="191" t="s">
        <v>2829</v>
      </c>
      <c r="F161" s="192" t="s">
        <v>2830</v>
      </c>
      <c r="G161" s="193" t="s">
        <v>1159</v>
      </c>
      <c r="H161" s="194">
        <v>45</v>
      </c>
      <c r="I161" s="195"/>
      <c r="J161" s="196">
        <f t="shared" si="20"/>
        <v>0</v>
      </c>
      <c r="K161" s="192" t="s">
        <v>1</v>
      </c>
      <c r="L161" s="39"/>
      <c r="M161" s="197" t="s">
        <v>1</v>
      </c>
      <c r="N161" s="198" t="s">
        <v>42</v>
      </c>
      <c r="O161" s="71"/>
      <c r="P161" s="199">
        <f t="shared" si="21"/>
        <v>0</v>
      </c>
      <c r="Q161" s="199">
        <v>0</v>
      </c>
      <c r="R161" s="199">
        <f t="shared" si="22"/>
        <v>0</v>
      </c>
      <c r="S161" s="199">
        <v>0</v>
      </c>
      <c r="T161" s="200">
        <f t="shared" si="23"/>
        <v>0</v>
      </c>
      <c r="U161" s="34"/>
      <c r="V161" s="34"/>
      <c r="W161" s="34"/>
      <c r="X161" s="34"/>
      <c r="Y161" s="34"/>
      <c r="Z161" s="34"/>
      <c r="AA161" s="34"/>
      <c r="AB161" s="34"/>
      <c r="AC161" s="34"/>
      <c r="AD161" s="34"/>
      <c r="AE161" s="34"/>
      <c r="AR161" s="201" t="s">
        <v>298</v>
      </c>
      <c r="AT161" s="201" t="s">
        <v>222</v>
      </c>
      <c r="AU161" s="201" t="s">
        <v>89</v>
      </c>
      <c r="AY161" s="17" t="s">
        <v>220</v>
      </c>
      <c r="BE161" s="202">
        <f t="shared" si="24"/>
        <v>0</v>
      </c>
      <c r="BF161" s="202">
        <f t="shared" si="25"/>
        <v>0</v>
      </c>
      <c r="BG161" s="202">
        <f t="shared" si="26"/>
        <v>0</v>
      </c>
      <c r="BH161" s="202">
        <f t="shared" si="27"/>
        <v>0</v>
      </c>
      <c r="BI161" s="202">
        <f t="shared" si="28"/>
        <v>0</v>
      </c>
      <c r="BJ161" s="17" t="s">
        <v>89</v>
      </c>
      <c r="BK161" s="202">
        <f t="shared" si="29"/>
        <v>0</v>
      </c>
      <c r="BL161" s="17" t="s">
        <v>298</v>
      </c>
      <c r="BM161" s="201" t="s">
        <v>540</v>
      </c>
    </row>
    <row r="162" spans="1:65" s="2" customFormat="1" ht="24">
      <c r="A162" s="34"/>
      <c r="B162" s="35"/>
      <c r="C162" s="190" t="s">
        <v>394</v>
      </c>
      <c r="D162" s="190" t="s">
        <v>222</v>
      </c>
      <c r="E162" s="191" t="s">
        <v>2831</v>
      </c>
      <c r="F162" s="192" t="s">
        <v>2832</v>
      </c>
      <c r="G162" s="193" t="s">
        <v>1159</v>
      </c>
      <c r="H162" s="194">
        <v>20</v>
      </c>
      <c r="I162" s="195"/>
      <c r="J162" s="196">
        <f t="shared" si="20"/>
        <v>0</v>
      </c>
      <c r="K162" s="192" t="s">
        <v>1</v>
      </c>
      <c r="L162" s="39"/>
      <c r="M162" s="197" t="s">
        <v>1</v>
      </c>
      <c r="N162" s="198" t="s">
        <v>42</v>
      </c>
      <c r="O162" s="71"/>
      <c r="P162" s="199">
        <f t="shared" si="21"/>
        <v>0</v>
      </c>
      <c r="Q162" s="199">
        <v>0</v>
      </c>
      <c r="R162" s="199">
        <f t="shared" si="22"/>
        <v>0</v>
      </c>
      <c r="S162" s="199">
        <v>0</v>
      </c>
      <c r="T162" s="200">
        <f t="shared" si="23"/>
        <v>0</v>
      </c>
      <c r="U162" s="34"/>
      <c r="V162" s="34"/>
      <c r="W162" s="34"/>
      <c r="X162" s="34"/>
      <c r="Y162" s="34"/>
      <c r="Z162" s="34"/>
      <c r="AA162" s="34"/>
      <c r="AB162" s="34"/>
      <c r="AC162" s="34"/>
      <c r="AD162" s="34"/>
      <c r="AE162" s="34"/>
      <c r="AR162" s="201" t="s">
        <v>298</v>
      </c>
      <c r="AT162" s="201" t="s">
        <v>222</v>
      </c>
      <c r="AU162" s="201" t="s">
        <v>89</v>
      </c>
      <c r="AY162" s="17" t="s">
        <v>220</v>
      </c>
      <c r="BE162" s="202">
        <f t="shared" si="24"/>
        <v>0</v>
      </c>
      <c r="BF162" s="202">
        <f t="shared" si="25"/>
        <v>0</v>
      </c>
      <c r="BG162" s="202">
        <f t="shared" si="26"/>
        <v>0</v>
      </c>
      <c r="BH162" s="202">
        <f t="shared" si="27"/>
        <v>0</v>
      </c>
      <c r="BI162" s="202">
        <f t="shared" si="28"/>
        <v>0</v>
      </c>
      <c r="BJ162" s="17" t="s">
        <v>89</v>
      </c>
      <c r="BK162" s="202">
        <f t="shared" si="29"/>
        <v>0</v>
      </c>
      <c r="BL162" s="17" t="s">
        <v>298</v>
      </c>
      <c r="BM162" s="201" t="s">
        <v>549</v>
      </c>
    </row>
    <row r="163" spans="1:65" s="2" customFormat="1" ht="24">
      <c r="A163" s="34"/>
      <c r="B163" s="35"/>
      <c r="C163" s="190" t="s">
        <v>399</v>
      </c>
      <c r="D163" s="190" t="s">
        <v>222</v>
      </c>
      <c r="E163" s="191" t="s">
        <v>2833</v>
      </c>
      <c r="F163" s="192" t="s">
        <v>2834</v>
      </c>
      <c r="G163" s="193" t="s">
        <v>1159</v>
      </c>
      <c r="H163" s="194">
        <v>9</v>
      </c>
      <c r="I163" s="195"/>
      <c r="J163" s="196">
        <f t="shared" si="20"/>
        <v>0</v>
      </c>
      <c r="K163" s="192" t="s">
        <v>1</v>
      </c>
      <c r="L163" s="39"/>
      <c r="M163" s="197" t="s">
        <v>1</v>
      </c>
      <c r="N163" s="198" t="s">
        <v>42</v>
      </c>
      <c r="O163" s="71"/>
      <c r="P163" s="199">
        <f t="shared" si="21"/>
        <v>0</v>
      </c>
      <c r="Q163" s="199">
        <v>0</v>
      </c>
      <c r="R163" s="199">
        <f t="shared" si="22"/>
        <v>0</v>
      </c>
      <c r="S163" s="199">
        <v>0</v>
      </c>
      <c r="T163" s="200">
        <f t="shared" si="23"/>
        <v>0</v>
      </c>
      <c r="U163" s="34"/>
      <c r="V163" s="34"/>
      <c r="W163" s="34"/>
      <c r="X163" s="34"/>
      <c r="Y163" s="34"/>
      <c r="Z163" s="34"/>
      <c r="AA163" s="34"/>
      <c r="AB163" s="34"/>
      <c r="AC163" s="34"/>
      <c r="AD163" s="34"/>
      <c r="AE163" s="34"/>
      <c r="AR163" s="201" t="s">
        <v>298</v>
      </c>
      <c r="AT163" s="201" t="s">
        <v>222</v>
      </c>
      <c r="AU163" s="201" t="s">
        <v>89</v>
      </c>
      <c r="AY163" s="17" t="s">
        <v>220</v>
      </c>
      <c r="BE163" s="202">
        <f t="shared" si="24"/>
        <v>0</v>
      </c>
      <c r="BF163" s="202">
        <f t="shared" si="25"/>
        <v>0</v>
      </c>
      <c r="BG163" s="202">
        <f t="shared" si="26"/>
        <v>0</v>
      </c>
      <c r="BH163" s="202">
        <f t="shared" si="27"/>
        <v>0</v>
      </c>
      <c r="BI163" s="202">
        <f t="shared" si="28"/>
        <v>0</v>
      </c>
      <c r="BJ163" s="17" t="s">
        <v>89</v>
      </c>
      <c r="BK163" s="202">
        <f t="shared" si="29"/>
        <v>0</v>
      </c>
      <c r="BL163" s="17" t="s">
        <v>298</v>
      </c>
      <c r="BM163" s="201" t="s">
        <v>557</v>
      </c>
    </row>
    <row r="164" spans="1:65" s="2" customFormat="1" ht="24">
      <c r="A164" s="34"/>
      <c r="B164" s="35"/>
      <c r="C164" s="190" t="s">
        <v>402</v>
      </c>
      <c r="D164" s="190" t="s">
        <v>222</v>
      </c>
      <c r="E164" s="191" t="s">
        <v>2835</v>
      </c>
      <c r="F164" s="192" t="s">
        <v>2836</v>
      </c>
      <c r="G164" s="193" t="s">
        <v>1159</v>
      </c>
      <c r="H164" s="194">
        <v>27</v>
      </c>
      <c r="I164" s="195"/>
      <c r="J164" s="196">
        <f t="shared" si="20"/>
        <v>0</v>
      </c>
      <c r="K164" s="192" t="s">
        <v>1</v>
      </c>
      <c r="L164" s="39"/>
      <c r="M164" s="197" t="s">
        <v>1</v>
      </c>
      <c r="N164" s="198" t="s">
        <v>42</v>
      </c>
      <c r="O164" s="71"/>
      <c r="P164" s="199">
        <f t="shared" si="21"/>
        <v>0</v>
      </c>
      <c r="Q164" s="199">
        <v>0</v>
      </c>
      <c r="R164" s="199">
        <f t="shared" si="22"/>
        <v>0</v>
      </c>
      <c r="S164" s="199">
        <v>0</v>
      </c>
      <c r="T164" s="200">
        <f t="shared" si="23"/>
        <v>0</v>
      </c>
      <c r="U164" s="34"/>
      <c r="V164" s="34"/>
      <c r="W164" s="34"/>
      <c r="X164" s="34"/>
      <c r="Y164" s="34"/>
      <c r="Z164" s="34"/>
      <c r="AA164" s="34"/>
      <c r="AB164" s="34"/>
      <c r="AC164" s="34"/>
      <c r="AD164" s="34"/>
      <c r="AE164" s="34"/>
      <c r="AR164" s="201" t="s">
        <v>298</v>
      </c>
      <c r="AT164" s="201" t="s">
        <v>222</v>
      </c>
      <c r="AU164" s="201" t="s">
        <v>89</v>
      </c>
      <c r="AY164" s="17" t="s">
        <v>220</v>
      </c>
      <c r="BE164" s="202">
        <f t="shared" si="24"/>
        <v>0</v>
      </c>
      <c r="BF164" s="202">
        <f t="shared" si="25"/>
        <v>0</v>
      </c>
      <c r="BG164" s="202">
        <f t="shared" si="26"/>
        <v>0</v>
      </c>
      <c r="BH164" s="202">
        <f t="shared" si="27"/>
        <v>0</v>
      </c>
      <c r="BI164" s="202">
        <f t="shared" si="28"/>
        <v>0</v>
      </c>
      <c r="BJ164" s="17" t="s">
        <v>89</v>
      </c>
      <c r="BK164" s="202">
        <f t="shared" si="29"/>
        <v>0</v>
      </c>
      <c r="BL164" s="17" t="s">
        <v>298</v>
      </c>
      <c r="BM164" s="201" t="s">
        <v>568</v>
      </c>
    </row>
    <row r="165" spans="1:65" s="2" customFormat="1" ht="24">
      <c r="A165" s="34"/>
      <c r="B165" s="35"/>
      <c r="C165" s="190" t="s">
        <v>407</v>
      </c>
      <c r="D165" s="190" t="s">
        <v>222</v>
      </c>
      <c r="E165" s="191" t="s">
        <v>2837</v>
      </c>
      <c r="F165" s="192" t="s">
        <v>2838</v>
      </c>
      <c r="G165" s="193" t="s">
        <v>1159</v>
      </c>
      <c r="H165" s="194">
        <v>40</v>
      </c>
      <c r="I165" s="195"/>
      <c r="J165" s="196">
        <f t="shared" si="20"/>
        <v>0</v>
      </c>
      <c r="K165" s="192" t="s">
        <v>1</v>
      </c>
      <c r="L165" s="39"/>
      <c r="M165" s="197" t="s">
        <v>1</v>
      </c>
      <c r="N165" s="198" t="s">
        <v>42</v>
      </c>
      <c r="O165" s="71"/>
      <c r="P165" s="199">
        <f t="shared" si="21"/>
        <v>0</v>
      </c>
      <c r="Q165" s="199">
        <v>0</v>
      </c>
      <c r="R165" s="199">
        <f t="shared" si="22"/>
        <v>0</v>
      </c>
      <c r="S165" s="199">
        <v>0</v>
      </c>
      <c r="T165" s="200">
        <f t="shared" si="23"/>
        <v>0</v>
      </c>
      <c r="U165" s="34"/>
      <c r="V165" s="34"/>
      <c r="W165" s="34"/>
      <c r="X165" s="34"/>
      <c r="Y165" s="34"/>
      <c r="Z165" s="34"/>
      <c r="AA165" s="34"/>
      <c r="AB165" s="34"/>
      <c r="AC165" s="34"/>
      <c r="AD165" s="34"/>
      <c r="AE165" s="34"/>
      <c r="AR165" s="201" t="s">
        <v>298</v>
      </c>
      <c r="AT165" s="201" t="s">
        <v>222</v>
      </c>
      <c r="AU165" s="201" t="s">
        <v>89</v>
      </c>
      <c r="AY165" s="17" t="s">
        <v>220</v>
      </c>
      <c r="BE165" s="202">
        <f t="shared" si="24"/>
        <v>0</v>
      </c>
      <c r="BF165" s="202">
        <f t="shared" si="25"/>
        <v>0</v>
      </c>
      <c r="BG165" s="202">
        <f t="shared" si="26"/>
        <v>0</v>
      </c>
      <c r="BH165" s="202">
        <f t="shared" si="27"/>
        <v>0</v>
      </c>
      <c r="BI165" s="202">
        <f t="shared" si="28"/>
        <v>0</v>
      </c>
      <c r="BJ165" s="17" t="s">
        <v>89</v>
      </c>
      <c r="BK165" s="202">
        <f t="shared" si="29"/>
        <v>0</v>
      </c>
      <c r="BL165" s="17" t="s">
        <v>298</v>
      </c>
      <c r="BM165" s="201" t="s">
        <v>576</v>
      </c>
    </row>
    <row r="166" spans="1:65" s="2" customFormat="1" ht="36">
      <c r="A166" s="34"/>
      <c r="B166" s="35"/>
      <c r="C166" s="190" t="s">
        <v>412</v>
      </c>
      <c r="D166" s="190" t="s">
        <v>222</v>
      </c>
      <c r="E166" s="191" t="s">
        <v>2839</v>
      </c>
      <c r="F166" s="263" t="s">
        <v>3865</v>
      </c>
      <c r="G166" s="193" t="s">
        <v>867</v>
      </c>
      <c r="H166" s="194">
        <v>5</v>
      </c>
      <c r="I166" s="195"/>
      <c r="J166" s="196">
        <f t="shared" si="20"/>
        <v>0</v>
      </c>
      <c r="K166" s="192" t="s">
        <v>1</v>
      </c>
      <c r="L166" s="39"/>
      <c r="M166" s="197" t="s">
        <v>1</v>
      </c>
      <c r="N166" s="198" t="s">
        <v>42</v>
      </c>
      <c r="O166" s="71"/>
      <c r="P166" s="199">
        <f t="shared" si="21"/>
        <v>0</v>
      </c>
      <c r="Q166" s="199">
        <v>0</v>
      </c>
      <c r="R166" s="199">
        <f t="shared" si="22"/>
        <v>0</v>
      </c>
      <c r="S166" s="199">
        <v>0</v>
      </c>
      <c r="T166" s="200">
        <f t="shared" si="23"/>
        <v>0</v>
      </c>
      <c r="U166" s="34"/>
      <c r="V166" s="34"/>
      <c r="W166" s="34"/>
      <c r="X166" s="34"/>
      <c r="Y166" s="34"/>
      <c r="Z166" s="34"/>
      <c r="AA166" s="34"/>
      <c r="AB166" s="34"/>
      <c r="AC166" s="34"/>
      <c r="AD166" s="34"/>
      <c r="AE166" s="34"/>
      <c r="AR166" s="201" t="s">
        <v>298</v>
      </c>
      <c r="AT166" s="201" t="s">
        <v>222</v>
      </c>
      <c r="AU166" s="201" t="s">
        <v>89</v>
      </c>
      <c r="AY166" s="17" t="s">
        <v>220</v>
      </c>
      <c r="BE166" s="202">
        <f t="shared" si="24"/>
        <v>0</v>
      </c>
      <c r="BF166" s="202">
        <f t="shared" si="25"/>
        <v>0</v>
      </c>
      <c r="BG166" s="202">
        <f t="shared" si="26"/>
        <v>0</v>
      </c>
      <c r="BH166" s="202">
        <f t="shared" si="27"/>
        <v>0</v>
      </c>
      <c r="BI166" s="202">
        <f t="shared" si="28"/>
        <v>0</v>
      </c>
      <c r="BJ166" s="17" t="s">
        <v>89</v>
      </c>
      <c r="BK166" s="202">
        <f t="shared" si="29"/>
        <v>0</v>
      </c>
      <c r="BL166" s="17" t="s">
        <v>298</v>
      </c>
      <c r="BM166" s="201" t="s">
        <v>585</v>
      </c>
    </row>
    <row r="167" spans="1:65" s="2" customFormat="1" ht="36">
      <c r="A167" s="34"/>
      <c r="B167" s="35"/>
      <c r="C167" s="190" t="s">
        <v>416</v>
      </c>
      <c r="D167" s="190" t="s">
        <v>222</v>
      </c>
      <c r="E167" s="191" t="s">
        <v>2840</v>
      </c>
      <c r="F167" s="263" t="s">
        <v>3866</v>
      </c>
      <c r="G167" s="193" t="s">
        <v>867</v>
      </c>
      <c r="H167" s="194">
        <v>4</v>
      </c>
      <c r="I167" s="195"/>
      <c r="J167" s="196">
        <f t="shared" si="20"/>
        <v>0</v>
      </c>
      <c r="K167" s="192" t="s">
        <v>1</v>
      </c>
      <c r="L167" s="39"/>
      <c r="M167" s="197" t="s">
        <v>1</v>
      </c>
      <c r="N167" s="198" t="s">
        <v>42</v>
      </c>
      <c r="O167" s="71"/>
      <c r="P167" s="199">
        <f t="shared" si="21"/>
        <v>0</v>
      </c>
      <c r="Q167" s="199">
        <v>0</v>
      </c>
      <c r="R167" s="199">
        <f t="shared" si="22"/>
        <v>0</v>
      </c>
      <c r="S167" s="199">
        <v>0</v>
      </c>
      <c r="T167" s="200">
        <f t="shared" si="23"/>
        <v>0</v>
      </c>
      <c r="U167" s="34"/>
      <c r="V167" s="34"/>
      <c r="W167" s="34"/>
      <c r="X167" s="34"/>
      <c r="Y167" s="34"/>
      <c r="Z167" s="34"/>
      <c r="AA167" s="34"/>
      <c r="AB167" s="34"/>
      <c r="AC167" s="34"/>
      <c r="AD167" s="34"/>
      <c r="AE167" s="34"/>
      <c r="AR167" s="201" t="s">
        <v>298</v>
      </c>
      <c r="AT167" s="201" t="s">
        <v>222</v>
      </c>
      <c r="AU167" s="201" t="s">
        <v>89</v>
      </c>
      <c r="AY167" s="17" t="s">
        <v>220</v>
      </c>
      <c r="BE167" s="202">
        <f t="shared" si="24"/>
        <v>0</v>
      </c>
      <c r="BF167" s="202">
        <f t="shared" si="25"/>
        <v>0</v>
      </c>
      <c r="BG167" s="202">
        <f t="shared" si="26"/>
        <v>0</v>
      </c>
      <c r="BH167" s="202">
        <f t="shared" si="27"/>
        <v>0</v>
      </c>
      <c r="BI167" s="202">
        <f t="shared" si="28"/>
        <v>0</v>
      </c>
      <c r="BJ167" s="17" t="s">
        <v>89</v>
      </c>
      <c r="BK167" s="202">
        <f t="shared" si="29"/>
        <v>0</v>
      </c>
      <c r="BL167" s="17" t="s">
        <v>298</v>
      </c>
      <c r="BM167" s="201" t="s">
        <v>614</v>
      </c>
    </row>
    <row r="168" spans="1:65" s="2" customFormat="1" ht="24">
      <c r="A168" s="34"/>
      <c r="B168" s="35"/>
      <c r="C168" s="190" t="s">
        <v>420</v>
      </c>
      <c r="D168" s="190" t="s">
        <v>222</v>
      </c>
      <c r="E168" s="191" t="s">
        <v>2841</v>
      </c>
      <c r="F168" s="192" t="s">
        <v>2842</v>
      </c>
      <c r="G168" s="193" t="s">
        <v>301</v>
      </c>
      <c r="H168" s="194">
        <v>55</v>
      </c>
      <c r="I168" s="195"/>
      <c r="J168" s="196">
        <f t="shared" si="20"/>
        <v>0</v>
      </c>
      <c r="K168" s="192" t="s">
        <v>1</v>
      </c>
      <c r="L168" s="39"/>
      <c r="M168" s="197" t="s">
        <v>1</v>
      </c>
      <c r="N168" s="198" t="s">
        <v>42</v>
      </c>
      <c r="O168" s="71"/>
      <c r="P168" s="199">
        <f t="shared" si="21"/>
        <v>0</v>
      </c>
      <c r="Q168" s="199">
        <v>0</v>
      </c>
      <c r="R168" s="199">
        <f t="shared" si="22"/>
        <v>0</v>
      </c>
      <c r="S168" s="199">
        <v>0</v>
      </c>
      <c r="T168" s="200">
        <f t="shared" si="23"/>
        <v>0</v>
      </c>
      <c r="U168" s="34"/>
      <c r="V168" s="34"/>
      <c r="W168" s="34"/>
      <c r="X168" s="34"/>
      <c r="Y168" s="34"/>
      <c r="Z168" s="34"/>
      <c r="AA168" s="34"/>
      <c r="AB168" s="34"/>
      <c r="AC168" s="34"/>
      <c r="AD168" s="34"/>
      <c r="AE168" s="34"/>
      <c r="AR168" s="201" t="s">
        <v>298</v>
      </c>
      <c r="AT168" s="201" t="s">
        <v>222</v>
      </c>
      <c r="AU168" s="201" t="s">
        <v>89</v>
      </c>
      <c r="AY168" s="17" t="s">
        <v>220</v>
      </c>
      <c r="BE168" s="202">
        <f t="shared" si="24"/>
        <v>0</v>
      </c>
      <c r="BF168" s="202">
        <f t="shared" si="25"/>
        <v>0</v>
      </c>
      <c r="BG168" s="202">
        <f t="shared" si="26"/>
        <v>0</v>
      </c>
      <c r="BH168" s="202">
        <f t="shared" si="27"/>
        <v>0</v>
      </c>
      <c r="BI168" s="202">
        <f t="shared" si="28"/>
        <v>0</v>
      </c>
      <c r="BJ168" s="17" t="s">
        <v>89</v>
      </c>
      <c r="BK168" s="202">
        <f t="shared" si="29"/>
        <v>0</v>
      </c>
      <c r="BL168" s="17" t="s">
        <v>298</v>
      </c>
      <c r="BM168" s="201" t="s">
        <v>623</v>
      </c>
    </row>
    <row r="169" spans="2:63" s="12" customFormat="1" ht="22.9" customHeight="1">
      <c r="B169" s="174"/>
      <c r="C169" s="175"/>
      <c r="D169" s="176" t="s">
        <v>75</v>
      </c>
      <c r="E169" s="188" t="s">
        <v>1798</v>
      </c>
      <c r="F169" s="188" t="s">
        <v>2843</v>
      </c>
      <c r="G169" s="175"/>
      <c r="H169" s="175"/>
      <c r="I169" s="178"/>
      <c r="J169" s="189">
        <f>BK169</f>
        <v>0</v>
      </c>
      <c r="K169" s="175"/>
      <c r="L169" s="180"/>
      <c r="M169" s="181"/>
      <c r="N169" s="182"/>
      <c r="O169" s="182"/>
      <c r="P169" s="183">
        <f>SUM(P170:P178)</f>
        <v>0</v>
      </c>
      <c r="Q169" s="182"/>
      <c r="R169" s="183">
        <f>SUM(R170:R178)</f>
        <v>0</v>
      </c>
      <c r="S169" s="182"/>
      <c r="T169" s="184">
        <f>SUM(T170:T178)</f>
        <v>0</v>
      </c>
      <c r="AR169" s="185" t="s">
        <v>83</v>
      </c>
      <c r="AT169" s="186" t="s">
        <v>75</v>
      </c>
      <c r="AU169" s="186" t="s">
        <v>83</v>
      </c>
      <c r="AY169" s="185" t="s">
        <v>220</v>
      </c>
      <c r="BK169" s="187">
        <f>SUM(BK170:BK178)</f>
        <v>0</v>
      </c>
    </row>
    <row r="170" spans="1:65" s="2" customFormat="1" ht="33" customHeight="1">
      <c r="A170" s="34"/>
      <c r="B170" s="35"/>
      <c r="C170" s="190" t="s">
        <v>424</v>
      </c>
      <c r="D170" s="190" t="s">
        <v>222</v>
      </c>
      <c r="E170" s="191" t="s">
        <v>2844</v>
      </c>
      <c r="F170" s="192" t="s">
        <v>2845</v>
      </c>
      <c r="G170" s="193" t="s">
        <v>867</v>
      </c>
      <c r="H170" s="194">
        <v>6</v>
      </c>
      <c r="I170" s="195"/>
      <c r="J170" s="196">
        <f aca="true" t="shared" si="30" ref="J170:J178">ROUND(I170*H170,2)</f>
        <v>0</v>
      </c>
      <c r="K170" s="192" t="s">
        <v>1</v>
      </c>
      <c r="L170" s="39"/>
      <c r="M170" s="197" t="s">
        <v>1</v>
      </c>
      <c r="N170" s="198" t="s">
        <v>42</v>
      </c>
      <c r="O170" s="71"/>
      <c r="P170" s="199">
        <f aca="true" t="shared" si="31" ref="P170:P178">O170*H170</f>
        <v>0</v>
      </c>
      <c r="Q170" s="199">
        <v>0</v>
      </c>
      <c r="R170" s="199">
        <f aca="true" t="shared" si="32" ref="R170:R178">Q170*H170</f>
        <v>0</v>
      </c>
      <c r="S170" s="199">
        <v>0</v>
      </c>
      <c r="T170" s="200">
        <f aca="true" t="shared" si="33" ref="T170:T178">S170*H170</f>
        <v>0</v>
      </c>
      <c r="U170" s="34"/>
      <c r="V170" s="34"/>
      <c r="W170" s="34"/>
      <c r="X170" s="34"/>
      <c r="Y170" s="34"/>
      <c r="Z170" s="34"/>
      <c r="AA170" s="34"/>
      <c r="AB170" s="34"/>
      <c r="AC170" s="34"/>
      <c r="AD170" s="34"/>
      <c r="AE170" s="34"/>
      <c r="AR170" s="201" t="s">
        <v>298</v>
      </c>
      <c r="AT170" s="201" t="s">
        <v>222</v>
      </c>
      <c r="AU170" s="201" t="s">
        <v>89</v>
      </c>
      <c r="AY170" s="17" t="s">
        <v>220</v>
      </c>
      <c r="BE170" s="202">
        <f aca="true" t="shared" si="34" ref="BE170:BE178">IF(N170="základní",J170,0)</f>
        <v>0</v>
      </c>
      <c r="BF170" s="202">
        <f aca="true" t="shared" si="35" ref="BF170:BF178">IF(N170="snížená",J170,0)</f>
        <v>0</v>
      </c>
      <c r="BG170" s="202">
        <f aca="true" t="shared" si="36" ref="BG170:BG178">IF(N170="zákl. přenesená",J170,0)</f>
        <v>0</v>
      </c>
      <c r="BH170" s="202">
        <f aca="true" t="shared" si="37" ref="BH170:BH178">IF(N170="sníž. přenesená",J170,0)</f>
        <v>0</v>
      </c>
      <c r="BI170" s="202">
        <f aca="true" t="shared" si="38" ref="BI170:BI178">IF(N170="nulová",J170,0)</f>
        <v>0</v>
      </c>
      <c r="BJ170" s="17" t="s">
        <v>89</v>
      </c>
      <c r="BK170" s="202">
        <f aca="true" t="shared" si="39" ref="BK170:BK178">ROUND(I170*H170,2)</f>
        <v>0</v>
      </c>
      <c r="BL170" s="17" t="s">
        <v>298</v>
      </c>
      <c r="BM170" s="201" t="s">
        <v>633</v>
      </c>
    </row>
    <row r="171" spans="1:65" s="2" customFormat="1" ht="33" customHeight="1">
      <c r="A171" s="34"/>
      <c r="B171" s="35"/>
      <c r="C171" s="190" t="s">
        <v>428</v>
      </c>
      <c r="D171" s="190" t="s">
        <v>222</v>
      </c>
      <c r="E171" s="191" t="s">
        <v>2846</v>
      </c>
      <c r="F171" s="192" t="s">
        <v>2847</v>
      </c>
      <c r="G171" s="193" t="s">
        <v>867</v>
      </c>
      <c r="H171" s="194">
        <v>4</v>
      </c>
      <c r="I171" s="195"/>
      <c r="J171" s="196">
        <f t="shared" si="30"/>
        <v>0</v>
      </c>
      <c r="K171" s="192" t="s">
        <v>1</v>
      </c>
      <c r="L171" s="39"/>
      <c r="M171" s="197" t="s">
        <v>1</v>
      </c>
      <c r="N171" s="198" t="s">
        <v>42</v>
      </c>
      <c r="O171" s="71"/>
      <c r="P171" s="199">
        <f t="shared" si="31"/>
        <v>0</v>
      </c>
      <c r="Q171" s="199">
        <v>0</v>
      </c>
      <c r="R171" s="199">
        <f t="shared" si="32"/>
        <v>0</v>
      </c>
      <c r="S171" s="199">
        <v>0</v>
      </c>
      <c r="T171" s="200">
        <f t="shared" si="33"/>
        <v>0</v>
      </c>
      <c r="U171" s="34"/>
      <c r="V171" s="34"/>
      <c r="W171" s="34"/>
      <c r="X171" s="34"/>
      <c r="Y171" s="34"/>
      <c r="Z171" s="34"/>
      <c r="AA171" s="34"/>
      <c r="AB171" s="34"/>
      <c r="AC171" s="34"/>
      <c r="AD171" s="34"/>
      <c r="AE171" s="34"/>
      <c r="AR171" s="201" t="s">
        <v>298</v>
      </c>
      <c r="AT171" s="201" t="s">
        <v>222</v>
      </c>
      <c r="AU171" s="201" t="s">
        <v>89</v>
      </c>
      <c r="AY171" s="17" t="s">
        <v>220</v>
      </c>
      <c r="BE171" s="202">
        <f t="shared" si="34"/>
        <v>0</v>
      </c>
      <c r="BF171" s="202">
        <f t="shared" si="35"/>
        <v>0</v>
      </c>
      <c r="BG171" s="202">
        <f t="shared" si="36"/>
        <v>0</v>
      </c>
      <c r="BH171" s="202">
        <f t="shared" si="37"/>
        <v>0</v>
      </c>
      <c r="BI171" s="202">
        <f t="shared" si="38"/>
        <v>0</v>
      </c>
      <c r="BJ171" s="17" t="s">
        <v>89</v>
      </c>
      <c r="BK171" s="202">
        <f t="shared" si="39"/>
        <v>0</v>
      </c>
      <c r="BL171" s="17" t="s">
        <v>298</v>
      </c>
      <c r="BM171" s="201" t="s">
        <v>643</v>
      </c>
    </row>
    <row r="172" spans="1:65" s="2" customFormat="1" ht="16.5" customHeight="1">
      <c r="A172" s="34"/>
      <c r="B172" s="35"/>
      <c r="C172" s="190" t="s">
        <v>432</v>
      </c>
      <c r="D172" s="190" t="s">
        <v>222</v>
      </c>
      <c r="E172" s="191" t="s">
        <v>2848</v>
      </c>
      <c r="F172" s="192" t="s">
        <v>2849</v>
      </c>
      <c r="G172" s="193" t="s">
        <v>867</v>
      </c>
      <c r="H172" s="194">
        <v>10</v>
      </c>
      <c r="I172" s="195"/>
      <c r="J172" s="196">
        <f t="shared" si="30"/>
        <v>0</v>
      </c>
      <c r="K172" s="192" t="s">
        <v>1</v>
      </c>
      <c r="L172" s="39"/>
      <c r="M172" s="197" t="s">
        <v>1</v>
      </c>
      <c r="N172" s="198" t="s">
        <v>42</v>
      </c>
      <c r="O172" s="71"/>
      <c r="P172" s="199">
        <f t="shared" si="31"/>
        <v>0</v>
      </c>
      <c r="Q172" s="199">
        <v>0</v>
      </c>
      <c r="R172" s="199">
        <f t="shared" si="32"/>
        <v>0</v>
      </c>
      <c r="S172" s="199">
        <v>0</v>
      </c>
      <c r="T172" s="200">
        <f t="shared" si="33"/>
        <v>0</v>
      </c>
      <c r="U172" s="34"/>
      <c r="V172" s="34"/>
      <c r="W172" s="34"/>
      <c r="X172" s="34"/>
      <c r="Y172" s="34"/>
      <c r="Z172" s="34"/>
      <c r="AA172" s="34"/>
      <c r="AB172" s="34"/>
      <c r="AC172" s="34"/>
      <c r="AD172" s="34"/>
      <c r="AE172" s="34"/>
      <c r="AR172" s="201" t="s">
        <v>298</v>
      </c>
      <c r="AT172" s="201" t="s">
        <v>222</v>
      </c>
      <c r="AU172" s="201" t="s">
        <v>89</v>
      </c>
      <c r="AY172" s="17" t="s">
        <v>220</v>
      </c>
      <c r="BE172" s="202">
        <f t="shared" si="34"/>
        <v>0</v>
      </c>
      <c r="BF172" s="202">
        <f t="shared" si="35"/>
        <v>0</v>
      </c>
      <c r="BG172" s="202">
        <f t="shared" si="36"/>
        <v>0</v>
      </c>
      <c r="BH172" s="202">
        <f t="shared" si="37"/>
        <v>0</v>
      </c>
      <c r="BI172" s="202">
        <f t="shared" si="38"/>
        <v>0</v>
      </c>
      <c r="BJ172" s="17" t="s">
        <v>89</v>
      </c>
      <c r="BK172" s="202">
        <f t="shared" si="39"/>
        <v>0</v>
      </c>
      <c r="BL172" s="17" t="s">
        <v>298</v>
      </c>
      <c r="BM172" s="201" t="s">
        <v>653</v>
      </c>
    </row>
    <row r="173" spans="1:65" s="2" customFormat="1" ht="16.5" customHeight="1">
      <c r="A173" s="34"/>
      <c r="B173" s="35"/>
      <c r="C173" s="190" t="s">
        <v>436</v>
      </c>
      <c r="D173" s="190" t="s">
        <v>222</v>
      </c>
      <c r="E173" s="191" t="s">
        <v>2814</v>
      </c>
      <c r="F173" s="192" t="s">
        <v>2815</v>
      </c>
      <c r="G173" s="193" t="s">
        <v>867</v>
      </c>
      <c r="H173" s="194">
        <v>23</v>
      </c>
      <c r="I173" s="195"/>
      <c r="J173" s="196">
        <f t="shared" si="30"/>
        <v>0</v>
      </c>
      <c r="K173" s="192" t="s">
        <v>1</v>
      </c>
      <c r="L173" s="39"/>
      <c r="M173" s="197" t="s">
        <v>1</v>
      </c>
      <c r="N173" s="198" t="s">
        <v>42</v>
      </c>
      <c r="O173" s="71"/>
      <c r="P173" s="199">
        <f t="shared" si="31"/>
        <v>0</v>
      </c>
      <c r="Q173" s="199">
        <v>0</v>
      </c>
      <c r="R173" s="199">
        <f t="shared" si="32"/>
        <v>0</v>
      </c>
      <c r="S173" s="199">
        <v>0</v>
      </c>
      <c r="T173" s="200">
        <f t="shared" si="33"/>
        <v>0</v>
      </c>
      <c r="U173" s="34"/>
      <c r="V173" s="34"/>
      <c r="W173" s="34"/>
      <c r="X173" s="34"/>
      <c r="Y173" s="34"/>
      <c r="Z173" s="34"/>
      <c r="AA173" s="34"/>
      <c r="AB173" s="34"/>
      <c r="AC173" s="34"/>
      <c r="AD173" s="34"/>
      <c r="AE173" s="34"/>
      <c r="AR173" s="201" t="s">
        <v>298</v>
      </c>
      <c r="AT173" s="201" t="s">
        <v>222</v>
      </c>
      <c r="AU173" s="201" t="s">
        <v>89</v>
      </c>
      <c r="AY173" s="17" t="s">
        <v>220</v>
      </c>
      <c r="BE173" s="202">
        <f t="shared" si="34"/>
        <v>0</v>
      </c>
      <c r="BF173" s="202">
        <f t="shared" si="35"/>
        <v>0</v>
      </c>
      <c r="BG173" s="202">
        <f t="shared" si="36"/>
        <v>0</v>
      </c>
      <c r="BH173" s="202">
        <f t="shared" si="37"/>
        <v>0</v>
      </c>
      <c r="BI173" s="202">
        <f t="shared" si="38"/>
        <v>0</v>
      </c>
      <c r="BJ173" s="17" t="s">
        <v>89</v>
      </c>
      <c r="BK173" s="202">
        <f t="shared" si="39"/>
        <v>0</v>
      </c>
      <c r="BL173" s="17" t="s">
        <v>298</v>
      </c>
      <c r="BM173" s="201" t="s">
        <v>662</v>
      </c>
    </row>
    <row r="174" spans="1:65" s="2" customFormat="1" ht="16.5" customHeight="1">
      <c r="A174" s="34"/>
      <c r="B174" s="35"/>
      <c r="C174" s="190" t="s">
        <v>440</v>
      </c>
      <c r="D174" s="190" t="s">
        <v>222</v>
      </c>
      <c r="E174" s="191" t="s">
        <v>2850</v>
      </c>
      <c r="F174" s="192" t="s">
        <v>2851</v>
      </c>
      <c r="G174" s="193" t="s">
        <v>867</v>
      </c>
      <c r="H174" s="194">
        <v>8</v>
      </c>
      <c r="I174" s="195"/>
      <c r="J174" s="196">
        <f t="shared" si="30"/>
        <v>0</v>
      </c>
      <c r="K174" s="192" t="s">
        <v>1</v>
      </c>
      <c r="L174" s="39"/>
      <c r="M174" s="197" t="s">
        <v>1</v>
      </c>
      <c r="N174" s="198" t="s">
        <v>42</v>
      </c>
      <c r="O174" s="71"/>
      <c r="P174" s="199">
        <f t="shared" si="31"/>
        <v>0</v>
      </c>
      <c r="Q174" s="199">
        <v>0</v>
      </c>
      <c r="R174" s="199">
        <f t="shared" si="32"/>
        <v>0</v>
      </c>
      <c r="S174" s="199">
        <v>0</v>
      </c>
      <c r="T174" s="200">
        <f t="shared" si="33"/>
        <v>0</v>
      </c>
      <c r="U174" s="34"/>
      <c r="V174" s="34"/>
      <c r="W174" s="34"/>
      <c r="X174" s="34"/>
      <c r="Y174" s="34"/>
      <c r="Z174" s="34"/>
      <c r="AA174" s="34"/>
      <c r="AB174" s="34"/>
      <c r="AC174" s="34"/>
      <c r="AD174" s="34"/>
      <c r="AE174" s="34"/>
      <c r="AR174" s="201" t="s">
        <v>298</v>
      </c>
      <c r="AT174" s="201" t="s">
        <v>222</v>
      </c>
      <c r="AU174" s="201" t="s">
        <v>89</v>
      </c>
      <c r="AY174" s="17" t="s">
        <v>220</v>
      </c>
      <c r="BE174" s="202">
        <f t="shared" si="34"/>
        <v>0</v>
      </c>
      <c r="BF174" s="202">
        <f t="shared" si="35"/>
        <v>0</v>
      </c>
      <c r="BG174" s="202">
        <f t="shared" si="36"/>
        <v>0</v>
      </c>
      <c r="BH174" s="202">
        <f t="shared" si="37"/>
        <v>0</v>
      </c>
      <c r="BI174" s="202">
        <f t="shared" si="38"/>
        <v>0</v>
      </c>
      <c r="BJ174" s="17" t="s">
        <v>89</v>
      </c>
      <c r="BK174" s="202">
        <f t="shared" si="39"/>
        <v>0</v>
      </c>
      <c r="BL174" s="17" t="s">
        <v>298</v>
      </c>
      <c r="BM174" s="201" t="s">
        <v>674</v>
      </c>
    </row>
    <row r="175" spans="1:65" s="2" customFormat="1" ht="16.5" customHeight="1">
      <c r="A175" s="34"/>
      <c r="B175" s="35"/>
      <c r="C175" s="190" t="s">
        <v>444</v>
      </c>
      <c r="D175" s="190" t="s">
        <v>222</v>
      </c>
      <c r="E175" s="191" t="s">
        <v>2852</v>
      </c>
      <c r="F175" s="192" t="s">
        <v>2853</v>
      </c>
      <c r="G175" s="193" t="s">
        <v>867</v>
      </c>
      <c r="H175" s="194">
        <v>1</v>
      </c>
      <c r="I175" s="195"/>
      <c r="J175" s="196">
        <f t="shared" si="30"/>
        <v>0</v>
      </c>
      <c r="K175" s="192" t="s">
        <v>1</v>
      </c>
      <c r="L175" s="39"/>
      <c r="M175" s="197" t="s">
        <v>1</v>
      </c>
      <c r="N175" s="198" t="s">
        <v>42</v>
      </c>
      <c r="O175" s="71"/>
      <c r="P175" s="199">
        <f t="shared" si="31"/>
        <v>0</v>
      </c>
      <c r="Q175" s="199">
        <v>0</v>
      </c>
      <c r="R175" s="199">
        <f t="shared" si="32"/>
        <v>0</v>
      </c>
      <c r="S175" s="199">
        <v>0</v>
      </c>
      <c r="T175" s="200">
        <f t="shared" si="33"/>
        <v>0</v>
      </c>
      <c r="U175" s="34"/>
      <c r="V175" s="34"/>
      <c r="W175" s="34"/>
      <c r="X175" s="34"/>
      <c r="Y175" s="34"/>
      <c r="Z175" s="34"/>
      <c r="AA175" s="34"/>
      <c r="AB175" s="34"/>
      <c r="AC175" s="34"/>
      <c r="AD175" s="34"/>
      <c r="AE175" s="34"/>
      <c r="AR175" s="201" t="s">
        <v>298</v>
      </c>
      <c r="AT175" s="201" t="s">
        <v>222</v>
      </c>
      <c r="AU175" s="201" t="s">
        <v>89</v>
      </c>
      <c r="AY175" s="17" t="s">
        <v>220</v>
      </c>
      <c r="BE175" s="202">
        <f t="shared" si="34"/>
        <v>0</v>
      </c>
      <c r="BF175" s="202">
        <f t="shared" si="35"/>
        <v>0</v>
      </c>
      <c r="BG175" s="202">
        <f t="shared" si="36"/>
        <v>0</v>
      </c>
      <c r="BH175" s="202">
        <f t="shared" si="37"/>
        <v>0</v>
      </c>
      <c r="BI175" s="202">
        <f t="shared" si="38"/>
        <v>0</v>
      </c>
      <c r="BJ175" s="17" t="s">
        <v>89</v>
      </c>
      <c r="BK175" s="202">
        <f t="shared" si="39"/>
        <v>0</v>
      </c>
      <c r="BL175" s="17" t="s">
        <v>298</v>
      </c>
      <c r="BM175" s="201" t="s">
        <v>684</v>
      </c>
    </row>
    <row r="176" spans="1:65" s="2" customFormat="1" ht="24">
      <c r="A176" s="34"/>
      <c r="B176" s="35"/>
      <c r="C176" s="190" t="s">
        <v>448</v>
      </c>
      <c r="D176" s="190" t="s">
        <v>222</v>
      </c>
      <c r="E176" s="191" t="s">
        <v>2854</v>
      </c>
      <c r="F176" s="192" t="s">
        <v>2855</v>
      </c>
      <c r="G176" s="193" t="s">
        <v>1159</v>
      </c>
      <c r="H176" s="194">
        <v>6</v>
      </c>
      <c r="I176" s="195"/>
      <c r="J176" s="196">
        <f t="shared" si="30"/>
        <v>0</v>
      </c>
      <c r="K176" s="192" t="s">
        <v>1</v>
      </c>
      <c r="L176" s="39"/>
      <c r="M176" s="197" t="s">
        <v>1</v>
      </c>
      <c r="N176" s="198" t="s">
        <v>42</v>
      </c>
      <c r="O176" s="71"/>
      <c r="P176" s="199">
        <f t="shared" si="31"/>
        <v>0</v>
      </c>
      <c r="Q176" s="199">
        <v>0</v>
      </c>
      <c r="R176" s="199">
        <f t="shared" si="32"/>
        <v>0</v>
      </c>
      <c r="S176" s="199">
        <v>0</v>
      </c>
      <c r="T176" s="200">
        <f t="shared" si="33"/>
        <v>0</v>
      </c>
      <c r="U176" s="34"/>
      <c r="V176" s="34"/>
      <c r="W176" s="34"/>
      <c r="X176" s="34"/>
      <c r="Y176" s="34"/>
      <c r="Z176" s="34"/>
      <c r="AA176" s="34"/>
      <c r="AB176" s="34"/>
      <c r="AC176" s="34"/>
      <c r="AD176" s="34"/>
      <c r="AE176" s="34"/>
      <c r="AR176" s="201" t="s">
        <v>298</v>
      </c>
      <c r="AT176" s="201" t="s">
        <v>222</v>
      </c>
      <c r="AU176" s="201" t="s">
        <v>89</v>
      </c>
      <c r="AY176" s="17" t="s">
        <v>220</v>
      </c>
      <c r="BE176" s="202">
        <f t="shared" si="34"/>
        <v>0</v>
      </c>
      <c r="BF176" s="202">
        <f t="shared" si="35"/>
        <v>0</v>
      </c>
      <c r="BG176" s="202">
        <f t="shared" si="36"/>
        <v>0</v>
      </c>
      <c r="BH176" s="202">
        <f t="shared" si="37"/>
        <v>0</v>
      </c>
      <c r="BI176" s="202">
        <f t="shared" si="38"/>
        <v>0</v>
      </c>
      <c r="BJ176" s="17" t="s">
        <v>89</v>
      </c>
      <c r="BK176" s="202">
        <f t="shared" si="39"/>
        <v>0</v>
      </c>
      <c r="BL176" s="17" t="s">
        <v>298</v>
      </c>
      <c r="BM176" s="201" t="s">
        <v>692</v>
      </c>
    </row>
    <row r="177" spans="1:65" s="2" customFormat="1" ht="24">
      <c r="A177" s="34"/>
      <c r="B177" s="35"/>
      <c r="C177" s="190" t="s">
        <v>452</v>
      </c>
      <c r="D177" s="190" t="s">
        <v>222</v>
      </c>
      <c r="E177" s="191" t="s">
        <v>2837</v>
      </c>
      <c r="F177" s="192" t="s">
        <v>2838</v>
      </c>
      <c r="G177" s="193" t="s">
        <v>1159</v>
      </c>
      <c r="H177" s="194">
        <v>55</v>
      </c>
      <c r="I177" s="195"/>
      <c r="J177" s="196">
        <f t="shared" si="30"/>
        <v>0</v>
      </c>
      <c r="K177" s="192" t="s">
        <v>1</v>
      </c>
      <c r="L177" s="39"/>
      <c r="M177" s="197" t="s">
        <v>1</v>
      </c>
      <c r="N177" s="198" t="s">
        <v>42</v>
      </c>
      <c r="O177" s="71"/>
      <c r="P177" s="199">
        <f t="shared" si="31"/>
        <v>0</v>
      </c>
      <c r="Q177" s="199">
        <v>0</v>
      </c>
      <c r="R177" s="199">
        <f t="shared" si="32"/>
        <v>0</v>
      </c>
      <c r="S177" s="199">
        <v>0</v>
      </c>
      <c r="T177" s="200">
        <f t="shared" si="33"/>
        <v>0</v>
      </c>
      <c r="U177" s="34"/>
      <c r="V177" s="34"/>
      <c r="W177" s="34"/>
      <c r="X177" s="34"/>
      <c r="Y177" s="34"/>
      <c r="Z177" s="34"/>
      <c r="AA177" s="34"/>
      <c r="AB177" s="34"/>
      <c r="AC177" s="34"/>
      <c r="AD177" s="34"/>
      <c r="AE177" s="34"/>
      <c r="AR177" s="201" t="s">
        <v>298</v>
      </c>
      <c r="AT177" s="201" t="s">
        <v>222</v>
      </c>
      <c r="AU177" s="201" t="s">
        <v>89</v>
      </c>
      <c r="AY177" s="17" t="s">
        <v>220</v>
      </c>
      <c r="BE177" s="202">
        <f t="shared" si="34"/>
        <v>0</v>
      </c>
      <c r="BF177" s="202">
        <f t="shared" si="35"/>
        <v>0</v>
      </c>
      <c r="BG177" s="202">
        <f t="shared" si="36"/>
        <v>0</v>
      </c>
      <c r="BH177" s="202">
        <f t="shared" si="37"/>
        <v>0</v>
      </c>
      <c r="BI177" s="202">
        <f t="shared" si="38"/>
        <v>0</v>
      </c>
      <c r="BJ177" s="17" t="s">
        <v>89</v>
      </c>
      <c r="BK177" s="202">
        <f t="shared" si="39"/>
        <v>0</v>
      </c>
      <c r="BL177" s="17" t="s">
        <v>298</v>
      </c>
      <c r="BM177" s="201" t="s">
        <v>701</v>
      </c>
    </row>
    <row r="178" spans="1:65" s="2" customFormat="1" ht="24" customHeight="1">
      <c r="A178" s="34"/>
      <c r="B178" s="35"/>
      <c r="C178" s="190" t="s">
        <v>456</v>
      </c>
      <c r="D178" s="190" t="s">
        <v>222</v>
      </c>
      <c r="E178" s="191" t="s">
        <v>2856</v>
      </c>
      <c r="F178" s="263" t="s">
        <v>3867</v>
      </c>
      <c r="G178" s="193" t="s">
        <v>1159</v>
      </c>
      <c r="H178" s="194">
        <v>15</v>
      </c>
      <c r="I178" s="195"/>
      <c r="J178" s="196">
        <f t="shared" si="30"/>
        <v>0</v>
      </c>
      <c r="K178" s="192" t="s">
        <v>1</v>
      </c>
      <c r="L178" s="39"/>
      <c r="M178" s="197" t="s">
        <v>1</v>
      </c>
      <c r="N178" s="198" t="s">
        <v>42</v>
      </c>
      <c r="O178" s="71"/>
      <c r="P178" s="199">
        <f t="shared" si="31"/>
        <v>0</v>
      </c>
      <c r="Q178" s="199">
        <v>0</v>
      </c>
      <c r="R178" s="199">
        <f t="shared" si="32"/>
        <v>0</v>
      </c>
      <c r="S178" s="199">
        <v>0</v>
      </c>
      <c r="T178" s="200">
        <f t="shared" si="33"/>
        <v>0</v>
      </c>
      <c r="U178" s="34"/>
      <c r="V178" s="34"/>
      <c r="W178" s="34"/>
      <c r="X178" s="34"/>
      <c r="Y178" s="34"/>
      <c r="Z178" s="34"/>
      <c r="AA178" s="34"/>
      <c r="AB178" s="34"/>
      <c r="AC178" s="34"/>
      <c r="AD178" s="34"/>
      <c r="AE178" s="34"/>
      <c r="AR178" s="201" t="s">
        <v>298</v>
      </c>
      <c r="AT178" s="201" t="s">
        <v>222</v>
      </c>
      <c r="AU178" s="201" t="s">
        <v>89</v>
      </c>
      <c r="AY178" s="17" t="s">
        <v>220</v>
      </c>
      <c r="BE178" s="202">
        <f t="shared" si="34"/>
        <v>0</v>
      </c>
      <c r="BF178" s="202">
        <f t="shared" si="35"/>
        <v>0</v>
      </c>
      <c r="BG178" s="202">
        <f t="shared" si="36"/>
        <v>0</v>
      </c>
      <c r="BH178" s="202">
        <f t="shared" si="37"/>
        <v>0</v>
      </c>
      <c r="BI178" s="202">
        <f t="shared" si="38"/>
        <v>0</v>
      </c>
      <c r="BJ178" s="17" t="s">
        <v>89</v>
      </c>
      <c r="BK178" s="202">
        <f t="shared" si="39"/>
        <v>0</v>
      </c>
      <c r="BL178" s="17" t="s">
        <v>298</v>
      </c>
      <c r="BM178" s="201" t="s">
        <v>712</v>
      </c>
    </row>
    <row r="179" spans="2:63" s="12" customFormat="1" ht="22.9" customHeight="1">
      <c r="B179" s="174"/>
      <c r="C179" s="175"/>
      <c r="D179" s="176" t="s">
        <v>75</v>
      </c>
      <c r="E179" s="188" t="s">
        <v>1802</v>
      </c>
      <c r="F179" s="188" t="s">
        <v>2857</v>
      </c>
      <c r="G179" s="175"/>
      <c r="H179" s="175"/>
      <c r="I179" s="178"/>
      <c r="J179" s="189">
        <f>BK179</f>
        <v>0</v>
      </c>
      <c r="K179" s="175"/>
      <c r="L179" s="180"/>
      <c r="M179" s="181"/>
      <c r="N179" s="182"/>
      <c r="O179" s="182"/>
      <c r="P179" s="183">
        <f>SUM(P180:P185)</f>
        <v>0</v>
      </c>
      <c r="Q179" s="182"/>
      <c r="R179" s="183">
        <f>SUM(R180:R185)</f>
        <v>0</v>
      </c>
      <c r="S179" s="182"/>
      <c r="T179" s="184">
        <f>SUM(T180:T185)</f>
        <v>0</v>
      </c>
      <c r="AR179" s="185" t="s">
        <v>83</v>
      </c>
      <c r="AT179" s="186" t="s">
        <v>75</v>
      </c>
      <c r="AU179" s="186" t="s">
        <v>83</v>
      </c>
      <c r="AY179" s="185" t="s">
        <v>220</v>
      </c>
      <c r="BK179" s="187">
        <f>SUM(BK180:BK185)</f>
        <v>0</v>
      </c>
    </row>
    <row r="180" spans="1:65" s="2" customFormat="1" ht="16.5" customHeight="1">
      <c r="A180" s="34"/>
      <c r="B180" s="35"/>
      <c r="C180" s="190" t="s">
        <v>460</v>
      </c>
      <c r="D180" s="190" t="s">
        <v>222</v>
      </c>
      <c r="E180" s="191" t="s">
        <v>2858</v>
      </c>
      <c r="F180" s="192" t="s">
        <v>2859</v>
      </c>
      <c r="G180" s="193" t="s">
        <v>1555</v>
      </c>
      <c r="H180" s="194">
        <v>1</v>
      </c>
      <c r="I180" s="195"/>
      <c r="J180" s="196">
        <f aca="true" t="shared" si="40" ref="J180:J185">ROUND(I180*H180,2)</f>
        <v>0</v>
      </c>
      <c r="K180" s="192" t="s">
        <v>1</v>
      </c>
      <c r="L180" s="39"/>
      <c r="M180" s="197" t="s">
        <v>1</v>
      </c>
      <c r="N180" s="198" t="s">
        <v>42</v>
      </c>
      <c r="O180" s="71"/>
      <c r="P180" s="199">
        <f aca="true" t="shared" si="41" ref="P180:P185">O180*H180</f>
        <v>0</v>
      </c>
      <c r="Q180" s="199">
        <v>0</v>
      </c>
      <c r="R180" s="199">
        <f aca="true" t="shared" si="42" ref="R180:R185">Q180*H180</f>
        <v>0</v>
      </c>
      <c r="S180" s="199">
        <v>0</v>
      </c>
      <c r="T180" s="200">
        <f aca="true" t="shared" si="43" ref="T180:T185">S180*H180</f>
        <v>0</v>
      </c>
      <c r="U180" s="34"/>
      <c r="V180" s="34"/>
      <c r="W180" s="34"/>
      <c r="X180" s="34"/>
      <c r="Y180" s="34"/>
      <c r="Z180" s="34"/>
      <c r="AA180" s="34"/>
      <c r="AB180" s="34"/>
      <c r="AC180" s="34"/>
      <c r="AD180" s="34"/>
      <c r="AE180" s="34"/>
      <c r="AR180" s="201" t="s">
        <v>298</v>
      </c>
      <c r="AT180" s="201" t="s">
        <v>222</v>
      </c>
      <c r="AU180" s="201" t="s">
        <v>89</v>
      </c>
      <c r="AY180" s="17" t="s">
        <v>220</v>
      </c>
      <c r="BE180" s="202">
        <f aca="true" t="shared" si="44" ref="BE180:BE185">IF(N180="základní",J180,0)</f>
        <v>0</v>
      </c>
      <c r="BF180" s="202">
        <f aca="true" t="shared" si="45" ref="BF180:BF185">IF(N180="snížená",J180,0)</f>
        <v>0</v>
      </c>
      <c r="BG180" s="202">
        <f aca="true" t="shared" si="46" ref="BG180:BG185">IF(N180="zákl. přenesená",J180,0)</f>
        <v>0</v>
      </c>
      <c r="BH180" s="202">
        <f aca="true" t="shared" si="47" ref="BH180:BH185">IF(N180="sníž. přenesená",J180,0)</f>
        <v>0</v>
      </c>
      <c r="BI180" s="202">
        <f aca="true" t="shared" si="48" ref="BI180:BI185">IF(N180="nulová",J180,0)</f>
        <v>0</v>
      </c>
      <c r="BJ180" s="17" t="s">
        <v>89</v>
      </c>
      <c r="BK180" s="202">
        <f aca="true" t="shared" si="49" ref="BK180:BK185">ROUND(I180*H180,2)</f>
        <v>0</v>
      </c>
      <c r="BL180" s="17" t="s">
        <v>298</v>
      </c>
      <c r="BM180" s="201" t="s">
        <v>721</v>
      </c>
    </row>
    <row r="181" spans="1:65" s="2" customFormat="1" ht="16.5" customHeight="1">
      <c r="A181" s="34"/>
      <c r="B181" s="35"/>
      <c r="C181" s="190" t="s">
        <v>464</v>
      </c>
      <c r="D181" s="190" t="s">
        <v>222</v>
      </c>
      <c r="E181" s="191" t="s">
        <v>2860</v>
      </c>
      <c r="F181" s="192" t="s">
        <v>2861</v>
      </c>
      <c r="G181" s="193" t="s">
        <v>1555</v>
      </c>
      <c r="H181" s="194">
        <v>1</v>
      </c>
      <c r="I181" s="195"/>
      <c r="J181" s="196">
        <f t="shared" si="40"/>
        <v>0</v>
      </c>
      <c r="K181" s="192" t="s">
        <v>1</v>
      </c>
      <c r="L181" s="39"/>
      <c r="M181" s="197" t="s">
        <v>1</v>
      </c>
      <c r="N181" s="198" t="s">
        <v>42</v>
      </c>
      <c r="O181" s="71"/>
      <c r="P181" s="199">
        <f t="shared" si="41"/>
        <v>0</v>
      </c>
      <c r="Q181" s="199">
        <v>0</v>
      </c>
      <c r="R181" s="199">
        <f t="shared" si="42"/>
        <v>0</v>
      </c>
      <c r="S181" s="199">
        <v>0</v>
      </c>
      <c r="T181" s="200">
        <f t="shared" si="43"/>
        <v>0</v>
      </c>
      <c r="U181" s="34"/>
      <c r="V181" s="34"/>
      <c r="W181" s="34"/>
      <c r="X181" s="34"/>
      <c r="Y181" s="34"/>
      <c r="Z181" s="34"/>
      <c r="AA181" s="34"/>
      <c r="AB181" s="34"/>
      <c r="AC181" s="34"/>
      <c r="AD181" s="34"/>
      <c r="AE181" s="34"/>
      <c r="AR181" s="201" t="s">
        <v>298</v>
      </c>
      <c r="AT181" s="201" t="s">
        <v>222</v>
      </c>
      <c r="AU181" s="201" t="s">
        <v>89</v>
      </c>
      <c r="AY181" s="17" t="s">
        <v>220</v>
      </c>
      <c r="BE181" s="202">
        <f t="shared" si="44"/>
        <v>0</v>
      </c>
      <c r="BF181" s="202">
        <f t="shared" si="45"/>
        <v>0</v>
      </c>
      <c r="BG181" s="202">
        <f t="shared" si="46"/>
        <v>0</v>
      </c>
      <c r="BH181" s="202">
        <f t="shared" si="47"/>
        <v>0</v>
      </c>
      <c r="BI181" s="202">
        <f t="shared" si="48"/>
        <v>0</v>
      </c>
      <c r="BJ181" s="17" t="s">
        <v>89</v>
      </c>
      <c r="BK181" s="202">
        <f t="shared" si="49"/>
        <v>0</v>
      </c>
      <c r="BL181" s="17" t="s">
        <v>298</v>
      </c>
      <c r="BM181" s="201" t="s">
        <v>739</v>
      </c>
    </row>
    <row r="182" spans="1:65" s="2" customFormat="1" ht="16.5" customHeight="1">
      <c r="A182" s="34"/>
      <c r="B182" s="35"/>
      <c r="C182" s="190" t="s">
        <v>468</v>
      </c>
      <c r="D182" s="190" t="s">
        <v>222</v>
      </c>
      <c r="E182" s="191" t="s">
        <v>2862</v>
      </c>
      <c r="F182" s="192" t="s">
        <v>2863</v>
      </c>
      <c r="G182" s="193" t="s">
        <v>1555</v>
      </c>
      <c r="H182" s="194">
        <v>1</v>
      </c>
      <c r="I182" s="195"/>
      <c r="J182" s="196">
        <f t="shared" si="40"/>
        <v>0</v>
      </c>
      <c r="K182" s="192" t="s">
        <v>1</v>
      </c>
      <c r="L182" s="39"/>
      <c r="M182" s="197" t="s">
        <v>1</v>
      </c>
      <c r="N182" s="198" t="s">
        <v>42</v>
      </c>
      <c r="O182" s="71"/>
      <c r="P182" s="199">
        <f t="shared" si="41"/>
        <v>0</v>
      </c>
      <c r="Q182" s="199">
        <v>0</v>
      </c>
      <c r="R182" s="199">
        <f t="shared" si="42"/>
        <v>0</v>
      </c>
      <c r="S182" s="199">
        <v>0</v>
      </c>
      <c r="T182" s="200">
        <f t="shared" si="43"/>
        <v>0</v>
      </c>
      <c r="U182" s="34"/>
      <c r="V182" s="34"/>
      <c r="W182" s="34"/>
      <c r="X182" s="34"/>
      <c r="Y182" s="34"/>
      <c r="Z182" s="34"/>
      <c r="AA182" s="34"/>
      <c r="AB182" s="34"/>
      <c r="AC182" s="34"/>
      <c r="AD182" s="34"/>
      <c r="AE182" s="34"/>
      <c r="AR182" s="201" t="s">
        <v>298</v>
      </c>
      <c r="AT182" s="201" t="s">
        <v>222</v>
      </c>
      <c r="AU182" s="201" t="s">
        <v>89</v>
      </c>
      <c r="AY182" s="17" t="s">
        <v>220</v>
      </c>
      <c r="BE182" s="202">
        <f t="shared" si="44"/>
        <v>0</v>
      </c>
      <c r="BF182" s="202">
        <f t="shared" si="45"/>
        <v>0</v>
      </c>
      <c r="BG182" s="202">
        <f t="shared" si="46"/>
        <v>0</v>
      </c>
      <c r="BH182" s="202">
        <f t="shared" si="47"/>
        <v>0</v>
      </c>
      <c r="BI182" s="202">
        <f t="shared" si="48"/>
        <v>0</v>
      </c>
      <c r="BJ182" s="17" t="s">
        <v>89</v>
      </c>
      <c r="BK182" s="202">
        <f t="shared" si="49"/>
        <v>0</v>
      </c>
      <c r="BL182" s="17" t="s">
        <v>298</v>
      </c>
      <c r="BM182" s="201" t="s">
        <v>750</v>
      </c>
    </row>
    <row r="183" spans="1:65" s="2" customFormat="1" ht="16.5" customHeight="1">
      <c r="A183" s="34"/>
      <c r="B183" s="35"/>
      <c r="C183" s="190" t="s">
        <v>472</v>
      </c>
      <c r="D183" s="190" t="s">
        <v>222</v>
      </c>
      <c r="E183" s="191" t="s">
        <v>2864</v>
      </c>
      <c r="F183" s="192" t="s">
        <v>2865</v>
      </c>
      <c r="G183" s="193" t="s">
        <v>1555</v>
      </c>
      <c r="H183" s="194">
        <v>1</v>
      </c>
      <c r="I183" s="195"/>
      <c r="J183" s="196">
        <f t="shared" si="40"/>
        <v>0</v>
      </c>
      <c r="K183" s="192" t="s">
        <v>1</v>
      </c>
      <c r="L183" s="39"/>
      <c r="M183" s="197" t="s">
        <v>1</v>
      </c>
      <c r="N183" s="198" t="s">
        <v>42</v>
      </c>
      <c r="O183" s="71"/>
      <c r="P183" s="199">
        <f t="shared" si="41"/>
        <v>0</v>
      </c>
      <c r="Q183" s="199">
        <v>0</v>
      </c>
      <c r="R183" s="199">
        <f t="shared" si="42"/>
        <v>0</v>
      </c>
      <c r="S183" s="199">
        <v>0</v>
      </c>
      <c r="T183" s="200">
        <f t="shared" si="43"/>
        <v>0</v>
      </c>
      <c r="U183" s="34"/>
      <c r="V183" s="34"/>
      <c r="W183" s="34"/>
      <c r="X183" s="34"/>
      <c r="Y183" s="34"/>
      <c r="Z183" s="34"/>
      <c r="AA183" s="34"/>
      <c r="AB183" s="34"/>
      <c r="AC183" s="34"/>
      <c r="AD183" s="34"/>
      <c r="AE183" s="34"/>
      <c r="AR183" s="201" t="s">
        <v>298</v>
      </c>
      <c r="AT183" s="201" t="s">
        <v>222</v>
      </c>
      <c r="AU183" s="201" t="s">
        <v>89</v>
      </c>
      <c r="AY183" s="17" t="s">
        <v>220</v>
      </c>
      <c r="BE183" s="202">
        <f t="shared" si="44"/>
        <v>0</v>
      </c>
      <c r="BF183" s="202">
        <f t="shared" si="45"/>
        <v>0</v>
      </c>
      <c r="BG183" s="202">
        <f t="shared" si="46"/>
        <v>0</v>
      </c>
      <c r="BH183" s="202">
        <f t="shared" si="47"/>
        <v>0</v>
      </c>
      <c r="BI183" s="202">
        <f t="shared" si="48"/>
        <v>0</v>
      </c>
      <c r="BJ183" s="17" t="s">
        <v>89</v>
      </c>
      <c r="BK183" s="202">
        <f t="shared" si="49"/>
        <v>0</v>
      </c>
      <c r="BL183" s="17" t="s">
        <v>298</v>
      </c>
      <c r="BM183" s="201" t="s">
        <v>759</v>
      </c>
    </row>
    <row r="184" spans="1:65" s="2" customFormat="1" ht="16.5" customHeight="1">
      <c r="A184" s="34"/>
      <c r="B184" s="35"/>
      <c r="C184" s="190" t="s">
        <v>476</v>
      </c>
      <c r="D184" s="190" t="s">
        <v>222</v>
      </c>
      <c r="E184" s="191" t="s">
        <v>2866</v>
      </c>
      <c r="F184" s="192" t="s">
        <v>2867</v>
      </c>
      <c r="G184" s="193" t="s">
        <v>1555</v>
      </c>
      <c r="H184" s="194">
        <v>1</v>
      </c>
      <c r="I184" s="195"/>
      <c r="J184" s="196">
        <f t="shared" si="40"/>
        <v>0</v>
      </c>
      <c r="K184" s="192" t="s">
        <v>1</v>
      </c>
      <c r="L184" s="39"/>
      <c r="M184" s="197" t="s">
        <v>1</v>
      </c>
      <c r="N184" s="198" t="s">
        <v>42</v>
      </c>
      <c r="O184" s="71"/>
      <c r="P184" s="199">
        <f t="shared" si="41"/>
        <v>0</v>
      </c>
      <c r="Q184" s="199">
        <v>0</v>
      </c>
      <c r="R184" s="199">
        <f t="shared" si="42"/>
        <v>0</v>
      </c>
      <c r="S184" s="199">
        <v>0</v>
      </c>
      <c r="T184" s="200">
        <f t="shared" si="43"/>
        <v>0</v>
      </c>
      <c r="U184" s="34"/>
      <c r="V184" s="34"/>
      <c r="W184" s="34"/>
      <c r="X184" s="34"/>
      <c r="Y184" s="34"/>
      <c r="Z184" s="34"/>
      <c r="AA184" s="34"/>
      <c r="AB184" s="34"/>
      <c r="AC184" s="34"/>
      <c r="AD184" s="34"/>
      <c r="AE184" s="34"/>
      <c r="AR184" s="201" t="s">
        <v>298</v>
      </c>
      <c r="AT184" s="201" t="s">
        <v>222</v>
      </c>
      <c r="AU184" s="201" t="s">
        <v>89</v>
      </c>
      <c r="AY184" s="17" t="s">
        <v>220</v>
      </c>
      <c r="BE184" s="202">
        <f t="shared" si="44"/>
        <v>0</v>
      </c>
      <c r="BF184" s="202">
        <f t="shared" si="45"/>
        <v>0</v>
      </c>
      <c r="BG184" s="202">
        <f t="shared" si="46"/>
        <v>0</v>
      </c>
      <c r="BH184" s="202">
        <f t="shared" si="47"/>
        <v>0</v>
      </c>
      <c r="BI184" s="202">
        <f t="shared" si="48"/>
        <v>0</v>
      </c>
      <c r="BJ184" s="17" t="s">
        <v>89</v>
      </c>
      <c r="BK184" s="202">
        <f t="shared" si="49"/>
        <v>0</v>
      </c>
      <c r="BL184" s="17" t="s">
        <v>298</v>
      </c>
      <c r="BM184" s="201" t="s">
        <v>769</v>
      </c>
    </row>
    <row r="185" spans="1:65" s="2" customFormat="1" ht="16.5" customHeight="1">
      <c r="A185" s="34"/>
      <c r="B185" s="35"/>
      <c r="C185" s="190" t="s">
        <v>480</v>
      </c>
      <c r="D185" s="190" t="s">
        <v>222</v>
      </c>
      <c r="E185" s="191" t="s">
        <v>2868</v>
      </c>
      <c r="F185" s="192" t="s">
        <v>2869</v>
      </c>
      <c r="G185" s="193" t="s">
        <v>1555</v>
      </c>
      <c r="H185" s="194">
        <v>1</v>
      </c>
      <c r="I185" s="195"/>
      <c r="J185" s="196">
        <f t="shared" si="40"/>
        <v>0</v>
      </c>
      <c r="K185" s="192" t="s">
        <v>1</v>
      </c>
      <c r="L185" s="39"/>
      <c r="M185" s="253" t="s">
        <v>1</v>
      </c>
      <c r="N185" s="254" t="s">
        <v>42</v>
      </c>
      <c r="O185" s="251"/>
      <c r="P185" s="255">
        <f t="shared" si="41"/>
        <v>0</v>
      </c>
      <c r="Q185" s="255">
        <v>0</v>
      </c>
      <c r="R185" s="255">
        <f t="shared" si="42"/>
        <v>0</v>
      </c>
      <c r="S185" s="255">
        <v>0</v>
      </c>
      <c r="T185" s="256">
        <f t="shared" si="43"/>
        <v>0</v>
      </c>
      <c r="U185" s="34"/>
      <c r="V185" s="34"/>
      <c r="W185" s="34"/>
      <c r="X185" s="34"/>
      <c r="Y185" s="34"/>
      <c r="Z185" s="34"/>
      <c r="AA185" s="34"/>
      <c r="AB185" s="34"/>
      <c r="AC185" s="34"/>
      <c r="AD185" s="34"/>
      <c r="AE185" s="34"/>
      <c r="AR185" s="201" t="s">
        <v>298</v>
      </c>
      <c r="AT185" s="201" t="s">
        <v>222</v>
      </c>
      <c r="AU185" s="201" t="s">
        <v>89</v>
      </c>
      <c r="AY185" s="17" t="s">
        <v>220</v>
      </c>
      <c r="BE185" s="202">
        <f t="shared" si="44"/>
        <v>0</v>
      </c>
      <c r="BF185" s="202">
        <f t="shared" si="45"/>
        <v>0</v>
      </c>
      <c r="BG185" s="202">
        <f t="shared" si="46"/>
        <v>0</v>
      </c>
      <c r="BH185" s="202">
        <f t="shared" si="47"/>
        <v>0</v>
      </c>
      <c r="BI185" s="202">
        <f t="shared" si="48"/>
        <v>0</v>
      </c>
      <c r="BJ185" s="17" t="s">
        <v>89</v>
      </c>
      <c r="BK185" s="202">
        <f t="shared" si="49"/>
        <v>0</v>
      </c>
      <c r="BL185" s="17" t="s">
        <v>298</v>
      </c>
      <c r="BM185" s="201" t="s">
        <v>779</v>
      </c>
    </row>
    <row r="186" spans="1:31" s="2" customFormat="1" ht="6.95" customHeight="1">
      <c r="A186" s="34"/>
      <c r="B186" s="54"/>
      <c r="C186" s="55"/>
      <c r="D186" s="55"/>
      <c r="E186" s="55"/>
      <c r="F186" s="55"/>
      <c r="G186" s="55"/>
      <c r="H186" s="55"/>
      <c r="I186" s="55"/>
      <c r="J186" s="55"/>
      <c r="K186" s="55"/>
      <c r="L186" s="39"/>
      <c r="M186" s="34"/>
      <c r="O186" s="34"/>
      <c r="P186" s="34"/>
      <c r="Q186" s="34"/>
      <c r="R186" s="34"/>
      <c r="S186" s="34"/>
      <c r="T186" s="34"/>
      <c r="U186" s="34"/>
      <c r="V186" s="34"/>
      <c r="W186" s="34"/>
      <c r="X186" s="34"/>
      <c r="Y186" s="34"/>
      <c r="Z186" s="34"/>
      <c r="AA186" s="34"/>
      <c r="AB186" s="34"/>
      <c r="AC186" s="34"/>
      <c r="AD186" s="34"/>
      <c r="AE186" s="34"/>
    </row>
  </sheetData>
  <sheetProtection password="DAFF" sheet="1" objects="1" scenarios="1"/>
  <autoFilter ref="C125:K185"/>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02"/>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124</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2870</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30" customHeight="1">
      <c r="A11" s="34"/>
      <c r="B11" s="39"/>
      <c r="C11" s="34"/>
      <c r="D11" s="34"/>
      <c r="E11" s="318" t="s">
        <v>2871</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1</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ROUND(J136,2)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ROUND((SUM(BE136:BE301)),2)</f>
        <v>0</v>
      </c>
      <c r="G35" s="34"/>
      <c r="H35" s="34"/>
      <c r="I35" s="129">
        <v>0.21</v>
      </c>
      <c r="J35" s="128">
        <f>ROUND(((SUM(BE136:BE301))*I35),2)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ROUND((SUM(BF136:BF301)),2)</f>
        <v>0</v>
      </c>
      <c r="G36" s="34"/>
      <c r="H36" s="34"/>
      <c r="I36" s="129">
        <v>0.15</v>
      </c>
      <c r="J36" s="128">
        <f>ROUND(((SUM(BF136:BF301))*I36),2)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ROUND((SUM(BG136:BG301)),2)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ROUND((SUM(BH136:BH301)),2)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ROUND((SUM(BI136:BI301)),2)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2870</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30" customHeight="1">
      <c r="A89" s="34"/>
      <c r="B89" s="35"/>
      <c r="C89" s="36"/>
      <c r="D89" s="36"/>
      <c r="E89" s="274" t="str">
        <f>E11</f>
        <v>02.1 - SO 02-Zpevněné plochy,sadové úpravy,oplocení,přístřešek,zahradní domek</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J136</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181</v>
      </c>
      <c r="E99" s="155"/>
      <c r="F99" s="155"/>
      <c r="G99" s="155"/>
      <c r="H99" s="155"/>
      <c r="I99" s="155"/>
      <c r="J99" s="156">
        <f>J137</f>
        <v>0</v>
      </c>
      <c r="K99" s="153"/>
      <c r="L99" s="157"/>
    </row>
    <row r="100" spans="2:12" s="10" customFormat="1" ht="19.9" customHeight="1">
      <c r="B100" s="158"/>
      <c r="C100" s="104"/>
      <c r="D100" s="159" t="s">
        <v>182</v>
      </c>
      <c r="E100" s="160"/>
      <c r="F100" s="160"/>
      <c r="G100" s="160"/>
      <c r="H100" s="160"/>
      <c r="I100" s="160"/>
      <c r="J100" s="161">
        <f>J138</f>
        <v>0</v>
      </c>
      <c r="K100" s="104"/>
      <c r="L100" s="162"/>
    </row>
    <row r="101" spans="2:12" s="10" customFormat="1" ht="19.9" customHeight="1">
      <c r="B101" s="158"/>
      <c r="C101" s="104"/>
      <c r="D101" s="159" t="s">
        <v>183</v>
      </c>
      <c r="E101" s="160"/>
      <c r="F101" s="160"/>
      <c r="G101" s="160"/>
      <c r="H101" s="160"/>
      <c r="I101" s="160"/>
      <c r="J101" s="161">
        <f>J175</f>
        <v>0</v>
      </c>
      <c r="K101" s="104"/>
      <c r="L101" s="162"/>
    </row>
    <row r="102" spans="2:12" s="10" customFormat="1" ht="19.9" customHeight="1">
      <c r="B102" s="158"/>
      <c r="C102" s="104"/>
      <c r="D102" s="159" t="s">
        <v>184</v>
      </c>
      <c r="E102" s="160"/>
      <c r="F102" s="160"/>
      <c r="G102" s="160"/>
      <c r="H102" s="160"/>
      <c r="I102" s="160"/>
      <c r="J102" s="161">
        <f>J182</f>
        <v>0</v>
      </c>
      <c r="K102" s="104"/>
      <c r="L102" s="162"/>
    </row>
    <row r="103" spans="2:12" s="10" customFormat="1" ht="19.9" customHeight="1">
      <c r="B103" s="158"/>
      <c r="C103" s="104"/>
      <c r="D103" s="159" t="s">
        <v>185</v>
      </c>
      <c r="E103" s="160"/>
      <c r="F103" s="160"/>
      <c r="G103" s="160"/>
      <c r="H103" s="160"/>
      <c r="I103" s="160"/>
      <c r="J103" s="161">
        <f>J190</f>
        <v>0</v>
      </c>
      <c r="K103" s="104"/>
      <c r="L103" s="162"/>
    </row>
    <row r="104" spans="2:12" s="10" customFormat="1" ht="19.9" customHeight="1">
      <c r="B104" s="158"/>
      <c r="C104" s="104"/>
      <c r="D104" s="159" t="s">
        <v>2872</v>
      </c>
      <c r="E104" s="160"/>
      <c r="F104" s="160"/>
      <c r="G104" s="160"/>
      <c r="H104" s="160"/>
      <c r="I104" s="160"/>
      <c r="J104" s="161">
        <f>J195</f>
        <v>0</v>
      </c>
      <c r="K104" s="104"/>
      <c r="L104" s="162"/>
    </row>
    <row r="105" spans="2:12" s="10" customFormat="1" ht="19.9" customHeight="1">
      <c r="B105" s="158"/>
      <c r="C105" s="104"/>
      <c r="D105" s="159" t="s">
        <v>186</v>
      </c>
      <c r="E105" s="160"/>
      <c r="F105" s="160"/>
      <c r="G105" s="160"/>
      <c r="H105" s="160"/>
      <c r="I105" s="160"/>
      <c r="J105" s="161">
        <f>J213</f>
        <v>0</v>
      </c>
      <c r="K105" s="104"/>
      <c r="L105" s="162"/>
    </row>
    <row r="106" spans="2:12" s="10" customFormat="1" ht="19.9" customHeight="1">
      <c r="B106" s="158"/>
      <c r="C106" s="104"/>
      <c r="D106" s="159" t="s">
        <v>187</v>
      </c>
      <c r="E106" s="160"/>
      <c r="F106" s="160"/>
      <c r="G106" s="160"/>
      <c r="H106" s="160"/>
      <c r="I106" s="160"/>
      <c r="J106" s="161">
        <f>J236</f>
        <v>0</v>
      </c>
      <c r="K106" s="104"/>
      <c r="L106" s="162"/>
    </row>
    <row r="107" spans="2:12" s="10" customFormat="1" ht="19.9" customHeight="1">
      <c r="B107" s="158"/>
      <c r="C107" s="104"/>
      <c r="D107" s="159" t="s">
        <v>188</v>
      </c>
      <c r="E107" s="160"/>
      <c r="F107" s="160"/>
      <c r="G107" s="160"/>
      <c r="H107" s="160"/>
      <c r="I107" s="160"/>
      <c r="J107" s="161">
        <f>J247</f>
        <v>0</v>
      </c>
      <c r="K107" s="104"/>
      <c r="L107" s="162"/>
    </row>
    <row r="108" spans="2:12" s="9" customFormat="1" ht="24.95" customHeight="1">
      <c r="B108" s="152"/>
      <c r="C108" s="153"/>
      <c r="D108" s="154" t="s">
        <v>189</v>
      </c>
      <c r="E108" s="155"/>
      <c r="F108" s="155"/>
      <c r="G108" s="155"/>
      <c r="H108" s="155"/>
      <c r="I108" s="155"/>
      <c r="J108" s="156">
        <f>J249</f>
        <v>0</v>
      </c>
      <c r="K108" s="153"/>
      <c r="L108" s="157"/>
    </row>
    <row r="109" spans="2:12" s="10" customFormat="1" ht="19.9" customHeight="1">
      <c r="B109" s="158"/>
      <c r="C109" s="104"/>
      <c r="D109" s="159" t="s">
        <v>191</v>
      </c>
      <c r="E109" s="160"/>
      <c r="F109" s="160"/>
      <c r="G109" s="160"/>
      <c r="H109" s="160"/>
      <c r="I109" s="160"/>
      <c r="J109" s="161">
        <f>J250</f>
        <v>0</v>
      </c>
      <c r="K109" s="104"/>
      <c r="L109" s="162"/>
    </row>
    <row r="110" spans="2:12" s="10" customFormat="1" ht="19.9" customHeight="1">
      <c r="B110" s="158"/>
      <c r="C110" s="104"/>
      <c r="D110" s="159" t="s">
        <v>192</v>
      </c>
      <c r="E110" s="160"/>
      <c r="F110" s="160"/>
      <c r="G110" s="160"/>
      <c r="H110" s="160"/>
      <c r="I110" s="160"/>
      <c r="J110" s="161">
        <f>J261</f>
        <v>0</v>
      </c>
      <c r="K110" s="104"/>
      <c r="L110" s="162"/>
    </row>
    <row r="111" spans="2:12" s="10" customFormat="1" ht="19.9" customHeight="1">
      <c r="B111" s="158"/>
      <c r="C111" s="104"/>
      <c r="D111" s="159" t="s">
        <v>2873</v>
      </c>
      <c r="E111" s="160"/>
      <c r="F111" s="160"/>
      <c r="G111" s="160"/>
      <c r="H111" s="160"/>
      <c r="I111" s="160"/>
      <c r="J111" s="161">
        <f>J271</f>
        <v>0</v>
      </c>
      <c r="K111" s="104"/>
      <c r="L111" s="162"/>
    </row>
    <row r="112" spans="2:12" s="10" customFormat="1" ht="19.9" customHeight="1">
      <c r="B112" s="158"/>
      <c r="C112" s="104"/>
      <c r="D112" s="159" t="s">
        <v>194</v>
      </c>
      <c r="E112" s="160"/>
      <c r="F112" s="160"/>
      <c r="G112" s="160"/>
      <c r="H112" s="160"/>
      <c r="I112" s="160"/>
      <c r="J112" s="161">
        <f>J274</f>
        <v>0</v>
      </c>
      <c r="K112" s="104"/>
      <c r="L112" s="162"/>
    </row>
    <row r="113" spans="2:12" s="10" customFormat="1" ht="19.9" customHeight="1">
      <c r="B113" s="158"/>
      <c r="C113" s="104"/>
      <c r="D113" s="159" t="s">
        <v>196</v>
      </c>
      <c r="E113" s="160"/>
      <c r="F113" s="160"/>
      <c r="G113" s="160"/>
      <c r="H113" s="160"/>
      <c r="I113" s="160"/>
      <c r="J113" s="161">
        <f>J288</f>
        <v>0</v>
      </c>
      <c r="K113" s="104"/>
      <c r="L113" s="162"/>
    </row>
    <row r="114" spans="2:12" s="10" customFormat="1" ht="19.9" customHeight="1">
      <c r="B114" s="158"/>
      <c r="C114" s="104"/>
      <c r="D114" s="159" t="s">
        <v>198</v>
      </c>
      <c r="E114" s="160"/>
      <c r="F114" s="160"/>
      <c r="G114" s="160"/>
      <c r="H114" s="160"/>
      <c r="I114" s="160"/>
      <c r="J114" s="161">
        <f>J294</f>
        <v>0</v>
      </c>
      <c r="K114" s="104"/>
      <c r="L114" s="162"/>
    </row>
    <row r="115" spans="1:31" s="2" customFormat="1" ht="21.7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6.95" customHeight="1">
      <c r="A116" s="34"/>
      <c r="B116" s="54"/>
      <c r="C116" s="55"/>
      <c r="D116" s="55"/>
      <c r="E116" s="55"/>
      <c r="F116" s="55"/>
      <c r="G116" s="55"/>
      <c r="H116" s="55"/>
      <c r="I116" s="55"/>
      <c r="J116" s="55"/>
      <c r="K116" s="55"/>
      <c r="L116" s="51"/>
      <c r="S116" s="34"/>
      <c r="T116" s="34"/>
      <c r="U116" s="34"/>
      <c r="V116" s="34"/>
      <c r="W116" s="34"/>
      <c r="X116" s="34"/>
      <c r="Y116" s="34"/>
      <c r="Z116" s="34"/>
      <c r="AA116" s="34"/>
      <c r="AB116" s="34"/>
      <c r="AC116" s="34"/>
      <c r="AD116" s="34"/>
      <c r="AE116" s="34"/>
    </row>
    <row r="120" spans="1:31" s="2" customFormat="1" ht="6.95" customHeight="1">
      <c r="A120" s="34"/>
      <c r="B120" s="56"/>
      <c r="C120" s="57"/>
      <c r="D120" s="57"/>
      <c r="E120" s="57"/>
      <c r="F120" s="57"/>
      <c r="G120" s="57"/>
      <c r="H120" s="57"/>
      <c r="I120" s="57"/>
      <c r="J120" s="57"/>
      <c r="K120" s="57"/>
      <c r="L120" s="51"/>
      <c r="S120" s="34"/>
      <c r="T120" s="34"/>
      <c r="U120" s="34"/>
      <c r="V120" s="34"/>
      <c r="W120" s="34"/>
      <c r="X120" s="34"/>
      <c r="Y120" s="34"/>
      <c r="Z120" s="34"/>
      <c r="AA120" s="34"/>
      <c r="AB120" s="34"/>
      <c r="AC120" s="34"/>
      <c r="AD120" s="34"/>
      <c r="AE120" s="34"/>
    </row>
    <row r="121" spans="1:31" s="2" customFormat="1" ht="24.95" customHeight="1">
      <c r="A121" s="34"/>
      <c r="B121" s="35"/>
      <c r="C121" s="23" t="s">
        <v>205</v>
      </c>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6.9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16</v>
      </c>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2" customFormat="1" ht="16.5" customHeight="1">
      <c r="A124" s="34"/>
      <c r="B124" s="35"/>
      <c r="C124" s="36"/>
      <c r="D124" s="36"/>
      <c r="E124" s="313" t="str">
        <f>E7</f>
        <v>Centrum pro osoby se zdravotním postižením</v>
      </c>
      <c r="F124" s="314"/>
      <c r="G124" s="314"/>
      <c r="H124" s="314"/>
      <c r="I124" s="36"/>
      <c r="J124" s="36"/>
      <c r="K124" s="36"/>
      <c r="L124" s="51"/>
      <c r="S124" s="34"/>
      <c r="T124" s="34"/>
      <c r="U124" s="34"/>
      <c r="V124" s="34"/>
      <c r="W124" s="34"/>
      <c r="X124" s="34"/>
      <c r="Y124" s="34"/>
      <c r="Z124" s="34"/>
      <c r="AA124" s="34"/>
      <c r="AB124" s="34"/>
      <c r="AC124" s="34"/>
      <c r="AD124" s="34"/>
      <c r="AE124" s="34"/>
    </row>
    <row r="125" spans="2:12" s="1" customFormat="1" ht="12" customHeight="1">
      <c r="B125" s="21"/>
      <c r="C125" s="29" t="s">
        <v>172</v>
      </c>
      <c r="D125" s="22"/>
      <c r="E125" s="22"/>
      <c r="F125" s="22"/>
      <c r="G125" s="22"/>
      <c r="H125" s="22"/>
      <c r="I125" s="22"/>
      <c r="J125" s="22"/>
      <c r="K125" s="22"/>
      <c r="L125" s="20"/>
    </row>
    <row r="126" spans="1:31" s="2" customFormat="1" ht="16.5" customHeight="1">
      <c r="A126" s="34"/>
      <c r="B126" s="35"/>
      <c r="C126" s="36"/>
      <c r="D126" s="36"/>
      <c r="E126" s="313" t="s">
        <v>2870</v>
      </c>
      <c r="F126" s="312"/>
      <c r="G126" s="312"/>
      <c r="H126" s="312"/>
      <c r="I126" s="36"/>
      <c r="J126" s="36"/>
      <c r="K126" s="36"/>
      <c r="L126" s="51"/>
      <c r="S126" s="34"/>
      <c r="T126" s="34"/>
      <c r="U126" s="34"/>
      <c r="V126" s="34"/>
      <c r="W126" s="34"/>
      <c r="X126" s="34"/>
      <c r="Y126" s="34"/>
      <c r="Z126" s="34"/>
      <c r="AA126" s="34"/>
      <c r="AB126" s="34"/>
      <c r="AC126" s="34"/>
      <c r="AD126" s="34"/>
      <c r="AE126" s="34"/>
    </row>
    <row r="127" spans="1:31" s="2" customFormat="1" ht="12" customHeight="1">
      <c r="A127" s="34"/>
      <c r="B127" s="35"/>
      <c r="C127" s="29" t="s">
        <v>174</v>
      </c>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2" customFormat="1" ht="30" customHeight="1">
      <c r="A128" s="34"/>
      <c r="B128" s="35"/>
      <c r="C128" s="36"/>
      <c r="D128" s="36"/>
      <c r="E128" s="274" t="str">
        <f>E11</f>
        <v>02.1 - SO 02-Zpevněné plochy,sadové úpravy,oplocení,přístřešek,zahradní domek</v>
      </c>
      <c r="F128" s="312"/>
      <c r="G128" s="312"/>
      <c r="H128" s="312"/>
      <c r="I128" s="36"/>
      <c r="J128" s="36"/>
      <c r="K128" s="36"/>
      <c r="L128" s="51"/>
      <c r="S128" s="34"/>
      <c r="T128" s="34"/>
      <c r="U128" s="34"/>
      <c r="V128" s="34"/>
      <c r="W128" s="34"/>
      <c r="X128" s="34"/>
      <c r="Y128" s="34"/>
      <c r="Z128" s="34"/>
      <c r="AA128" s="34"/>
      <c r="AB128" s="34"/>
      <c r="AC128" s="34"/>
      <c r="AD128" s="34"/>
      <c r="AE128" s="34"/>
    </row>
    <row r="129" spans="1:31" s="2" customFormat="1" ht="6.95" customHeight="1">
      <c r="A129" s="34"/>
      <c r="B129" s="35"/>
      <c r="C129" s="36"/>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2" customFormat="1" ht="12" customHeight="1">
      <c r="A130" s="34"/>
      <c r="B130" s="35"/>
      <c r="C130" s="29" t="s">
        <v>20</v>
      </c>
      <c r="D130" s="36"/>
      <c r="E130" s="36"/>
      <c r="F130" s="27" t="str">
        <f>F14</f>
        <v xml:space="preserve">Hradec Králové-Roudnička </v>
      </c>
      <c r="G130" s="36"/>
      <c r="H130" s="36"/>
      <c r="I130" s="29" t="s">
        <v>22</v>
      </c>
      <c r="J130" s="66" t="str">
        <f>IF(J14="","",J14)</f>
        <v>Vyplň údaj</v>
      </c>
      <c r="K130" s="36"/>
      <c r="L130" s="51"/>
      <c r="S130" s="34"/>
      <c r="T130" s="34"/>
      <c r="U130" s="34"/>
      <c r="V130" s="34"/>
      <c r="W130" s="34"/>
      <c r="X130" s="34"/>
      <c r="Y130" s="34"/>
      <c r="Z130" s="34"/>
      <c r="AA130" s="34"/>
      <c r="AB130" s="34"/>
      <c r="AC130" s="34"/>
      <c r="AD130" s="34"/>
      <c r="AE130" s="34"/>
    </row>
    <row r="131" spans="1:31" s="2" customFormat="1" ht="6.95" customHeight="1">
      <c r="A131" s="34"/>
      <c r="B131" s="35"/>
      <c r="C131" s="36"/>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15.2" customHeight="1">
      <c r="A132" s="34"/>
      <c r="B132" s="35"/>
      <c r="C132" s="29" t="s">
        <v>23</v>
      </c>
      <c r="D132" s="36"/>
      <c r="E132" s="36"/>
      <c r="F132" s="27" t="str">
        <f>E17</f>
        <v>Královéhradecký kraj</v>
      </c>
      <c r="G132" s="36"/>
      <c r="H132" s="36"/>
      <c r="I132" s="29" t="s">
        <v>29</v>
      </c>
      <c r="J132" s="32" t="str">
        <f>E23</f>
        <v>Pridos Hradec Králové</v>
      </c>
      <c r="K132" s="36"/>
      <c r="L132" s="51"/>
      <c r="S132" s="34"/>
      <c r="T132" s="34"/>
      <c r="U132" s="34"/>
      <c r="V132" s="34"/>
      <c r="W132" s="34"/>
      <c r="X132" s="34"/>
      <c r="Y132" s="34"/>
      <c r="Z132" s="34"/>
      <c r="AA132" s="34"/>
      <c r="AB132" s="34"/>
      <c r="AC132" s="34"/>
      <c r="AD132" s="34"/>
      <c r="AE132" s="34"/>
    </row>
    <row r="133" spans="1:31" s="2" customFormat="1" ht="15.2" customHeight="1">
      <c r="A133" s="34"/>
      <c r="B133" s="35"/>
      <c r="C133" s="29" t="s">
        <v>27</v>
      </c>
      <c r="D133" s="36"/>
      <c r="E133" s="36"/>
      <c r="F133" s="27" t="str">
        <f>IF(E20="","",E20)</f>
        <v>Vyplň údaj</v>
      </c>
      <c r="G133" s="36"/>
      <c r="H133" s="36"/>
      <c r="I133" s="29" t="s">
        <v>32</v>
      </c>
      <c r="J133" s="32" t="str">
        <f>E26</f>
        <v xml:space="preserve"> </v>
      </c>
      <c r="K133" s="36"/>
      <c r="L133" s="51"/>
      <c r="S133" s="34"/>
      <c r="T133" s="34"/>
      <c r="U133" s="34"/>
      <c r="V133" s="34"/>
      <c r="W133" s="34"/>
      <c r="X133" s="34"/>
      <c r="Y133" s="34"/>
      <c r="Z133" s="34"/>
      <c r="AA133" s="34"/>
      <c r="AB133" s="34"/>
      <c r="AC133" s="34"/>
      <c r="AD133" s="34"/>
      <c r="AE133" s="34"/>
    </row>
    <row r="134" spans="1:31" s="2" customFormat="1" ht="10.35" customHeight="1">
      <c r="A134" s="34"/>
      <c r="B134" s="35"/>
      <c r="C134" s="36"/>
      <c r="D134" s="36"/>
      <c r="E134" s="36"/>
      <c r="F134" s="36"/>
      <c r="G134" s="36"/>
      <c r="H134" s="36"/>
      <c r="I134" s="36"/>
      <c r="J134" s="36"/>
      <c r="K134" s="36"/>
      <c r="L134" s="51"/>
      <c r="S134" s="34"/>
      <c r="T134" s="34"/>
      <c r="U134" s="34"/>
      <c r="V134" s="34"/>
      <c r="W134" s="34"/>
      <c r="X134" s="34"/>
      <c r="Y134" s="34"/>
      <c r="Z134" s="34"/>
      <c r="AA134" s="34"/>
      <c r="AB134" s="34"/>
      <c r="AC134" s="34"/>
      <c r="AD134" s="34"/>
      <c r="AE134" s="34"/>
    </row>
    <row r="135" spans="1:31" s="11" customFormat="1" ht="29.25" customHeight="1">
      <c r="A135" s="163"/>
      <c r="B135" s="164"/>
      <c r="C135" s="165" t="s">
        <v>206</v>
      </c>
      <c r="D135" s="166" t="s">
        <v>61</v>
      </c>
      <c r="E135" s="166" t="s">
        <v>57</v>
      </c>
      <c r="F135" s="166" t="s">
        <v>58</v>
      </c>
      <c r="G135" s="166" t="s">
        <v>207</v>
      </c>
      <c r="H135" s="166" t="s">
        <v>208</v>
      </c>
      <c r="I135" s="166" t="s">
        <v>209</v>
      </c>
      <c r="J135" s="166" t="s">
        <v>178</v>
      </c>
      <c r="K135" s="167" t="s">
        <v>210</v>
      </c>
      <c r="L135" s="168"/>
      <c r="M135" s="75" t="s">
        <v>1</v>
      </c>
      <c r="N135" s="76" t="s">
        <v>40</v>
      </c>
      <c r="O135" s="76" t="s">
        <v>211</v>
      </c>
      <c r="P135" s="76" t="s">
        <v>212</v>
      </c>
      <c r="Q135" s="76" t="s">
        <v>213</v>
      </c>
      <c r="R135" s="76" t="s">
        <v>214</v>
      </c>
      <c r="S135" s="76" t="s">
        <v>215</v>
      </c>
      <c r="T135" s="77" t="s">
        <v>216</v>
      </c>
      <c r="U135" s="163"/>
      <c r="V135" s="163"/>
      <c r="W135" s="163"/>
      <c r="X135" s="163"/>
      <c r="Y135" s="163"/>
      <c r="Z135" s="163"/>
      <c r="AA135" s="163"/>
      <c r="AB135" s="163"/>
      <c r="AC135" s="163"/>
      <c r="AD135" s="163"/>
      <c r="AE135" s="163"/>
    </row>
    <row r="136" spans="1:63" s="2" customFormat="1" ht="22.9" customHeight="1">
      <c r="A136" s="34"/>
      <c r="B136" s="35"/>
      <c r="C136" s="82" t="s">
        <v>217</v>
      </c>
      <c r="D136" s="36"/>
      <c r="E136" s="36"/>
      <c r="F136" s="36"/>
      <c r="G136" s="36"/>
      <c r="H136" s="36"/>
      <c r="I136" s="36"/>
      <c r="J136" s="169">
        <f>BK136</f>
        <v>0</v>
      </c>
      <c r="K136" s="36"/>
      <c r="L136" s="39"/>
      <c r="M136" s="78"/>
      <c r="N136" s="170"/>
      <c r="O136" s="79"/>
      <c r="P136" s="171">
        <f>P137+P249</f>
        <v>0</v>
      </c>
      <c r="Q136" s="79"/>
      <c r="R136" s="171">
        <f>R137+R249</f>
        <v>350.74307466000005</v>
      </c>
      <c r="S136" s="79"/>
      <c r="T136" s="172">
        <f>T137+T249</f>
        <v>0</v>
      </c>
      <c r="U136" s="34"/>
      <c r="V136" s="34"/>
      <c r="W136" s="34"/>
      <c r="X136" s="34"/>
      <c r="Y136" s="34"/>
      <c r="Z136" s="34"/>
      <c r="AA136" s="34"/>
      <c r="AB136" s="34"/>
      <c r="AC136" s="34"/>
      <c r="AD136" s="34"/>
      <c r="AE136" s="34"/>
      <c r="AT136" s="17" t="s">
        <v>75</v>
      </c>
      <c r="AU136" s="17" t="s">
        <v>180</v>
      </c>
      <c r="BK136" s="173">
        <f>BK137+BK249</f>
        <v>0</v>
      </c>
    </row>
    <row r="137" spans="2:63" s="12" customFormat="1" ht="25.9" customHeight="1">
      <c r="B137" s="174"/>
      <c r="C137" s="175"/>
      <c r="D137" s="176" t="s">
        <v>75</v>
      </c>
      <c r="E137" s="177" t="s">
        <v>218</v>
      </c>
      <c r="F137" s="177" t="s">
        <v>219</v>
      </c>
      <c r="G137" s="175"/>
      <c r="H137" s="175"/>
      <c r="I137" s="178"/>
      <c r="J137" s="179">
        <f>BK137</f>
        <v>0</v>
      </c>
      <c r="K137" s="175"/>
      <c r="L137" s="180"/>
      <c r="M137" s="181"/>
      <c r="N137" s="182"/>
      <c r="O137" s="182"/>
      <c r="P137" s="183">
        <f>P138+P175+P182+P190+P195+P213+P236+P247</f>
        <v>0</v>
      </c>
      <c r="Q137" s="182"/>
      <c r="R137" s="183">
        <f>R138+R175+R182+R190+R195+R213+R236+R247</f>
        <v>349.46182936</v>
      </c>
      <c r="S137" s="182"/>
      <c r="T137" s="184">
        <f>T138+T175+T182+T190+T195+T213+T236+T247</f>
        <v>0</v>
      </c>
      <c r="AR137" s="185" t="s">
        <v>83</v>
      </c>
      <c r="AT137" s="186" t="s">
        <v>75</v>
      </c>
      <c r="AU137" s="186" t="s">
        <v>76</v>
      </c>
      <c r="AY137" s="185" t="s">
        <v>220</v>
      </c>
      <c r="BK137" s="187">
        <f>BK138+BK175+BK182+BK190+BK195+BK213+BK236+BK247</f>
        <v>0</v>
      </c>
    </row>
    <row r="138" spans="2:63" s="12" customFormat="1" ht="22.9" customHeight="1">
      <c r="B138" s="174"/>
      <c r="C138" s="175"/>
      <c r="D138" s="176" t="s">
        <v>75</v>
      </c>
      <c r="E138" s="188" t="s">
        <v>83</v>
      </c>
      <c r="F138" s="188" t="s">
        <v>221</v>
      </c>
      <c r="G138" s="175"/>
      <c r="H138" s="175"/>
      <c r="I138" s="178"/>
      <c r="J138" s="189">
        <f>BK138</f>
        <v>0</v>
      </c>
      <c r="K138" s="175"/>
      <c r="L138" s="180"/>
      <c r="M138" s="181"/>
      <c r="N138" s="182"/>
      <c r="O138" s="182"/>
      <c r="P138" s="183">
        <f>SUM(P139:P174)</f>
        <v>0</v>
      </c>
      <c r="Q138" s="182"/>
      <c r="R138" s="183">
        <f>SUM(R139:R174)</f>
        <v>0.018168000000000004</v>
      </c>
      <c r="S138" s="182"/>
      <c r="T138" s="184">
        <f>SUM(T139:T174)</f>
        <v>0</v>
      </c>
      <c r="AR138" s="185" t="s">
        <v>83</v>
      </c>
      <c r="AT138" s="186" t="s">
        <v>75</v>
      </c>
      <c r="AU138" s="186" t="s">
        <v>83</v>
      </c>
      <c r="AY138" s="185" t="s">
        <v>220</v>
      </c>
      <c r="BK138" s="187">
        <f>SUM(BK139:BK174)</f>
        <v>0</v>
      </c>
    </row>
    <row r="139" spans="1:65" s="2" customFormat="1" ht="24">
      <c r="A139" s="34"/>
      <c r="B139" s="35"/>
      <c r="C139" s="190" t="s">
        <v>83</v>
      </c>
      <c r="D139" s="190" t="s">
        <v>222</v>
      </c>
      <c r="E139" s="191" t="s">
        <v>2874</v>
      </c>
      <c r="F139" s="192" t="s">
        <v>2875</v>
      </c>
      <c r="G139" s="193" t="s">
        <v>405</v>
      </c>
      <c r="H139" s="194">
        <v>4</v>
      </c>
      <c r="I139" s="195"/>
      <c r="J139" s="196">
        <f>ROUND(I139*H139,2)</f>
        <v>0</v>
      </c>
      <c r="K139" s="192" t="s">
        <v>226</v>
      </c>
      <c r="L139" s="39"/>
      <c r="M139" s="197" t="s">
        <v>1</v>
      </c>
      <c r="N139" s="198" t="s">
        <v>42</v>
      </c>
      <c r="O139" s="71"/>
      <c r="P139" s="199">
        <f>O139*H139</f>
        <v>0</v>
      </c>
      <c r="Q139" s="199">
        <v>0</v>
      </c>
      <c r="R139" s="199">
        <f>Q139*H139</f>
        <v>0</v>
      </c>
      <c r="S139" s="199">
        <v>0</v>
      </c>
      <c r="T139" s="200">
        <f>S139*H139</f>
        <v>0</v>
      </c>
      <c r="U139" s="34"/>
      <c r="V139" s="34"/>
      <c r="W139" s="34"/>
      <c r="X139" s="34"/>
      <c r="Y139" s="34"/>
      <c r="Z139" s="34"/>
      <c r="AA139" s="34"/>
      <c r="AB139" s="34"/>
      <c r="AC139" s="34"/>
      <c r="AD139" s="34"/>
      <c r="AE139" s="34"/>
      <c r="AR139" s="201" t="s">
        <v>227</v>
      </c>
      <c r="AT139" s="201" t="s">
        <v>222</v>
      </c>
      <c r="AU139" s="201" t="s">
        <v>89</v>
      </c>
      <c r="AY139" s="17" t="s">
        <v>220</v>
      </c>
      <c r="BE139" s="202">
        <f>IF(N139="základní",J139,0)</f>
        <v>0</v>
      </c>
      <c r="BF139" s="202">
        <f>IF(N139="snížená",J139,0)</f>
        <v>0</v>
      </c>
      <c r="BG139" s="202">
        <f>IF(N139="zákl. přenesená",J139,0)</f>
        <v>0</v>
      </c>
      <c r="BH139" s="202">
        <f>IF(N139="sníž. přenesená",J139,0)</f>
        <v>0</v>
      </c>
      <c r="BI139" s="202">
        <f>IF(N139="nulová",J139,0)</f>
        <v>0</v>
      </c>
      <c r="BJ139" s="17" t="s">
        <v>89</v>
      </c>
      <c r="BK139" s="202">
        <f>ROUND(I139*H139,2)</f>
        <v>0</v>
      </c>
      <c r="BL139" s="17" t="s">
        <v>227</v>
      </c>
      <c r="BM139" s="201" t="s">
        <v>2876</v>
      </c>
    </row>
    <row r="140" spans="1:65" s="2" customFormat="1" ht="24">
      <c r="A140" s="34"/>
      <c r="B140" s="35"/>
      <c r="C140" s="190" t="s">
        <v>89</v>
      </c>
      <c r="D140" s="190" t="s">
        <v>222</v>
      </c>
      <c r="E140" s="191" t="s">
        <v>2877</v>
      </c>
      <c r="F140" s="192" t="s">
        <v>2878</v>
      </c>
      <c r="G140" s="193" t="s">
        <v>405</v>
      </c>
      <c r="H140" s="194">
        <v>1</v>
      </c>
      <c r="I140" s="195"/>
      <c r="J140" s="196">
        <f>ROUND(I140*H140,2)</f>
        <v>0</v>
      </c>
      <c r="K140" s="192" t="s">
        <v>226</v>
      </c>
      <c r="L140" s="39"/>
      <c r="M140" s="197" t="s">
        <v>1</v>
      </c>
      <c r="N140" s="198" t="s">
        <v>42</v>
      </c>
      <c r="O140" s="71"/>
      <c r="P140" s="199">
        <f>O140*H140</f>
        <v>0</v>
      </c>
      <c r="Q140" s="199">
        <v>0</v>
      </c>
      <c r="R140" s="199">
        <f>Q140*H140</f>
        <v>0</v>
      </c>
      <c r="S140" s="199">
        <v>0</v>
      </c>
      <c r="T140" s="200">
        <f>S140*H140</f>
        <v>0</v>
      </c>
      <c r="U140" s="34"/>
      <c r="V140" s="34"/>
      <c r="W140" s="34"/>
      <c r="X140" s="34"/>
      <c r="Y140" s="34"/>
      <c r="Z140" s="34"/>
      <c r="AA140" s="34"/>
      <c r="AB140" s="34"/>
      <c r="AC140" s="34"/>
      <c r="AD140" s="34"/>
      <c r="AE140" s="34"/>
      <c r="AR140" s="201" t="s">
        <v>227</v>
      </c>
      <c r="AT140" s="201" t="s">
        <v>222</v>
      </c>
      <c r="AU140" s="201" t="s">
        <v>89</v>
      </c>
      <c r="AY140" s="17" t="s">
        <v>220</v>
      </c>
      <c r="BE140" s="202">
        <f>IF(N140="základní",J140,0)</f>
        <v>0</v>
      </c>
      <c r="BF140" s="202">
        <f>IF(N140="snížená",J140,0)</f>
        <v>0</v>
      </c>
      <c r="BG140" s="202">
        <f>IF(N140="zákl. přenesená",J140,0)</f>
        <v>0</v>
      </c>
      <c r="BH140" s="202">
        <f>IF(N140="sníž. přenesená",J140,0)</f>
        <v>0</v>
      </c>
      <c r="BI140" s="202">
        <f>IF(N140="nulová",J140,0)</f>
        <v>0</v>
      </c>
      <c r="BJ140" s="17" t="s">
        <v>89</v>
      </c>
      <c r="BK140" s="202">
        <f>ROUND(I140*H140,2)</f>
        <v>0</v>
      </c>
      <c r="BL140" s="17" t="s">
        <v>227</v>
      </c>
      <c r="BM140" s="201" t="s">
        <v>2879</v>
      </c>
    </row>
    <row r="141" spans="1:65" s="2" customFormat="1" ht="24">
      <c r="A141" s="34"/>
      <c r="B141" s="35"/>
      <c r="C141" s="190" t="s">
        <v>108</v>
      </c>
      <c r="D141" s="190" t="s">
        <v>222</v>
      </c>
      <c r="E141" s="191" t="s">
        <v>2880</v>
      </c>
      <c r="F141" s="192" t="s">
        <v>2881</v>
      </c>
      <c r="G141" s="193" t="s">
        <v>405</v>
      </c>
      <c r="H141" s="194">
        <v>4</v>
      </c>
      <c r="I141" s="195"/>
      <c r="J141" s="196">
        <f>ROUND(I141*H141,2)</f>
        <v>0</v>
      </c>
      <c r="K141" s="192" t="s">
        <v>226</v>
      </c>
      <c r="L141" s="39"/>
      <c r="M141" s="197" t="s">
        <v>1</v>
      </c>
      <c r="N141" s="198" t="s">
        <v>42</v>
      </c>
      <c r="O141" s="71"/>
      <c r="P141" s="199">
        <f>O141*H141</f>
        <v>0</v>
      </c>
      <c r="Q141" s="199">
        <v>0</v>
      </c>
      <c r="R141" s="199">
        <f>Q141*H141</f>
        <v>0</v>
      </c>
      <c r="S141" s="199">
        <v>0</v>
      </c>
      <c r="T141" s="200">
        <f>S141*H141</f>
        <v>0</v>
      </c>
      <c r="U141" s="34"/>
      <c r="V141" s="34"/>
      <c r="W141" s="34"/>
      <c r="X141" s="34"/>
      <c r="Y141" s="34"/>
      <c r="Z141" s="34"/>
      <c r="AA141" s="34"/>
      <c r="AB141" s="34"/>
      <c r="AC141" s="34"/>
      <c r="AD141" s="34"/>
      <c r="AE141" s="34"/>
      <c r="AR141" s="201" t="s">
        <v>227</v>
      </c>
      <c r="AT141" s="201" t="s">
        <v>222</v>
      </c>
      <c r="AU141" s="201" t="s">
        <v>89</v>
      </c>
      <c r="AY141" s="17" t="s">
        <v>220</v>
      </c>
      <c r="BE141" s="202">
        <f>IF(N141="základní",J141,0)</f>
        <v>0</v>
      </c>
      <c r="BF141" s="202">
        <f>IF(N141="snížená",J141,0)</f>
        <v>0</v>
      </c>
      <c r="BG141" s="202">
        <f>IF(N141="zákl. přenesená",J141,0)</f>
        <v>0</v>
      </c>
      <c r="BH141" s="202">
        <f>IF(N141="sníž. přenesená",J141,0)</f>
        <v>0</v>
      </c>
      <c r="BI141" s="202">
        <f>IF(N141="nulová",J141,0)</f>
        <v>0</v>
      </c>
      <c r="BJ141" s="17" t="s">
        <v>89</v>
      </c>
      <c r="BK141" s="202">
        <f>ROUND(I141*H141,2)</f>
        <v>0</v>
      </c>
      <c r="BL141" s="17" t="s">
        <v>227</v>
      </c>
      <c r="BM141" s="201" t="s">
        <v>2882</v>
      </c>
    </row>
    <row r="142" spans="1:65" s="2" customFormat="1" ht="16.5" customHeight="1">
      <c r="A142" s="34"/>
      <c r="B142" s="35"/>
      <c r="C142" s="190" t="s">
        <v>227</v>
      </c>
      <c r="D142" s="190" t="s">
        <v>222</v>
      </c>
      <c r="E142" s="191" t="s">
        <v>2883</v>
      </c>
      <c r="F142" s="192" t="s">
        <v>2884</v>
      </c>
      <c r="G142" s="193" t="s">
        <v>405</v>
      </c>
      <c r="H142" s="194">
        <v>9</v>
      </c>
      <c r="I142" s="195"/>
      <c r="J142" s="196">
        <f>ROUND(I142*H142,2)</f>
        <v>0</v>
      </c>
      <c r="K142" s="192" t="s">
        <v>226</v>
      </c>
      <c r="L142" s="39"/>
      <c r="M142" s="197" t="s">
        <v>1</v>
      </c>
      <c r="N142" s="198" t="s">
        <v>42</v>
      </c>
      <c r="O142" s="71"/>
      <c r="P142" s="199">
        <f>O142*H142</f>
        <v>0</v>
      </c>
      <c r="Q142" s="199">
        <v>9E-05</v>
      </c>
      <c r="R142" s="199">
        <f>Q142*H142</f>
        <v>0.0008100000000000001</v>
      </c>
      <c r="S142" s="199">
        <v>0</v>
      </c>
      <c r="T142" s="200">
        <f>S142*H142</f>
        <v>0</v>
      </c>
      <c r="U142" s="34"/>
      <c r="V142" s="34"/>
      <c r="W142" s="34"/>
      <c r="X142" s="34"/>
      <c r="Y142" s="34"/>
      <c r="Z142" s="34"/>
      <c r="AA142" s="34"/>
      <c r="AB142" s="34"/>
      <c r="AC142" s="34"/>
      <c r="AD142" s="34"/>
      <c r="AE142" s="34"/>
      <c r="AR142" s="201" t="s">
        <v>227</v>
      </c>
      <c r="AT142" s="201" t="s">
        <v>222</v>
      </c>
      <c r="AU142" s="201" t="s">
        <v>89</v>
      </c>
      <c r="AY142" s="17" t="s">
        <v>220</v>
      </c>
      <c r="BE142" s="202">
        <f>IF(N142="základní",J142,0)</f>
        <v>0</v>
      </c>
      <c r="BF142" s="202">
        <f>IF(N142="snížená",J142,0)</f>
        <v>0</v>
      </c>
      <c r="BG142" s="202">
        <f>IF(N142="zákl. přenesená",J142,0)</f>
        <v>0</v>
      </c>
      <c r="BH142" s="202">
        <f>IF(N142="sníž. přenesená",J142,0)</f>
        <v>0</v>
      </c>
      <c r="BI142" s="202">
        <f>IF(N142="nulová",J142,0)</f>
        <v>0</v>
      </c>
      <c r="BJ142" s="17" t="s">
        <v>89</v>
      </c>
      <c r="BK142" s="202">
        <f>ROUND(I142*H142,2)</f>
        <v>0</v>
      </c>
      <c r="BL142" s="17" t="s">
        <v>227</v>
      </c>
      <c r="BM142" s="201" t="s">
        <v>2885</v>
      </c>
    </row>
    <row r="143" spans="1:65" s="2" customFormat="1" ht="24">
      <c r="A143" s="34"/>
      <c r="B143" s="35"/>
      <c r="C143" s="190" t="s">
        <v>243</v>
      </c>
      <c r="D143" s="190" t="s">
        <v>222</v>
      </c>
      <c r="E143" s="191" t="s">
        <v>2886</v>
      </c>
      <c r="F143" s="192" t="s">
        <v>2887</v>
      </c>
      <c r="G143" s="193" t="s">
        <v>225</v>
      </c>
      <c r="H143" s="194">
        <v>348.949</v>
      </c>
      <c r="I143" s="195"/>
      <c r="J143" s="196">
        <f>ROUND(I143*H143,2)</f>
        <v>0</v>
      </c>
      <c r="K143" s="192" t="s">
        <v>226</v>
      </c>
      <c r="L143" s="39"/>
      <c r="M143" s="197" t="s">
        <v>1</v>
      </c>
      <c r="N143" s="198" t="s">
        <v>42</v>
      </c>
      <c r="O143" s="71"/>
      <c r="P143" s="199">
        <f>O143*H143</f>
        <v>0</v>
      </c>
      <c r="Q143" s="199">
        <v>0</v>
      </c>
      <c r="R143" s="199">
        <f>Q143*H143</f>
        <v>0</v>
      </c>
      <c r="S143" s="199">
        <v>0</v>
      </c>
      <c r="T143" s="200">
        <f>S143*H143</f>
        <v>0</v>
      </c>
      <c r="U143" s="34"/>
      <c r="V143" s="34"/>
      <c r="W143" s="34"/>
      <c r="X143" s="34"/>
      <c r="Y143" s="34"/>
      <c r="Z143" s="34"/>
      <c r="AA143" s="34"/>
      <c r="AB143" s="34"/>
      <c r="AC143" s="34"/>
      <c r="AD143" s="34"/>
      <c r="AE143" s="34"/>
      <c r="AR143" s="201" t="s">
        <v>227</v>
      </c>
      <c r="AT143" s="201" t="s">
        <v>222</v>
      </c>
      <c r="AU143" s="201" t="s">
        <v>89</v>
      </c>
      <c r="AY143" s="17" t="s">
        <v>220</v>
      </c>
      <c r="BE143" s="202">
        <f>IF(N143="základní",J143,0)</f>
        <v>0</v>
      </c>
      <c r="BF143" s="202">
        <f>IF(N143="snížená",J143,0)</f>
        <v>0</v>
      </c>
      <c r="BG143" s="202">
        <f>IF(N143="zákl. přenesená",J143,0)</f>
        <v>0</v>
      </c>
      <c r="BH143" s="202">
        <f>IF(N143="sníž. přenesená",J143,0)</f>
        <v>0</v>
      </c>
      <c r="BI143" s="202">
        <f>IF(N143="nulová",J143,0)</f>
        <v>0</v>
      </c>
      <c r="BJ143" s="17" t="s">
        <v>89</v>
      </c>
      <c r="BK143" s="202">
        <f>ROUND(I143*H143,2)</f>
        <v>0</v>
      </c>
      <c r="BL143" s="17" t="s">
        <v>227</v>
      </c>
      <c r="BM143" s="201" t="s">
        <v>2888</v>
      </c>
    </row>
    <row r="144" spans="2:51" s="13" customFormat="1" ht="12">
      <c r="B144" s="203"/>
      <c r="C144" s="204"/>
      <c r="D144" s="205" t="s">
        <v>229</v>
      </c>
      <c r="E144" s="206" t="s">
        <v>1</v>
      </c>
      <c r="F144" s="207" t="s">
        <v>2889</v>
      </c>
      <c r="G144" s="204"/>
      <c r="H144" s="208">
        <v>348.949</v>
      </c>
      <c r="I144" s="209"/>
      <c r="J144" s="204"/>
      <c r="K144" s="204"/>
      <c r="L144" s="210"/>
      <c r="M144" s="211"/>
      <c r="N144" s="212"/>
      <c r="O144" s="212"/>
      <c r="P144" s="212"/>
      <c r="Q144" s="212"/>
      <c r="R144" s="212"/>
      <c r="S144" s="212"/>
      <c r="T144" s="213"/>
      <c r="AT144" s="214" t="s">
        <v>229</v>
      </c>
      <c r="AU144" s="214" t="s">
        <v>89</v>
      </c>
      <c r="AV144" s="13" t="s">
        <v>89</v>
      </c>
      <c r="AW144" s="13" t="s">
        <v>31</v>
      </c>
      <c r="AX144" s="13" t="s">
        <v>83</v>
      </c>
      <c r="AY144" s="214" t="s">
        <v>220</v>
      </c>
    </row>
    <row r="145" spans="1:65" s="2" customFormat="1" ht="24">
      <c r="A145" s="34"/>
      <c r="B145" s="35"/>
      <c r="C145" s="190" t="s">
        <v>250</v>
      </c>
      <c r="D145" s="190" t="s">
        <v>222</v>
      </c>
      <c r="E145" s="191" t="s">
        <v>244</v>
      </c>
      <c r="F145" s="192" t="s">
        <v>245</v>
      </c>
      <c r="G145" s="193" t="s">
        <v>225</v>
      </c>
      <c r="H145" s="194">
        <v>7.821</v>
      </c>
      <c r="I145" s="195"/>
      <c r="J145" s="196">
        <f>ROUND(I145*H145,2)</f>
        <v>0</v>
      </c>
      <c r="K145" s="192" t="s">
        <v>2890</v>
      </c>
      <c r="L145" s="39"/>
      <c r="M145" s="197" t="s">
        <v>1</v>
      </c>
      <c r="N145" s="198" t="s">
        <v>42</v>
      </c>
      <c r="O145" s="71"/>
      <c r="P145" s="199">
        <f>O145*H145</f>
        <v>0</v>
      </c>
      <c r="Q145" s="199">
        <v>0</v>
      </c>
      <c r="R145" s="199">
        <f>Q145*H145</f>
        <v>0</v>
      </c>
      <c r="S145" s="199">
        <v>0</v>
      </c>
      <c r="T145" s="200">
        <f>S145*H145</f>
        <v>0</v>
      </c>
      <c r="U145" s="34"/>
      <c r="V145" s="34"/>
      <c r="W145" s="34"/>
      <c r="X145" s="34"/>
      <c r="Y145" s="34"/>
      <c r="Z145" s="34"/>
      <c r="AA145" s="34"/>
      <c r="AB145" s="34"/>
      <c r="AC145" s="34"/>
      <c r="AD145" s="34"/>
      <c r="AE145" s="34"/>
      <c r="AR145" s="201" t="s">
        <v>227</v>
      </c>
      <c r="AT145" s="201" t="s">
        <v>222</v>
      </c>
      <c r="AU145" s="201" t="s">
        <v>89</v>
      </c>
      <c r="AY145" s="17" t="s">
        <v>220</v>
      </c>
      <c r="BE145" s="202">
        <f>IF(N145="základní",J145,0)</f>
        <v>0</v>
      </c>
      <c r="BF145" s="202">
        <f>IF(N145="snížená",J145,0)</f>
        <v>0</v>
      </c>
      <c r="BG145" s="202">
        <f>IF(N145="zákl. přenesená",J145,0)</f>
        <v>0</v>
      </c>
      <c r="BH145" s="202">
        <f>IF(N145="sníž. přenesená",J145,0)</f>
        <v>0</v>
      </c>
      <c r="BI145" s="202">
        <f>IF(N145="nulová",J145,0)</f>
        <v>0</v>
      </c>
      <c r="BJ145" s="17" t="s">
        <v>89</v>
      </c>
      <c r="BK145" s="202">
        <f>ROUND(I145*H145,2)</f>
        <v>0</v>
      </c>
      <c r="BL145" s="17" t="s">
        <v>227</v>
      </c>
      <c r="BM145" s="201" t="s">
        <v>2891</v>
      </c>
    </row>
    <row r="146" spans="2:51" s="13" customFormat="1" ht="12">
      <c r="B146" s="203"/>
      <c r="C146" s="204"/>
      <c r="D146" s="205" t="s">
        <v>229</v>
      </c>
      <c r="E146" s="206" t="s">
        <v>1</v>
      </c>
      <c r="F146" s="207" t="s">
        <v>2892</v>
      </c>
      <c r="G146" s="204"/>
      <c r="H146" s="208">
        <v>7.821</v>
      </c>
      <c r="I146" s="209"/>
      <c r="J146" s="204"/>
      <c r="K146" s="204"/>
      <c r="L146" s="210"/>
      <c r="M146" s="211"/>
      <c r="N146" s="212"/>
      <c r="O146" s="212"/>
      <c r="P146" s="212"/>
      <c r="Q146" s="212"/>
      <c r="R146" s="212"/>
      <c r="S146" s="212"/>
      <c r="T146" s="213"/>
      <c r="AT146" s="214" t="s">
        <v>229</v>
      </c>
      <c r="AU146" s="214" t="s">
        <v>89</v>
      </c>
      <c r="AV146" s="13" t="s">
        <v>89</v>
      </c>
      <c r="AW146" s="13" t="s">
        <v>31</v>
      </c>
      <c r="AX146" s="13" t="s">
        <v>76</v>
      </c>
      <c r="AY146" s="214" t="s">
        <v>220</v>
      </c>
    </row>
    <row r="147" spans="2:51" s="14" customFormat="1" ht="12">
      <c r="B147" s="215"/>
      <c r="C147" s="216"/>
      <c r="D147" s="205" t="s">
        <v>229</v>
      </c>
      <c r="E147" s="217" t="s">
        <v>1</v>
      </c>
      <c r="F147" s="218" t="s">
        <v>249</v>
      </c>
      <c r="G147" s="216"/>
      <c r="H147" s="219">
        <v>7.821</v>
      </c>
      <c r="I147" s="220"/>
      <c r="J147" s="216"/>
      <c r="K147" s="216"/>
      <c r="L147" s="221"/>
      <c r="M147" s="222"/>
      <c r="N147" s="223"/>
      <c r="O147" s="223"/>
      <c r="P147" s="223"/>
      <c r="Q147" s="223"/>
      <c r="R147" s="223"/>
      <c r="S147" s="223"/>
      <c r="T147" s="224"/>
      <c r="AT147" s="225" t="s">
        <v>229</v>
      </c>
      <c r="AU147" s="225" t="s">
        <v>89</v>
      </c>
      <c r="AV147" s="14" t="s">
        <v>227</v>
      </c>
      <c r="AW147" s="14" t="s">
        <v>31</v>
      </c>
      <c r="AX147" s="14" t="s">
        <v>83</v>
      </c>
      <c r="AY147" s="225" t="s">
        <v>220</v>
      </c>
    </row>
    <row r="148" spans="1:65" s="2" customFormat="1" ht="24">
      <c r="A148" s="34"/>
      <c r="B148" s="35"/>
      <c r="C148" s="190" t="s">
        <v>255</v>
      </c>
      <c r="D148" s="190" t="s">
        <v>222</v>
      </c>
      <c r="E148" s="191" t="s">
        <v>2893</v>
      </c>
      <c r="F148" s="192" t="s">
        <v>2894</v>
      </c>
      <c r="G148" s="193" t="s">
        <v>225</v>
      </c>
      <c r="H148" s="194">
        <v>1.4</v>
      </c>
      <c r="I148" s="195"/>
      <c r="J148" s="196">
        <f>ROUND(I148*H148,2)</f>
        <v>0</v>
      </c>
      <c r="K148" s="192" t="s">
        <v>2890</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227</v>
      </c>
      <c r="AT148" s="201" t="s">
        <v>222</v>
      </c>
      <c r="AU148" s="201" t="s">
        <v>89</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227</v>
      </c>
      <c r="BM148" s="201" t="s">
        <v>2895</v>
      </c>
    </row>
    <row r="149" spans="2:51" s="13" customFormat="1" ht="12">
      <c r="B149" s="203"/>
      <c r="C149" s="204"/>
      <c r="D149" s="205" t="s">
        <v>229</v>
      </c>
      <c r="E149" s="206" t="s">
        <v>1</v>
      </c>
      <c r="F149" s="207" t="s">
        <v>2896</v>
      </c>
      <c r="G149" s="204"/>
      <c r="H149" s="208">
        <v>1.4</v>
      </c>
      <c r="I149" s="209"/>
      <c r="J149" s="204"/>
      <c r="K149" s="204"/>
      <c r="L149" s="210"/>
      <c r="M149" s="211"/>
      <c r="N149" s="212"/>
      <c r="O149" s="212"/>
      <c r="P149" s="212"/>
      <c r="Q149" s="212"/>
      <c r="R149" s="212"/>
      <c r="S149" s="212"/>
      <c r="T149" s="213"/>
      <c r="AT149" s="214" t="s">
        <v>229</v>
      </c>
      <c r="AU149" s="214" t="s">
        <v>89</v>
      </c>
      <c r="AV149" s="13" t="s">
        <v>89</v>
      </c>
      <c r="AW149" s="13" t="s">
        <v>31</v>
      </c>
      <c r="AX149" s="13" t="s">
        <v>83</v>
      </c>
      <c r="AY149" s="214" t="s">
        <v>220</v>
      </c>
    </row>
    <row r="150" spans="1:65" s="2" customFormat="1" ht="21.75" customHeight="1">
      <c r="A150" s="34"/>
      <c r="B150" s="35"/>
      <c r="C150" s="190" t="s">
        <v>262</v>
      </c>
      <c r="D150" s="190" t="s">
        <v>222</v>
      </c>
      <c r="E150" s="191" t="s">
        <v>268</v>
      </c>
      <c r="F150" s="192" t="s">
        <v>269</v>
      </c>
      <c r="G150" s="193" t="s">
        <v>225</v>
      </c>
      <c r="H150" s="194">
        <v>0.896</v>
      </c>
      <c r="I150" s="195"/>
      <c r="J150" s="196">
        <f>ROUND(I150*H150,2)</f>
        <v>0</v>
      </c>
      <c r="K150" s="192" t="s">
        <v>2890</v>
      </c>
      <c r="L150" s="39"/>
      <c r="M150" s="197" t="s">
        <v>1</v>
      </c>
      <c r="N150" s="198" t="s">
        <v>42</v>
      </c>
      <c r="O150" s="71"/>
      <c r="P150" s="199">
        <f>O150*H150</f>
        <v>0</v>
      </c>
      <c r="Q150" s="199">
        <v>0</v>
      </c>
      <c r="R150" s="199">
        <f>Q150*H150</f>
        <v>0</v>
      </c>
      <c r="S150" s="199">
        <v>0</v>
      </c>
      <c r="T150" s="200">
        <f>S150*H150</f>
        <v>0</v>
      </c>
      <c r="U150" s="34"/>
      <c r="V150" s="34"/>
      <c r="W150" s="34"/>
      <c r="X150" s="34"/>
      <c r="Y150" s="34"/>
      <c r="Z150" s="34"/>
      <c r="AA150" s="34"/>
      <c r="AB150" s="34"/>
      <c r="AC150" s="34"/>
      <c r="AD150" s="34"/>
      <c r="AE150" s="34"/>
      <c r="AR150" s="201" t="s">
        <v>227</v>
      </c>
      <c r="AT150" s="201" t="s">
        <v>222</v>
      </c>
      <c r="AU150" s="201" t="s">
        <v>89</v>
      </c>
      <c r="AY150" s="17" t="s">
        <v>220</v>
      </c>
      <c r="BE150" s="202">
        <f>IF(N150="základní",J150,0)</f>
        <v>0</v>
      </c>
      <c r="BF150" s="202">
        <f>IF(N150="snížená",J150,0)</f>
        <v>0</v>
      </c>
      <c r="BG150" s="202">
        <f>IF(N150="zákl. přenesená",J150,0)</f>
        <v>0</v>
      </c>
      <c r="BH150" s="202">
        <f>IF(N150="sníž. přenesená",J150,0)</f>
        <v>0</v>
      </c>
      <c r="BI150" s="202">
        <f>IF(N150="nulová",J150,0)</f>
        <v>0</v>
      </c>
      <c r="BJ150" s="17" t="s">
        <v>89</v>
      </c>
      <c r="BK150" s="202">
        <f>ROUND(I150*H150,2)</f>
        <v>0</v>
      </c>
      <c r="BL150" s="17" t="s">
        <v>227</v>
      </c>
      <c r="BM150" s="201" t="s">
        <v>2897</v>
      </c>
    </row>
    <row r="151" spans="2:51" s="13" customFormat="1" ht="12">
      <c r="B151" s="203"/>
      <c r="C151" s="204"/>
      <c r="D151" s="205" t="s">
        <v>229</v>
      </c>
      <c r="E151" s="206" t="s">
        <v>1</v>
      </c>
      <c r="F151" s="207" t="s">
        <v>2898</v>
      </c>
      <c r="G151" s="204"/>
      <c r="H151" s="208">
        <v>0.896</v>
      </c>
      <c r="I151" s="209"/>
      <c r="J151" s="204"/>
      <c r="K151" s="204"/>
      <c r="L151" s="210"/>
      <c r="M151" s="211"/>
      <c r="N151" s="212"/>
      <c r="O151" s="212"/>
      <c r="P151" s="212"/>
      <c r="Q151" s="212"/>
      <c r="R151" s="212"/>
      <c r="S151" s="212"/>
      <c r="T151" s="213"/>
      <c r="AT151" s="214" t="s">
        <v>229</v>
      </c>
      <c r="AU151" s="214" t="s">
        <v>89</v>
      </c>
      <c r="AV151" s="13" t="s">
        <v>89</v>
      </c>
      <c r="AW151" s="13" t="s">
        <v>31</v>
      </c>
      <c r="AX151" s="13" t="s">
        <v>83</v>
      </c>
      <c r="AY151" s="214" t="s">
        <v>220</v>
      </c>
    </row>
    <row r="152" spans="1:65" s="2" customFormat="1" ht="24">
      <c r="A152" s="34"/>
      <c r="B152" s="35"/>
      <c r="C152" s="190" t="s">
        <v>267</v>
      </c>
      <c r="D152" s="190" t="s">
        <v>222</v>
      </c>
      <c r="E152" s="191" t="s">
        <v>2899</v>
      </c>
      <c r="F152" s="192" t="s">
        <v>2900</v>
      </c>
      <c r="G152" s="193" t="s">
        <v>405</v>
      </c>
      <c r="H152" s="194">
        <v>5</v>
      </c>
      <c r="I152" s="195"/>
      <c r="J152" s="196">
        <f>ROUND(I152*H152,2)</f>
        <v>0</v>
      </c>
      <c r="K152" s="192" t="s">
        <v>226</v>
      </c>
      <c r="L152" s="39"/>
      <c r="M152" s="197" t="s">
        <v>1</v>
      </c>
      <c r="N152" s="198" t="s">
        <v>42</v>
      </c>
      <c r="O152" s="71"/>
      <c r="P152" s="199">
        <f>O152*H152</f>
        <v>0</v>
      </c>
      <c r="Q152" s="199">
        <v>0</v>
      </c>
      <c r="R152" s="199">
        <f>Q152*H152</f>
        <v>0</v>
      </c>
      <c r="S152" s="199">
        <v>0</v>
      </c>
      <c r="T152" s="200">
        <f>S152*H152</f>
        <v>0</v>
      </c>
      <c r="U152" s="34"/>
      <c r="V152" s="34"/>
      <c r="W152" s="34"/>
      <c r="X152" s="34"/>
      <c r="Y152" s="34"/>
      <c r="Z152" s="34"/>
      <c r="AA152" s="34"/>
      <c r="AB152" s="34"/>
      <c r="AC152" s="34"/>
      <c r="AD152" s="34"/>
      <c r="AE152" s="34"/>
      <c r="AR152" s="201" t="s">
        <v>227</v>
      </c>
      <c r="AT152" s="201" t="s">
        <v>222</v>
      </c>
      <c r="AU152" s="201" t="s">
        <v>89</v>
      </c>
      <c r="AY152" s="17" t="s">
        <v>220</v>
      </c>
      <c r="BE152" s="202">
        <f>IF(N152="základní",J152,0)</f>
        <v>0</v>
      </c>
      <c r="BF152" s="202">
        <f>IF(N152="snížená",J152,0)</f>
        <v>0</v>
      </c>
      <c r="BG152" s="202">
        <f>IF(N152="zákl. přenesená",J152,0)</f>
        <v>0</v>
      </c>
      <c r="BH152" s="202">
        <f>IF(N152="sníž. přenesená",J152,0)</f>
        <v>0</v>
      </c>
      <c r="BI152" s="202">
        <f>IF(N152="nulová",J152,0)</f>
        <v>0</v>
      </c>
      <c r="BJ152" s="17" t="s">
        <v>89</v>
      </c>
      <c r="BK152" s="202">
        <f>ROUND(I152*H152,2)</f>
        <v>0</v>
      </c>
      <c r="BL152" s="17" t="s">
        <v>227</v>
      </c>
      <c r="BM152" s="201" t="s">
        <v>2901</v>
      </c>
    </row>
    <row r="153" spans="1:65" s="2" customFormat="1" ht="21.75" customHeight="1">
      <c r="A153" s="34"/>
      <c r="B153" s="35"/>
      <c r="C153" s="190" t="s">
        <v>161</v>
      </c>
      <c r="D153" s="190" t="s">
        <v>222</v>
      </c>
      <c r="E153" s="191" t="s">
        <v>2902</v>
      </c>
      <c r="F153" s="192" t="s">
        <v>2903</v>
      </c>
      <c r="G153" s="193" t="s">
        <v>405</v>
      </c>
      <c r="H153" s="194">
        <v>4</v>
      </c>
      <c r="I153" s="195"/>
      <c r="J153" s="196">
        <f>ROUND(I153*H153,2)</f>
        <v>0</v>
      </c>
      <c r="K153" s="192" t="s">
        <v>226</v>
      </c>
      <c r="L153" s="39"/>
      <c r="M153" s="197" t="s">
        <v>1</v>
      </c>
      <c r="N153" s="198" t="s">
        <v>42</v>
      </c>
      <c r="O153" s="71"/>
      <c r="P153" s="199">
        <f>O153*H153</f>
        <v>0</v>
      </c>
      <c r="Q153" s="199">
        <v>0</v>
      </c>
      <c r="R153" s="199">
        <f>Q153*H153</f>
        <v>0</v>
      </c>
      <c r="S153" s="199">
        <v>0</v>
      </c>
      <c r="T153" s="200">
        <f>S153*H153</f>
        <v>0</v>
      </c>
      <c r="U153" s="34"/>
      <c r="V153" s="34"/>
      <c r="W153" s="34"/>
      <c r="X153" s="34"/>
      <c r="Y153" s="34"/>
      <c r="Z153" s="34"/>
      <c r="AA153" s="34"/>
      <c r="AB153" s="34"/>
      <c r="AC153" s="34"/>
      <c r="AD153" s="34"/>
      <c r="AE153" s="34"/>
      <c r="AR153" s="201" t="s">
        <v>227</v>
      </c>
      <c r="AT153" s="201" t="s">
        <v>222</v>
      </c>
      <c r="AU153" s="201" t="s">
        <v>89</v>
      </c>
      <c r="AY153" s="17" t="s">
        <v>220</v>
      </c>
      <c r="BE153" s="202">
        <f>IF(N153="základní",J153,0)</f>
        <v>0</v>
      </c>
      <c r="BF153" s="202">
        <f>IF(N153="snížená",J153,0)</f>
        <v>0</v>
      </c>
      <c r="BG153" s="202">
        <f>IF(N153="zákl. přenesená",J153,0)</f>
        <v>0</v>
      </c>
      <c r="BH153" s="202">
        <f>IF(N153="sníž. přenesená",J153,0)</f>
        <v>0</v>
      </c>
      <c r="BI153" s="202">
        <f>IF(N153="nulová",J153,0)</f>
        <v>0</v>
      </c>
      <c r="BJ153" s="17" t="s">
        <v>89</v>
      </c>
      <c r="BK153" s="202">
        <f>ROUND(I153*H153,2)</f>
        <v>0</v>
      </c>
      <c r="BL153" s="17" t="s">
        <v>227</v>
      </c>
      <c r="BM153" s="201" t="s">
        <v>2904</v>
      </c>
    </row>
    <row r="154" spans="1:65" s="2" customFormat="1" ht="24">
      <c r="A154" s="34"/>
      <c r="B154" s="35"/>
      <c r="C154" s="190" t="s">
        <v>164</v>
      </c>
      <c r="D154" s="190" t="s">
        <v>222</v>
      </c>
      <c r="E154" s="191" t="s">
        <v>286</v>
      </c>
      <c r="F154" s="192" t="s">
        <v>287</v>
      </c>
      <c r="G154" s="193" t="s">
        <v>225</v>
      </c>
      <c r="H154" s="194">
        <v>359.076</v>
      </c>
      <c r="I154" s="195"/>
      <c r="J154" s="196">
        <f>ROUND(I154*H154,2)</f>
        <v>0</v>
      </c>
      <c r="K154" s="192" t="s">
        <v>2890</v>
      </c>
      <c r="L154" s="39"/>
      <c r="M154" s="197" t="s">
        <v>1</v>
      </c>
      <c r="N154" s="198" t="s">
        <v>42</v>
      </c>
      <c r="O154" s="71"/>
      <c r="P154" s="199">
        <f>O154*H154</f>
        <v>0</v>
      </c>
      <c r="Q154" s="199">
        <v>0</v>
      </c>
      <c r="R154" s="199">
        <f>Q154*H154</f>
        <v>0</v>
      </c>
      <c r="S154" s="199">
        <v>0</v>
      </c>
      <c r="T154" s="200">
        <f>S154*H154</f>
        <v>0</v>
      </c>
      <c r="U154" s="34"/>
      <c r="V154" s="34"/>
      <c r="W154" s="34"/>
      <c r="X154" s="34"/>
      <c r="Y154" s="34"/>
      <c r="Z154" s="34"/>
      <c r="AA154" s="34"/>
      <c r="AB154" s="34"/>
      <c r="AC154" s="34"/>
      <c r="AD154" s="34"/>
      <c r="AE154" s="34"/>
      <c r="AR154" s="201" t="s">
        <v>227</v>
      </c>
      <c r="AT154" s="201" t="s">
        <v>222</v>
      </c>
      <c r="AU154" s="201" t="s">
        <v>89</v>
      </c>
      <c r="AY154" s="17" t="s">
        <v>220</v>
      </c>
      <c r="BE154" s="202">
        <f>IF(N154="základní",J154,0)</f>
        <v>0</v>
      </c>
      <c r="BF154" s="202">
        <f>IF(N154="snížená",J154,0)</f>
        <v>0</v>
      </c>
      <c r="BG154" s="202">
        <f>IF(N154="zákl. přenesená",J154,0)</f>
        <v>0</v>
      </c>
      <c r="BH154" s="202">
        <f>IF(N154="sníž. přenesená",J154,0)</f>
        <v>0</v>
      </c>
      <c r="BI154" s="202">
        <f>IF(N154="nulová",J154,0)</f>
        <v>0</v>
      </c>
      <c r="BJ154" s="17" t="s">
        <v>89</v>
      </c>
      <c r="BK154" s="202">
        <f>ROUND(I154*H154,2)</f>
        <v>0</v>
      </c>
      <c r="BL154" s="17" t="s">
        <v>227</v>
      </c>
      <c r="BM154" s="201" t="s">
        <v>2905</v>
      </c>
    </row>
    <row r="155" spans="2:51" s="13" customFormat="1" ht="12">
      <c r="B155" s="203"/>
      <c r="C155" s="204"/>
      <c r="D155" s="205" t="s">
        <v>229</v>
      </c>
      <c r="E155" s="206" t="s">
        <v>1</v>
      </c>
      <c r="F155" s="207" t="s">
        <v>2906</v>
      </c>
      <c r="G155" s="204"/>
      <c r="H155" s="208">
        <v>359.076</v>
      </c>
      <c r="I155" s="209"/>
      <c r="J155" s="204"/>
      <c r="K155" s="204"/>
      <c r="L155" s="210"/>
      <c r="M155" s="211"/>
      <c r="N155" s="212"/>
      <c r="O155" s="212"/>
      <c r="P155" s="212"/>
      <c r="Q155" s="212"/>
      <c r="R155" s="212"/>
      <c r="S155" s="212"/>
      <c r="T155" s="213"/>
      <c r="AT155" s="214" t="s">
        <v>229</v>
      </c>
      <c r="AU155" s="214" t="s">
        <v>89</v>
      </c>
      <c r="AV155" s="13" t="s">
        <v>89</v>
      </c>
      <c r="AW155" s="13" t="s">
        <v>31</v>
      </c>
      <c r="AX155" s="13" t="s">
        <v>83</v>
      </c>
      <c r="AY155" s="214" t="s">
        <v>220</v>
      </c>
    </row>
    <row r="156" spans="1:65" s="2" customFormat="1" ht="21.75" customHeight="1">
      <c r="A156" s="34"/>
      <c r="B156" s="35"/>
      <c r="C156" s="190" t="s">
        <v>167</v>
      </c>
      <c r="D156" s="190" t="s">
        <v>222</v>
      </c>
      <c r="E156" s="191" t="s">
        <v>2907</v>
      </c>
      <c r="F156" s="192" t="s">
        <v>2908</v>
      </c>
      <c r="G156" s="193" t="s">
        <v>225</v>
      </c>
      <c r="H156" s="194">
        <v>8.717</v>
      </c>
      <c r="I156" s="195"/>
      <c r="J156" s="196">
        <f>ROUND(I156*H156,2)</f>
        <v>0</v>
      </c>
      <c r="K156" s="192" t="s">
        <v>2890</v>
      </c>
      <c r="L156" s="39"/>
      <c r="M156" s="197" t="s">
        <v>1</v>
      </c>
      <c r="N156" s="198" t="s">
        <v>42</v>
      </c>
      <c r="O156" s="71"/>
      <c r="P156" s="199">
        <f>O156*H156</f>
        <v>0</v>
      </c>
      <c r="Q156" s="199">
        <v>0</v>
      </c>
      <c r="R156" s="199">
        <f>Q156*H156</f>
        <v>0</v>
      </c>
      <c r="S156" s="199">
        <v>0</v>
      </c>
      <c r="T156" s="200">
        <f>S156*H156</f>
        <v>0</v>
      </c>
      <c r="U156" s="34"/>
      <c r="V156" s="34"/>
      <c r="W156" s="34"/>
      <c r="X156" s="34"/>
      <c r="Y156" s="34"/>
      <c r="Z156" s="34"/>
      <c r="AA156" s="34"/>
      <c r="AB156" s="34"/>
      <c r="AC156" s="34"/>
      <c r="AD156" s="34"/>
      <c r="AE156" s="34"/>
      <c r="AR156" s="201" t="s">
        <v>227</v>
      </c>
      <c r="AT156" s="201" t="s">
        <v>222</v>
      </c>
      <c r="AU156" s="201" t="s">
        <v>89</v>
      </c>
      <c r="AY156" s="17" t="s">
        <v>220</v>
      </c>
      <c r="BE156" s="202">
        <f>IF(N156="základní",J156,0)</f>
        <v>0</v>
      </c>
      <c r="BF156" s="202">
        <f>IF(N156="snížená",J156,0)</f>
        <v>0</v>
      </c>
      <c r="BG156" s="202">
        <f>IF(N156="zákl. přenesená",J156,0)</f>
        <v>0</v>
      </c>
      <c r="BH156" s="202">
        <f>IF(N156="sníž. přenesená",J156,0)</f>
        <v>0</v>
      </c>
      <c r="BI156" s="202">
        <f>IF(N156="nulová",J156,0)</f>
        <v>0</v>
      </c>
      <c r="BJ156" s="17" t="s">
        <v>89</v>
      </c>
      <c r="BK156" s="202">
        <f>ROUND(I156*H156,2)</f>
        <v>0</v>
      </c>
      <c r="BL156" s="17" t="s">
        <v>227</v>
      </c>
      <c r="BM156" s="201" t="s">
        <v>2909</v>
      </c>
    </row>
    <row r="157" spans="2:51" s="13" customFormat="1" ht="12">
      <c r="B157" s="203"/>
      <c r="C157" s="204"/>
      <c r="D157" s="205" t="s">
        <v>229</v>
      </c>
      <c r="E157" s="206" t="s">
        <v>1</v>
      </c>
      <c r="F157" s="207" t="s">
        <v>2910</v>
      </c>
      <c r="G157" s="204"/>
      <c r="H157" s="208">
        <v>8.717</v>
      </c>
      <c r="I157" s="209"/>
      <c r="J157" s="204"/>
      <c r="K157" s="204"/>
      <c r="L157" s="210"/>
      <c r="M157" s="211"/>
      <c r="N157" s="212"/>
      <c r="O157" s="212"/>
      <c r="P157" s="212"/>
      <c r="Q157" s="212"/>
      <c r="R157" s="212"/>
      <c r="S157" s="212"/>
      <c r="T157" s="213"/>
      <c r="AT157" s="214" t="s">
        <v>229</v>
      </c>
      <c r="AU157" s="214" t="s">
        <v>89</v>
      </c>
      <c r="AV157" s="13" t="s">
        <v>89</v>
      </c>
      <c r="AW157" s="13" t="s">
        <v>31</v>
      </c>
      <c r="AX157" s="13" t="s">
        <v>83</v>
      </c>
      <c r="AY157" s="214" t="s">
        <v>220</v>
      </c>
    </row>
    <row r="158" spans="1:65" s="2" customFormat="1" ht="21.75" customHeight="1">
      <c r="A158" s="34"/>
      <c r="B158" s="35"/>
      <c r="C158" s="190" t="s">
        <v>285</v>
      </c>
      <c r="D158" s="190" t="s">
        <v>222</v>
      </c>
      <c r="E158" s="191" t="s">
        <v>291</v>
      </c>
      <c r="F158" s="192" t="s">
        <v>292</v>
      </c>
      <c r="G158" s="193" t="s">
        <v>225</v>
      </c>
      <c r="H158" s="194">
        <v>348.949</v>
      </c>
      <c r="I158" s="195"/>
      <c r="J158" s="196">
        <f>ROUND(I158*H158,2)</f>
        <v>0</v>
      </c>
      <c r="K158" s="192" t="s">
        <v>2890</v>
      </c>
      <c r="L158" s="39"/>
      <c r="M158" s="197" t="s">
        <v>1</v>
      </c>
      <c r="N158" s="198" t="s">
        <v>42</v>
      </c>
      <c r="O158" s="71"/>
      <c r="P158" s="199">
        <f>O158*H158</f>
        <v>0</v>
      </c>
      <c r="Q158" s="199">
        <v>0</v>
      </c>
      <c r="R158" s="199">
        <f>Q158*H158</f>
        <v>0</v>
      </c>
      <c r="S158" s="199">
        <v>0</v>
      </c>
      <c r="T158" s="200">
        <f>S158*H158</f>
        <v>0</v>
      </c>
      <c r="U158" s="34"/>
      <c r="V158" s="34"/>
      <c r="W158" s="34"/>
      <c r="X158" s="34"/>
      <c r="Y158" s="34"/>
      <c r="Z158" s="34"/>
      <c r="AA158" s="34"/>
      <c r="AB158" s="34"/>
      <c r="AC158" s="34"/>
      <c r="AD158" s="34"/>
      <c r="AE158" s="34"/>
      <c r="AR158" s="201" t="s">
        <v>227</v>
      </c>
      <c r="AT158" s="201" t="s">
        <v>222</v>
      </c>
      <c r="AU158" s="201" t="s">
        <v>89</v>
      </c>
      <c r="AY158" s="17" t="s">
        <v>220</v>
      </c>
      <c r="BE158" s="202">
        <f>IF(N158="základní",J158,0)</f>
        <v>0</v>
      </c>
      <c r="BF158" s="202">
        <f>IF(N158="snížená",J158,0)</f>
        <v>0</v>
      </c>
      <c r="BG158" s="202">
        <f>IF(N158="zákl. přenesená",J158,0)</f>
        <v>0</v>
      </c>
      <c r="BH158" s="202">
        <f>IF(N158="sníž. přenesená",J158,0)</f>
        <v>0</v>
      </c>
      <c r="BI158" s="202">
        <f>IF(N158="nulová",J158,0)</f>
        <v>0</v>
      </c>
      <c r="BJ158" s="17" t="s">
        <v>89</v>
      </c>
      <c r="BK158" s="202">
        <f>ROUND(I158*H158,2)</f>
        <v>0</v>
      </c>
      <c r="BL158" s="17" t="s">
        <v>227</v>
      </c>
      <c r="BM158" s="201" t="s">
        <v>2911</v>
      </c>
    </row>
    <row r="159" spans="2:51" s="13" customFormat="1" ht="12">
      <c r="B159" s="203"/>
      <c r="C159" s="204"/>
      <c r="D159" s="205" t="s">
        <v>229</v>
      </c>
      <c r="E159" s="206" t="s">
        <v>1</v>
      </c>
      <c r="F159" s="207" t="s">
        <v>2912</v>
      </c>
      <c r="G159" s="204"/>
      <c r="H159" s="208">
        <v>348.949</v>
      </c>
      <c r="I159" s="209"/>
      <c r="J159" s="204"/>
      <c r="K159" s="204"/>
      <c r="L159" s="210"/>
      <c r="M159" s="211"/>
      <c r="N159" s="212"/>
      <c r="O159" s="212"/>
      <c r="P159" s="212"/>
      <c r="Q159" s="212"/>
      <c r="R159" s="212"/>
      <c r="S159" s="212"/>
      <c r="T159" s="213"/>
      <c r="AT159" s="214" t="s">
        <v>229</v>
      </c>
      <c r="AU159" s="214" t="s">
        <v>89</v>
      </c>
      <c r="AV159" s="13" t="s">
        <v>89</v>
      </c>
      <c r="AW159" s="13" t="s">
        <v>31</v>
      </c>
      <c r="AX159" s="13" t="s">
        <v>83</v>
      </c>
      <c r="AY159" s="214" t="s">
        <v>220</v>
      </c>
    </row>
    <row r="160" spans="1:65" s="2" customFormat="1" ht="16.5" customHeight="1">
      <c r="A160" s="34"/>
      <c r="B160" s="35"/>
      <c r="C160" s="190" t="s">
        <v>290</v>
      </c>
      <c r="D160" s="190" t="s">
        <v>222</v>
      </c>
      <c r="E160" s="191" t="s">
        <v>2913</v>
      </c>
      <c r="F160" s="192" t="s">
        <v>2914</v>
      </c>
      <c r="G160" s="193" t="s">
        <v>225</v>
      </c>
      <c r="H160" s="194">
        <v>356.77</v>
      </c>
      <c r="I160" s="195"/>
      <c r="J160" s="196">
        <f>ROUND(I160*H160,2)</f>
        <v>0</v>
      </c>
      <c r="K160" s="192" t="s">
        <v>226</v>
      </c>
      <c r="L160" s="39"/>
      <c r="M160" s="197" t="s">
        <v>1</v>
      </c>
      <c r="N160" s="198" t="s">
        <v>42</v>
      </c>
      <c r="O160" s="71"/>
      <c r="P160" s="199">
        <f>O160*H160</f>
        <v>0</v>
      </c>
      <c r="Q160" s="199">
        <v>0</v>
      </c>
      <c r="R160" s="199">
        <f>Q160*H160</f>
        <v>0</v>
      </c>
      <c r="S160" s="199">
        <v>0</v>
      </c>
      <c r="T160" s="200">
        <f>S160*H160</f>
        <v>0</v>
      </c>
      <c r="U160" s="34"/>
      <c r="V160" s="34"/>
      <c r="W160" s="34"/>
      <c r="X160" s="34"/>
      <c r="Y160" s="34"/>
      <c r="Z160" s="34"/>
      <c r="AA160" s="34"/>
      <c r="AB160" s="34"/>
      <c r="AC160" s="34"/>
      <c r="AD160" s="34"/>
      <c r="AE160" s="34"/>
      <c r="AR160" s="201" t="s">
        <v>227</v>
      </c>
      <c r="AT160" s="201" t="s">
        <v>222</v>
      </c>
      <c r="AU160" s="201" t="s">
        <v>89</v>
      </c>
      <c r="AY160" s="17" t="s">
        <v>220</v>
      </c>
      <c r="BE160" s="202">
        <f>IF(N160="základní",J160,0)</f>
        <v>0</v>
      </c>
      <c r="BF160" s="202">
        <f>IF(N160="snížená",J160,0)</f>
        <v>0</v>
      </c>
      <c r="BG160" s="202">
        <f>IF(N160="zákl. přenesená",J160,0)</f>
        <v>0</v>
      </c>
      <c r="BH160" s="202">
        <f>IF(N160="sníž. přenesená",J160,0)</f>
        <v>0</v>
      </c>
      <c r="BI160" s="202">
        <f>IF(N160="nulová",J160,0)</f>
        <v>0</v>
      </c>
      <c r="BJ160" s="17" t="s">
        <v>89</v>
      </c>
      <c r="BK160" s="202">
        <f>ROUND(I160*H160,2)</f>
        <v>0</v>
      </c>
      <c r="BL160" s="17" t="s">
        <v>227</v>
      </c>
      <c r="BM160" s="201" t="s">
        <v>2915</v>
      </c>
    </row>
    <row r="161" spans="2:51" s="13" customFormat="1" ht="12">
      <c r="B161" s="203"/>
      <c r="C161" s="204"/>
      <c r="D161" s="205" t="s">
        <v>229</v>
      </c>
      <c r="E161" s="206" t="s">
        <v>1</v>
      </c>
      <c r="F161" s="207" t="s">
        <v>2916</v>
      </c>
      <c r="G161" s="204"/>
      <c r="H161" s="208">
        <v>356.77</v>
      </c>
      <c r="I161" s="209"/>
      <c r="J161" s="204"/>
      <c r="K161" s="204"/>
      <c r="L161" s="210"/>
      <c r="M161" s="211"/>
      <c r="N161" s="212"/>
      <c r="O161" s="212"/>
      <c r="P161" s="212"/>
      <c r="Q161" s="212"/>
      <c r="R161" s="212"/>
      <c r="S161" s="212"/>
      <c r="T161" s="213"/>
      <c r="AT161" s="214" t="s">
        <v>229</v>
      </c>
      <c r="AU161" s="214" t="s">
        <v>89</v>
      </c>
      <c r="AV161" s="13" t="s">
        <v>89</v>
      </c>
      <c r="AW161" s="13" t="s">
        <v>31</v>
      </c>
      <c r="AX161" s="13" t="s">
        <v>83</v>
      </c>
      <c r="AY161" s="214" t="s">
        <v>220</v>
      </c>
    </row>
    <row r="162" spans="1:65" s="2" customFormat="1" ht="24">
      <c r="A162" s="34"/>
      <c r="B162" s="35"/>
      <c r="C162" s="190" t="s">
        <v>8</v>
      </c>
      <c r="D162" s="190" t="s">
        <v>222</v>
      </c>
      <c r="E162" s="191" t="s">
        <v>2917</v>
      </c>
      <c r="F162" s="192" t="s">
        <v>2918</v>
      </c>
      <c r="G162" s="193" t="s">
        <v>339</v>
      </c>
      <c r="H162" s="194">
        <v>716.315</v>
      </c>
      <c r="I162" s="195"/>
      <c r="J162" s="196">
        <f>ROUND(I162*H162,2)</f>
        <v>0</v>
      </c>
      <c r="K162" s="192" t="s">
        <v>1</v>
      </c>
      <c r="L162" s="39"/>
      <c r="M162" s="197" t="s">
        <v>1</v>
      </c>
      <c r="N162" s="198" t="s">
        <v>42</v>
      </c>
      <c r="O162" s="71"/>
      <c r="P162" s="199">
        <f>O162*H162</f>
        <v>0</v>
      </c>
      <c r="Q162" s="199">
        <v>0</v>
      </c>
      <c r="R162" s="199">
        <f>Q162*H162</f>
        <v>0</v>
      </c>
      <c r="S162" s="199">
        <v>0</v>
      </c>
      <c r="T162" s="200">
        <f>S162*H162</f>
        <v>0</v>
      </c>
      <c r="U162" s="34"/>
      <c r="V162" s="34"/>
      <c r="W162" s="34"/>
      <c r="X162" s="34"/>
      <c r="Y162" s="34"/>
      <c r="Z162" s="34"/>
      <c r="AA162" s="34"/>
      <c r="AB162" s="34"/>
      <c r="AC162" s="34"/>
      <c r="AD162" s="34"/>
      <c r="AE162" s="34"/>
      <c r="AR162" s="201" t="s">
        <v>227</v>
      </c>
      <c r="AT162" s="201" t="s">
        <v>222</v>
      </c>
      <c r="AU162" s="201" t="s">
        <v>89</v>
      </c>
      <c r="AY162" s="17" t="s">
        <v>220</v>
      </c>
      <c r="BE162" s="202">
        <f>IF(N162="základní",J162,0)</f>
        <v>0</v>
      </c>
      <c r="BF162" s="202">
        <f>IF(N162="snížená",J162,0)</f>
        <v>0</v>
      </c>
      <c r="BG162" s="202">
        <f>IF(N162="zákl. přenesená",J162,0)</f>
        <v>0</v>
      </c>
      <c r="BH162" s="202">
        <f>IF(N162="sníž. přenesená",J162,0)</f>
        <v>0</v>
      </c>
      <c r="BI162" s="202">
        <f>IF(N162="nulová",J162,0)</f>
        <v>0</v>
      </c>
      <c r="BJ162" s="17" t="s">
        <v>89</v>
      </c>
      <c r="BK162" s="202">
        <f>ROUND(I162*H162,2)</f>
        <v>0</v>
      </c>
      <c r="BL162" s="17" t="s">
        <v>227</v>
      </c>
      <c r="BM162" s="201" t="s">
        <v>2919</v>
      </c>
    </row>
    <row r="163" spans="2:51" s="13" customFormat="1" ht="12">
      <c r="B163" s="203"/>
      <c r="C163" s="204"/>
      <c r="D163" s="205" t="s">
        <v>229</v>
      </c>
      <c r="E163" s="206" t="s">
        <v>1</v>
      </c>
      <c r="F163" s="207" t="s">
        <v>2920</v>
      </c>
      <c r="G163" s="204"/>
      <c r="H163" s="208">
        <v>716.315</v>
      </c>
      <c r="I163" s="209"/>
      <c r="J163" s="204"/>
      <c r="K163" s="204"/>
      <c r="L163" s="210"/>
      <c r="M163" s="211"/>
      <c r="N163" s="212"/>
      <c r="O163" s="212"/>
      <c r="P163" s="212"/>
      <c r="Q163" s="212"/>
      <c r="R163" s="212"/>
      <c r="S163" s="212"/>
      <c r="T163" s="213"/>
      <c r="AT163" s="214" t="s">
        <v>229</v>
      </c>
      <c r="AU163" s="214" t="s">
        <v>89</v>
      </c>
      <c r="AV163" s="13" t="s">
        <v>89</v>
      </c>
      <c r="AW163" s="13" t="s">
        <v>31</v>
      </c>
      <c r="AX163" s="13" t="s">
        <v>83</v>
      </c>
      <c r="AY163" s="214" t="s">
        <v>220</v>
      </c>
    </row>
    <row r="164" spans="1:65" s="2" customFormat="1" ht="24">
      <c r="A164" s="34"/>
      <c r="B164" s="35"/>
      <c r="C164" s="190" t="s">
        <v>298</v>
      </c>
      <c r="D164" s="190" t="s">
        <v>222</v>
      </c>
      <c r="E164" s="191" t="s">
        <v>2921</v>
      </c>
      <c r="F164" s="192" t="s">
        <v>2922</v>
      </c>
      <c r="G164" s="193" t="s">
        <v>867</v>
      </c>
      <c r="H164" s="194">
        <v>11</v>
      </c>
      <c r="I164" s="195"/>
      <c r="J164" s="196">
        <f>ROUND(I164*H164,2)</f>
        <v>0</v>
      </c>
      <c r="K164" s="192" t="s">
        <v>1</v>
      </c>
      <c r="L164" s="39"/>
      <c r="M164" s="197" t="s">
        <v>1</v>
      </c>
      <c r="N164" s="198" t="s">
        <v>42</v>
      </c>
      <c r="O164" s="71"/>
      <c r="P164" s="199">
        <f>O164*H164</f>
        <v>0</v>
      </c>
      <c r="Q164" s="199">
        <v>0</v>
      </c>
      <c r="R164" s="199">
        <f>Q164*H164</f>
        <v>0</v>
      </c>
      <c r="S164" s="199">
        <v>0</v>
      </c>
      <c r="T164" s="200">
        <f>S164*H164</f>
        <v>0</v>
      </c>
      <c r="U164" s="34"/>
      <c r="V164" s="34"/>
      <c r="W164" s="34"/>
      <c r="X164" s="34"/>
      <c r="Y164" s="34"/>
      <c r="Z164" s="34"/>
      <c r="AA164" s="34"/>
      <c r="AB164" s="34"/>
      <c r="AC164" s="34"/>
      <c r="AD164" s="34"/>
      <c r="AE164" s="34"/>
      <c r="AR164" s="201" t="s">
        <v>227</v>
      </c>
      <c r="AT164" s="201" t="s">
        <v>222</v>
      </c>
      <c r="AU164" s="201" t="s">
        <v>89</v>
      </c>
      <c r="AY164" s="17" t="s">
        <v>220</v>
      </c>
      <c r="BE164" s="202">
        <f>IF(N164="základní",J164,0)</f>
        <v>0</v>
      </c>
      <c r="BF164" s="202">
        <f>IF(N164="snížená",J164,0)</f>
        <v>0</v>
      </c>
      <c r="BG164" s="202">
        <f>IF(N164="zákl. přenesená",J164,0)</f>
        <v>0</v>
      </c>
      <c r="BH164" s="202">
        <f>IF(N164="sníž. přenesená",J164,0)</f>
        <v>0</v>
      </c>
      <c r="BI164" s="202">
        <f>IF(N164="nulová",J164,0)</f>
        <v>0</v>
      </c>
      <c r="BJ164" s="17" t="s">
        <v>89</v>
      </c>
      <c r="BK164" s="202">
        <f>ROUND(I164*H164,2)</f>
        <v>0</v>
      </c>
      <c r="BL164" s="17" t="s">
        <v>227</v>
      </c>
      <c r="BM164" s="201" t="s">
        <v>2923</v>
      </c>
    </row>
    <row r="165" spans="2:51" s="13" customFormat="1" ht="12">
      <c r="B165" s="203"/>
      <c r="C165" s="204"/>
      <c r="D165" s="205" t="s">
        <v>229</v>
      </c>
      <c r="E165" s="206" t="s">
        <v>1</v>
      </c>
      <c r="F165" s="207" t="s">
        <v>164</v>
      </c>
      <c r="G165" s="204"/>
      <c r="H165" s="208">
        <v>11</v>
      </c>
      <c r="I165" s="209"/>
      <c r="J165" s="204"/>
      <c r="K165" s="204"/>
      <c r="L165" s="210"/>
      <c r="M165" s="211"/>
      <c r="N165" s="212"/>
      <c r="O165" s="212"/>
      <c r="P165" s="212"/>
      <c r="Q165" s="212"/>
      <c r="R165" s="212"/>
      <c r="S165" s="212"/>
      <c r="T165" s="213"/>
      <c r="AT165" s="214" t="s">
        <v>229</v>
      </c>
      <c r="AU165" s="214" t="s">
        <v>89</v>
      </c>
      <c r="AV165" s="13" t="s">
        <v>89</v>
      </c>
      <c r="AW165" s="13" t="s">
        <v>31</v>
      </c>
      <c r="AX165" s="13" t="s">
        <v>83</v>
      </c>
      <c r="AY165" s="214" t="s">
        <v>220</v>
      </c>
    </row>
    <row r="166" spans="1:65" s="2" customFormat="1" ht="24">
      <c r="A166" s="34"/>
      <c r="B166" s="35"/>
      <c r="C166" s="190" t="s">
        <v>305</v>
      </c>
      <c r="D166" s="190" t="s">
        <v>222</v>
      </c>
      <c r="E166" s="191" t="s">
        <v>2924</v>
      </c>
      <c r="F166" s="192" t="s">
        <v>2925</v>
      </c>
      <c r="G166" s="193" t="s">
        <v>301</v>
      </c>
      <c r="H166" s="194">
        <v>694.33</v>
      </c>
      <c r="I166" s="195"/>
      <c r="J166" s="196">
        <f>ROUND(I166*H166,2)</f>
        <v>0</v>
      </c>
      <c r="K166" s="192" t="s">
        <v>226</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227</v>
      </c>
      <c r="AT166" s="201" t="s">
        <v>222</v>
      </c>
      <c r="AU166" s="201" t="s">
        <v>89</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227</v>
      </c>
      <c r="BM166" s="201" t="s">
        <v>2926</v>
      </c>
    </row>
    <row r="167" spans="1:65" s="2" customFormat="1" ht="16.5" customHeight="1">
      <c r="A167" s="34"/>
      <c r="B167" s="35"/>
      <c r="C167" s="226" t="s">
        <v>311</v>
      </c>
      <c r="D167" s="226" t="s">
        <v>408</v>
      </c>
      <c r="E167" s="227" t="s">
        <v>2927</v>
      </c>
      <c r="F167" s="228" t="s">
        <v>2928</v>
      </c>
      <c r="G167" s="229" t="s">
        <v>1500</v>
      </c>
      <c r="H167" s="230">
        <v>17.358</v>
      </c>
      <c r="I167" s="231"/>
      <c r="J167" s="232">
        <f>ROUND(I167*H167,2)</f>
        <v>0</v>
      </c>
      <c r="K167" s="228" t="s">
        <v>226</v>
      </c>
      <c r="L167" s="233"/>
      <c r="M167" s="234" t="s">
        <v>1</v>
      </c>
      <c r="N167" s="235" t="s">
        <v>42</v>
      </c>
      <c r="O167" s="71"/>
      <c r="P167" s="199">
        <f>O167*H167</f>
        <v>0</v>
      </c>
      <c r="Q167" s="199">
        <v>0.001</v>
      </c>
      <c r="R167" s="199">
        <f>Q167*H167</f>
        <v>0.017358000000000002</v>
      </c>
      <c r="S167" s="199">
        <v>0</v>
      </c>
      <c r="T167" s="200">
        <f>S167*H167</f>
        <v>0</v>
      </c>
      <c r="U167" s="34"/>
      <c r="V167" s="34"/>
      <c r="W167" s="34"/>
      <c r="X167" s="34"/>
      <c r="Y167" s="34"/>
      <c r="Z167" s="34"/>
      <c r="AA167" s="34"/>
      <c r="AB167" s="34"/>
      <c r="AC167" s="34"/>
      <c r="AD167" s="34"/>
      <c r="AE167" s="34"/>
      <c r="AR167" s="201" t="s">
        <v>262</v>
      </c>
      <c r="AT167" s="201" t="s">
        <v>408</v>
      </c>
      <c r="AU167" s="201" t="s">
        <v>89</v>
      </c>
      <c r="AY167" s="17" t="s">
        <v>220</v>
      </c>
      <c r="BE167" s="202">
        <f>IF(N167="základní",J167,0)</f>
        <v>0</v>
      </c>
      <c r="BF167" s="202">
        <f>IF(N167="snížená",J167,0)</f>
        <v>0</v>
      </c>
      <c r="BG167" s="202">
        <f>IF(N167="zákl. přenesená",J167,0)</f>
        <v>0</v>
      </c>
      <c r="BH167" s="202">
        <f>IF(N167="sníž. přenesená",J167,0)</f>
        <v>0</v>
      </c>
      <c r="BI167" s="202">
        <f>IF(N167="nulová",J167,0)</f>
        <v>0</v>
      </c>
      <c r="BJ167" s="17" t="s">
        <v>89</v>
      </c>
      <c r="BK167" s="202">
        <f>ROUND(I167*H167,2)</f>
        <v>0</v>
      </c>
      <c r="BL167" s="17" t="s">
        <v>227</v>
      </c>
      <c r="BM167" s="201" t="s">
        <v>2929</v>
      </c>
    </row>
    <row r="168" spans="2:51" s="13" customFormat="1" ht="12">
      <c r="B168" s="203"/>
      <c r="C168" s="204"/>
      <c r="D168" s="205" t="s">
        <v>229</v>
      </c>
      <c r="E168" s="206" t="s">
        <v>1</v>
      </c>
      <c r="F168" s="207" t="s">
        <v>2930</v>
      </c>
      <c r="G168" s="204"/>
      <c r="H168" s="208">
        <v>17.358</v>
      </c>
      <c r="I168" s="209"/>
      <c r="J168" s="204"/>
      <c r="K168" s="204"/>
      <c r="L168" s="210"/>
      <c r="M168" s="211"/>
      <c r="N168" s="212"/>
      <c r="O168" s="212"/>
      <c r="P168" s="212"/>
      <c r="Q168" s="212"/>
      <c r="R168" s="212"/>
      <c r="S168" s="212"/>
      <c r="T168" s="213"/>
      <c r="AT168" s="214" t="s">
        <v>229</v>
      </c>
      <c r="AU168" s="214" t="s">
        <v>89</v>
      </c>
      <c r="AV168" s="13" t="s">
        <v>89</v>
      </c>
      <c r="AW168" s="13" t="s">
        <v>31</v>
      </c>
      <c r="AX168" s="13" t="s">
        <v>83</v>
      </c>
      <c r="AY168" s="214" t="s">
        <v>220</v>
      </c>
    </row>
    <row r="169" spans="1:65" s="2" customFormat="1" ht="21.75" customHeight="1">
      <c r="A169" s="34"/>
      <c r="B169" s="35"/>
      <c r="C169" s="190" t="s">
        <v>316</v>
      </c>
      <c r="D169" s="190" t="s">
        <v>222</v>
      </c>
      <c r="E169" s="191" t="s">
        <v>299</v>
      </c>
      <c r="F169" s="192" t="s">
        <v>300</v>
      </c>
      <c r="G169" s="193" t="s">
        <v>301</v>
      </c>
      <c r="H169" s="194">
        <v>694.33</v>
      </c>
      <c r="I169" s="195"/>
      <c r="J169" s="196">
        <f>ROUND(I169*H169,2)</f>
        <v>0</v>
      </c>
      <c r="K169" s="192" t="s">
        <v>226</v>
      </c>
      <c r="L169" s="39"/>
      <c r="M169" s="197" t="s">
        <v>1</v>
      </c>
      <c r="N169" s="198" t="s">
        <v>42</v>
      </c>
      <c r="O169" s="71"/>
      <c r="P169" s="199">
        <f>O169*H169</f>
        <v>0</v>
      </c>
      <c r="Q169" s="199">
        <v>0</v>
      </c>
      <c r="R169" s="199">
        <f>Q169*H169</f>
        <v>0</v>
      </c>
      <c r="S169" s="199">
        <v>0</v>
      </c>
      <c r="T169" s="200">
        <f>S169*H169</f>
        <v>0</v>
      </c>
      <c r="U169" s="34"/>
      <c r="V169" s="34"/>
      <c r="W169" s="34"/>
      <c r="X169" s="34"/>
      <c r="Y169" s="34"/>
      <c r="Z169" s="34"/>
      <c r="AA169" s="34"/>
      <c r="AB169" s="34"/>
      <c r="AC169" s="34"/>
      <c r="AD169" s="34"/>
      <c r="AE169" s="34"/>
      <c r="AR169" s="201" t="s">
        <v>227</v>
      </c>
      <c r="AT169" s="201" t="s">
        <v>222</v>
      </c>
      <c r="AU169" s="201" t="s">
        <v>89</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227</v>
      </c>
      <c r="BM169" s="201" t="s">
        <v>2931</v>
      </c>
    </row>
    <row r="170" spans="2:51" s="13" customFormat="1" ht="12">
      <c r="B170" s="203"/>
      <c r="C170" s="204"/>
      <c r="D170" s="205" t="s">
        <v>229</v>
      </c>
      <c r="E170" s="206" t="s">
        <v>1</v>
      </c>
      <c r="F170" s="207" t="s">
        <v>2932</v>
      </c>
      <c r="G170" s="204"/>
      <c r="H170" s="208">
        <v>694.33</v>
      </c>
      <c r="I170" s="209"/>
      <c r="J170" s="204"/>
      <c r="K170" s="204"/>
      <c r="L170" s="210"/>
      <c r="M170" s="211"/>
      <c r="N170" s="212"/>
      <c r="O170" s="212"/>
      <c r="P170" s="212"/>
      <c r="Q170" s="212"/>
      <c r="R170" s="212"/>
      <c r="S170" s="212"/>
      <c r="T170" s="213"/>
      <c r="AT170" s="214" t="s">
        <v>229</v>
      </c>
      <c r="AU170" s="214" t="s">
        <v>89</v>
      </c>
      <c r="AV170" s="13" t="s">
        <v>89</v>
      </c>
      <c r="AW170" s="13" t="s">
        <v>31</v>
      </c>
      <c r="AX170" s="13" t="s">
        <v>83</v>
      </c>
      <c r="AY170" s="214" t="s">
        <v>220</v>
      </c>
    </row>
    <row r="171" spans="1:65" s="2" customFormat="1" ht="33" customHeight="1">
      <c r="A171" s="34"/>
      <c r="B171" s="35"/>
      <c r="C171" s="190" t="s">
        <v>321</v>
      </c>
      <c r="D171" s="190" t="s">
        <v>222</v>
      </c>
      <c r="E171" s="191" t="s">
        <v>2933</v>
      </c>
      <c r="F171" s="192" t="s">
        <v>2934</v>
      </c>
      <c r="G171" s="193" t="s">
        <v>405</v>
      </c>
      <c r="H171" s="194">
        <v>47</v>
      </c>
      <c r="I171" s="195"/>
      <c r="J171" s="196">
        <f>ROUND(I171*H171,2)</f>
        <v>0</v>
      </c>
      <c r="K171" s="192" t="s">
        <v>226</v>
      </c>
      <c r="L171" s="39"/>
      <c r="M171" s="197" t="s">
        <v>1</v>
      </c>
      <c r="N171" s="198" t="s">
        <v>42</v>
      </c>
      <c r="O171" s="71"/>
      <c r="P171" s="199">
        <f>O171*H171</f>
        <v>0</v>
      </c>
      <c r="Q171" s="199">
        <v>0</v>
      </c>
      <c r="R171" s="199">
        <f>Q171*H171</f>
        <v>0</v>
      </c>
      <c r="S171" s="199">
        <v>0</v>
      </c>
      <c r="T171" s="200">
        <f>S171*H171</f>
        <v>0</v>
      </c>
      <c r="U171" s="34"/>
      <c r="V171" s="34"/>
      <c r="W171" s="34"/>
      <c r="X171" s="34"/>
      <c r="Y171" s="34"/>
      <c r="Z171" s="34"/>
      <c r="AA171" s="34"/>
      <c r="AB171" s="34"/>
      <c r="AC171" s="34"/>
      <c r="AD171" s="34"/>
      <c r="AE171" s="34"/>
      <c r="AR171" s="201" t="s">
        <v>227</v>
      </c>
      <c r="AT171" s="201" t="s">
        <v>222</v>
      </c>
      <c r="AU171" s="201" t="s">
        <v>89</v>
      </c>
      <c r="AY171" s="17" t="s">
        <v>220</v>
      </c>
      <c r="BE171" s="202">
        <f>IF(N171="základní",J171,0)</f>
        <v>0</v>
      </c>
      <c r="BF171" s="202">
        <f>IF(N171="snížená",J171,0)</f>
        <v>0</v>
      </c>
      <c r="BG171" s="202">
        <f>IF(N171="zákl. přenesená",J171,0)</f>
        <v>0</v>
      </c>
      <c r="BH171" s="202">
        <f>IF(N171="sníž. přenesená",J171,0)</f>
        <v>0</v>
      </c>
      <c r="BI171" s="202">
        <f>IF(N171="nulová",J171,0)</f>
        <v>0</v>
      </c>
      <c r="BJ171" s="17" t="s">
        <v>89</v>
      </c>
      <c r="BK171" s="202">
        <f>ROUND(I171*H171,2)</f>
        <v>0</v>
      </c>
      <c r="BL171" s="17" t="s">
        <v>227</v>
      </c>
      <c r="BM171" s="201" t="s">
        <v>2935</v>
      </c>
    </row>
    <row r="172" spans="1:65" s="2" customFormat="1" ht="33" customHeight="1">
      <c r="A172" s="34"/>
      <c r="B172" s="35"/>
      <c r="C172" s="190" t="s">
        <v>7</v>
      </c>
      <c r="D172" s="190" t="s">
        <v>222</v>
      </c>
      <c r="E172" s="191" t="s">
        <v>2936</v>
      </c>
      <c r="F172" s="192" t="s">
        <v>2937</v>
      </c>
      <c r="G172" s="193" t="s">
        <v>405</v>
      </c>
      <c r="H172" s="194">
        <v>11</v>
      </c>
      <c r="I172" s="195"/>
      <c r="J172" s="196">
        <f>ROUND(I172*H172,2)</f>
        <v>0</v>
      </c>
      <c r="K172" s="192" t="s">
        <v>226</v>
      </c>
      <c r="L172" s="39"/>
      <c r="M172" s="197" t="s">
        <v>1</v>
      </c>
      <c r="N172" s="198" t="s">
        <v>42</v>
      </c>
      <c r="O172" s="71"/>
      <c r="P172" s="199">
        <f>O172*H172</f>
        <v>0</v>
      </c>
      <c r="Q172" s="199">
        <v>0</v>
      </c>
      <c r="R172" s="199">
        <f>Q172*H172</f>
        <v>0</v>
      </c>
      <c r="S172" s="199">
        <v>0</v>
      </c>
      <c r="T172" s="200">
        <f>S172*H172</f>
        <v>0</v>
      </c>
      <c r="U172" s="34"/>
      <c r="V172" s="34"/>
      <c r="W172" s="34"/>
      <c r="X172" s="34"/>
      <c r="Y172" s="34"/>
      <c r="Z172" s="34"/>
      <c r="AA172" s="34"/>
      <c r="AB172" s="34"/>
      <c r="AC172" s="34"/>
      <c r="AD172" s="34"/>
      <c r="AE172" s="34"/>
      <c r="AR172" s="201" t="s">
        <v>227</v>
      </c>
      <c r="AT172" s="201" t="s">
        <v>222</v>
      </c>
      <c r="AU172" s="201" t="s">
        <v>89</v>
      </c>
      <c r="AY172" s="17" t="s">
        <v>220</v>
      </c>
      <c r="BE172" s="202">
        <f>IF(N172="základní",J172,0)</f>
        <v>0</v>
      </c>
      <c r="BF172" s="202">
        <f>IF(N172="snížená",J172,0)</f>
        <v>0</v>
      </c>
      <c r="BG172" s="202">
        <f>IF(N172="zákl. přenesená",J172,0)</f>
        <v>0</v>
      </c>
      <c r="BH172" s="202">
        <f>IF(N172="sníž. přenesená",J172,0)</f>
        <v>0</v>
      </c>
      <c r="BI172" s="202">
        <f>IF(N172="nulová",J172,0)</f>
        <v>0</v>
      </c>
      <c r="BJ172" s="17" t="s">
        <v>89</v>
      </c>
      <c r="BK172" s="202">
        <f>ROUND(I172*H172,2)</f>
        <v>0</v>
      </c>
      <c r="BL172" s="17" t="s">
        <v>227</v>
      </c>
      <c r="BM172" s="201" t="s">
        <v>2938</v>
      </c>
    </row>
    <row r="173" spans="1:65" s="2" customFormat="1" ht="33" customHeight="1">
      <c r="A173" s="34"/>
      <c r="B173" s="35"/>
      <c r="C173" s="190" t="s">
        <v>330</v>
      </c>
      <c r="D173" s="190" t="s">
        <v>222</v>
      </c>
      <c r="E173" s="191" t="s">
        <v>2939</v>
      </c>
      <c r="F173" s="192" t="s">
        <v>2940</v>
      </c>
      <c r="G173" s="193" t="s">
        <v>308</v>
      </c>
      <c r="H173" s="194">
        <v>47</v>
      </c>
      <c r="I173" s="195"/>
      <c r="J173" s="196">
        <f>ROUND(I173*H173,2)</f>
        <v>0</v>
      </c>
      <c r="K173" s="192" t="s">
        <v>226</v>
      </c>
      <c r="L173" s="39"/>
      <c r="M173" s="197" t="s">
        <v>1</v>
      </c>
      <c r="N173" s="198" t="s">
        <v>42</v>
      </c>
      <c r="O173" s="71"/>
      <c r="P173" s="199">
        <f>O173*H173</f>
        <v>0</v>
      </c>
      <c r="Q173" s="199">
        <v>0</v>
      </c>
      <c r="R173" s="199">
        <f>Q173*H173</f>
        <v>0</v>
      </c>
      <c r="S173" s="199">
        <v>0</v>
      </c>
      <c r="T173" s="200">
        <f>S173*H173</f>
        <v>0</v>
      </c>
      <c r="U173" s="34"/>
      <c r="V173" s="34"/>
      <c r="W173" s="34"/>
      <c r="X173" s="34"/>
      <c r="Y173" s="34"/>
      <c r="Z173" s="34"/>
      <c r="AA173" s="34"/>
      <c r="AB173" s="34"/>
      <c r="AC173" s="34"/>
      <c r="AD173" s="34"/>
      <c r="AE173" s="34"/>
      <c r="AR173" s="201" t="s">
        <v>227</v>
      </c>
      <c r="AT173" s="201" t="s">
        <v>222</v>
      </c>
      <c r="AU173" s="201" t="s">
        <v>89</v>
      </c>
      <c r="AY173" s="17" t="s">
        <v>220</v>
      </c>
      <c r="BE173" s="202">
        <f>IF(N173="základní",J173,0)</f>
        <v>0</v>
      </c>
      <c r="BF173" s="202">
        <f>IF(N173="snížená",J173,0)</f>
        <v>0</v>
      </c>
      <c r="BG173" s="202">
        <f>IF(N173="zákl. přenesená",J173,0)</f>
        <v>0</v>
      </c>
      <c r="BH173" s="202">
        <f>IF(N173="sníž. přenesená",J173,0)</f>
        <v>0</v>
      </c>
      <c r="BI173" s="202">
        <f>IF(N173="nulová",J173,0)</f>
        <v>0</v>
      </c>
      <c r="BJ173" s="17" t="s">
        <v>89</v>
      </c>
      <c r="BK173" s="202">
        <f>ROUND(I173*H173,2)</f>
        <v>0</v>
      </c>
      <c r="BL173" s="17" t="s">
        <v>227</v>
      </c>
      <c r="BM173" s="201" t="s">
        <v>2941</v>
      </c>
    </row>
    <row r="174" spans="1:65" s="2" customFormat="1" ht="16.5" customHeight="1">
      <c r="A174" s="34"/>
      <c r="B174" s="35"/>
      <c r="C174" s="226" t="s">
        <v>336</v>
      </c>
      <c r="D174" s="226" t="s">
        <v>408</v>
      </c>
      <c r="E174" s="227" t="s">
        <v>2942</v>
      </c>
      <c r="F174" s="228" t="s">
        <v>2943</v>
      </c>
      <c r="G174" s="229" t="s">
        <v>867</v>
      </c>
      <c r="H174" s="230">
        <v>47</v>
      </c>
      <c r="I174" s="231"/>
      <c r="J174" s="232">
        <f>ROUND(I174*H174,2)</f>
        <v>0</v>
      </c>
      <c r="K174" s="228" t="s">
        <v>1</v>
      </c>
      <c r="L174" s="233"/>
      <c r="M174" s="234" t="s">
        <v>1</v>
      </c>
      <c r="N174" s="235" t="s">
        <v>42</v>
      </c>
      <c r="O174" s="71"/>
      <c r="P174" s="199">
        <f>O174*H174</f>
        <v>0</v>
      </c>
      <c r="Q174" s="199">
        <v>0</v>
      </c>
      <c r="R174" s="199">
        <f>Q174*H174</f>
        <v>0</v>
      </c>
      <c r="S174" s="199">
        <v>0</v>
      </c>
      <c r="T174" s="200">
        <f>S174*H174</f>
        <v>0</v>
      </c>
      <c r="U174" s="34"/>
      <c r="V174" s="34"/>
      <c r="W174" s="34"/>
      <c r="X174" s="34"/>
      <c r="Y174" s="34"/>
      <c r="Z174" s="34"/>
      <c r="AA174" s="34"/>
      <c r="AB174" s="34"/>
      <c r="AC174" s="34"/>
      <c r="AD174" s="34"/>
      <c r="AE174" s="34"/>
      <c r="AR174" s="201" t="s">
        <v>262</v>
      </c>
      <c r="AT174" s="201" t="s">
        <v>408</v>
      </c>
      <c r="AU174" s="201" t="s">
        <v>89</v>
      </c>
      <c r="AY174" s="17" t="s">
        <v>220</v>
      </c>
      <c r="BE174" s="202">
        <f>IF(N174="základní",J174,0)</f>
        <v>0</v>
      </c>
      <c r="BF174" s="202">
        <f>IF(N174="snížená",J174,0)</f>
        <v>0</v>
      </c>
      <c r="BG174" s="202">
        <f>IF(N174="zákl. přenesená",J174,0)</f>
        <v>0</v>
      </c>
      <c r="BH174" s="202">
        <f>IF(N174="sníž. přenesená",J174,0)</f>
        <v>0</v>
      </c>
      <c r="BI174" s="202">
        <f>IF(N174="nulová",J174,0)</f>
        <v>0</v>
      </c>
      <c r="BJ174" s="17" t="s">
        <v>89</v>
      </c>
      <c r="BK174" s="202">
        <f>ROUND(I174*H174,2)</f>
        <v>0</v>
      </c>
      <c r="BL174" s="17" t="s">
        <v>227</v>
      </c>
      <c r="BM174" s="201" t="s">
        <v>2944</v>
      </c>
    </row>
    <row r="175" spans="2:63" s="12" customFormat="1" ht="22.9" customHeight="1">
      <c r="B175" s="174"/>
      <c r="C175" s="175"/>
      <c r="D175" s="176" t="s">
        <v>75</v>
      </c>
      <c r="E175" s="188" t="s">
        <v>89</v>
      </c>
      <c r="F175" s="188" t="s">
        <v>304</v>
      </c>
      <c r="G175" s="175"/>
      <c r="H175" s="175"/>
      <c r="I175" s="178"/>
      <c r="J175" s="189">
        <f>BK175</f>
        <v>0</v>
      </c>
      <c r="K175" s="175"/>
      <c r="L175" s="180"/>
      <c r="M175" s="181"/>
      <c r="N175" s="182"/>
      <c r="O175" s="182"/>
      <c r="P175" s="183">
        <f>SUM(P176:P181)</f>
        <v>0</v>
      </c>
      <c r="Q175" s="182"/>
      <c r="R175" s="183">
        <f>SUM(R176:R181)</f>
        <v>21.1163353</v>
      </c>
      <c r="S175" s="182"/>
      <c r="T175" s="184">
        <f>SUM(T176:T181)</f>
        <v>0</v>
      </c>
      <c r="AR175" s="185" t="s">
        <v>83</v>
      </c>
      <c r="AT175" s="186" t="s">
        <v>75</v>
      </c>
      <c r="AU175" s="186" t="s">
        <v>83</v>
      </c>
      <c r="AY175" s="185" t="s">
        <v>220</v>
      </c>
      <c r="BK175" s="187">
        <f>SUM(BK176:BK181)</f>
        <v>0</v>
      </c>
    </row>
    <row r="176" spans="1:65" s="2" customFormat="1" ht="16.5" customHeight="1">
      <c r="A176" s="34"/>
      <c r="B176" s="35"/>
      <c r="C176" s="190" t="s">
        <v>342</v>
      </c>
      <c r="D176" s="190" t="s">
        <v>222</v>
      </c>
      <c r="E176" s="191" t="s">
        <v>317</v>
      </c>
      <c r="F176" s="192" t="s">
        <v>318</v>
      </c>
      <c r="G176" s="193" t="s">
        <v>225</v>
      </c>
      <c r="H176" s="194">
        <v>0.927</v>
      </c>
      <c r="I176" s="195"/>
      <c r="J176" s="196">
        <f>ROUND(I176*H176,2)</f>
        <v>0</v>
      </c>
      <c r="K176" s="192" t="s">
        <v>226</v>
      </c>
      <c r="L176" s="39"/>
      <c r="M176" s="197" t="s">
        <v>1</v>
      </c>
      <c r="N176" s="198" t="s">
        <v>42</v>
      </c>
      <c r="O176" s="71"/>
      <c r="P176" s="199">
        <f>O176*H176</f>
        <v>0</v>
      </c>
      <c r="Q176" s="199">
        <v>2.25634</v>
      </c>
      <c r="R176" s="199">
        <f>Q176*H176</f>
        <v>2.0916271799999997</v>
      </c>
      <c r="S176" s="199">
        <v>0</v>
      </c>
      <c r="T176" s="200">
        <f>S176*H176</f>
        <v>0</v>
      </c>
      <c r="U176" s="34"/>
      <c r="V176" s="34"/>
      <c r="W176" s="34"/>
      <c r="X176" s="34"/>
      <c r="Y176" s="34"/>
      <c r="Z176" s="34"/>
      <c r="AA176" s="34"/>
      <c r="AB176" s="34"/>
      <c r="AC176" s="34"/>
      <c r="AD176" s="34"/>
      <c r="AE176" s="34"/>
      <c r="AR176" s="201" t="s">
        <v>227</v>
      </c>
      <c r="AT176" s="201" t="s">
        <v>222</v>
      </c>
      <c r="AU176" s="201" t="s">
        <v>89</v>
      </c>
      <c r="AY176" s="17" t="s">
        <v>220</v>
      </c>
      <c r="BE176" s="202">
        <f>IF(N176="základní",J176,0)</f>
        <v>0</v>
      </c>
      <c r="BF176" s="202">
        <f>IF(N176="snížená",J176,0)</f>
        <v>0</v>
      </c>
      <c r="BG176" s="202">
        <f>IF(N176="zákl. přenesená",J176,0)</f>
        <v>0</v>
      </c>
      <c r="BH176" s="202">
        <f>IF(N176="sníž. přenesená",J176,0)</f>
        <v>0</v>
      </c>
      <c r="BI176" s="202">
        <f>IF(N176="nulová",J176,0)</f>
        <v>0</v>
      </c>
      <c r="BJ176" s="17" t="s">
        <v>89</v>
      </c>
      <c r="BK176" s="202">
        <f>ROUND(I176*H176,2)</f>
        <v>0</v>
      </c>
      <c r="BL176" s="17" t="s">
        <v>227</v>
      </c>
      <c r="BM176" s="201" t="s">
        <v>2945</v>
      </c>
    </row>
    <row r="177" spans="2:51" s="13" customFormat="1" ht="12">
      <c r="B177" s="203"/>
      <c r="C177" s="204"/>
      <c r="D177" s="205" t="s">
        <v>229</v>
      </c>
      <c r="E177" s="206" t="s">
        <v>1</v>
      </c>
      <c r="F177" s="207" t="s">
        <v>2946</v>
      </c>
      <c r="G177" s="204"/>
      <c r="H177" s="208">
        <v>0.927</v>
      </c>
      <c r="I177" s="209"/>
      <c r="J177" s="204"/>
      <c r="K177" s="204"/>
      <c r="L177" s="210"/>
      <c r="M177" s="211"/>
      <c r="N177" s="212"/>
      <c r="O177" s="212"/>
      <c r="P177" s="212"/>
      <c r="Q177" s="212"/>
      <c r="R177" s="212"/>
      <c r="S177" s="212"/>
      <c r="T177" s="213"/>
      <c r="AT177" s="214" t="s">
        <v>229</v>
      </c>
      <c r="AU177" s="214" t="s">
        <v>89</v>
      </c>
      <c r="AV177" s="13" t="s">
        <v>89</v>
      </c>
      <c r="AW177" s="13" t="s">
        <v>31</v>
      </c>
      <c r="AX177" s="13" t="s">
        <v>83</v>
      </c>
      <c r="AY177" s="214" t="s">
        <v>220</v>
      </c>
    </row>
    <row r="178" spans="1:65" s="2" customFormat="1" ht="33" customHeight="1">
      <c r="A178" s="34"/>
      <c r="B178" s="35"/>
      <c r="C178" s="190" t="s">
        <v>346</v>
      </c>
      <c r="D178" s="190" t="s">
        <v>222</v>
      </c>
      <c r="E178" s="191" t="s">
        <v>2947</v>
      </c>
      <c r="F178" s="192" t="s">
        <v>2948</v>
      </c>
      <c r="G178" s="193" t="s">
        <v>301</v>
      </c>
      <c r="H178" s="194">
        <v>26.07</v>
      </c>
      <c r="I178" s="195"/>
      <c r="J178" s="196">
        <f>ROUND(I178*H178,2)</f>
        <v>0</v>
      </c>
      <c r="K178" s="192" t="s">
        <v>226</v>
      </c>
      <c r="L178" s="39"/>
      <c r="M178" s="197" t="s">
        <v>1</v>
      </c>
      <c r="N178" s="198" t="s">
        <v>42</v>
      </c>
      <c r="O178" s="71"/>
      <c r="P178" s="199">
        <f>O178*H178</f>
        <v>0</v>
      </c>
      <c r="Q178" s="199">
        <v>0.71546</v>
      </c>
      <c r="R178" s="199">
        <f>Q178*H178</f>
        <v>18.6520422</v>
      </c>
      <c r="S178" s="199">
        <v>0</v>
      </c>
      <c r="T178" s="200">
        <f>S178*H178</f>
        <v>0</v>
      </c>
      <c r="U178" s="34"/>
      <c r="V178" s="34"/>
      <c r="W178" s="34"/>
      <c r="X178" s="34"/>
      <c r="Y178" s="34"/>
      <c r="Z178" s="34"/>
      <c r="AA178" s="34"/>
      <c r="AB178" s="34"/>
      <c r="AC178" s="34"/>
      <c r="AD178" s="34"/>
      <c r="AE178" s="34"/>
      <c r="AR178" s="201" t="s">
        <v>227</v>
      </c>
      <c r="AT178" s="201" t="s">
        <v>222</v>
      </c>
      <c r="AU178" s="201" t="s">
        <v>89</v>
      </c>
      <c r="AY178" s="17" t="s">
        <v>220</v>
      </c>
      <c r="BE178" s="202">
        <f>IF(N178="základní",J178,0)</f>
        <v>0</v>
      </c>
      <c r="BF178" s="202">
        <f>IF(N178="snížená",J178,0)</f>
        <v>0</v>
      </c>
      <c r="BG178" s="202">
        <f>IF(N178="zákl. přenesená",J178,0)</f>
        <v>0</v>
      </c>
      <c r="BH178" s="202">
        <f>IF(N178="sníž. přenesená",J178,0)</f>
        <v>0</v>
      </c>
      <c r="BI178" s="202">
        <f>IF(N178="nulová",J178,0)</f>
        <v>0</v>
      </c>
      <c r="BJ178" s="17" t="s">
        <v>89</v>
      </c>
      <c r="BK178" s="202">
        <f>ROUND(I178*H178,2)</f>
        <v>0</v>
      </c>
      <c r="BL178" s="17" t="s">
        <v>227</v>
      </c>
      <c r="BM178" s="201" t="s">
        <v>2949</v>
      </c>
    </row>
    <row r="179" spans="2:51" s="13" customFormat="1" ht="12">
      <c r="B179" s="203"/>
      <c r="C179" s="204"/>
      <c r="D179" s="205" t="s">
        <v>229</v>
      </c>
      <c r="E179" s="206" t="s">
        <v>1</v>
      </c>
      <c r="F179" s="207" t="s">
        <v>2950</v>
      </c>
      <c r="G179" s="204"/>
      <c r="H179" s="208">
        <v>26.07</v>
      </c>
      <c r="I179" s="209"/>
      <c r="J179" s="204"/>
      <c r="K179" s="204"/>
      <c r="L179" s="210"/>
      <c r="M179" s="211"/>
      <c r="N179" s="212"/>
      <c r="O179" s="212"/>
      <c r="P179" s="212"/>
      <c r="Q179" s="212"/>
      <c r="R179" s="212"/>
      <c r="S179" s="212"/>
      <c r="T179" s="213"/>
      <c r="AT179" s="214" t="s">
        <v>229</v>
      </c>
      <c r="AU179" s="214" t="s">
        <v>89</v>
      </c>
      <c r="AV179" s="13" t="s">
        <v>89</v>
      </c>
      <c r="AW179" s="13" t="s">
        <v>31</v>
      </c>
      <c r="AX179" s="13" t="s">
        <v>83</v>
      </c>
      <c r="AY179" s="214" t="s">
        <v>220</v>
      </c>
    </row>
    <row r="180" spans="1:65" s="2" customFormat="1" ht="24">
      <c r="A180" s="34"/>
      <c r="B180" s="35"/>
      <c r="C180" s="190" t="s">
        <v>352</v>
      </c>
      <c r="D180" s="190" t="s">
        <v>222</v>
      </c>
      <c r="E180" s="191" t="s">
        <v>337</v>
      </c>
      <c r="F180" s="192" t="s">
        <v>338</v>
      </c>
      <c r="G180" s="193" t="s">
        <v>339</v>
      </c>
      <c r="H180" s="194">
        <v>0.352</v>
      </c>
      <c r="I180" s="195"/>
      <c r="J180" s="196">
        <f>ROUND(I180*H180,2)</f>
        <v>0</v>
      </c>
      <c r="K180" s="192" t="s">
        <v>226</v>
      </c>
      <c r="L180" s="39"/>
      <c r="M180" s="197" t="s">
        <v>1</v>
      </c>
      <c r="N180" s="198" t="s">
        <v>42</v>
      </c>
      <c r="O180" s="71"/>
      <c r="P180" s="199">
        <f>O180*H180</f>
        <v>0</v>
      </c>
      <c r="Q180" s="199">
        <v>1.05871</v>
      </c>
      <c r="R180" s="199">
        <f>Q180*H180</f>
        <v>0.37266592</v>
      </c>
      <c r="S180" s="199">
        <v>0</v>
      </c>
      <c r="T180" s="200">
        <f>S180*H180</f>
        <v>0</v>
      </c>
      <c r="U180" s="34"/>
      <c r="V180" s="34"/>
      <c r="W180" s="34"/>
      <c r="X180" s="34"/>
      <c r="Y180" s="34"/>
      <c r="Z180" s="34"/>
      <c r="AA180" s="34"/>
      <c r="AB180" s="34"/>
      <c r="AC180" s="34"/>
      <c r="AD180" s="34"/>
      <c r="AE180" s="34"/>
      <c r="AR180" s="201" t="s">
        <v>227</v>
      </c>
      <c r="AT180" s="201" t="s">
        <v>222</v>
      </c>
      <c r="AU180" s="201" t="s">
        <v>89</v>
      </c>
      <c r="AY180" s="17" t="s">
        <v>220</v>
      </c>
      <c r="BE180" s="202">
        <f>IF(N180="základní",J180,0)</f>
        <v>0</v>
      </c>
      <c r="BF180" s="202">
        <f>IF(N180="snížená",J180,0)</f>
        <v>0</v>
      </c>
      <c r="BG180" s="202">
        <f>IF(N180="zákl. přenesená",J180,0)</f>
        <v>0</v>
      </c>
      <c r="BH180" s="202">
        <f>IF(N180="sníž. přenesená",J180,0)</f>
        <v>0</v>
      </c>
      <c r="BI180" s="202">
        <f>IF(N180="nulová",J180,0)</f>
        <v>0</v>
      </c>
      <c r="BJ180" s="17" t="s">
        <v>89</v>
      </c>
      <c r="BK180" s="202">
        <f>ROUND(I180*H180,2)</f>
        <v>0</v>
      </c>
      <c r="BL180" s="17" t="s">
        <v>227</v>
      </c>
      <c r="BM180" s="201" t="s">
        <v>2951</v>
      </c>
    </row>
    <row r="181" spans="2:51" s="13" customFormat="1" ht="12">
      <c r="B181" s="203"/>
      <c r="C181" s="204"/>
      <c r="D181" s="205" t="s">
        <v>229</v>
      </c>
      <c r="E181" s="206" t="s">
        <v>1</v>
      </c>
      <c r="F181" s="207" t="s">
        <v>2952</v>
      </c>
      <c r="G181" s="204"/>
      <c r="H181" s="208">
        <v>0.352</v>
      </c>
      <c r="I181" s="209"/>
      <c r="J181" s="204"/>
      <c r="K181" s="204"/>
      <c r="L181" s="210"/>
      <c r="M181" s="211"/>
      <c r="N181" s="212"/>
      <c r="O181" s="212"/>
      <c r="P181" s="212"/>
      <c r="Q181" s="212"/>
      <c r="R181" s="212"/>
      <c r="S181" s="212"/>
      <c r="T181" s="213"/>
      <c r="AT181" s="214" t="s">
        <v>229</v>
      </c>
      <c r="AU181" s="214" t="s">
        <v>89</v>
      </c>
      <c r="AV181" s="13" t="s">
        <v>89</v>
      </c>
      <c r="AW181" s="13" t="s">
        <v>31</v>
      </c>
      <c r="AX181" s="13" t="s">
        <v>83</v>
      </c>
      <c r="AY181" s="214" t="s">
        <v>220</v>
      </c>
    </row>
    <row r="182" spans="2:63" s="12" customFormat="1" ht="22.9" customHeight="1">
      <c r="B182" s="174"/>
      <c r="C182" s="175"/>
      <c r="D182" s="176" t="s">
        <v>75</v>
      </c>
      <c r="E182" s="188" t="s">
        <v>108</v>
      </c>
      <c r="F182" s="188" t="s">
        <v>345</v>
      </c>
      <c r="G182" s="175"/>
      <c r="H182" s="175"/>
      <c r="I182" s="178"/>
      <c r="J182" s="189">
        <f>BK182</f>
        <v>0</v>
      </c>
      <c r="K182" s="175"/>
      <c r="L182" s="180"/>
      <c r="M182" s="181"/>
      <c r="N182" s="182"/>
      <c r="O182" s="182"/>
      <c r="P182" s="183">
        <f>SUM(P183:P189)</f>
        <v>0</v>
      </c>
      <c r="Q182" s="182"/>
      <c r="R182" s="183">
        <f>SUM(R183:R189)</f>
        <v>47.27545648</v>
      </c>
      <c r="S182" s="182"/>
      <c r="T182" s="184">
        <f>SUM(T183:T189)</f>
        <v>0</v>
      </c>
      <c r="AR182" s="185" t="s">
        <v>83</v>
      </c>
      <c r="AT182" s="186" t="s">
        <v>75</v>
      </c>
      <c r="AU182" s="186" t="s">
        <v>83</v>
      </c>
      <c r="AY182" s="185" t="s">
        <v>220</v>
      </c>
      <c r="BK182" s="187">
        <f>SUM(BK183:BK189)</f>
        <v>0</v>
      </c>
    </row>
    <row r="183" spans="1:65" s="2" customFormat="1" ht="24">
      <c r="A183" s="34"/>
      <c r="B183" s="35"/>
      <c r="C183" s="190" t="s">
        <v>357</v>
      </c>
      <c r="D183" s="190" t="s">
        <v>222</v>
      </c>
      <c r="E183" s="191" t="s">
        <v>2953</v>
      </c>
      <c r="F183" s="192" t="s">
        <v>2954</v>
      </c>
      <c r="G183" s="193" t="s">
        <v>308</v>
      </c>
      <c r="H183" s="194">
        <v>37.6</v>
      </c>
      <c r="I183" s="195"/>
      <c r="J183" s="196">
        <f>ROUND(I183*H183,2)</f>
        <v>0</v>
      </c>
      <c r="K183" s="192" t="s">
        <v>226</v>
      </c>
      <c r="L183" s="39"/>
      <c r="M183" s="197" t="s">
        <v>1</v>
      </c>
      <c r="N183" s="198" t="s">
        <v>42</v>
      </c>
      <c r="O183" s="71"/>
      <c r="P183" s="199">
        <f>O183*H183</f>
        <v>0</v>
      </c>
      <c r="Q183" s="199">
        <v>0.29757</v>
      </c>
      <c r="R183" s="199">
        <f>Q183*H183</f>
        <v>11.188632</v>
      </c>
      <c r="S183" s="199">
        <v>0</v>
      </c>
      <c r="T183" s="200">
        <f>S183*H183</f>
        <v>0</v>
      </c>
      <c r="U183" s="34"/>
      <c r="V183" s="34"/>
      <c r="W183" s="34"/>
      <c r="X183" s="34"/>
      <c r="Y183" s="34"/>
      <c r="Z183" s="34"/>
      <c r="AA183" s="34"/>
      <c r="AB183" s="34"/>
      <c r="AC183" s="34"/>
      <c r="AD183" s="34"/>
      <c r="AE183" s="34"/>
      <c r="AR183" s="201" t="s">
        <v>227</v>
      </c>
      <c r="AT183" s="201" t="s">
        <v>222</v>
      </c>
      <c r="AU183" s="201" t="s">
        <v>89</v>
      </c>
      <c r="AY183" s="17" t="s">
        <v>220</v>
      </c>
      <c r="BE183" s="202">
        <f>IF(N183="základní",J183,0)</f>
        <v>0</v>
      </c>
      <c r="BF183" s="202">
        <f>IF(N183="snížená",J183,0)</f>
        <v>0</v>
      </c>
      <c r="BG183" s="202">
        <f>IF(N183="zákl. přenesená",J183,0)</f>
        <v>0</v>
      </c>
      <c r="BH183" s="202">
        <f>IF(N183="sníž. přenesená",J183,0)</f>
        <v>0</v>
      </c>
      <c r="BI183" s="202">
        <f>IF(N183="nulová",J183,0)</f>
        <v>0</v>
      </c>
      <c r="BJ183" s="17" t="s">
        <v>89</v>
      </c>
      <c r="BK183" s="202">
        <f>ROUND(I183*H183,2)</f>
        <v>0</v>
      </c>
      <c r="BL183" s="17" t="s">
        <v>227</v>
      </c>
      <c r="BM183" s="201" t="s">
        <v>2955</v>
      </c>
    </row>
    <row r="184" spans="1:65" s="2" customFormat="1" ht="21.75" customHeight="1">
      <c r="A184" s="34"/>
      <c r="B184" s="35"/>
      <c r="C184" s="226" t="s">
        <v>364</v>
      </c>
      <c r="D184" s="226" t="s">
        <v>408</v>
      </c>
      <c r="E184" s="227" t="s">
        <v>2956</v>
      </c>
      <c r="F184" s="228" t="s">
        <v>2957</v>
      </c>
      <c r="G184" s="229" t="s">
        <v>405</v>
      </c>
      <c r="H184" s="230">
        <v>197.4</v>
      </c>
      <c r="I184" s="231"/>
      <c r="J184" s="232">
        <f>ROUND(I184*H184,2)</f>
        <v>0</v>
      </c>
      <c r="K184" s="228" t="s">
        <v>226</v>
      </c>
      <c r="L184" s="233"/>
      <c r="M184" s="234" t="s">
        <v>1</v>
      </c>
      <c r="N184" s="235" t="s">
        <v>42</v>
      </c>
      <c r="O184" s="71"/>
      <c r="P184" s="199">
        <f>O184*H184</f>
        <v>0</v>
      </c>
      <c r="Q184" s="199">
        <v>0.122</v>
      </c>
      <c r="R184" s="199">
        <f>Q184*H184</f>
        <v>24.0828</v>
      </c>
      <c r="S184" s="199">
        <v>0</v>
      </c>
      <c r="T184" s="200">
        <f>S184*H184</f>
        <v>0</v>
      </c>
      <c r="U184" s="34"/>
      <c r="V184" s="34"/>
      <c r="W184" s="34"/>
      <c r="X184" s="34"/>
      <c r="Y184" s="34"/>
      <c r="Z184" s="34"/>
      <c r="AA184" s="34"/>
      <c r="AB184" s="34"/>
      <c r="AC184" s="34"/>
      <c r="AD184" s="34"/>
      <c r="AE184" s="34"/>
      <c r="AR184" s="201" t="s">
        <v>262</v>
      </c>
      <c r="AT184" s="201" t="s">
        <v>408</v>
      </c>
      <c r="AU184" s="201" t="s">
        <v>89</v>
      </c>
      <c r="AY184" s="17" t="s">
        <v>220</v>
      </c>
      <c r="BE184" s="202">
        <f>IF(N184="základní",J184,0)</f>
        <v>0</v>
      </c>
      <c r="BF184" s="202">
        <f>IF(N184="snížená",J184,0)</f>
        <v>0</v>
      </c>
      <c r="BG184" s="202">
        <f>IF(N184="zákl. přenesená",J184,0)</f>
        <v>0</v>
      </c>
      <c r="BH184" s="202">
        <f>IF(N184="sníž. přenesená",J184,0)</f>
        <v>0</v>
      </c>
      <c r="BI184" s="202">
        <f>IF(N184="nulová",J184,0)</f>
        <v>0</v>
      </c>
      <c r="BJ184" s="17" t="s">
        <v>89</v>
      </c>
      <c r="BK184" s="202">
        <f>ROUND(I184*H184,2)</f>
        <v>0</v>
      </c>
      <c r="BL184" s="17" t="s">
        <v>227</v>
      </c>
      <c r="BM184" s="201" t="s">
        <v>2958</v>
      </c>
    </row>
    <row r="185" spans="2:51" s="13" customFormat="1" ht="12">
      <c r="B185" s="203"/>
      <c r="C185" s="204"/>
      <c r="D185" s="205" t="s">
        <v>229</v>
      </c>
      <c r="E185" s="206" t="s">
        <v>1</v>
      </c>
      <c r="F185" s="207" t="s">
        <v>2959</v>
      </c>
      <c r="G185" s="204"/>
      <c r="H185" s="208">
        <v>197.4</v>
      </c>
      <c r="I185" s="209"/>
      <c r="J185" s="204"/>
      <c r="K185" s="204"/>
      <c r="L185" s="210"/>
      <c r="M185" s="211"/>
      <c r="N185" s="212"/>
      <c r="O185" s="212"/>
      <c r="P185" s="212"/>
      <c r="Q185" s="212"/>
      <c r="R185" s="212"/>
      <c r="S185" s="212"/>
      <c r="T185" s="213"/>
      <c r="AT185" s="214" t="s">
        <v>229</v>
      </c>
      <c r="AU185" s="214" t="s">
        <v>89</v>
      </c>
      <c r="AV185" s="13" t="s">
        <v>89</v>
      </c>
      <c r="AW185" s="13" t="s">
        <v>31</v>
      </c>
      <c r="AX185" s="13" t="s">
        <v>83</v>
      </c>
      <c r="AY185" s="214" t="s">
        <v>220</v>
      </c>
    </row>
    <row r="186" spans="1:65" s="2" customFormat="1" ht="36">
      <c r="A186" s="34"/>
      <c r="B186" s="35"/>
      <c r="C186" s="190" t="s">
        <v>394</v>
      </c>
      <c r="D186" s="190" t="s">
        <v>222</v>
      </c>
      <c r="E186" s="191" t="s">
        <v>2960</v>
      </c>
      <c r="F186" s="192" t="s">
        <v>2961</v>
      </c>
      <c r="G186" s="193" t="s">
        <v>301</v>
      </c>
      <c r="H186" s="194">
        <v>37.562</v>
      </c>
      <c r="I186" s="195"/>
      <c r="J186" s="196">
        <f>ROUND(I186*H186,2)</f>
        <v>0</v>
      </c>
      <c r="K186" s="192" t="s">
        <v>226</v>
      </c>
      <c r="L186" s="39"/>
      <c r="M186" s="197" t="s">
        <v>1</v>
      </c>
      <c r="N186" s="198" t="s">
        <v>42</v>
      </c>
      <c r="O186" s="71"/>
      <c r="P186" s="199">
        <f>O186*H186</f>
        <v>0</v>
      </c>
      <c r="Q186" s="199">
        <v>0.29104</v>
      </c>
      <c r="R186" s="199">
        <f>Q186*H186</f>
        <v>10.93204448</v>
      </c>
      <c r="S186" s="199">
        <v>0</v>
      </c>
      <c r="T186" s="200">
        <f>S186*H186</f>
        <v>0</v>
      </c>
      <c r="U186" s="34"/>
      <c r="V186" s="34"/>
      <c r="W186" s="34"/>
      <c r="X186" s="34"/>
      <c r="Y186" s="34"/>
      <c r="Z186" s="34"/>
      <c r="AA186" s="34"/>
      <c r="AB186" s="34"/>
      <c r="AC186" s="34"/>
      <c r="AD186" s="34"/>
      <c r="AE186" s="34"/>
      <c r="AR186" s="201" t="s">
        <v>227</v>
      </c>
      <c r="AT186" s="201" t="s">
        <v>222</v>
      </c>
      <c r="AU186" s="201" t="s">
        <v>89</v>
      </c>
      <c r="AY186" s="17" t="s">
        <v>220</v>
      </c>
      <c r="BE186" s="202">
        <f>IF(N186="základní",J186,0)</f>
        <v>0</v>
      </c>
      <c r="BF186" s="202">
        <f>IF(N186="snížená",J186,0)</f>
        <v>0</v>
      </c>
      <c r="BG186" s="202">
        <f>IF(N186="zákl. přenesená",J186,0)</f>
        <v>0</v>
      </c>
      <c r="BH186" s="202">
        <f>IF(N186="sníž. přenesená",J186,0)</f>
        <v>0</v>
      </c>
      <c r="BI186" s="202">
        <f>IF(N186="nulová",J186,0)</f>
        <v>0</v>
      </c>
      <c r="BJ186" s="17" t="s">
        <v>89</v>
      </c>
      <c r="BK186" s="202">
        <f>ROUND(I186*H186,2)</f>
        <v>0</v>
      </c>
      <c r="BL186" s="17" t="s">
        <v>227</v>
      </c>
      <c r="BM186" s="201" t="s">
        <v>2962</v>
      </c>
    </row>
    <row r="187" spans="2:51" s="13" customFormat="1" ht="12">
      <c r="B187" s="203"/>
      <c r="C187" s="204"/>
      <c r="D187" s="205" t="s">
        <v>229</v>
      </c>
      <c r="E187" s="206" t="s">
        <v>1</v>
      </c>
      <c r="F187" s="207" t="s">
        <v>2963</v>
      </c>
      <c r="G187" s="204"/>
      <c r="H187" s="208">
        <v>37.562</v>
      </c>
      <c r="I187" s="209"/>
      <c r="J187" s="204"/>
      <c r="K187" s="204"/>
      <c r="L187" s="210"/>
      <c r="M187" s="211"/>
      <c r="N187" s="212"/>
      <c r="O187" s="212"/>
      <c r="P187" s="212"/>
      <c r="Q187" s="212"/>
      <c r="R187" s="212"/>
      <c r="S187" s="212"/>
      <c r="T187" s="213"/>
      <c r="AT187" s="214" t="s">
        <v>229</v>
      </c>
      <c r="AU187" s="214" t="s">
        <v>89</v>
      </c>
      <c r="AV187" s="13" t="s">
        <v>89</v>
      </c>
      <c r="AW187" s="13" t="s">
        <v>31</v>
      </c>
      <c r="AX187" s="13" t="s">
        <v>83</v>
      </c>
      <c r="AY187" s="214" t="s">
        <v>220</v>
      </c>
    </row>
    <row r="188" spans="1:65" s="2" customFormat="1" ht="24">
      <c r="A188" s="34"/>
      <c r="B188" s="35"/>
      <c r="C188" s="190" t="s">
        <v>399</v>
      </c>
      <c r="D188" s="190" t="s">
        <v>222</v>
      </c>
      <c r="E188" s="191" t="s">
        <v>2964</v>
      </c>
      <c r="F188" s="192" t="s">
        <v>2965</v>
      </c>
      <c r="G188" s="193" t="s">
        <v>308</v>
      </c>
      <c r="H188" s="194">
        <v>29.45</v>
      </c>
      <c r="I188" s="195"/>
      <c r="J188" s="196">
        <f>ROUND(I188*H188,2)</f>
        <v>0</v>
      </c>
      <c r="K188" s="192" t="s">
        <v>226</v>
      </c>
      <c r="L188" s="39"/>
      <c r="M188" s="197" t="s">
        <v>1</v>
      </c>
      <c r="N188" s="198" t="s">
        <v>42</v>
      </c>
      <c r="O188" s="71"/>
      <c r="P188" s="199">
        <f>O188*H188</f>
        <v>0</v>
      </c>
      <c r="Q188" s="199">
        <v>0.0364</v>
      </c>
      <c r="R188" s="199">
        <f>Q188*H188</f>
        <v>1.07198</v>
      </c>
      <c r="S188" s="199">
        <v>0</v>
      </c>
      <c r="T188" s="200">
        <f>S188*H188</f>
        <v>0</v>
      </c>
      <c r="U188" s="34"/>
      <c r="V188" s="34"/>
      <c r="W188" s="34"/>
      <c r="X188" s="34"/>
      <c r="Y188" s="34"/>
      <c r="Z188" s="34"/>
      <c r="AA188" s="34"/>
      <c r="AB188" s="34"/>
      <c r="AC188" s="34"/>
      <c r="AD188" s="34"/>
      <c r="AE188" s="34"/>
      <c r="AR188" s="201" t="s">
        <v>227</v>
      </c>
      <c r="AT188" s="201" t="s">
        <v>222</v>
      </c>
      <c r="AU188" s="201" t="s">
        <v>89</v>
      </c>
      <c r="AY188" s="17" t="s">
        <v>220</v>
      </c>
      <c r="BE188" s="202">
        <f>IF(N188="základní",J188,0)</f>
        <v>0</v>
      </c>
      <c r="BF188" s="202">
        <f>IF(N188="snížená",J188,0)</f>
        <v>0</v>
      </c>
      <c r="BG188" s="202">
        <f>IF(N188="zákl. přenesená",J188,0)</f>
        <v>0</v>
      </c>
      <c r="BH188" s="202">
        <f>IF(N188="sníž. přenesená",J188,0)</f>
        <v>0</v>
      </c>
      <c r="BI188" s="202">
        <f>IF(N188="nulová",J188,0)</f>
        <v>0</v>
      </c>
      <c r="BJ188" s="17" t="s">
        <v>89</v>
      </c>
      <c r="BK188" s="202">
        <f>ROUND(I188*H188,2)</f>
        <v>0</v>
      </c>
      <c r="BL188" s="17" t="s">
        <v>227</v>
      </c>
      <c r="BM188" s="201" t="s">
        <v>2966</v>
      </c>
    </row>
    <row r="189" spans="2:51" s="13" customFormat="1" ht="12">
      <c r="B189" s="203"/>
      <c r="C189" s="204"/>
      <c r="D189" s="205" t="s">
        <v>229</v>
      </c>
      <c r="E189" s="206" t="s">
        <v>1</v>
      </c>
      <c r="F189" s="207" t="s">
        <v>2967</v>
      </c>
      <c r="G189" s="204"/>
      <c r="H189" s="208">
        <v>29.45</v>
      </c>
      <c r="I189" s="209"/>
      <c r="J189" s="204"/>
      <c r="K189" s="204"/>
      <c r="L189" s="210"/>
      <c r="M189" s="211"/>
      <c r="N189" s="212"/>
      <c r="O189" s="212"/>
      <c r="P189" s="212"/>
      <c r="Q189" s="212"/>
      <c r="R189" s="212"/>
      <c r="S189" s="212"/>
      <c r="T189" s="213"/>
      <c r="AT189" s="214" t="s">
        <v>229</v>
      </c>
      <c r="AU189" s="214" t="s">
        <v>89</v>
      </c>
      <c r="AV189" s="13" t="s">
        <v>89</v>
      </c>
      <c r="AW189" s="13" t="s">
        <v>31</v>
      </c>
      <c r="AX189" s="13" t="s">
        <v>83</v>
      </c>
      <c r="AY189" s="214" t="s">
        <v>220</v>
      </c>
    </row>
    <row r="190" spans="2:63" s="12" customFormat="1" ht="22.9" customHeight="1">
      <c r="B190" s="174"/>
      <c r="C190" s="175"/>
      <c r="D190" s="176" t="s">
        <v>75</v>
      </c>
      <c r="E190" s="188" t="s">
        <v>227</v>
      </c>
      <c r="F190" s="188" t="s">
        <v>517</v>
      </c>
      <c r="G190" s="175"/>
      <c r="H190" s="175"/>
      <c r="I190" s="178"/>
      <c r="J190" s="189">
        <f>BK190</f>
        <v>0</v>
      </c>
      <c r="K190" s="175"/>
      <c r="L190" s="180"/>
      <c r="M190" s="181"/>
      <c r="N190" s="182"/>
      <c r="O190" s="182"/>
      <c r="P190" s="183">
        <f>SUM(P191:P194)</f>
        <v>0</v>
      </c>
      <c r="Q190" s="182"/>
      <c r="R190" s="183">
        <f>SUM(R191:R194)</f>
        <v>1.0246978</v>
      </c>
      <c r="S190" s="182"/>
      <c r="T190" s="184">
        <f>SUM(T191:T194)</f>
        <v>0</v>
      </c>
      <c r="AR190" s="185" t="s">
        <v>83</v>
      </c>
      <c r="AT190" s="186" t="s">
        <v>75</v>
      </c>
      <c r="AU190" s="186" t="s">
        <v>83</v>
      </c>
      <c r="AY190" s="185" t="s">
        <v>220</v>
      </c>
      <c r="BK190" s="187">
        <f>SUM(BK191:BK194)</f>
        <v>0</v>
      </c>
    </row>
    <row r="191" spans="1:65" s="2" customFormat="1" ht="24">
      <c r="A191" s="34"/>
      <c r="B191" s="35"/>
      <c r="C191" s="190" t="s">
        <v>402</v>
      </c>
      <c r="D191" s="190" t="s">
        <v>222</v>
      </c>
      <c r="E191" s="191" t="s">
        <v>639</v>
      </c>
      <c r="F191" s="192" t="s">
        <v>640</v>
      </c>
      <c r="G191" s="193" t="s">
        <v>308</v>
      </c>
      <c r="H191" s="194">
        <v>9.8</v>
      </c>
      <c r="I191" s="195"/>
      <c r="J191" s="196">
        <f>ROUND(I191*H191,2)</f>
        <v>0</v>
      </c>
      <c r="K191" s="192" t="s">
        <v>226</v>
      </c>
      <c r="L191" s="39"/>
      <c r="M191" s="197" t="s">
        <v>1</v>
      </c>
      <c r="N191" s="198" t="s">
        <v>42</v>
      </c>
      <c r="O191" s="71"/>
      <c r="P191" s="199">
        <f>O191*H191</f>
        <v>0</v>
      </c>
      <c r="Q191" s="199">
        <v>0.1016</v>
      </c>
      <c r="R191" s="199">
        <f>Q191*H191</f>
        <v>0.99568</v>
      </c>
      <c r="S191" s="199">
        <v>0</v>
      </c>
      <c r="T191" s="200">
        <f>S191*H191</f>
        <v>0</v>
      </c>
      <c r="U191" s="34"/>
      <c r="V191" s="34"/>
      <c r="W191" s="34"/>
      <c r="X191" s="34"/>
      <c r="Y191" s="34"/>
      <c r="Z191" s="34"/>
      <c r="AA191" s="34"/>
      <c r="AB191" s="34"/>
      <c r="AC191" s="34"/>
      <c r="AD191" s="34"/>
      <c r="AE191" s="34"/>
      <c r="AR191" s="201" t="s">
        <v>227</v>
      </c>
      <c r="AT191" s="201" t="s">
        <v>222</v>
      </c>
      <c r="AU191" s="201" t="s">
        <v>89</v>
      </c>
      <c r="AY191" s="17" t="s">
        <v>220</v>
      </c>
      <c r="BE191" s="202">
        <f>IF(N191="základní",J191,0)</f>
        <v>0</v>
      </c>
      <c r="BF191" s="202">
        <f>IF(N191="snížená",J191,0)</f>
        <v>0</v>
      </c>
      <c r="BG191" s="202">
        <f>IF(N191="zákl. přenesená",J191,0)</f>
        <v>0</v>
      </c>
      <c r="BH191" s="202">
        <f>IF(N191="sníž. přenesená",J191,0)</f>
        <v>0</v>
      </c>
      <c r="BI191" s="202">
        <f>IF(N191="nulová",J191,0)</f>
        <v>0</v>
      </c>
      <c r="BJ191" s="17" t="s">
        <v>89</v>
      </c>
      <c r="BK191" s="202">
        <f>ROUND(I191*H191,2)</f>
        <v>0</v>
      </c>
      <c r="BL191" s="17" t="s">
        <v>227</v>
      </c>
      <c r="BM191" s="201" t="s">
        <v>2968</v>
      </c>
    </row>
    <row r="192" spans="2:51" s="13" customFormat="1" ht="12">
      <c r="B192" s="203"/>
      <c r="C192" s="204"/>
      <c r="D192" s="205" t="s">
        <v>229</v>
      </c>
      <c r="E192" s="206" t="s">
        <v>1</v>
      </c>
      <c r="F192" s="207" t="s">
        <v>2969</v>
      </c>
      <c r="G192" s="204"/>
      <c r="H192" s="208">
        <v>9.8</v>
      </c>
      <c r="I192" s="209"/>
      <c r="J192" s="204"/>
      <c r="K192" s="204"/>
      <c r="L192" s="210"/>
      <c r="M192" s="211"/>
      <c r="N192" s="212"/>
      <c r="O192" s="212"/>
      <c r="P192" s="212"/>
      <c r="Q192" s="212"/>
      <c r="R192" s="212"/>
      <c r="S192" s="212"/>
      <c r="T192" s="213"/>
      <c r="AT192" s="214" t="s">
        <v>229</v>
      </c>
      <c r="AU192" s="214" t="s">
        <v>89</v>
      </c>
      <c r="AV192" s="13" t="s">
        <v>89</v>
      </c>
      <c r="AW192" s="13" t="s">
        <v>31</v>
      </c>
      <c r="AX192" s="13" t="s">
        <v>83</v>
      </c>
      <c r="AY192" s="214" t="s">
        <v>220</v>
      </c>
    </row>
    <row r="193" spans="1:65" s="2" customFormat="1" ht="16.5" customHeight="1">
      <c r="A193" s="34"/>
      <c r="B193" s="35"/>
      <c r="C193" s="190" t="s">
        <v>407</v>
      </c>
      <c r="D193" s="190" t="s">
        <v>222</v>
      </c>
      <c r="E193" s="191" t="s">
        <v>644</v>
      </c>
      <c r="F193" s="192" t="s">
        <v>645</v>
      </c>
      <c r="G193" s="193" t="s">
        <v>301</v>
      </c>
      <c r="H193" s="194">
        <v>4.41</v>
      </c>
      <c r="I193" s="195"/>
      <c r="J193" s="196">
        <f>ROUND(I193*H193,2)</f>
        <v>0</v>
      </c>
      <c r="K193" s="192" t="s">
        <v>226</v>
      </c>
      <c r="L193" s="39"/>
      <c r="M193" s="197" t="s">
        <v>1</v>
      </c>
      <c r="N193" s="198" t="s">
        <v>42</v>
      </c>
      <c r="O193" s="71"/>
      <c r="P193" s="199">
        <f>O193*H193</f>
        <v>0</v>
      </c>
      <c r="Q193" s="199">
        <v>0.00658</v>
      </c>
      <c r="R193" s="199">
        <f>Q193*H193</f>
        <v>0.0290178</v>
      </c>
      <c r="S193" s="199">
        <v>0</v>
      </c>
      <c r="T193" s="200">
        <f>S193*H193</f>
        <v>0</v>
      </c>
      <c r="U193" s="34"/>
      <c r="V193" s="34"/>
      <c r="W193" s="34"/>
      <c r="X193" s="34"/>
      <c r="Y193" s="34"/>
      <c r="Z193" s="34"/>
      <c r="AA193" s="34"/>
      <c r="AB193" s="34"/>
      <c r="AC193" s="34"/>
      <c r="AD193" s="34"/>
      <c r="AE193" s="34"/>
      <c r="AR193" s="201" t="s">
        <v>227</v>
      </c>
      <c r="AT193" s="201" t="s">
        <v>222</v>
      </c>
      <c r="AU193" s="201" t="s">
        <v>89</v>
      </c>
      <c r="AY193" s="17" t="s">
        <v>220</v>
      </c>
      <c r="BE193" s="202">
        <f>IF(N193="základní",J193,0)</f>
        <v>0</v>
      </c>
      <c r="BF193" s="202">
        <f>IF(N193="snížená",J193,0)</f>
        <v>0</v>
      </c>
      <c r="BG193" s="202">
        <f>IF(N193="zákl. přenesená",J193,0)</f>
        <v>0</v>
      </c>
      <c r="BH193" s="202">
        <f>IF(N193="sníž. přenesená",J193,0)</f>
        <v>0</v>
      </c>
      <c r="BI193" s="202">
        <f>IF(N193="nulová",J193,0)</f>
        <v>0</v>
      </c>
      <c r="BJ193" s="17" t="s">
        <v>89</v>
      </c>
      <c r="BK193" s="202">
        <f>ROUND(I193*H193,2)</f>
        <v>0</v>
      </c>
      <c r="BL193" s="17" t="s">
        <v>227</v>
      </c>
      <c r="BM193" s="201" t="s">
        <v>2970</v>
      </c>
    </row>
    <row r="194" spans="2:51" s="13" customFormat="1" ht="12">
      <c r="B194" s="203"/>
      <c r="C194" s="204"/>
      <c r="D194" s="205" t="s">
        <v>229</v>
      </c>
      <c r="E194" s="206" t="s">
        <v>1</v>
      </c>
      <c r="F194" s="207" t="s">
        <v>2971</v>
      </c>
      <c r="G194" s="204"/>
      <c r="H194" s="208">
        <v>4.41</v>
      </c>
      <c r="I194" s="209"/>
      <c r="J194" s="204"/>
      <c r="K194" s="204"/>
      <c r="L194" s="210"/>
      <c r="M194" s="211"/>
      <c r="N194" s="212"/>
      <c r="O194" s="212"/>
      <c r="P194" s="212"/>
      <c r="Q194" s="212"/>
      <c r="R194" s="212"/>
      <c r="S194" s="212"/>
      <c r="T194" s="213"/>
      <c r="AT194" s="214" t="s">
        <v>229</v>
      </c>
      <c r="AU194" s="214" t="s">
        <v>89</v>
      </c>
      <c r="AV194" s="13" t="s">
        <v>89</v>
      </c>
      <c r="AW194" s="13" t="s">
        <v>31</v>
      </c>
      <c r="AX194" s="13" t="s">
        <v>83</v>
      </c>
      <c r="AY194" s="214" t="s">
        <v>220</v>
      </c>
    </row>
    <row r="195" spans="2:63" s="12" customFormat="1" ht="22.9" customHeight="1">
      <c r="B195" s="174"/>
      <c r="C195" s="175"/>
      <c r="D195" s="176" t="s">
        <v>75</v>
      </c>
      <c r="E195" s="188" t="s">
        <v>243</v>
      </c>
      <c r="F195" s="188" t="s">
        <v>2972</v>
      </c>
      <c r="G195" s="175"/>
      <c r="H195" s="175"/>
      <c r="I195" s="178"/>
      <c r="J195" s="189">
        <f>BK195</f>
        <v>0</v>
      </c>
      <c r="K195" s="175"/>
      <c r="L195" s="180"/>
      <c r="M195" s="181"/>
      <c r="N195" s="182"/>
      <c r="O195" s="182"/>
      <c r="P195" s="183">
        <f>SUM(P196:P212)</f>
        <v>0</v>
      </c>
      <c r="Q195" s="182"/>
      <c r="R195" s="183">
        <f>SUM(R196:R212)</f>
        <v>115.33067975</v>
      </c>
      <c r="S195" s="182"/>
      <c r="T195" s="184">
        <f>SUM(T196:T212)</f>
        <v>0</v>
      </c>
      <c r="AR195" s="185" t="s">
        <v>83</v>
      </c>
      <c r="AT195" s="186" t="s">
        <v>75</v>
      </c>
      <c r="AU195" s="186" t="s">
        <v>83</v>
      </c>
      <c r="AY195" s="185" t="s">
        <v>220</v>
      </c>
      <c r="BK195" s="187">
        <f>SUM(BK196:BK212)</f>
        <v>0</v>
      </c>
    </row>
    <row r="196" spans="1:65" s="2" customFormat="1" ht="21.75" customHeight="1">
      <c r="A196" s="34"/>
      <c r="B196" s="35"/>
      <c r="C196" s="190" t="s">
        <v>412</v>
      </c>
      <c r="D196" s="190" t="s">
        <v>222</v>
      </c>
      <c r="E196" s="191" t="s">
        <v>2973</v>
      </c>
      <c r="F196" s="192" t="s">
        <v>2974</v>
      </c>
      <c r="G196" s="193" t="s">
        <v>301</v>
      </c>
      <c r="H196" s="194">
        <v>368.125</v>
      </c>
      <c r="I196" s="195"/>
      <c r="J196" s="196">
        <f>ROUND(I196*H196,2)</f>
        <v>0</v>
      </c>
      <c r="K196" s="192" t="s">
        <v>226</v>
      </c>
      <c r="L196" s="39"/>
      <c r="M196" s="197" t="s">
        <v>1</v>
      </c>
      <c r="N196" s="198" t="s">
        <v>42</v>
      </c>
      <c r="O196" s="71"/>
      <c r="P196" s="199">
        <f>O196*H196</f>
        <v>0</v>
      </c>
      <c r="Q196" s="199">
        <v>0</v>
      </c>
      <c r="R196" s="199">
        <f>Q196*H196</f>
        <v>0</v>
      </c>
      <c r="S196" s="199">
        <v>0</v>
      </c>
      <c r="T196" s="200">
        <f>S196*H196</f>
        <v>0</v>
      </c>
      <c r="U196" s="34"/>
      <c r="V196" s="34"/>
      <c r="W196" s="34"/>
      <c r="X196" s="34"/>
      <c r="Y196" s="34"/>
      <c r="Z196" s="34"/>
      <c r="AA196" s="34"/>
      <c r="AB196" s="34"/>
      <c r="AC196" s="34"/>
      <c r="AD196" s="34"/>
      <c r="AE196" s="34"/>
      <c r="AR196" s="201" t="s">
        <v>227</v>
      </c>
      <c r="AT196" s="201" t="s">
        <v>222</v>
      </c>
      <c r="AU196" s="201" t="s">
        <v>89</v>
      </c>
      <c r="AY196" s="17" t="s">
        <v>220</v>
      </c>
      <c r="BE196" s="202">
        <f>IF(N196="základní",J196,0)</f>
        <v>0</v>
      </c>
      <c r="BF196" s="202">
        <f>IF(N196="snížená",J196,0)</f>
        <v>0</v>
      </c>
      <c r="BG196" s="202">
        <f>IF(N196="zákl. přenesená",J196,0)</f>
        <v>0</v>
      </c>
      <c r="BH196" s="202">
        <f>IF(N196="sníž. přenesená",J196,0)</f>
        <v>0</v>
      </c>
      <c r="BI196" s="202">
        <f>IF(N196="nulová",J196,0)</f>
        <v>0</v>
      </c>
      <c r="BJ196" s="17" t="s">
        <v>89</v>
      </c>
      <c r="BK196" s="202">
        <f>ROUND(I196*H196,2)</f>
        <v>0</v>
      </c>
      <c r="BL196" s="17" t="s">
        <v>227</v>
      </c>
      <c r="BM196" s="201" t="s">
        <v>2975</v>
      </c>
    </row>
    <row r="197" spans="1:65" s="2" customFormat="1" ht="24">
      <c r="A197" s="34"/>
      <c r="B197" s="35"/>
      <c r="C197" s="190" t="s">
        <v>416</v>
      </c>
      <c r="D197" s="190" t="s">
        <v>222</v>
      </c>
      <c r="E197" s="191" t="s">
        <v>2976</v>
      </c>
      <c r="F197" s="192" t="s">
        <v>2977</v>
      </c>
      <c r="G197" s="193" t="s">
        <v>301</v>
      </c>
      <c r="H197" s="194">
        <v>491.575</v>
      </c>
      <c r="I197" s="195"/>
      <c r="J197" s="196">
        <f>ROUND(I197*H197,2)</f>
        <v>0</v>
      </c>
      <c r="K197" s="192" t="s">
        <v>226</v>
      </c>
      <c r="L197" s="39"/>
      <c r="M197" s="197" t="s">
        <v>1</v>
      </c>
      <c r="N197" s="198" t="s">
        <v>42</v>
      </c>
      <c r="O197" s="71"/>
      <c r="P197" s="199">
        <f>O197*H197</f>
        <v>0</v>
      </c>
      <c r="Q197" s="199">
        <v>0</v>
      </c>
      <c r="R197" s="199">
        <f>Q197*H197</f>
        <v>0</v>
      </c>
      <c r="S197" s="199">
        <v>0</v>
      </c>
      <c r="T197" s="200">
        <f>S197*H197</f>
        <v>0</v>
      </c>
      <c r="U197" s="34"/>
      <c r="V197" s="34"/>
      <c r="W197" s="34"/>
      <c r="X197" s="34"/>
      <c r="Y197" s="34"/>
      <c r="Z197" s="34"/>
      <c r="AA197" s="34"/>
      <c r="AB197" s="34"/>
      <c r="AC197" s="34"/>
      <c r="AD197" s="34"/>
      <c r="AE197" s="34"/>
      <c r="AR197" s="201" t="s">
        <v>227</v>
      </c>
      <c r="AT197" s="201" t="s">
        <v>222</v>
      </c>
      <c r="AU197" s="201" t="s">
        <v>89</v>
      </c>
      <c r="AY197" s="17" t="s">
        <v>220</v>
      </c>
      <c r="BE197" s="202">
        <f>IF(N197="základní",J197,0)</f>
        <v>0</v>
      </c>
      <c r="BF197" s="202">
        <f>IF(N197="snížená",J197,0)</f>
        <v>0</v>
      </c>
      <c r="BG197" s="202">
        <f>IF(N197="zákl. přenesená",J197,0)</f>
        <v>0</v>
      </c>
      <c r="BH197" s="202">
        <f>IF(N197="sníž. přenesená",J197,0)</f>
        <v>0</v>
      </c>
      <c r="BI197" s="202">
        <f>IF(N197="nulová",J197,0)</f>
        <v>0</v>
      </c>
      <c r="BJ197" s="17" t="s">
        <v>89</v>
      </c>
      <c r="BK197" s="202">
        <f>ROUND(I197*H197,2)</f>
        <v>0</v>
      </c>
      <c r="BL197" s="17" t="s">
        <v>227</v>
      </c>
      <c r="BM197" s="201" t="s">
        <v>2978</v>
      </c>
    </row>
    <row r="198" spans="2:51" s="13" customFormat="1" ht="12">
      <c r="B198" s="203"/>
      <c r="C198" s="204"/>
      <c r="D198" s="205" t="s">
        <v>229</v>
      </c>
      <c r="E198" s="206" t="s">
        <v>1</v>
      </c>
      <c r="F198" s="207" t="s">
        <v>2979</v>
      </c>
      <c r="G198" s="204"/>
      <c r="H198" s="208">
        <v>491.575</v>
      </c>
      <c r="I198" s="209"/>
      <c r="J198" s="204"/>
      <c r="K198" s="204"/>
      <c r="L198" s="210"/>
      <c r="M198" s="211"/>
      <c r="N198" s="212"/>
      <c r="O198" s="212"/>
      <c r="P198" s="212"/>
      <c r="Q198" s="212"/>
      <c r="R198" s="212"/>
      <c r="S198" s="212"/>
      <c r="T198" s="213"/>
      <c r="AT198" s="214" t="s">
        <v>229</v>
      </c>
      <c r="AU198" s="214" t="s">
        <v>89</v>
      </c>
      <c r="AV198" s="13" t="s">
        <v>89</v>
      </c>
      <c r="AW198" s="13" t="s">
        <v>31</v>
      </c>
      <c r="AX198" s="13" t="s">
        <v>83</v>
      </c>
      <c r="AY198" s="214" t="s">
        <v>220</v>
      </c>
    </row>
    <row r="199" spans="1:65" s="2" customFormat="1" ht="24">
      <c r="A199" s="34"/>
      <c r="B199" s="35"/>
      <c r="C199" s="190" t="s">
        <v>420</v>
      </c>
      <c r="D199" s="190" t="s">
        <v>222</v>
      </c>
      <c r="E199" s="191" t="s">
        <v>2980</v>
      </c>
      <c r="F199" s="192" t="s">
        <v>2981</v>
      </c>
      <c r="G199" s="193" t="s">
        <v>301</v>
      </c>
      <c r="H199" s="194">
        <v>491.575</v>
      </c>
      <c r="I199" s="195"/>
      <c r="J199" s="196">
        <f>ROUND(I199*H199,2)</f>
        <v>0</v>
      </c>
      <c r="K199" s="192" t="s">
        <v>226</v>
      </c>
      <c r="L199" s="39"/>
      <c r="M199" s="197" t="s">
        <v>1</v>
      </c>
      <c r="N199" s="198" t="s">
        <v>42</v>
      </c>
      <c r="O199" s="71"/>
      <c r="P199" s="199">
        <f>O199*H199</f>
        <v>0</v>
      </c>
      <c r="Q199" s="199">
        <v>0</v>
      </c>
      <c r="R199" s="199">
        <f>Q199*H199</f>
        <v>0</v>
      </c>
      <c r="S199" s="199">
        <v>0</v>
      </c>
      <c r="T199" s="200">
        <f>S199*H199</f>
        <v>0</v>
      </c>
      <c r="U199" s="34"/>
      <c r="V199" s="34"/>
      <c r="W199" s="34"/>
      <c r="X199" s="34"/>
      <c r="Y199" s="34"/>
      <c r="Z199" s="34"/>
      <c r="AA199" s="34"/>
      <c r="AB199" s="34"/>
      <c r="AC199" s="34"/>
      <c r="AD199" s="34"/>
      <c r="AE199" s="34"/>
      <c r="AR199" s="201" t="s">
        <v>227</v>
      </c>
      <c r="AT199" s="201" t="s">
        <v>222</v>
      </c>
      <c r="AU199" s="201" t="s">
        <v>89</v>
      </c>
      <c r="AY199" s="17" t="s">
        <v>220</v>
      </c>
      <c r="BE199" s="202">
        <f>IF(N199="základní",J199,0)</f>
        <v>0</v>
      </c>
      <c r="BF199" s="202">
        <f>IF(N199="snížená",J199,0)</f>
        <v>0</v>
      </c>
      <c r="BG199" s="202">
        <f>IF(N199="zákl. přenesená",J199,0)</f>
        <v>0</v>
      </c>
      <c r="BH199" s="202">
        <f>IF(N199="sníž. přenesená",J199,0)</f>
        <v>0</v>
      </c>
      <c r="BI199" s="202">
        <f>IF(N199="nulová",J199,0)</f>
        <v>0</v>
      </c>
      <c r="BJ199" s="17" t="s">
        <v>89</v>
      </c>
      <c r="BK199" s="202">
        <f>ROUND(I199*H199,2)</f>
        <v>0</v>
      </c>
      <c r="BL199" s="17" t="s">
        <v>227</v>
      </c>
      <c r="BM199" s="201" t="s">
        <v>2982</v>
      </c>
    </row>
    <row r="200" spans="1:65" s="2" customFormat="1" ht="24">
      <c r="A200" s="34"/>
      <c r="B200" s="35"/>
      <c r="C200" s="190" t="s">
        <v>424</v>
      </c>
      <c r="D200" s="190" t="s">
        <v>222</v>
      </c>
      <c r="E200" s="191" t="s">
        <v>2983</v>
      </c>
      <c r="F200" s="192" t="s">
        <v>2984</v>
      </c>
      <c r="G200" s="193" t="s">
        <v>301</v>
      </c>
      <c r="H200" s="194">
        <v>161.93</v>
      </c>
      <c r="I200" s="195"/>
      <c r="J200" s="196">
        <f>ROUND(I200*H200,2)</f>
        <v>0</v>
      </c>
      <c r="K200" s="192" t="s">
        <v>226</v>
      </c>
      <c r="L200" s="39"/>
      <c r="M200" s="197" t="s">
        <v>1</v>
      </c>
      <c r="N200" s="198" t="s">
        <v>42</v>
      </c>
      <c r="O200" s="71"/>
      <c r="P200" s="199">
        <f>O200*H200</f>
        <v>0</v>
      </c>
      <c r="Q200" s="199">
        <v>0</v>
      </c>
      <c r="R200" s="199">
        <f>Q200*H200</f>
        <v>0</v>
      </c>
      <c r="S200" s="199">
        <v>0</v>
      </c>
      <c r="T200" s="200">
        <f>S200*H200</f>
        <v>0</v>
      </c>
      <c r="U200" s="34"/>
      <c r="V200" s="34"/>
      <c r="W200" s="34"/>
      <c r="X200" s="34"/>
      <c r="Y200" s="34"/>
      <c r="Z200" s="34"/>
      <c r="AA200" s="34"/>
      <c r="AB200" s="34"/>
      <c r="AC200" s="34"/>
      <c r="AD200" s="34"/>
      <c r="AE200" s="34"/>
      <c r="AR200" s="201" t="s">
        <v>227</v>
      </c>
      <c r="AT200" s="201" t="s">
        <v>222</v>
      </c>
      <c r="AU200" s="201" t="s">
        <v>89</v>
      </c>
      <c r="AY200" s="17" t="s">
        <v>220</v>
      </c>
      <c r="BE200" s="202">
        <f>IF(N200="základní",J200,0)</f>
        <v>0</v>
      </c>
      <c r="BF200" s="202">
        <f>IF(N200="snížená",J200,0)</f>
        <v>0</v>
      </c>
      <c r="BG200" s="202">
        <f>IF(N200="zákl. přenesená",J200,0)</f>
        <v>0</v>
      </c>
      <c r="BH200" s="202">
        <f>IF(N200="sníž. přenesená",J200,0)</f>
        <v>0</v>
      </c>
      <c r="BI200" s="202">
        <f>IF(N200="nulová",J200,0)</f>
        <v>0</v>
      </c>
      <c r="BJ200" s="17" t="s">
        <v>89</v>
      </c>
      <c r="BK200" s="202">
        <f>ROUND(I200*H200,2)</f>
        <v>0</v>
      </c>
      <c r="BL200" s="17" t="s">
        <v>227</v>
      </c>
      <c r="BM200" s="201" t="s">
        <v>2985</v>
      </c>
    </row>
    <row r="201" spans="1:65" s="2" customFormat="1" ht="24">
      <c r="A201" s="34"/>
      <c r="B201" s="35"/>
      <c r="C201" s="190" t="s">
        <v>428</v>
      </c>
      <c r="D201" s="190" t="s">
        <v>222</v>
      </c>
      <c r="E201" s="191" t="s">
        <v>2983</v>
      </c>
      <c r="F201" s="192" t="s">
        <v>2984</v>
      </c>
      <c r="G201" s="193" t="s">
        <v>301</v>
      </c>
      <c r="H201" s="194">
        <v>491.575</v>
      </c>
      <c r="I201" s="195"/>
      <c r="J201" s="196">
        <f>ROUND(I201*H201,2)</f>
        <v>0</v>
      </c>
      <c r="K201" s="192" t="s">
        <v>226</v>
      </c>
      <c r="L201" s="39"/>
      <c r="M201" s="197" t="s">
        <v>1</v>
      </c>
      <c r="N201" s="198" t="s">
        <v>42</v>
      </c>
      <c r="O201" s="71"/>
      <c r="P201" s="199">
        <f>O201*H201</f>
        <v>0</v>
      </c>
      <c r="Q201" s="199">
        <v>0</v>
      </c>
      <c r="R201" s="199">
        <f>Q201*H201</f>
        <v>0</v>
      </c>
      <c r="S201" s="199">
        <v>0</v>
      </c>
      <c r="T201" s="200">
        <f>S201*H201</f>
        <v>0</v>
      </c>
      <c r="U201" s="34"/>
      <c r="V201" s="34"/>
      <c r="W201" s="34"/>
      <c r="X201" s="34"/>
      <c r="Y201" s="34"/>
      <c r="Z201" s="34"/>
      <c r="AA201" s="34"/>
      <c r="AB201" s="34"/>
      <c r="AC201" s="34"/>
      <c r="AD201" s="34"/>
      <c r="AE201" s="34"/>
      <c r="AR201" s="201" t="s">
        <v>227</v>
      </c>
      <c r="AT201" s="201" t="s">
        <v>222</v>
      </c>
      <c r="AU201" s="201" t="s">
        <v>89</v>
      </c>
      <c r="AY201" s="17" t="s">
        <v>220</v>
      </c>
      <c r="BE201" s="202">
        <f>IF(N201="základní",J201,0)</f>
        <v>0</v>
      </c>
      <c r="BF201" s="202">
        <f>IF(N201="snížená",J201,0)</f>
        <v>0</v>
      </c>
      <c r="BG201" s="202">
        <f>IF(N201="zákl. přenesená",J201,0)</f>
        <v>0</v>
      </c>
      <c r="BH201" s="202">
        <f>IF(N201="sníž. přenesená",J201,0)</f>
        <v>0</v>
      </c>
      <c r="BI201" s="202">
        <f>IF(N201="nulová",J201,0)</f>
        <v>0</v>
      </c>
      <c r="BJ201" s="17" t="s">
        <v>89</v>
      </c>
      <c r="BK201" s="202">
        <f>ROUND(I201*H201,2)</f>
        <v>0</v>
      </c>
      <c r="BL201" s="17" t="s">
        <v>227</v>
      </c>
      <c r="BM201" s="201" t="s">
        <v>2986</v>
      </c>
    </row>
    <row r="202" spans="1:65" s="2" customFormat="1" ht="16.5" customHeight="1">
      <c r="A202" s="34"/>
      <c r="B202" s="35"/>
      <c r="C202" s="190" t="s">
        <v>432</v>
      </c>
      <c r="D202" s="190" t="s">
        <v>222</v>
      </c>
      <c r="E202" s="191" t="s">
        <v>2987</v>
      </c>
      <c r="F202" s="192" t="s">
        <v>2988</v>
      </c>
      <c r="G202" s="193" t="s">
        <v>301</v>
      </c>
      <c r="H202" s="194">
        <v>40.825</v>
      </c>
      <c r="I202" s="195"/>
      <c r="J202" s="196">
        <f>ROUND(I202*H202,2)</f>
        <v>0</v>
      </c>
      <c r="K202" s="192" t="s">
        <v>226</v>
      </c>
      <c r="L202" s="39"/>
      <c r="M202" s="197" t="s">
        <v>1</v>
      </c>
      <c r="N202" s="198" t="s">
        <v>42</v>
      </c>
      <c r="O202" s="71"/>
      <c r="P202" s="199">
        <f>O202*H202</f>
        <v>0</v>
      </c>
      <c r="Q202" s="199">
        <v>0</v>
      </c>
      <c r="R202" s="199">
        <f>Q202*H202</f>
        <v>0</v>
      </c>
      <c r="S202" s="199">
        <v>0</v>
      </c>
      <c r="T202" s="200">
        <f>S202*H202</f>
        <v>0</v>
      </c>
      <c r="U202" s="34"/>
      <c r="V202" s="34"/>
      <c r="W202" s="34"/>
      <c r="X202" s="34"/>
      <c r="Y202" s="34"/>
      <c r="Z202" s="34"/>
      <c r="AA202" s="34"/>
      <c r="AB202" s="34"/>
      <c r="AC202" s="34"/>
      <c r="AD202" s="34"/>
      <c r="AE202" s="34"/>
      <c r="AR202" s="201" t="s">
        <v>227</v>
      </c>
      <c r="AT202" s="201" t="s">
        <v>222</v>
      </c>
      <c r="AU202" s="201" t="s">
        <v>89</v>
      </c>
      <c r="AY202" s="17" t="s">
        <v>220</v>
      </c>
      <c r="BE202" s="202">
        <f>IF(N202="základní",J202,0)</f>
        <v>0</v>
      </c>
      <c r="BF202" s="202">
        <f>IF(N202="snížená",J202,0)</f>
        <v>0</v>
      </c>
      <c r="BG202" s="202">
        <f>IF(N202="zákl. přenesená",J202,0)</f>
        <v>0</v>
      </c>
      <c r="BH202" s="202">
        <f>IF(N202="sníž. přenesená",J202,0)</f>
        <v>0</v>
      </c>
      <c r="BI202" s="202">
        <f>IF(N202="nulová",J202,0)</f>
        <v>0</v>
      </c>
      <c r="BJ202" s="17" t="s">
        <v>89</v>
      </c>
      <c r="BK202" s="202">
        <f>ROUND(I202*H202,2)</f>
        <v>0</v>
      </c>
      <c r="BL202" s="17" t="s">
        <v>227</v>
      </c>
      <c r="BM202" s="201" t="s">
        <v>2989</v>
      </c>
    </row>
    <row r="203" spans="2:51" s="13" customFormat="1" ht="12">
      <c r="B203" s="203"/>
      <c r="C203" s="204"/>
      <c r="D203" s="205" t="s">
        <v>229</v>
      </c>
      <c r="E203" s="206" t="s">
        <v>1</v>
      </c>
      <c r="F203" s="207" t="s">
        <v>2990</v>
      </c>
      <c r="G203" s="204"/>
      <c r="H203" s="208">
        <v>40.825</v>
      </c>
      <c r="I203" s="209"/>
      <c r="J203" s="204"/>
      <c r="K203" s="204"/>
      <c r="L203" s="210"/>
      <c r="M203" s="211"/>
      <c r="N203" s="212"/>
      <c r="O203" s="212"/>
      <c r="P203" s="212"/>
      <c r="Q203" s="212"/>
      <c r="R203" s="212"/>
      <c r="S203" s="212"/>
      <c r="T203" s="213"/>
      <c r="AT203" s="214" t="s">
        <v>229</v>
      </c>
      <c r="AU203" s="214" t="s">
        <v>89</v>
      </c>
      <c r="AV203" s="13" t="s">
        <v>89</v>
      </c>
      <c r="AW203" s="13" t="s">
        <v>31</v>
      </c>
      <c r="AX203" s="13" t="s">
        <v>83</v>
      </c>
      <c r="AY203" s="214" t="s">
        <v>220</v>
      </c>
    </row>
    <row r="204" spans="1:65" s="2" customFormat="1" ht="16.5" customHeight="1">
      <c r="A204" s="34"/>
      <c r="B204" s="35"/>
      <c r="C204" s="190" t="s">
        <v>436</v>
      </c>
      <c r="D204" s="190" t="s">
        <v>222</v>
      </c>
      <c r="E204" s="191" t="s">
        <v>2991</v>
      </c>
      <c r="F204" s="192" t="s">
        <v>2992</v>
      </c>
      <c r="G204" s="193" t="s">
        <v>301</v>
      </c>
      <c r="H204" s="194">
        <v>67.5</v>
      </c>
      <c r="I204" s="195"/>
      <c r="J204" s="196">
        <f>ROUND(I204*H204,2)</f>
        <v>0</v>
      </c>
      <c r="K204" s="192" t="s">
        <v>1</v>
      </c>
      <c r="L204" s="39"/>
      <c r="M204" s="197" t="s">
        <v>1</v>
      </c>
      <c r="N204" s="198" t="s">
        <v>42</v>
      </c>
      <c r="O204" s="71"/>
      <c r="P204" s="199">
        <f>O204*H204</f>
        <v>0</v>
      </c>
      <c r="Q204" s="199">
        <v>0</v>
      </c>
      <c r="R204" s="199">
        <f>Q204*H204</f>
        <v>0</v>
      </c>
      <c r="S204" s="199">
        <v>0</v>
      </c>
      <c r="T204" s="200">
        <f>S204*H204</f>
        <v>0</v>
      </c>
      <c r="U204" s="34"/>
      <c r="V204" s="34"/>
      <c r="W204" s="34"/>
      <c r="X204" s="34"/>
      <c r="Y204" s="34"/>
      <c r="Z204" s="34"/>
      <c r="AA204" s="34"/>
      <c r="AB204" s="34"/>
      <c r="AC204" s="34"/>
      <c r="AD204" s="34"/>
      <c r="AE204" s="34"/>
      <c r="AR204" s="201" t="s">
        <v>227</v>
      </c>
      <c r="AT204" s="201" t="s">
        <v>222</v>
      </c>
      <c r="AU204" s="201" t="s">
        <v>89</v>
      </c>
      <c r="AY204" s="17" t="s">
        <v>220</v>
      </c>
      <c r="BE204" s="202">
        <f>IF(N204="základní",J204,0)</f>
        <v>0</v>
      </c>
      <c r="BF204" s="202">
        <f>IF(N204="snížená",J204,0)</f>
        <v>0</v>
      </c>
      <c r="BG204" s="202">
        <f>IF(N204="zákl. přenesená",J204,0)</f>
        <v>0</v>
      </c>
      <c r="BH204" s="202">
        <f>IF(N204="sníž. přenesená",J204,0)</f>
        <v>0</v>
      </c>
      <c r="BI204" s="202">
        <f>IF(N204="nulová",J204,0)</f>
        <v>0</v>
      </c>
      <c r="BJ204" s="17" t="s">
        <v>89</v>
      </c>
      <c r="BK204" s="202">
        <f>ROUND(I204*H204,2)</f>
        <v>0</v>
      </c>
      <c r="BL204" s="17" t="s">
        <v>227</v>
      </c>
      <c r="BM204" s="201" t="s">
        <v>2993</v>
      </c>
    </row>
    <row r="205" spans="1:65" s="2" customFormat="1" ht="24">
      <c r="A205" s="34"/>
      <c r="B205" s="35"/>
      <c r="C205" s="190" t="s">
        <v>440</v>
      </c>
      <c r="D205" s="190" t="s">
        <v>222</v>
      </c>
      <c r="E205" s="191" t="s">
        <v>2994</v>
      </c>
      <c r="F205" s="192" t="s">
        <v>2995</v>
      </c>
      <c r="G205" s="193" t="s">
        <v>301</v>
      </c>
      <c r="H205" s="194">
        <v>123.45</v>
      </c>
      <c r="I205" s="195"/>
      <c r="J205" s="196">
        <f>ROUND(I205*H205,2)</f>
        <v>0</v>
      </c>
      <c r="K205" s="192" t="s">
        <v>226</v>
      </c>
      <c r="L205" s="39"/>
      <c r="M205" s="197" t="s">
        <v>1</v>
      </c>
      <c r="N205" s="198" t="s">
        <v>42</v>
      </c>
      <c r="O205" s="71"/>
      <c r="P205" s="199">
        <f>O205*H205</f>
        <v>0</v>
      </c>
      <c r="Q205" s="199">
        <v>0.08425</v>
      </c>
      <c r="R205" s="199">
        <f>Q205*H205</f>
        <v>10.400662500000001</v>
      </c>
      <c r="S205" s="199">
        <v>0</v>
      </c>
      <c r="T205" s="200">
        <f>S205*H205</f>
        <v>0</v>
      </c>
      <c r="U205" s="34"/>
      <c r="V205" s="34"/>
      <c r="W205" s="34"/>
      <c r="X205" s="34"/>
      <c r="Y205" s="34"/>
      <c r="Z205" s="34"/>
      <c r="AA205" s="34"/>
      <c r="AB205" s="34"/>
      <c r="AC205" s="34"/>
      <c r="AD205" s="34"/>
      <c r="AE205" s="34"/>
      <c r="AR205" s="201" t="s">
        <v>227</v>
      </c>
      <c r="AT205" s="201" t="s">
        <v>222</v>
      </c>
      <c r="AU205" s="201" t="s">
        <v>89</v>
      </c>
      <c r="AY205" s="17" t="s">
        <v>220</v>
      </c>
      <c r="BE205" s="202">
        <f>IF(N205="základní",J205,0)</f>
        <v>0</v>
      </c>
      <c r="BF205" s="202">
        <f>IF(N205="snížená",J205,0)</f>
        <v>0</v>
      </c>
      <c r="BG205" s="202">
        <f>IF(N205="zákl. přenesená",J205,0)</f>
        <v>0</v>
      </c>
      <c r="BH205" s="202">
        <f>IF(N205="sníž. přenesená",J205,0)</f>
        <v>0</v>
      </c>
      <c r="BI205" s="202">
        <f>IF(N205="nulová",J205,0)</f>
        <v>0</v>
      </c>
      <c r="BJ205" s="17" t="s">
        <v>89</v>
      </c>
      <c r="BK205" s="202">
        <f>ROUND(I205*H205,2)</f>
        <v>0</v>
      </c>
      <c r="BL205" s="17" t="s">
        <v>227</v>
      </c>
      <c r="BM205" s="201" t="s">
        <v>2996</v>
      </c>
    </row>
    <row r="206" spans="2:51" s="13" customFormat="1" ht="12">
      <c r="B206" s="203"/>
      <c r="C206" s="204"/>
      <c r="D206" s="205" t="s">
        <v>229</v>
      </c>
      <c r="E206" s="206" t="s">
        <v>1</v>
      </c>
      <c r="F206" s="207" t="s">
        <v>2997</v>
      </c>
      <c r="G206" s="204"/>
      <c r="H206" s="208">
        <v>123.45</v>
      </c>
      <c r="I206" s="209"/>
      <c r="J206" s="204"/>
      <c r="K206" s="204"/>
      <c r="L206" s="210"/>
      <c r="M206" s="211"/>
      <c r="N206" s="212"/>
      <c r="O206" s="212"/>
      <c r="P206" s="212"/>
      <c r="Q206" s="212"/>
      <c r="R206" s="212"/>
      <c r="S206" s="212"/>
      <c r="T206" s="213"/>
      <c r="AT206" s="214" t="s">
        <v>229</v>
      </c>
      <c r="AU206" s="214" t="s">
        <v>89</v>
      </c>
      <c r="AV206" s="13" t="s">
        <v>89</v>
      </c>
      <c r="AW206" s="13" t="s">
        <v>31</v>
      </c>
      <c r="AX206" s="13" t="s">
        <v>83</v>
      </c>
      <c r="AY206" s="214" t="s">
        <v>220</v>
      </c>
    </row>
    <row r="207" spans="1:65" s="2" customFormat="1" ht="16.5" customHeight="1">
      <c r="A207" s="34"/>
      <c r="B207" s="35"/>
      <c r="C207" s="226" t="s">
        <v>444</v>
      </c>
      <c r="D207" s="226" t="s">
        <v>408</v>
      </c>
      <c r="E207" s="227" t="s">
        <v>2998</v>
      </c>
      <c r="F207" s="228" t="s">
        <v>2999</v>
      </c>
      <c r="G207" s="229" t="s">
        <v>301</v>
      </c>
      <c r="H207" s="230">
        <v>129.623</v>
      </c>
      <c r="I207" s="231"/>
      <c r="J207" s="232">
        <f>ROUND(I207*H207,2)</f>
        <v>0</v>
      </c>
      <c r="K207" s="228" t="s">
        <v>226</v>
      </c>
      <c r="L207" s="233"/>
      <c r="M207" s="234" t="s">
        <v>1</v>
      </c>
      <c r="N207" s="235" t="s">
        <v>42</v>
      </c>
      <c r="O207" s="71"/>
      <c r="P207" s="199">
        <f>O207*H207</f>
        <v>0</v>
      </c>
      <c r="Q207" s="199">
        <v>0.113</v>
      </c>
      <c r="R207" s="199">
        <f>Q207*H207</f>
        <v>14.647399</v>
      </c>
      <c r="S207" s="199">
        <v>0</v>
      </c>
      <c r="T207" s="200">
        <f>S207*H207</f>
        <v>0</v>
      </c>
      <c r="U207" s="34"/>
      <c r="V207" s="34"/>
      <c r="W207" s="34"/>
      <c r="X207" s="34"/>
      <c r="Y207" s="34"/>
      <c r="Z207" s="34"/>
      <c r="AA207" s="34"/>
      <c r="AB207" s="34"/>
      <c r="AC207" s="34"/>
      <c r="AD207" s="34"/>
      <c r="AE207" s="34"/>
      <c r="AR207" s="201" t="s">
        <v>262</v>
      </c>
      <c r="AT207" s="201" t="s">
        <v>408</v>
      </c>
      <c r="AU207" s="201" t="s">
        <v>89</v>
      </c>
      <c r="AY207" s="17" t="s">
        <v>220</v>
      </c>
      <c r="BE207" s="202">
        <f>IF(N207="základní",J207,0)</f>
        <v>0</v>
      </c>
      <c r="BF207" s="202">
        <f>IF(N207="snížená",J207,0)</f>
        <v>0</v>
      </c>
      <c r="BG207" s="202">
        <f>IF(N207="zákl. přenesená",J207,0)</f>
        <v>0</v>
      </c>
      <c r="BH207" s="202">
        <f>IF(N207="sníž. přenesená",J207,0)</f>
        <v>0</v>
      </c>
      <c r="BI207" s="202">
        <f>IF(N207="nulová",J207,0)</f>
        <v>0</v>
      </c>
      <c r="BJ207" s="17" t="s">
        <v>89</v>
      </c>
      <c r="BK207" s="202">
        <f>ROUND(I207*H207,2)</f>
        <v>0</v>
      </c>
      <c r="BL207" s="17" t="s">
        <v>227</v>
      </c>
      <c r="BM207" s="201" t="s">
        <v>3000</v>
      </c>
    </row>
    <row r="208" spans="2:51" s="13" customFormat="1" ht="12">
      <c r="B208" s="203"/>
      <c r="C208" s="204"/>
      <c r="D208" s="205" t="s">
        <v>229</v>
      </c>
      <c r="E208" s="204"/>
      <c r="F208" s="207" t="s">
        <v>3001</v>
      </c>
      <c r="G208" s="204"/>
      <c r="H208" s="208">
        <v>129.623</v>
      </c>
      <c r="I208" s="209"/>
      <c r="J208" s="204"/>
      <c r="K208" s="204"/>
      <c r="L208" s="210"/>
      <c r="M208" s="211"/>
      <c r="N208" s="212"/>
      <c r="O208" s="212"/>
      <c r="P208" s="212"/>
      <c r="Q208" s="212"/>
      <c r="R208" s="212"/>
      <c r="S208" s="212"/>
      <c r="T208" s="213"/>
      <c r="AT208" s="214" t="s">
        <v>229</v>
      </c>
      <c r="AU208" s="214" t="s">
        <v>89</v>
      </c>
      <c r="AV208" s="13" t="s">
        <v>89</v>
      </c>
      <c r="AW208" s="13" t="s">
        <v>4</v>
      </c>
      <c r="AX208" s="13" t="s">
        <v>83</v>
      </c>
      <c r="AY208" s="214" t="s">
        <v>220</v>
      </c>
    </row>
    <row r="209" spans="1:65" s="2" customFormat="1" ht="24">
      <c r="A209" s="34"/>
      <c r="B209" s="35"/>
      <c r="C209" s="190" t="s">
        <v>448</v>
      </c>
      <c r="D209" s="190" t="s">
        <v>222</v>
      </c>
      <c r="E209" s="191" t="s">
        <v>3002</v>
      </c>
      <c r="F209" s="192" t="s">
        <v>3003</v>
      </c>
      <c r="G209" s="193" t="s">
        <v>301</v>
      </c>
      <c r="H209" s="194">
        <v>368.125</v>
      </c>
      <c r="I209" s="195"/>
      <c r="J209" s="196">
        <f>ROUND(I209*H209,2)</f>
        <v>0</v>
      </c>
      <c r="K209" s="192" t="s">
        <v>226</v>
      </c>
      <c r="L209" s="39"/>
      <c r="M209" s="197" t="s">
        <v>1</v>
      </c>
      <c r="N209" s="198" t="s">
        <v>42</v>
      </c>
      <c r="O209" s="71"/>
      <c r="P209" s="199">
        <f>O209*H209</f>
        <v>0</v>
      </c>
      <c r="Q209" s="199">
        <v>0.08565</v>
      </c>
      <c r="R209" s="199">
        <f>Q209*H209</f>
        <v>31.52990625</v>
      </c>
      <c r="S209" s="199">
        <v>0</v>
      </c>
      <c r="T209" s="200">
        <f>S209*H209</f>
        <v>0</v>
      </c>
      <c r="U209" s="34"/>
      <c r="V209" s="34"/>
      <c r="W209" s="34"/>
      <c r="X209" s="34"/>
      <c r="Y209" s="34"/>
      <c r="Z209" s="34"/>
      <c r="AA209" s="34"/>
      <c r="AB209" s="34"/>
      <c r="AC209" s="34"/>
      <c r="AD209" s="34"/>
      <c r="AE209" s="34"/>
      <c r="AR209" s="201" t="s">
        <v>227</v>
      </c>
      <c r="AT209" s="201" t="s">
        <v>222</v>
      </c>
      <c r="AU209" s="201" t="s">
        <v>89</v>
      </c>
      <c r="AY209" s="17" t="s">
        <v>220</v>
      </c>
      <c r="BE209" s="202">
        <f>IF(N209="základní",J209,0)</f>
        <v>0</v>
      </c>
      <c r="BF209" s="202">
        <f>IF(N209="snížená",J209,0)</f>
        <v>0</v>
      </c>
      <c r="BG209" s="202">
        <f>IF(N209="zákl. přenesená",J209,0)</f>
        <v>0</v>
      </c>
      <c r="BH209" s="202">
        <f>IF(N209="sníž. přenesená",J209,0)</f>
        <v>0</v>
      </c>
      <c r="BI209" s="202">
        <f>IF(N209="nulová",J209,0)</f>
        <v>0</v>
      </c>
      <c r="BJ209" s="17" t="s">
        <v>89</v>
      </c>
      <c r="BK209" s="202">
        <f>ROUND(I209*H209,2)</f>
        <v>0</v>
      </c>
      <c r="BL209" s="17" t="s">
        <v>227</v>
      </c>
      <c r="BM209" s="201" t="s">
        <v>3004</v>
      </c>
    </row>
    <row r="210" spans="2:51" s="13" customFormat="1" ht="12">
      <c r="B210" s="203"/>
      <c r="C210" s="204"/>
      <c r="D210" s="205" t="s">
        <v>229</v>
      </c>
      <c r="E210" s="206" t="s">
        <v>1</v>
      </c>
      <c r="F210" s="207" t="s">
        <v>3005</v>
      </c>
      <c r="G210" s="204"/>
      <c r="H210" s="208">
        <v>368.125</v>
      </c>
      <c r="I210" s="209"/>
      <c r="J210" s="204"/>
      <c r="K210" s="204"/>
      <c r="L210" s="210"/>
      <c r="M210" s="211"/>
      <c r="N210" s="212"/>
      <c r="O210" s="212"/>
      <c r="P210" s="212"/>
      <c r="Q210" s="212"/>
      <c r="R210" s="212"/>
      <c r="S210" s="212"/>
      <c r="T210" s="213"/>
      <c r="AT210" s="214" t="s">
        <v>229</v>
      </c>
      <c r="AU210" s="214" t="s">
        <v>89</v>
      </c>
      <c r="AV210" s="13" t="s">
        <v>89</v>
      </c>
      <c r="AW210" s="13" t="s">
        <v>31</v>
      </c>
      <c r="AX210" s="13" t="s">
        <v>83</v>
      </c>
      <c r="AY210" s="214" t="s">
        <v>220</v>
      </c>
    </row>
    <row r="211" spans="1:65" s="2" customFormat="1" ht="16.5" customHeight="1">
      <c r="A211" s="34"/>
      <c r="B211" s="35"/>
      <c r="C211" s="226" t="s">
        <v>452</v>
      </c>
      <c r="D211" s="226" t="s">
        <v>408</v>
      </c>
      <c r="E211" s="227" t="s">
        <v>3006</v>
      </c>
      <c r="F211" s="228" t="s">
        <v>3007</v>
      </c>
      <c r="G211" s="229" t="s">
        <v>301</v>
      </c>
      <c r="H211" s="230">
        <v>386.531</v>
      </c>
      <c r="I211" s="231"/>
      <c r="J211" s="232">
        <f>ROUND(I211*H211,2)</f>
        <v>0</v>
      </c>
      <c r="K211" s="228" t="s">
        <v>226</v>
      </c>
      <c r="L211" s="233"/>
      <c r="M211" s="234" t="s">
        <v>1</v>
      </c>
      <c r="N211" s="235" t="s">
        <v>42</v>
      </c>
      <c r="O211" s="71"/>
      <c r="P211" s="199">
        <f>O211*H211</f>
        <v>0</v>
      </c>
      <c r="Q211" s="199">
        <v>0.152</v>
      </c>
      <c r="R211" s="199">
        <f>Q211*H211</f>
        <v>58.752712</v>
      </c>
      <c r="S211" s="199">
        <v>0</v>
      </c>
      <c r="T211" s="200">
        <f>S211*H211</f>
        <v>0</v>
      </c>
      <c r="U211" s="34"/>
      <c r="V211" s="34"/>
      <c r="W211" s="34"/>
      <c r="X211" s="34"/>
      <c r="Y211" s="34"/>
      <c r="Z211" s="34"/>
      <c r="AA211" s="34"/>
      <c r="AB211" s="34"/>
      <c r="AC211" s="34"/>
      <c r="AD211" s="34"/>
      <c r="AE211" s="34"/>
      <c r="AR211" s="201" t="s">
        <v>262</v>
      </c>
      <c r="AT211" s="201" t="s">
        <v>408</v>
      </c>
      <c r="AU211" s="201" t="s">
        <v>89</v>
      </c>
      <c r="AY211" s="17" t="s">
        <v>220</v>
      </c>
      <c r="BE211" s="202">
        <f>IF(N211="základní",J211,0)</f>
        <v>0</v>
      </c>
      <c r="BF211" s="202">
        <f>IF(N211="snížená",J211,0)</f>
        <v>0</v>
      </c>
      <c r="BG211" s="202">
        <f>IF(N211="zákl. přenesená",J211,0)</f>
        <v>0</v>
      </c>
      <c r="BH211" s="202">
        <f>IF(N211="sníž. přenesená",J211,0)</f>
        <v>0</v>
      </c>
      <c r="BI211" s="202">
        <f>IF(N211="nulová",J211,0)</f>
        <v>0</v>
      </c>
      <c r="BJ211" s="17" t="s">
        <v>89</v>
      </c>
      <c r="BK211" s="202">
        <f>ROUND(I211*H211,2)</f>
        <v>0</v>
      </c>
      <c r="BL211" s="17" t="s">
        <v>227</v>
      </c>
      <c r="BM211" s="201" t="s">
        <v>3008</v>
      </c>
    </row>
    <row r="212" spans="2:51" s="13" customFormat="1" ht="12">
      <c r="B212" s="203"/>
      <c r="C212" s="204"/>
      <c r="D212" s="205" t="s">
        <v>229</v>
      </c>
      <c r="E212" s="204"/>
      <c r="F212" s="207" t="s">
        <v>3009</v>
      </c>
      <c r="G212" s="204"/>
      <c r="H212" s="208">
        <v>386.531</v>
      </c>
      <c r="I212" s="209"/>
      <c r="J212" s="204"/>
      <c r="K212" s="204"/>
      <c r="L212" s="210"/>
      <c r="M212" s="211"/>
      <c r="N212" s="212"/>
      <c r="O212" s="212"/>
      <c r="P212" s="212"/>
      <c r="Q212" s="212"/>
      <c r="R212" s="212"/>
      <c r="S212" s="212"/>
      <c r="T212" s="213"/>
      <c r="AT212" s="214" t="s">
        <v>229</v>
      </c>
      <c r="AU212" s="214" t="s">
        <v>89</v>
      </c>
      <c r="AV212" s="13" t="s">
        <v>89</v>
      </c>
      <c r="AW212" s="13" t="s">
        <v>4</v>
      </c>
      <c r="AX212" s="13" t="s">
        <v>83</v>
      </c>
      <c r="AY212" s="214" t="s">
        <v>220</v>
      </c>
    </row>
    <row r="213" spans="2:63" s="12" customFormat="1" ht="22.9" customHeight="1">
      <c r="B213" s="174"/>
      <c r="C213" s="175"/>
      <c r="D213" s="176" t="s">
        <v>75</v>
      </c>
      <c r="E213" s="188" t="s">
        <v>250</v>
      </c>
      <c r="F213" s="188" t="s">
        <v>652</v>
      </c>
      <c r="G213" s="175"/>
      <c r="H213" s="175"/>
      <c r="I213" s="178"/>
      <c r="J213" s="189">
        <f>BK213</f>
        <v>0</v>
      </c>
      <c r="K213" s="175"/>
      <c r="L213" s="180"/>
      <c r="M213" s="181"/>
      <c r="N213" s="182"/>
      <c r="O213" s="182"/>
      <c r="P213" s="183">
        <f>SUM(P214:P235)</f>
        <v>0</v>
      </c>
      <c r="Q213" s="182"/>
      <c r="R213" s="183">
        <f>SUM(R214:R235)</f>
        <v>146.06582303000002</v>
      </c>
      <c r="S213" s="182"/>
      <c r="T213" s="184">
        <f>SUM(T214:T235)</f>
        <v>0</v>
      </c>
      <c r="AR213" s="185" t="s">
        <v>83</v>
      </c>
      <c r="AT213" s="186" t="s">
        <v>75</v>
      </c>
      <c r="AU213" s="186" t="s">
        <v>83</v>
      </c>
      <c r="AY213" s="185" t="s">
        <v>220</v>
      </c>
      <c r="BK213" s="187">
        <f>SUM(BK214:BK235)</f>
        <v>0</v>
      </c>
    </row>
    <row r="214" spans="1:65" s="2" customFormat="1" ht="24">
      <c r="A214" s="34"/>
      <c r="B214" s="35"/>
      <c r="C214" s="190" t="s">
        <v>456</v>
      </c>
      <c r="D214" s="190" t="s">
        <v>222</v>
      </c>
      <c r="E214" s="191" t="s">
        <v>3010</v>
      </c>
      <c r="F214" s="192" t="s">
        <v>3011</v>
      </c>
      <c r="G214" s="193" t="s">
        <v>301</v>
      </c>
      <c r="H214" s="194">
        <v>33.755</v>
      </c>
      <c r="I214" s="195"/>
      <c r="J214" s="196">
        <f>ROUND(I214*H214,2)</f>
        <v>0</v>
      </c>
      <c r="K214" s="192" t="s">
        <v>226</v>
      </c>
      <c r="L214" s="39"/>
      <c r="M214" s="197" t="s">
        <v>1</v>
      </c>
      <c r="N214" s="198" t="s">
        <v>42</v>
      </c>
      <c r="O214" s="71"/>
      <c r="P214" s="199">
        <f>O214*H214</f>
        <v>0</v>
      </c>
      <c r="Q214" s="199">
        <v>0.00268</v>
      </c>
      <c r="R214" s="199">
        <f>Q214*H214</f>
        <v>0.09046340000000001</v>
      </c>
      <c r="S214" s="199">
        <v>0</v>
      </c>
      <c r="T214" s="200">
        <f>S214*H214</f>
        <v>0</v>
      </c>
      <c r="U214" s="34"/>
      <c r="V214" s="34"/>
      <c r="W214" s="34"/>
      <c r="X214" s="34"/>
      <c r="Y214" s="34"/>
      <c r="Z214" s="34"/>
      <c r="AA214" s="34"/>
      <c r="AB214" s="34"/>
      <c r="AC214" s="34"/>
      <c r="AD214" s="34"/>
      <c r="AE214" s="34"/>
      <c r="AR214" s="201" t="s">
        <v>227</v>
      </c>
      <c r="AT214" s="201" t="s">
        <v>222</v>
      </c>
      <c r="AU214" s="201" t="s">
        <v>89</v>
      </c>
      <c r="AY214" s="17" t="s">
        <v>220</v>
      </c>
      <c r="BE214" s="202">
        <f>IF(N214="základní",J214,0)</f>
        <v>0</v>
      </c>
      <c r="BF214" s="202">
        <f>IF(N214="snížená",J214,0)</f>
        <v>0</v>
      </c>
      <c r="BG214" s="202">
        <f>IF(N214="zákl. přenesená",J214,0)</f>
        <v>0</v>
      </c>
      <c r="BH214" s="202">
        <f>IF(N214="sníž. přenesená",J214,0)</f>
        <v>0</v>
      </c>
      <c r="BI214" s="202">
        <f>IF(N214="nulová",J214,0)</f>
        <v>0</v>
      </c>
      <c r="BJ214" s="17" t="s">
        <v>89</v>
      </c>
      <c r="BK214" s="202">
        <f>ROUND(I214*H214,2)</f>
        <v>0</v>
      </c>
      <c r="BL214" s="17" t="s">
        <v>227</v>
      </c>
      <c r="BM214" s="201" t="s">
        <v>3012</v>
      </c>
    </row>
    <row r="215" spans="2:51" s="13" customFormat="1" ht="12">
      <c r="B215" s="203"/>
      <c r="C215" s="204"/>
      <c r="D215" s="205" t="s">
        <v>229</v>
      </c>
      <c r="E215" s="206" t="s">
        <v>1</v>
      </c>
      <c r="F215" s="207" t="s">
        <v>3013</v>
      </c>
      <c r="G215" s="204"/>
      <c r="H215" s="208">
        <v>33.755</v>
      </c>
      <c r="I215" s="209"/>
      <c r="J215" s="204"/>
      <c r="K215" s="204"/>
      <c r="L215" s="210"/>
      <c r="M215" s="211"/>
      <c r="N215" s="212"/>
      <c r="O215" s="212"/>
      <c r="P215" s="212"/>
      <c r="Q215" s="212"/>
      <c r="R215" s="212"/>
      <c r="S215" s="212"/>
      <c r="T215" s="213"/>
      <c r="AT215" s="214" t="s">
        <v>229</v>
      </c>
      <c r="AU215" s="214" t="s">
        <v>89</v>
      </c>
      <c r="AV215" s="13" t="s">
        <v>89</v>
      </c>
      <c r="AW215" s="13" t="s">
        <v>31</v>
      </c>
      <c r="AX215" s="13" t="s">
        <v>83</v>
      </c>
      <c r="AY215" s="214" t="s">
        <v>220</v>
      </c>
    </row>
    <row r="216" spans="1:65" s="2" customFormat="1" ht="24">
      <c r="A216" s="34"/>
      <c r="B216" s="35"/>
      <c r="C216" s="190" t="s">
        <v>460</v>
      </c>
      <c r="D216" s="190" t="s">
        <v>222</v>
      </c>
      <c r="E216" s="191" t="s">
        <v>3014</v>
      </c>
      <c r="F216" s="192" t="s">
        <v>3015</v>
      </c>
      <c r="G216" s="193" t="s">
        <v>301</v>
      </c>
      <c r="H216" s="194">
        <v>11.057</v>
      </c>
      <c r="I216" s="195"/>
      <c r="J216" s="196">
        <f>ROUND(I216*H216,2)</f>
        <v>0</v>
      </c>
      <c r="K216" s="192" t="s">
        <v>226</v>
      </c>
      <c r="L216" s="39"/>
      <c r="M216" s="197" t="s">
        <v>1</v>
      </c>
      <c r="N216" s="198" t="s">
        <v>42</v>
      </c>
      <c r="O216" s="71"/>
      <c r="P216" s="199">
        <f>O216*H216</f>
        <v>0</v>
      </c>
      <c r="Q216" s="199">
        <v>0.00268</v>
      </c>
      <c r="R216" s="199">
        <f>Q216*H216</f>
        <v>0.02963276</v>
      </c>
      <c r="S216" s="199">
        <v>0</v>
      </c>
      <c r="T216" s="200">
        <f>S216*H216</f>
        <v>0</v>
      </c>
      <c r="U216" s="34"/>
      <c r="V216" s="34"/>
      <c r="W216" s="34"/>
      <c r="X216" s="34"/>
      <c r="Y216" s="34"/>
      <c r="Z216" s="34"/>
      <c r="AA216" s="34"/>
      <c r="AB216" s="34"/>
      <c r="AC216" s="34"/>
      <c r="AD216" s="34"/>
      <c r="AE216" s="34"/>
      <c r="AR216" s="201" t="s">
        <v>227</v>
      </c>
      <c r="AT216" s="201" t="s">
        <v>222</v>
      </c>
      <c r="AU216" s="201" t="s">
        <v>89</v>
      </c>
      <c r="AY216" s="17" t="s">
        <v>220</v>
      </c>
      <c r="BE216" s="202">
        <f>IF(N216="základní",J216,0)</f>
        <v>0</v>
      </c>
      <c r="BF216" s="202">
        <f>IF(N216="snížená",J216,0)</f>
        <v>0</v>
      </c>
      <c r="BG216" s="202">
        <f>IF(N216="zákl. přenesená",J216,0)</f>
        <v>0</v>
      </c>
      <c r="BH216" s="202">
        <f>IF(N216="sníž. přenesená",J216,0)</f>
        <v>0</v>
      </c>
      <c r="BI216" s="202">
        <f>IF(N216="nulová",J216,0)</f>
        <v>0</v>
      </c>
      <c r="BJ216" s="17" t="s">
        <v>89</v>
      </c>
      <c r="BK216" s="202">
        <f>ROUND(I216*H216,2)</f>
        <v>0</v>
      </c>
      <c r="BL216" s="17" t="s">
        <v>227</v>
      </c>
      <c r="BM216" s="201" t="s">
        <v>3016</v>
      </c>
    </row>
    <row r="217" spans="2:51" s="13" customFormat="1" ht="12">
      <c r="B217" s="203"/>
      <c r="C217" s="204"/>
      <c r="D217" s="205" t="s">
        <v>229</v>
      </c>
      <c r="E217" s="206" t="s">
        <v>1</v>
      </c>
      <c r="F217" s="207" t="s">
        <v>3017</v>
      </c>
      <c r="G217" s="204"/>
      <c r="H217" s="208">
        <v>11.057</v>
      </c>
      <c r="I217" s="209"/>
      <c r="J217" s="204"/>
      <c r="K217" s="204"/>
      <c r="L217" s="210"/>
      <c r="M217" s="211"/>
      <c r="N217" s="212"/>
      <c r="O217" s="212"/>
      <c r="P217" s="212"/>
      <c r="Q217" s="212"/>
      <c r="R217" s="212"/>
      <c r="S217" s="212"/>
      <c r="T217" s="213"/>
      <c r="AT217" s="214" t="s">
        <v>229</v>
      </c>
      <c r="AU217" s="214" t="s">
        <v>89</v>
      </c>
      <c r="AV217" s="13" t="s">
        <v>89</v>
      </c>
      <c r="AW217" s="13" t="s">
        <v>31</v>
      </c>
      <c r="AX217" s="13" t="s">
        <v>83</v>
      </c>
      <c r="AY217" s="214" t="s">
        <v>220</v>
      </c>
    </row>
    <row r="218" spans="1:65" s="2" customFormat="1" ht="24">
      <c r="A218" s="34"/>
      <c r="B218" s="35"/>
      <c r="C218" s="190" t="s">
        <v>464</v>
      </c>
      <c r="D218" s="190" t="s">
        <v>222</v>
      </c>
      <c r="E218" s="191" t="s">
        <v>3018</v>
      </c>
      <c r="F218" s="192" t="s">
        <v>3019</v>
      </c>
      <c r="G218" s="193" t="s">
        <v>225</v>
      </c>
      <c r="H218" s="194">
        <v>0.378</v>
      </c>
      <c r="I218" s="195"/>
      <c r="J218" s="196">
        <f>ROUND(I218*H218,2)</f>
        <v>0</v>
      </c>
      <c r="K218" s="192" t="s">
        <v>226</v>
      </c>
      <c r="L218" s="39"/>
      <c r="M218" s="197" t="s">
        <v>1</v>
      </c>
      <c r="N218" s="198" t="s">
        <v>42</v>
      </c>
      <c r="O218" s="71"/>
      <c r="P218" s="199">
        <f>O218*H218</f>
        <v>0</v>
      </c>
      <c r="Q218" s="199">
        <v>2.25634</v>
      </c>
      <c r="R218" s="199">
        <f>Q218*H218</f>
        <v>0.8528965199999999</v>
      </c>
      <c r="S218" s="199">
        <v>0</v>
      </c>
      <c r="T218" s="200">
        <f>S218*H218</f>
        <v>0</v>
      </c>
      <c r="U218" s="34"/>
      <c r="V218" s="34"/>
      <c r="W218" s="34"/>
      <c r="X218" s="34"/>
      <c r="Y218" s="34"/>
      <c r="Z218" s="34"/>
      <c r="AA218" s="34"/>
      <c r="AB218" s="34"/>
      <c r="AC218" s="34"/>
      <c r="AD218" s="34"/>
      <c r="AE218" s="34"/>
      <c r="AR218" s="201" t="s">
        <v>227</v>
      </c>
      <c r="AT218" s="201" t="s">
        <v>222</v>
      </c>
      <c r="AU218" s="201" t="s">
        <v>89</v>
      </c>
      <c r="AY218" s="17" t="s">
        <v>220</v>
      </c>
      <c r="BE218" s="202">
        <f>IF(N218="základní",J218,0)</f>
        <v>0</v>
      </c>
      <c r="BF218" s="202">
        <f>IF(N218="snížená",J218,0)</f>
        <v>0</v>
      </c>
      <c r="BG218" s="202">
        <f>IF(N218="zákl. přenesená",J218,0)</f>
        <v>0</v>
      </c>
      <c r="BH218" s="202">
        <f>IF(N218="sníž. přenesená",J218,0)</f>
        <v>0</v>
      </c>
      <c r="BI218" s="202">
        <f>IF(N218="nulová",J218,0)</f>
        <v>0</v>
      </c>
      <c r="BJ218" s="17" t="s">
        <v>89</v>
      </c>
      <c r="BK218" s="202">
        <f>ROUND(I218*H218,2)</f>
        <v>0</v>
      </c>
      <c r="BL218" s="17" t="s">
        <v>227</v>
      </c>
      <c r="BM218" s="201" t="s">
        <v>3020</v>
      </c>
    </row>
    <row r="219" spans="2:51" s="13" customFormat="1" ht="12">
      <c r="B219" s="203"/>
      <c r="C219" s="204"/>
      <c r="D219" s="205" t="s">
        <v>229</v>
      </c>
      <c r="E219" s="206" t="s">
        <v>1</v>
      </c>
      <c r="F219" s="207" t="s">
        <v>3021</v>
      </c>
      <c r="G219" s="204"/>
      <c r="H219" s="208">
        <v>0.378</v>
      </c>
      <c r="I219" s="209"/>
      <c r="J219" s="204"/>
      <c r="K219" s="204"/>
      <c r="L219" s="210"/>
      <c r="M219" s="211"/>
      <c r="N219" s="212"/>
      <c r="O219" s="212"/>
      <c r="P219" s="212"/>
      <c r="Q219" s="212"/>
      <c r="R219" s="212"/>
      <c r="S219" s="212"/>
      <c r="T219" s="213"/>
      <c r="AT219" s="214" t="s">
        <v>229</v>
      </c>
      <c r="AU219" s="214" t="s">
        <v>89</v>
      </c>
      <c r="AV219" s="13" t="s">
        <v>89</v>
      </c>
      <c r="AW219" s="13" t="s">
        <v>31</v>
      </c>
      <c r="AX219" s="13" t="s">
        <v>83</v>
      </c>
      <c r="AY219" s="214" t="s">
        <v>220</v>
      </c>
    </row>
    <row r="220" spans="1:65" s="2" customFormat="1" ht="24">
      <c r="A220" s="34"/>
      <c r="B220" s="35"/>
      <c r="C220" s="190" t="s">
        <v>468</v>
      </c>
      <c r="D220" s="190" t="s">
        <v>222</v>
      </c>
      <c r="E220" s="191" t="s">
        <v>851</v>
      </c>
      <c r="F220" s="192" t="s">
        <v>852</v>
      </c>
      <c r="G220" s="193" t="s">
        <v>225</v>
      </c>
      <c r="H220" s="194">
        <v>16.193</v>
      </c>
      <c r="I220" s="195"/>
      <c r="J220" s="196">
        <f>ROUND(I220*H220,2)</f>
        <v>0</v>
      </c>
      <c r="K220" s="192" t="s">
        <v>226</v>
      </c>
      <c r="L220" s="39"/>
      <c r="M220" s="197" t="s">
        <v>1</v>
      </c>
      <c r="N220" s="198" t="s">
        <v>42</v>
      </c>
      <c r="O220" s="71"/>
      <c r="P220" s="199">
        <f>O220*H220</f>
        <v>0</v>
      </c>
      <c r="Q220" s="199">
        <v>2.16</v>
      </c>
      <c r="R220" s="199">
        <f>Q220*H220</f>
        <v>34.97688000000001</v>
      </c>
      <c r="S220" s="199">
        <v>0</v>
      </c>
      <c r="T220" s="200">
        <f>S220*H220</f>
        <v>0</v>
      </c>
      <c r="U220" s="34"/>
      <c r="V220" s="34"/>
      <c r="W220" s="34"/>
      <c r="X220" s="34"/>
      <c r="Y220" s="34"/>
      <c r="Z220" s="34"/>
      <c r="AA220" s="34"/>
      <c r="AB220" s="34"/>
      <c r="AC220" s="34"/>
      <c r="AD220" s="34"/>
      <c r="AE220" s="34"/>
      <c r="AR220" s="201" t="s">
        <v>227</v>
      </c>
      <c r="AT220" s="201" t="s">
        <v>222</v>
      </c>
      <c r="AU220" s="201" t="s">
        <v>89</v>
      </c>
      <c r="AY220" s="17" t="s">
        <v>220</v>
      </c>
      <c r="BE220" s="202">
        <f>IF(N220="základní",J220,0)</f>
        <v>0</v>
      </c>
      <c r="BF220" s="202">
        <f>IF(N220="snížená",J220,0)</f>
        <v>0</v>
      </c>
      <c r="BG220" s="202">
        <f>IF(N220="zákl. přenesená",J220,0)</f>
        <v>0</v>
      </c>
      <c r="BH220" s="202">
        <f>IF(N220="sníž. přenesená",J220,0)</f>
        <v>0</v>
      </c>
      <c r="BI220" s="202">
        <f>IF(N220="nulová",J220,0)</f>
        <v>0</v>
      </c>
      <c r="BJ220" s="17" t="s">
        <v>89</v>
      </c>
      <c r="BK220" s="202">
        <f>ROUND(I220*H220,2)</f>
        <v>0</v>
      </c>
      <c r="BL220" s="17" t="s">
        <v>227</v>
      </c>
      <c r="BM220" s="201" t="s">
        <v>3022</v>
      </c>
    </row>
    <row r="221" spans="2:51" s="13" customFormat="1" ht="12">
      <c r="B221" s="203"/>
      <c r="C221" s="204"/>
      <c r="D221" s="205" t="s">
        <v>229</v>
      </c>
      <c r="E221" s="206" t="s">
        <v>1</v>
      </c>
      <c r="F221" s="207" t="s">
        <v>3023</v>
      </c>
      <c r="G221" s="204"/>
      <c r="H221" s="208">
        <v>16.193</v>
      </c>
      <c r="I221" s="209"/>
      <c r="J221" s="204"/>
      <c r="K221" s="204"/>
      <c r="L221" s="210"/>
      <c r="M221" s="211"/>
      <c r="N221" s="212"/>
      <c r="O221" s="212"/>
      <c r="P221" s="212"/>
      <c r="Q221" s="212"/>
      <c r="R221" s="212"/>
      <c r="S221" s="212"/>
      <c r="T221" s="213"/>
      <c r="AT221" s="214" t="s">
        <v>229</v>
      </c>
      <c r="AU221" s="214" t="s">
        <v>89</v>
      </c>
      <c r="AV221" s="13" t="s">
        <v>89</v>
      </c>
      <c r="AW221" s="13" t="s">
        <v>31</v>
      </c>
      <c r="AX221" s="13" t="s">
        <v>83</v>
      </c>
      <c r="AY221" s="214" t="s">
        <v>220</v>
      </c>
    </row>
    <row r="222" spans="1:65" s="2" customFormat="1" ht="24">
      <c r="A222" s="34"/>
      <c r="B222" s="35"/>
      <c r="C222" s="190" t="s">
        <v>472</v>
      </c>
      <c r="D222" s="190" t="s">
        <v>222</v>
      </c>
      <c r="E222" s="191" t="s">
        <v>3024</v>
      </c>
      <c r="F222" s="192" t="s">
        <v>3025</v>
      </c>
      <c r="G222" s="193" t="s">
        <v>225</v>
      </c>
      <c r="H222" s="194">
        <v>16.193</v>
      </c>
      <c r="I222" s="195"/>
      <c r="J222" s="196">
        <f>ROUND(I222*H222,2)</f>
        <v>0</v>
      </c>
      <c r="K222" s="192" t="s">
        <v>226</v>
      </c>
      <c r="L222" s="39"/>
      <c r="M222" s="197" t="s">
        <v>1</v>
      </c>
      <c r="N222" s="198" t="s">
        <v>42</v>
      </c>
      <c r="O222" s="71"/>
      <c r="P222" s="199">
        <f>O222*H222</f>
        <v>0</v>
      </c>
      <c r="Q222" s="199">
        <v>2.16</v>
      </c>
      <c r="R222" s="199">
        <f>Q222*H222</f>
        <v>34.97688000000001</v>
      </c>
      <c r="S222" s="199">
        <v>0</v>
      </c>
      <c r="T222" s="200">
        <f>S222*H222</f>
        <v>0</v>
      </c>
      <c r="U222" s="34"/>
      <c r="V222" s="34"/>
      <c r="W222" s="34"/>
      <c r="X222" s="34"/>
      <c r="Y222" s="34"/>
      <c r="Z222" s="34"/>
      <c r="AA222" s="34"/>
      <c r="AB222" s="34"/>
      <c r="AC222" s="34"/>
      <c r="AD222" s="34"/>
      <c r="AE222" s="34"/>
      <c r="AR222" s="201" t="s">
        <v>227</v>
      </c>
      <c r="AT222" s="201" t="s">
        <v>222</v>
      </c>
      <c r="AU222" s="201" t="s">
        <v>89</v>
      </c>
      <c r="AY222" s="17" t="s">
        <v>220</v>
      </c>
      <c r="BE222" s="202">
        <f>IF(N222="základní",J222,0)</f>
        <v>0</v>
      </c>
      <c r="BF222" s="202">
        <f>IF(N222="snížená",J222,0)</f>
        <v>0</v>
      </c>
      <c r="BG222" s="202">
        <f>IF(N222="zákl. přenesená",J222,0)</f>
        <v>0</v>
      </c>
      <c r="BH222" s="202">
        <f>IF(N222="sníž. přenesená",J222,0)</f>
        <v>0</v>
      </c>
      <c r="BI222" s="202">
        <f>IF(N222="nulová",J222,0)</f>
        <v>0</v>
      </c>
      <c r="BJ222" s="17" t="s">
        <v>89</v>
      </c>
      <c r="BK222" s="202">
        <f>ROUND(I222*H222,2)</f>
        <v>0</v>
      </c>
      <c r="BL222" s="17" t="s">
        <v>227</v>
      </c>
      <c r="BM222" s="201" t="s">
        <v>3026</v>
      </c>
    </row>
    <row r="223" spans="1:65" s="2" customFormat="1" ht="24">
      <c r="A223" s="34"/>
      <c r="B223" s="35"/>
      <c r="C223" s="190" t="s">
        <v>476</v>
      </c>
      <c r="D223" s="190" t="s">
        <v>222</v>
      </c>
      <c r="E223" s="191" t="s">
        <v>3027</v>
      </c>
      <c r="F223" s="192" t="s">
        <v>3028</v>
      </c>
      <c r="G223" s="193" t="s">
        <v>301</v>
      </c>
      <c r="H223" s="194">
        <v>4.41</v>
      </c>
      <c r="I223" s="195"/>
      <c r="J223" s="196">
        <f>ROUND(I223*H223,2)</f>
        <v>0</v>
      </c>
      <c r="K223" s="192" t="s">
        <v>226</v>
      </c>
      <c r="L223" s="39"/>
      <c r="M223" s="197" t="s">
        <v>1</v>
      </c>
      <c r="N223" s="198" t="s">
        <v>42</v>
      </c>
      <c r="O223" s="71"/>
      <c r="P223" s="199">
        <f>O223*H223</f>
        <v>0</v>
      </c>
      <c r="Q223" s="199">
        <v>0.34563</v>
      </c>
      <c r="R223" s="199">
        <f>Q223*H223</f>
        <v>1.5242283</v>
      </c>
      <c r="S223" s="199">
        <v>0</v>
      </c>
      <c r="T223" s="200">
        <f>S223*H223</f>
        <v>0</v>
      </c>
      <c r="U223" s="34"/>
      <c r="V223" s="34"/>
      <c r="W223" s="34"/>
      <c r="X223" s="34"/>
      <c r="Y223" s="34"/>
      <c r="Z223" s="34"/>
      <c r="AA223" s="34"/>
      <c r="AB223" s="34"/>
      <c r="AC223" s="34"/>
      <c r="AD223" s="34"/>
      <c r="AE223" s="34"/>
      <c r="AR223" s="201" t="s">
        <v>227</v>
      </c>
      <c r="AT223" s="201" t="s">
        <v>222</v>
      </c>
      <c r="AU223" s="201" t="s">
        <v>89</v>
      </c>
      <c r="AY223" s="17" t="s">
        <v>220</v>
      </c>
      <c r="BE223" s="202">
        <f>IF(N223="základní",J223,0)</f>
        <v>0</v>
      </c>
      <c r="BF223" s="202">
        <f>IF(N223="snížená",J223,0)</f>
        <v>0</v>
      </c>
      <c r="BG223" s="202">
        <f>IF(N223="zákl. přenesená",J223,0)</f>
        <v>0</v>
      </c>
      <c r="BH223" s="202">
        <f>IF(N223="sníž. přenesená",J223,0)</f>
        <v>0</v>
      </c>
      <c r="BI223" s="202">
        <f>IF(N223="nulová",J223,0)</f>
        <v>0</v>
      </c>
      <c r="BJ223" s="17" t="s">
        <v>89</v>
      </c>
      <c r="BK223" s="202">
        <f>ROUND(I223*H223,2)</f>
        <v>0</v>
      </c>
      <c r="BL223" s="17" t="s">
        <v>227</v>
      </c>
      <c r="BM223" s="201" t="s">
        <v>3029</v>
      </c>
    </row>
    <row r="224" spans="2:51" s="13" customFormat="1" ht="12">
      <c r="B224" s="203"/>
      <c r="C224" s="204"/>
      <c r="D224" s="205" t="s">
        <v>229</v>
      </c>
      <c r="E224" s="206" t="s">
        <v>1</v>
      </c>
      <c r="F224" s="207" t="s">
        <v>3030</v>
      </c>
      <c r="G224" s="204"/>
      <c r="H224" s="208">
        <v>4.41</v>
      </c>
      <c r="I224" s="209"/>
      <c r="J224" s="204"/>
      <c r="K224" s="204"/>
      <c r="L224" s="210"/>
      <c r="M224" s="211"/>
      <c r="N224" s="212"/>
      <c r="O224" s="212"/>
      <c r="P224" s="212"/>
      <c r="Q224" s="212"/>
      <c r="R224" s="212"/>
      <c r="S224" s="212"/>
      <c r="T224" s="213"/>
      <c r="AT224" s="214" t="s">
        <v>229</v>
      </c>
      <c r="AU224" s="214" t="s">
        <v>89</v>
      </c>
      <c r="AV224" s="13" t="s">
        <v>89</v>
      </c>
      <c r="AW224" s="13" t="s">
        <v>31</v>
      </c>
      <c r="AX224" s="13" t="s">
        <v>83</v>
      </c>
      <c r="AY224" s="214" t="s">
        <v>220</v>
      </c>
    </row>
    <row r="225" spans="1:65" s="2" customFormat="1" ht="24">
      <c r="A225" s="34"/>
      <c r="B225" s="35"/>
      <c r="C225" s="190" t="s">
        <v>480</v>
      </c>
      <c r="D225" s="190" t="s">
        <v>222</v>
      </c>
      <c r="E225" s="191" t="s">
        <v>3031</v>
      </c>
      <c r="F225" s="192" t="s">
        <v>3032</v>
      </c>
      <c r="G225" s="193" t="s">
        <v>301</v>
      </c>
      <c r="H225" s="194">
        <v>161.93</v>
      </c>
      <c r="I225" s="195"/>
      <c r="J225" s="196">
        <f>ROUND(I225*H225,2)</f>
        <v>0</v>
      </c>
      <c r="K225" s="192" t="s">
        <v>226</v>
      </c>
      <c r="L225" s="39"/>
      <c r="M225" s="197" t="s">
        <v>1</v>
      </c>
      <c r="N225" s="198" t="s">
        <v>42</v>
      </c>
      <c r="O225" s="71"/>
      <c r="P225" s="199">
        <f>O225*H225</f>
        <v>0</v>
      </c>
      <c r="Q225" s="199">
        <v>0.26141</v>
      </c>
      <c r="R225" s="199">
        <f>Q225*H225</f>
        <v>42.330121299999995</v>
      </c>
      <c r="S225" s="199">
        <v>0</v>
      </c>
      <c r="T225" s="200">
        <f>S225*H225</f>
        <v>0</v>
      </c>
      <c r="U225" s="34"/>
      <c r="V225" s="34"/>
      <c r="W225" s="34"/>
      <c r="X225" s="34"/>
      <c r="Y225" s="34"/>
      <c r="Z225" s="34"/>
      <c r="AA225" s="34"/>
      <c r="AB225" s="34"/>
      <c r="AC225" s="34"/>
      <c r="AD225" s="34"/>
      <c r="AE225" s="34"/>
      <c r="AR225" s="201" t="s">
        <v>227</v>
      </c>
      <c r="AT225" s="201" t="s">
        <v>222</v>
      </c>
      <c r="AU225" s="201" t="s">
        <v>89</v>
      </c>
      <c r="AY225" s="17" t="s">
        <v>220</v>
      </c>
      <c r="BE225" s="202">
        <f>IF(N225="základní",J225,0)</f>
        <v>0</v>
      </c>
      <c r="BF225" s="202">
        <f>IF(N225="snížená",J225,0)</f>
        <v>0</v>
      </c>
      <c r="BG225" s="202">
        <f>IF(N225="zákl. přenesená",J225,0)</f>
        <v>0</v>
      </c>
      <c r="BH225" s="202">
        <f>IF(N225="sníž. přenesená",J225,0)</f>
        <v>0</v>
      </c>
      <c r="BI225" s="202">
        <f>IF(N225="nulová",J225,0)</f>
        <v>0</v>
      </c>
      <c r="BJ225" s="17" t="s">
        <v>89</v>
      </c>
      <c r="BK225" s="202">
        <f>ROUND(I225*H225,2)</f>
        <v>0</v>
      </c>
      <c r="BL225" s="17" t="s">
        <v>227</v>
      </c>
      <c r="BM225" s="201" t="s">
        <v>3033</v>
      </c>
    </row>
    <row r="226" spans="2:51" s="13" customFormat="1" ht="12">
      <c r="B226" s="203"/>
      <c r="C226" s="204"/>
      <c r="D226" s="205" t="s">
        <v>229</v>
      </c>
      <c r="E226" s="206" t="s">
        <v>1</v>
      </c>
      <c r="F226" s="207" t="s">
        <v>3034</v>
      </c>
      <c r="G226" s="204"/>
      <c r="H226" s="208">
        <v>59.43</v>
      </c>
      <c r="I226" s="209"/>
      <c r="J226" s="204"/>
      <c r="K226" s="204"/>
      <c r="L226" s="210"/>
      <c r="M226" s="211"/>
      <c r="N226" s="212"/>
      <c r="O226" s="212"/>
      <c r="P226" s="212"/>
      <c r="Q226" s="212"/>
      <c r="R226" s="212"/>
      <c r="S226" s="212"/>
      <c r="T226" s="213"/>
      <c r="AT226" s="214" t="s">
        <v>229</v>
      </c>
      <c r="AU226" s="214" t="s">
        <v>89</v>
      </c>
      <c r="AV226" s="13" t="s">
        <v>89</v>
      </c>
      <c r="AW226" s="13" t="s">
        <v>31</v>
      </c>
      <c r="AX226" s="13" t="s">
        <v>76</v>
      </c>
      <c r="AY226" s="214" t="s">
        <v>220</v>
      </c>
    </row>
    <row r="227" spans="2:51" s="13" customFormat="1" ht="12">
      <c r="B227" s="203"/>
      <c r="C227" s="204"/>
      <c r="D227" s="205" t="s">
        <v>229</v>
      </c>
      <c r="E227" s="206" t="s">
        <v>1</v>
      </c>
      <c r="F227" s="207" t="s">
        <v>3035</v>
      </c>
      <c r="G227" s="204"/>
      <c r="H227" s="208">
        <v>102.5</v>
      </c>
      <c r="I227" s="209"/>
      <c r="J227" s="204"/>
      <c r="K227" s="204"/>
      <c r="L227" s="210"/>
      <c r="M227" s="211"/>
      <c r="N227" s="212"/>
      <c r="O227" s="212"/>
      <c r="P227" s="212"/>
      <c r="Q227" s="212"/>
      <c r="R227" s="212"/>
      <c r="S227" s="212"/>
      <c r="T227" s="213"/>
      <c r="AT227" s="214" t="s">
        <v>229</v>
      </c>
      <c r="AU227" s="214" t="s">
        <v>89</v>
      </c>
      <c r="AV227" s="13" t="s">
        <v>89</v>
      </c>
      <c r="AW227" s="13" t="s">
        <v>31</v>
      </c>
      <c r="AX227" s="13" t="s">
        <v>76</v>
      </c>
      <c r="AY227" s="214" t="s">
        <v>220</v>
      </c>
    </row>
    <row r="228" spans="2:51" s="14" customFormat="1" ht="12">
      <c r="B228" s="215"/>
      <c r="C228" s="216"/>
      <c r="D228" s="205" t="s">
        <v>229</v>
      </c>
      <c r="E228" s="217" t="s">
        <v>1</v>
      </c>
      <c r="F228" s="218" t="s">
        <v>249</v>
      </c>
      <c r="G228" s="216"/>
      <c r="H228" s="219">
        <v>161.93</v>
      </c>
      <c r="I228" s="220"/>
      <c r="J228" s="216"/>
      <c r="K228" s="216"/>
      <c r="L228" s="221"/>
      <c r="M228" s="222"/>
      <c r="N228" s="223"/>
      <c r="O228" s="223"/>
      <c r="P228" s="223"/>
      <c r="Q228" s="223"/>
      <c r="R228" s="223"/>
      <c r="S228" s="223"/>
      <c r="T228" s="224"/>
      <c r="AT228" s="225" t="s">
        <v>229</v>
      </c>
      <c r="AU228" s="225" t="s">
        <v>89</v>
      </c>
      <c r="AV228" s="14" t="s">
        <v>227</v>
      </c>
      <c r="AW228" s="14" t="s">
        <v>31</v>
      </c>
      <c r="AX228" s="14" t="s">
        <v>83</v>
      </c>
      <c r="AY228" s="225" t="s">
        <v>220</v>
      </c>
    </row>
    <row r="229" spans="1:65" s="2" customFormat="1" ht="24">
      <c r="A229" s="34"/>
      <c r="B229" s="35"/>
      <c r="C229" s="190" t="s">
        <v>484</v>
      </c>
      <c r="D229" s="190" t="s">
        <v>222</v>
      </c>
      <c r="E229" s="191" t="s">
        <v>3031</v>
      </c>
      <c r="F229" s="192" t="s">
        <v>3032</v>
      </c>
      <c r="G229" s="193" t="s">
        <v>301</v>
      </c>
      <c r="H229" s="194">
        <v>40.825</v>
      </c>
      <c r="I229" s="195"/>
      <c r="J229" s="196">
        <f>ROUND(I229*H229,2)</f>
        <v>0</v>
      </c>
      <c r="K229" s="192" t="s">
        <v>226</v>
      </c>
      <c r="L229" s="39"/>
      <c r="M229" s="197" t="s">
        <v>1</v>
      </c>
      <c r="N229" s="198" t="s">
        <v>42</v>
      </c>
      <c r="O229" s="71"/>
      <c r="P229" s="199">
        <f>O229*H229</f>
        <v>0</v>
      </c>
      <c r="Q229" s="199">
        <v>0.26141</v>
      </c>
      <c r="R229" s="199">
        <f>Q229*H229</f>
        <v>10.672063249999999</v>
      </c>
      <c r="S229" s="199">
        <v>0</v>
      </c>
      <c r="T229" s="200">
        <f>S229*H229</f>
        <v>0</v>
      </c>
      <c r="U229" s="34"/>
      <c r="V229" s="34"/>
      <c r="W229" s="34"/>
      <c r="X229" s="34"/>
      <c r="Y229" s="34"/>
      <c r="Z229" s="34"/>
      <c r="AA229" s="34"/>
      <c r="AB229" s="34"/>
      <c r="AC229" s="34"/>
      <c r="AD229" s="34"/>
      <c r="AE229" s="34"/>
      <c r="AR229" s="201" t="s">
        <v>227</v>
      </c>
      <c r="AT229" s="201" t="s">
        <v>222</v>
      </c>
      <c r="AU229" s="201" t="s">
        <v>89</v>
      </c>
      <c r="AY229" s="17" t="s">
        <v>220</v>
      </c>
      <c r="BE229" s="202">
        <f>IF(N229="základní",J229,0)</f>
        <v>0</v>
      </c>
      <c r="BF229" s="202">
        <f>IF(N229="snížená",J229,0)</f>
        <v>0</v>
      </c>
      <c r="BG229" s="202">
        <f>IF(N229="zákl. přenesená",J229,0)</f>
        <v>0</v>
      </c>
      <c r="BH229" s="202">
        <f>IF(N229="sníž. přenesená",J229,0)</f>
        <v>0</v>
      </c>
      <c r="BI229" s="202">
        <f>IF(N229="nulová",J229,0)</f>
        <v>0</v>
      </c>
      <c r="BJ229" s="17" t="s">
        <v>89</v>
      </c>
      <c r="BK229" s="202">
        <f>ROUND(I229*H229,2)</f>
        <v>0</v>
      </c>
      <c r="BL229" s="17" t="s">
        <v>227</v>
      </c>
      <c r="BM229" s="201" t="s">
        <v>3036</v>
      </c>
    </row>
    <row r="230" spans="2:51" s="13" customFormat="1" ht="33.75">
      <c r="B230" s="203"/>
      <c r="C230" s="204"/>
      <c r="D230" s="205" t="s">
        <v>229</v>
      </c>
      <c r="E230" s="206" t="s">
        <v>1</v>
      </c>
      <c r="F230" s="207" t="s">
        <v>3037</v>
      </c>
      <c r="G230" s="204"/>
      <c r="H230" s="208">
        <v>40.825</v>
      </c>
      <c r="I230" s="209"/>
      <c r="J230" s="204"/>
      <c r="K230" s="204"/>
      <c r="L230" s="210"/>
      <c r="M230" s="211"/>
      <c r="N230" s="212"/>
      <c r="O230" s="212"/>
      <c r="P230" s="212"/>
      <c r="Q230" s="212"/>
      <c r="R230" s="212"/>
      <c r="S230" s="212"/>
      <c r="T230" s="213"/>
      <c r="AT230" s="214" t="s">
        <v>229</v>
      </c>
      <c r="AU230" s="214" t="s">
        <v>89</v>
      </c>
      <c r="AV230" s="13" t="s">
        <v>89</v>
      </c>
      <c r="AW230" s="13" t="s">
        <v>31</v>
      </c>
      <c r="AX230" s="13" t="s">
        <v>83</v>
      </c>
      <c r="AY230" s="214" t="s">
        <v>220</v>
      </c>
    </row>
    <row r="231" spans="1:65" s="2" customFormat="1" ht="24">
      <c r="A231" s="34"/>
      <c r="B231" s="35"/>
      <c r="C231" s="190" t="s">
        <v>488</v>
      </c>
      <c r="D231" s="190" t="s">
        <v>222</v>
      </c>
      <c r="E231" s="191" t="s">
        <v>3038</v>
      </c>
      <c r="F231" s="192" t="s">
        <v>3039</v>
      </c>
      <c r="G231" s="193" t="s">
        <v>308</v>
      </c>
      <c r="H231" s="194">
        <v>159.85</v>
      </c>
      <c r="I231" s="195"/>
      <c r="J231" s="196">
        <f>ROUND(I231*H231,2)</f>
        <v>0</v>
      </c>
      <c r="K231" s="192" t="s">
        <v>226</v>
      </c>
      <c r="L231" s="39"/>
      <c r="M231" s="197" t="s">
        <v>1</v>
      </c>
      <c r="N231" s="198" t="s">
        <v>42</v>
      </c>
      <c r="O231" s="71"/>
      <c r="P231" s="199">
        <f>O231*H231</f>
        <v>0</v>
      </c>
      <c r="Q231" s="199">
        <v>0.12895</v>
      </c>
      <c r="R231" s="199">
        <f>Q231*H231</f>
        <v>20.6126575</v>
      </c>
      <c r="S231" s="199">
        <v>0</v>
      </c>
      <c r="T231" s="200">
        <f>S231*H231</f>
        <v>0</v>
      </c>
      <c r="U231" s="34"/>
      <c r="V231" s="34"/>
      <c r="W231" s="34"/>
      <c r="X231" s="34"/>
      <c r="Y231" s="34"/>
      <c r="Z231" s="34"/>
      <c r="AA231" s="34"/>
      <c r="AB231" s="34"/>
      <c r="AC231" s="34"/>
      <c r="AD231" s="34"/>
      <c r="AE231" s="34"/>
      <c r="AR231" s="201" t="s">
        <v>227</v>
      </c>
      <c r="AT231" s="201" t="s">
        <v>222</v>
      </c>
      <c r="AU231" s="201" t="s">
        <v>89</v>
      </c>
      <c r="AY231" s="17" t="s">
        <v>220</v>
      </c>
      <c r="BE231" s="202">
        <f>IF(N231="základní",J231,0)</f>
        <v>0</v>
      </c>
      <c r="BF231" s="202">
        <f>IF(N231="snížená",J231,0)</f>
        <v>0</v>
      </c>
      <c r="BG231" s="202">
        <f>IF(N231="zákl. přenesená",J231,0)</f>
        <v>0</v>
      </c>
      <c r="BH231" s="202">
        <f>IF(N231="sníž. přenesená",J231,0)</f>
        <v>0</v>
      </c>
      <c r="BI231" s="202">
        <f>IF(N231="nulová",J231,0)</f>
        <v>0</v>
      </c>
      <c r="BJ231" s="17" t="s">
        <v>89</v>
      </c>
      <c r="BK231" s="202">
        <f>ROUND(I231*H231,2)</f>
        <v>0</v>
      </c>
      <c r="BL231" s="17" t="s">
        <v>227</v>
      </c>
      <c r="BM231" s="201" t="s">
        <v>3040</v>
      </c>
    </row>
    <row r="232" spans="2:51" s="13" customFormat="1" ht="12">
      <c r="B232" s="203"/>
      <c r="C232" s="204"/>
      <c r="D232" s="205" t="s">
        <v>229</v>
      </c>
      <c r="E232" s="206" t="s">
        <v>1</v>
      </c>
      <c r="F232" s="207" t="s">
        <v>3041</v>
      </c>
      <c r="G232" s="204"/>
      <c r="H232" s="208">
        <v>65.4</v>
      </c>
      <c r="I232" s="209"/>
      <c r="J232" s="204"/>
      <c r="K232" s="204"/>
      <c r="L232" s="210"/>
      <c r="M232" s="211"/>
      <c r="N232" s="212"/>
      <c r="O232" s="212"/>
      <c r="P232" s="212"/>
      <c r="Q232" s="212"/>
      <c r="R232" s="212"/>
      <c r="S232" s="212"/>
      <c r="T232" s="213"/>
      <c r="AT232" s="214" t="s">
        <v>229</v>
      </c>
      <c r="AU232" s="214" t="s">
        <v>89</v>
      </c>
      <c r="AV232" s="13" t="s">
        <v>89</v>
      </c>
      <c r="AW232" s="13" t="s">
        <v>31</v>
      </c>
      <c r="AX232" s="13" t="s">
        <v>76</v>
      </c>
      <c r="AY232" s="214" t="s">
        <v>220</v>
      </c>
    </row>
    <row r="233" spans="2:51" s="13" customFormat="1" ht="12">
      <c r="B233" s="203"/>
      <c r="C233" s="204"/>
      <c r="D233" s="205" t="s">
        <v>229</v>
      </c>
      <c r="E233" s="206" t="s">
        <v>1</v>
      </c>
      <c r="F233" s="207" t="s">
        <v>3042</v>
      </c>
      <c r="G233" s="204"/>
      <c r="H233" s="208">
        <v>12.8</v>
      </c>
      <c r="I233" s="209"/>
      <c r="J233" s="204"/>
      <c r="K233" s="204"/>
      <c r="L233" s="210"/>
      <c r="M233" s="211"/>
      <c r="N233" s="212"/>
      <c r="O233" s="212"/>
      <c r="P233" s="212"/>
      <c r="Q233" s="212"/>
      <c r="R233" s="212"/>
      <c r="S233" s="212"/>
      <c r="T233" s="213"/>
      <c r="AT233" s="214" t="s">
        <v>229</v>
      </c>
      <c r="AU233" s="214" t="s">
        <v>89</v>
      </c>
      <c r="AV233" s="13" t="s">
        <v>89</v>
      </c>
      <c r="AW233" s="13" t="s">
        <v>31</v>
      </c>
      <c r="AX233" s="13" t="s">
        <v>76</v>
      </c>
      <c r="AY233" s="214" t="s">
        <v>220</v>
      </c>
    </row>
    <row r="234" spans="2:51" s="13" customFormat="1" ht="12">
      <c r="B234" s="203"/>
      <c r="C234" s="204"/>
      <c r="D234" s="205" t="s">
        <v>229</v>
      </c>
      <c r="E234" s="206" t="s">
        <v>1</v>
      </c>
      <c r="F234" s="207" t="s">
        <v>3043</v>
      </c>
      <c r="G234" s="204"/>
      <c r="H234" s="208">
        <v>81.65</v>
      </c>
      <c r="I234" s="209"/>
      <c r="J234" s="204"/>
      <c r="K234" s="204"/>
      <c r="L234" s="210"/>
      <c r="M234" s="211"/>
      <c r="N234" s="212"/>
      <c r="O234" s="212"/>
      <c r="P234" s="212"/>
      <c r="Q234" s="212"/>
      <c r="R234" s="212"/>
      <c r="S234" s="212"/>
      <c r="T234" s="213"/>
      <c r="AT234" s="214" t="s">
        <v>229</v>
      </c>
      <c r="AU234" s="214" t="s">
        <v>89</v>
      </c>
      <c r="AV234" s="13" t="s">
        <v>89</v>
      </c>
      <c r="AW234" s="13" t="s">
        <v>31</v>
      </c>
      <c r="AX234" s="13" t="s">
        <v>76</v>
      </c>
      <c r="AY234" s="214" t="s">
        <v>220</v>
      </c>
    </row>
    <row r="235" spans="2:51" s="14" customFormat="1" ht="12">
      <c r="B235" s="215"/>
      <c r="C235" s="216"/>
      <c r="D235" s="205" t="s">
        <v>229</v>
      </c>
      <c r="E235" s="217" t="s">
        <v>1</v>
      </c>
      <c r="F235" s="218" t="s">
        <v>249</v>
      </c>
      <c r="G235" s="216"/>
      <c r="H235" s="219">
        <v>159.85</v>
      </c>
      <c r="I235" s="220"/>
      <c r="J235" s="216"/>
      <c r="K235" s="216"/>
      <c r="L235" s="221"/>
      <c r="M235" s="222"/>
      <c r="N235" s="223"/>
      <c r="O235" s="223"/>
      <c r="P235" s="223"/>
      <c r="Q235" s="223"/>
      <c r="R235" s="223"/>
      <c r="S235" s="223"/>
      <c r="T235" s="224"/>
      <c r="AT235" s="225" t="s">
        <v>229</v>
      </c>
      <c r="AU235" s="225" t="s">
        <v>89</v>
      </c>
      <c r="AV235" s="14" t="s">
        <v>227</v>
      </c>
      <c r="AW235" s="14" t="s">
        <v>31</v>
      </c>
      <c r="AX235" s="14" t="s">
        <v>83</v>
      </c>
      <c r="AY235" s="225" t="s">
        <v>220</v>
      </c>
    </row>
    <row r="236" spans="2:63" s="12" customFormat="1" ht="22.9" customHeight="1">
      <c r="B236" s="174"/>
      <c r="C236" s="175"/>
      <c r="D236" s="176" t="s">
        <v>75</v>
      </c>
      <c r="E236" s="188" t="s">
        <v>267</v>
      </c>
      <c r="F236" s="188" t="s">
        <v>863</v>
      </c>
      <c r="G236" s="175"/>
      <c r="H236" s="175"/>
      <c r="I236" s="178"/>
      <c r="J236" s="189">
        <f>BK236</f>
        <v>0</v>
      </c>
      <c r="K236" s="175"/>
      <c r="L236" s="180"/>
      <c r="M236" s="181"/>
      <c r="N236" s="182"/>
      <c r="O236" s="182"/>
      <c r="P236" s="183">
        <f>SUM(P237:P246)</f>
        <v>0</v>
      </c>
      <c r="Q236" s="182"/>
      <c r="R236" s="183">
        <f>SUM(R237:R246)</f>
        <v>18.630668999999997</v>
      </c>
      <c r="S236" s="182"/>
      <c r="T236" s="184">
        <f>SUM(T237:T246)</f>
        <v>0</v>
      </c>
      <c r="AR236" s="185" t="s">
        <v>83</v>
      </c>
      <c r="AT236" s="186" t="s">
        <v>75</v>
      </c>
      <c r="AU236" s="186" t="s">
        <v>83</v>
      </c>
      <c r="AY236" s="185" t="s">
        <v>220</v>
      </c>
      <c r="BK236" s="187">
        <f>SUM(BK237:BK246)</f>
        <v>0</v>
      </c>
    </row>
    <row r="237" spans="1:65" s="2" customFormat="1" ht="24">
      <c r="A237" s="34"/>
      <c r="B237" s="35"/>
      <c r="C237" s="190" t="s">
        <v>496</v>
      </c>
      <c r="D237" s="190" t="s">
        <v>222</v>
      </c>
      <c r="E237" s="191" t="s">
        <v>3044</v>
      </c>
      <c r="F237" s="192" t="s">
        <v>3045</v>
      </c>
      <c r="G237" s="193" t="s">
        <v>867</v>
      </c>
      <c r="H237" s="194">
        <v>1</v>
      </c>
      <c r="I237" s="195"/>
      <c r="J237" s="196">
        <f>ROUND(I237*H237,2)</f>
        <v>0</v>
      </c>
      <c r="K237" s="192" t="s">
        <v>1</v>
      </c>
      <c r="L237" s="39"/>
      <c r="M237" s="197" t="s">
        <v>1</v>
      </c>
      <c r="N237" s="198" t="s">
        <v>42</v>
      </c>
      <c r="O237" s="71"/>
      <c r="P237" s="199">
        <f>O237*H237</f>
        <v>0</v>
      </c>
      <c r="Q237" s="199">
        <v>0</v>
      </c>
      <c r="R237" s="199">
        <f>Q237*H237</f>
        <v>0</v>
      </c>
      <c r="S237" s="199">
        <v>0</v>
      </c>
      <c r="T237" s="200">
        <f>S237*H237</f>
        <v>0</v>
      </c>
      <c r="U237" s="34"/>
      <c r="V237" s="34"/>
      <c r="W237" s="34"/>
      <c r="X237" s="34"/>
      <c r="Y237" s="34"/>
      <c r="Z237" s="34"/>
      <c r="AA237" s="34"/>
      <c r="AB237" s="34"/>
      <c r="AC237" s="34"/>
      <c r="AD237" s="34"/>
      <c r="AE237" s="34"/>
      <c r="AR237" s="201" t="s">
        <v>227</v>
      </c>
      <c r="AT237" s="201" t="s">
        <v>222</v>
      </c>
      <c r="AU237" s="201" t="s">
        <v>89</v>
      </c>
      <c r="AY237" s="17" t="s">
        <v>220</v>
      </c>
      <c r="BE237" s="202">
        <f>IF(N237="základní",J237,0)</f>
        <v>0</v>
      </c>
      <c r="BF237" s="202">
        <f>IF(N237="snížená",J237,0)</f>
        <v>0</v>
      </c>
      <c r="BG237" s="202">
        <f>IF(N237="zákl. přenesená",J237,0)</f>
        <v>0</v>
      </c>
      <c r="BH237" s="202">
        <f>IF(N237="sníž. přenesená",J237,0)</f>
        <v>0</v>
      </c>
      <c r="BI237" s="202">
        <f>IF(N237="nulová",J237,0)</f>
        <v>0</v>
      </c>
      <c r="BJ237" s="17" t="s">
        <v>89</v>
      </c>
      <c r="BK237" s="202">
        <f>ROUND(I237*H237,2)</f>
        <v>0</v>
      </c>
      <c r="BL237" s="17" t="s">
        <v>227</v>
      </c>
      <c r="BM237" s="201" t="s">
        <v>3046</v>
      </c>
    </row>
    <row r="238" spans="2:51" s="13" customFormat="1" ht="12">
      <c r="B238" s="203"/>
      <c r="C238" s="204"/>
      <c r="D238" s="205" t="s">
        <v>229</v>
      </c>
      <c r="E238" s="206" t="s">
        <v>1</v>
      </c>
      <c r="F238" s="207" t="s">
        <v>83</v>
      </c>
      <c r="G238" s="204"/>
      <c r="H238" s="208">
        <v>1</v>
      </c>
      <c r="I238" s="209"/>
      <c r="J238" s="204"/>
      <c r="K238" s="204"/>
      <c r="L238" s="210"/>
      <c r="M238" s="211"/>
      <c r="N238" s="212"/>
      <c r="O238" s="212"/>
      <c r="P238" s="212"/>
      <c r="Q238" s="212"/>
      <c r="R238" s="212"/>
      <c r="S238" s="212"/>
      <c r="T238" s="213"/>
      <c r="AT238" s="214" t="s">
        <v>229</v>
      </c>
      <c r="AU238" s="214" t="s">
        <v>89</v>
      </c>
      <c r="AV238" s="13" t="s">
        <v>89</v>
      </c>
      <c r="AW238" s="13" t="s">
        <v>31</v>
      </c>
      <c r="AX238" s="13" t="s">
        <v>83</v>
      </c>
      <c r="AY238" s="214" t="s">
        <v>220</v>
      </c>
    </row>
    <row r="239" spans="1:65" s="2" customFormat="1" ht="16.5" customHeight="1">
      <c r="A239" s="34"/>
      <c r="B239" s="35"/>
      <c r="C239" s="190" t="s">
        <v>508</v>
      </c>
      <c r="D239" s="190" t="s">
        <v>222</v>
      </c>
      <c r="E239" s="191" t="s">
        <v>3047</v>
      </c>
      <c r="F239" s="192" t="s">
        <v>3048</v>
      </c>
      <c r="G239" s="193" t="s">
        <v>225</v>
      </c>
      <c r="H239" s="194">
        <v>4.06</v>
      </c>
      <c r="I239" s="195"/>
      <c r="J239" s="196">
        <f>ROUND(I239*H239,2)</f>
        <v>0</v>
      </c>
      <c r="K239" s="192" t="s">
        <v>1</v>
      </c>
      <c r="L239" s="39"/>
      <c r="M239" s="197" t="s">
        <v>1</v>
      </c>
      <c r="N239" s="198" t="s">
        <v>42</v>
      </c>
      <c r="O239" s="71"/>
      <c r="P239" s="199">
        <f>O239*H239</f>
        <v>0</v>
      </c>
      <c r="Q239" s="199">
        <v>0</v>
      </c>
      <c r="R239" s="199">
        <f>Q239*H239</f>
        <v>0</v>
      </c>
      <c r="S239" s="199">
        <v>0</v>
      </c>
      <c r="T239" s="200">
        <f>S239*H239</f>
        <v>0</v>
      </c>
      <c r="U239" s="34"/>
      <c r="V239" s="34"/>
      <c r="W239" s="34"/>
      <c r="X239" s="34"/>
      <c r="Y239" s="34"/>
      <c r="Z239" s="34"/>
      <c r="AA239" s="34"/>
      <c r="AB239" s="34"/>
      <c r="AC239" s="34"/>
      <c r="AD239" s="34"/>
      <c r="AE239" s="34"/>
      <c r="AR239" s="201" t="s">
        <v>227</v>
      </c>
      <c r="AT239" s="201" t="s">
        <v>222</v>
      </c>
      <c r="AU239" s="201" t="s">
        <v>89</v>
      </c>
      <c r="AY239" s="17" t="s">
        <v>220</v>
      </c>
      <c r="BE239" s="202">
        <f>IF(N239="základní",J239,0)</f>
        <v>0</v>
      </c>
      <c r="BF239" s="202">
        <f>IF(N239="snížená",J239,0)</f>
        <v>0</v>
      </c>
      <c r="BG239" s="202">
        <f>IF(N239="zákl. přenesená",J239,0)</f>
        <v>0</v>
      </c>
      <c r="BH239" s="202">
        <f>IF(N239="sníž. přenesená",J239,0)</f>
        <v>0</v>
      </c>
      <c r="BI239" s="202">
        <f>IF(N239="nulová",J239,0)</f>
        <v>0</v>
      </c>
      <c r="BJ239" s="17" t="s">
        <v>89</v>
      </c>
      <c r="BK239" s="202">
        <f>ROUND(I239*H239,2)</f>
        <v>0</v>
      </c>
      <c r="BL239" s="17" t="s">
        <v>227</v>
      </c>
      <c r="BM239" s="201" t="s">
        <v>3049</v>
      </c>
    </row>
    <row r="240" spans="2:51" s="13" customFormat="1" ht="12">
      <c r="B240" s="203"/>
      <c r="C240" s="204"/>
      <c r="D240" s="205" t="s">
        <v>229</v>
      </c>
      <c r="E240" s="206" t="s">
        <v>1</v>
      </c>
      <c r="F240" s="207" t="s">
        <v>3050</v>
      </c>
      <c r="G240" s="204"/>
      <c r="H240" s="208">
        <v>4.06</v>
      </c>
      <c r="I240" s="209"/>
      <c r="J240" s="204"/>
      <c r="K240" s="204"/>
      <c r="L240" s="210"/>
      <c r="M240" s="211"/>
      <c r="N240" s="212"/>
      <c r="O240" s="212"/>
      <c r="P240" s="212"/>
      <c r="Q240" s="212"/>
      <c r="R240" s="212"/>
      <c r="S240" s="212"/>
      <c r="T240" s="213"/>
      <c r="AT240" s="214" t="s">
        <v>229</v>
      </c>
      <c r="AU240" s="214" t="s">
        <v>89</v>
      </c>
      <c r="AV240" s="13" t="s">
        <v>89</v>
      </c>
      <c r="AW240" s="13" t="s">
        <v>31</v>
      </c>
      <c r="AX240" s="13" t="s">
        <v>83</v>
      </c>
      <c r="AY240" s="214" t="s">
        <v>220</v>
      </c>
    </row>
    <row r="241" spans="1:65" s="2" customFormat="1" ht="16.5" customHeight="1">
      <c r="A241" s="34"/>
      <c r="B241" s="35"/>
      <c r="C241" s="190" t="s">
        <v>518</v>
      </c>
      <c r="D241" s="190" t="s">
        <v>222</v>
      </c>
      <c r="E241" s="191" t="s">
        <v>3051</v>
      </c>
      <c r="F241" s="192" t="s">
        <v>3052</v>
      </c>
      <c r="G241" s="193" t="s">
        <v>867</v>
      </c>
      <c r="H241" s="194">
        <v>1</v>
      </c>
      <c r="I241" s="195"/>
      <c r="J241" s="196">
        <f>ROUND(I241*H241,2)</f>
        <v>0</v>
      </c>
      <c r="K241" s="192" t="s">
        <v>1</v>
      </c>
      <c r="L241" s="39"/>
      <c r="M241" s="197" t="s">
        <v>1</v>
      </c>
      <c r="N241" s="198" t="s">
        <v>42</v>
      </c>
      <c r="O241" s="71"/>
      <c r="P241" s="199">
        <f>O241*H241</f>
        <v>0</v>
      </c>
      <c r="Q241" s="199">
        <v>0</v>
      </c>
      <c r="R241" s="199">
        <f>Q241*H241</f>
        <v>0</v>
      </c>
      <c r="S241" s="199">
        <v>0</v>
      </c>
      <c r="T241" s="200">
        <f>S241*H241</f>
        <v>0</v>
      </c>
      <c r="U241" s="34"/>
      <c r="V241" s="34"/>
      <c r="W241" s="34"/>
      <c r="X241" s="34"/>
      <c r="Y241" s="34"/>
      <c r="Z241" s="34"/>
      <c r="AA241" s="34"/>
      <c r="AB241" s="34"/>
      <c r="AC241" s="34"/>
      <c r="AD241" s="34"/>
      <c r="AE241" s="34"/>
      <c r="AR241" s="201" t="s">
        <v>227</v>
      </c>
      <c r="AT241" s="201" t="s">
        <v>222</v>
      </c>
      <c r="AU241" s="201" t="s">
        <v>89</v>
      </c>
      <c r="AY241" s="17" t="s">
        <v>220</v>
      </c>
      <c r="BE241" s="202">
        <f>IF(N241="základní",J241,0)</f>
        <v>0</v>
      </c>
      <c r="BF241" s="202">
        <f>IF(N241="snížená",J241,0)</f>
        <v>0</v>
      </c>
      <c r="BG241" s="202">
        <f>IF(N241="zákl. přenesená",J241,0)</f>
        <v>0</v>
      </c>
      <c r="BH241" s="202">
        <f>IF(N241="sníž. přenesená",J241,0)</f>
        <v>0</v>
      </c>
      <c r="BI241" s="202">
        <f>IF(N241="nulová",J241,0)</f>
        <v>0</v>
      </c>
      <c r="BJ241" s="17" t="s">
        <v>89</v>
      </c>
      <c r="BK241" s="202">
        <f>ROUND(I241*H241,2)</f>
        <v>0</v>
      </c>
      <c r="BL241" s="17" t="s">
        <v>227</v>
      </c>
      <c r="BM241" s="201" t="s">
        <v>3053</v>
      </c>
    </row>
    <row r="242" spans="2:51" s="13" customFormat="1" ht="12">
      <c r="B242" s="203"/>
      <c r="C242" s="204"/>
      <c r="D242" s="205" t="s">
        <v>229</v>
      </c>
      <c r="E242" s="206" t="s">
        <v>1</v>
      </c>
      <c r="F242" s="207" t="s">
        <v>83</v>
      </c>
      <c r="G242" s="204"/>
      <c r="H242" s="208">
        <v>1</v>
      </c>
      <c r="I242" s="209"/>
      <c r="J242" s="204"/>
      <c r="K242" s="204"/>
      <c r="L242" s="210"/>
      <c r="M242" s="211"/>
      <c r="N242" s="212"/>
      <c r="O242" s="212"/>
      <c r="P242" s="212"/>
      <c r="Q242" s="212"/>
      <c r="R242" s="212"/>
      <c r="S242" s="212"/>
      <c r="T242" s="213"/>
      <c r="AT242" s="214" t="s">
        <v>229</v>
      </c>
      <c r="AU242" s="214" t="s">
        <v>89</v>
      </c>
      <c r="AV242" s="13" t="s">
        <v>89</v>
      </c>
      <c r="AW242" s="13" t="s">
        <v>31</v>
      </c>
      <c r="AX242" s="13" t="s">
        <v>83</v>
      </c>
      <c r="AY242" s="214" t="s">
        <v>220</v>
      </c>
    </row>
    <row r="243" spans="1:65" s="2" customFormat="1" ht="33" customHeight="1">
      <c r="A243" s="34"/>
      <c r="B243" s="35"/>
      <c r="C243" s="190" t="s">
        <v>525</v>
      </c>
      <c r="D243" s="190" t="s">
        <v>222</v>
      </c>
      <c r="E243" s="191" t="s">
        <v>3054</v>
      </c>
      <c r="F243" s="192" t="s">
        <v>3055</v>
      </c>
      <c r="G243" s="193" t="s">
        <v>308</v>
      </c>
      <c r="H243" s="194">
        <v>97.85</v>
      </c>
      <c r="I243" s="195"/>
      <c r="J243" s="196">
        <f>ROUND(I243*H243,2)</f>
        <v>0</v>
      </c>
      <c r="K243" s="192" t="s">
        <v>226</v>
      </c>
      <c r="L243" s="39"/>
      <c r="M243" s="197" t="s">
        <v>1</v>
      </c>
      <c r="N243" s="198" t="s">
        <v>42</v>
      </c>
      <c r="O243" s="71"/>
      <c r="P243" s="199">
        <f>O243*H243</f>
        <v>0</v>
      </c>
      <c r="Q243" s="199">
        <v>0.1295</v>
      </c>
      <c r="R243" s="199">
        <f>Q243*H243</f>
        <v>12.671574999999999</v>
      </c>
      <c r="S243" s="199">
        <v>0</v>
      </c>
      <c r="T243" s="200">
        <f>S243*H243</f>
        <v>0</v>
      </c>
      <c r="U243" s="34"/>
      <c r="V243" s="34"/>
      <c r="W243" s="34"/>
      <c r="X243" s="34"/>
      <c r="Y243" s="34"/>
      <c r="Z243" s="34"/>
      <c r="AA243" s="34"/>
      <c r="AB243" s="34"/>
      <c r="AC243" s="34"/>
      <c r="AD243" s="34"/>
      <c r="AE243" s="34"/>
      <c r="AR243" s="201" t="s">
        <v>227</v>
      </c>
      <c r="AT243" s="201" t="s">
        <v>222</v>
      </c>
      <c r="AU243" s="201" t="s">
        <v>89</v>
      </c>
      <c r="AY243" s="17" t="s">
        <v>220</v>
      </c>
      <c r="BE243" s="202">
        <f>IF(N243="základní",J243,0)</f>
        <v>0</v>
      </c>
      <c r="BF243" s="202">
        <f>IF(N243="snížená",J243,0)</f>
        <v>0</v>
      </c>
      <c r="BG243" s="202">
        <f>IF(N243="zákl. přenesená",J243,0)</f>
        <v>0</v>
      </c>
      <c r="BH243" s="202">
        <f>IF(N243="sníž. přenesená",J243,0)</f>
        <v>0</v>
      </c>
      <c r="BI243" s="202">
        <f>IF(N243="nulová",J243,0)</f>
        <v>0</v>
      </c>
      <c r="BJ243" s="17" t="s">
        <v>89</v>
      </c>
      <c r="BK243" s="202">
        <f>ROUND(I243*H243,2)</f>
        <v>0</v>
      </c>
      <c r="BL243" s="17" t="s">
        <v>227</v>
      </c>
      <c r="BM243" s="201" t="s">
        <v>3056</v>
      </c>
    </row>
    <row r="244" spans="2:51" s="13" customFormat="1" ht="12">
      <c r="B244" s="203"/>
      <c r="C244" s="204"/>
      <c r="D244" s="205" t="s">
        <v>229</v>
      </c>
      <c r="E244" s="206" t="s">
        <v>1</v>
      </c>
      <c r="F244" s="207" t="s">
        <v>3057</v>
      </c>
      <c r="G244" s="204"/>
      <c r="H244" s="208">
        <v>97.85</v>
      </c>
      <c r="I244" s="209"/>
      <c r="J244" s="204"/>
      <c r="K244" s="204"/>
      <c r="L244" s="210"/>
      <c r="M244" s="211"/>
      <c r="N244" s="212"/>
      <c r="O244" s="212"/>
      <c r="P244" s="212"/>
      <c r="Q244" s="212"/>
      <c r="R244" s="212"/>
      <c r="S244" s="212"/>
      <c r="T244" s="213"/>
      <c r="AT244" s="214" t="s">
        <v>229</v>
      </c>
      <c r="AU244" s="214" t="s">
        <v>89</v>
      </c>
      <c r="AV244" s="13" t="s">
        <v>89</v>
      </c>
      <c r="AW244" s="13" t="s">
        <v>31</v>
      </c>
      <c r="AX244" s="13" t="s">
        <v>83</v>
      </c>
      <c r="AY244" s="214" t="s">
        <v>220</v>
      </c>
    </row>
    <row r="245" spans="1:65" s="2" customFormat="1" ht="16.5" customHeight="1">
      <c r="A245" s="34"/>
      <c r="B245" s="35"/>
      <c r="C245" s="226" t="s">
        <v>531</v>
      </c>
      <c r="D245" s="226" t="s">
        <v>408</v>
      </c>
      <c r="E245" s="227" t="s">
        <v>3058</v>
      </c>
      <c r="F245" s="228" t="s">
        <v>3059</v>
      </c>
      <c r="G245" s="229" t="s">
        <v>308</v>
      </c>
      <c r="H245" s="230">
        <v>102.743</v>
      </c>
      <c r="I245" s="231"/>
      <c r="J245" s="232">
        <f>ROUND(I245*H245,2)</f>
        <v>0</v>
      </c>
      <c r="K245" s="228" t="s">
        <v>226</v>
      </c>
      <c r="L245" s="233"/>
      <c r="M245" s="234" t="s">
        <v>1</v>
      </c>
      <c r="N245" s="235" t="s">
        <v>42</v>
      </c>
      <c r="O245" s="71"/>
      <c r="P245" s="199">
        <f>O245*H245</f>
        <v>0</v>
      </c>
      <c r="Q245" s="199">
        <v>0.058</v>
      </c>
      <c r="R245" s="199">
        <f>Q245*H245</f>
        <v>5.959094</v>
      </c>
      <c r="S245" s="199">
        <v>0</v>
      </c>
      <c r="T245" s="200">
        <f>S245*H245</f>
        <v>0</v>
      </c>
      <c r="U245" s="34"/>
      <c r="V245" s="34"/>
      <c r="W245" s="34"/>
      <c r="X245" s="34"/>
      <c r="Y245" s="34"/>
      <c r="Z245" s="34"/>
      <c r="AA245" s="34"/>
      <c r="AB245" s="34"/>
      <c r="AC245" s="34"/>
      <c r="AD245" s="34"/>
      <c r="AE245" s="34"/>
      <c r="AR245" s="201" t="s">
        <v>262</v>
      </c>
      <c r="AT245" s="201" t="s">
        <v>408</v>
      </c>
      <c r="AU245" s="201" t="s">
        <v>89</v>
      </c>
      <c r="AY245" s="17" t="s">
        <v>220</v>
      </c>
      <c r="BE245" s="202">
        <f>IF(N245="základní",J245,0)</f>
        <v>0</v>
      </c>
      <c r="BF245" s="202">
        <f>IF(N245="snížená",J245,0)</f>
        <v>0</v>
      </c>
      <c r="BG245" s="202">
        <f>IF(N245="zákl. přenesená",J245,0)</f>
        <v>0</v>
      </c>
      <c r="BH245" s="202">
        <f>IF(N245="sníž. přenesená",J245,0)</f>
        <v>0</v>
      </c>
      <c r="BI245" s="202">
        <f>IF(N245="nulová",J245,0)</f>
        <v>0</v>
      </c>
      <c r="BJ245" s="17" t="s">
        <v>89</v>
      </c>
      <c r="BK245" s="202">
        <f>ROUND(I245*H245,2)</f>
        <v>0</v>
      </c>
      <c r="BL245" s="17" t="s">
        <v>227</v>
      </c>
      <c r="BM245" s="201" t="s">
        <v>3060</v>
      </c>
    </row>
    <row r="246" spans="2:51" s="13" customFormat="1" ht="12">
      <c r="B246" s="203"/>
      <c r="C246" s="204"/>
      <c r="D246" s="205" t="s">
        <v>229</v>
      </c>
      <c r="E246" s="204"/>
      <c r="F246" s="207" t="s">
        <v>3061</v>
      </c>
      <c r="G246" s="204"/>
      <c r="H246" s="208">
        <v>102.743</v>
      </c>
      <c r="I246" s="209"/>
      <c r="J246" s="204"/>
      <c r="K246" s="204"/>
      <c r="L246" s="210"/>
      <c r="M246" s="211"/>
      <c r="N246" s="212"/>
      <c r="O246" s="212"/>
      <c r="P246" s="212"/>
      <c r="Q246" s="212"/>
      <c r="R246" s="212"/>
      <c r="S246" s="212"/>
      <c r="T246" s="213"/>
      <c r="AT246" s="214" t="s">
        <v>229</v>
      </c>
      <c r="AU246" s="214" t="s">
        <v>89</v>
      </c>
      <c r="AV246" s="13" t="s">
        <v>89</v>
      </c>
      <c r="AW246" s="13" t="s">
        <v>4</v>
      </c>
      <c r="AX246" s="13" t="s">
        <v>83</v>
      </c>
      <c r="AY246" s="214" t="s">
        <v>220</v>
      </c>
    </row>
    <row r="247" spans="2:63" s="12" customFormat="1" ht="22.9" customHeight="1">
      <c r="B247" s="174"/>
      <c r="C247" s="175"/>
      <c r="D247" s="176" t="s">
        <v>75</v>
      </c>
      <c r="E247" s="188" t="s">
        <v>925</v>
      </c>
      <c r="F247" s="188" t="s">
        <v>926</v>
      </c>
      <c r="G247" s="175"/>
      <c r="H247" s="175"/>
      <c r="I247" s="178"/>
      <c r="J247" s="189">
        <f>BK247</f>
        <v>0</v>
      </c>
      <c r="K247" s="175"/>
      <c r="L247" s="180"/>
      <c r="M247" s="181"/>
      <c r="N247" s="182"/>
      <c r="O247" s="182"/>
      <c r="P247" s="183">
        <f>P248</f>
        <v>0</v>
      </c>
      <c r="Q247" s="182"/>
      <c r="R247" s="183">
        <f>R248</f>
        <v>0</v>
      </c>
      <c r="S247" s="182"/>
      <c r="T247" s="184">
        <f>T248</f>
        <v>0</v>
      </c>
      <c r="AR247" s="185" t="s">
        <v>83</v>
      </c>
      <c r="AT247" s="186" t="s">
        <v>75</v>
      </c>
      <c r="AU247" s="186" t="s">
        <v>83</v>
      </c>
      <c r="AY247" s="185" t="s">
        <v>220</v>
      </c>
      <c r="BK247" s="187">
        <f>BK248</f>
        <v>0</v>
      </c>
    </row>
    <row r="248" spans="1:65" s="2" customFormat="1" ht="24">
      <c r="A248" s="34"/>
      <c r="B248" s="35"/>
      <c r="C248" s="190" t="s">
        <v>540</v>
      </c>
      <c r="D248" s="190" t="s">
        <v>222</v>
      </c>
      <c r="E248" s="191" t="s">
        <v>3062</v>
      </c>
      <c r="F248" s="192" t="s">
        <v>3063</v>
      </c>
      <c r="G248" s="193" t="s">
        <v>339</v>
      </c>
      <c r="H248" s="194">
        <v>349.462</v>
      </c>
      <c r="I248" s="195"/>
      <c r="J248" s="196">
        <f>ROUND(I248*H248,2)</f>
        <v>0</v>
      </c>
      <c r="K248" s="192" t="s">
        <v>226</v>
      </c>
      <c r="L248" s="39"/>
      <c r="M248" s="197" t="s">
        <v>1</v>
      </c>
      <c r="N248" s="198" t="s">
        <v>42</v>
      </c>
      <c r="O248" s="71"/>
      <c r="P248" s="199">
        <f>O248*H248</f>
        <v>0</v>
      </c>
      <c r="Q248" s="199">
        <v>0</v>
      </c>
      <c r="R248" s="199">
        <f>Q248*H248</f>
        <v>0</v>
      </c>
      <c r="S248" s="199">
        <v>0</v>
      </c>
      <c r="T248" s="200">
        <f>S248*H248</f>
        <v>0</v>
      </c>
      <c r="U248" s="34"/>
      <c r="V248" s="34"/>
      <c r="W248" s="34"/>
      <c r="X248" s="34"/>
      <c r="Y248" s="34"/>
      <c r="Z248" s="34"/>
      <c r="AA248" s="34"/>
      <c r="AB248" s="34"/>
      <c r="AC248" s="34"/>
      <c r="AD248" s="34"/>
      <c r="AE248" s="34"/>
      <c r="AR248" s="201" t="s">
        <v>227</v>
      </c>
      <c r="AT248" s="201" t="s">
        <v>222</v>
      </c>
      <c r="AU248" s="201" t="s">
        <v>89</v>
      </c>
      <c r="AY248" s="17" t="s">
        <v>220</v>
      </c>
      <c r="BE248" s="202">
        <f>IF(N248="základní",J248,0)</f>
        <v>0</v>
      </c>
      <c r="BF248" s="202">
        <f>IF(N248="snížená",J248,0)</f>
        <v>0</v>
      </c>
      <c r="BG248" s="202">
        <f>IF(N248="zákl. přenesená",J248,0)</f>
        <v>0</v>
      </c>
      <c r="BH248" s="202">
        <f>IF(N248="sníž. přenesená",J248,0)</f>
        <v>0</v>
      </c>
      <c r="BI248" s="202">
        <f>IF(N248="nulová",J248,0)</f>
        <v>0</v>
      </c>
      <c r="BJ248" s="17" t="s">
        <v>89</v>
      </c>
      <c r="BK248" s="202">
        <f>ROUND(I248*H248,2)</f>
        <v>0</v>
      </c>
      <c r="BL248" s="17" t="s">
        <v>227</v>
      </c>
      <c r="BM248" s="201" t="s">
        <v>3064</v>
      </c>
    </row>
    <row r="249" spans="2:63" s="12" customFormat="1" ht="25.9" customHeight="1">
      <c r="B249" s="174"/>
      <c r="C249" s="175"/>
      <c r="D249" s="176" t="s">
        <v>75</v>
      </c>
      <c r="E249" s="177" t="s">
        <v>931</v>
      </c>
      <c r="F249" s="177" t="s">
        <v>932</v>
      </c>
      <c r="G249" s="175"/>
      <c r="H249" s="175"/>
      <c r="I249" s="178"/>
      <c r="J249" s="179">
        <f>BK249</f>
        <v>0</v>
      </c>
      <c r="K249" s="175"/>
      <c r="L249" s="180"/>
      <c r="M249" s="181"/>
      <c r="N249" s="182"/>
      <c r="O249" s="182"/>
      <c r="P249" s="183">
        <f>P250+P261+P271+P274+P288+P294</f>
        <v>0</v>
      </c>
      <c r="Q249" s="182"/>
      <c r="R249" s="183">
        <f>R250+R261+R271+R274+R288+R294</f>
        <v>1.2812453000000004</v>
      </c>
      <c r="S249" s="182"/>
      <c r="T249" s="184">
        <f>T250+T261+T271+T274+T288+T294</f>
        <v>0</v>
      </c>
      <c r="AR249" s="185" t="s">
        <v>89</v>
      </c>
      <c r="AT249" s="186" t="s">
        <v>75</v>
      </c>
      <c r="AU249" s="186" t="s">
        <v>76</v>
      </c>
      <c r="AY249" s="185" t="s">
        <v>220</v>
      </c>
      <c r="BK249" s="187">
        <f>BK250+BK261+BK271+BK274+BK288+BK294</f>
        <v>0</v>
      </c>
    </row>
    <row r="250" spans="2:63" s="12" customFormat="1" ht="22.9" customHeight="1">
      <c r="B250" s="174"/>
      <c r="C250" s="175"/>
      <c r="D250" s="176" t="s">
        <v>75</v>
      </c>
      <c r="E250" s="188" t="s">
        <v>998</v>
      </c>
      <c r="F250" s="188" t="s">
        <v>999</v>
      </c>
      <c r="G250" s="175"/>
      <c r="H250" s="175"/>
      <c r="I250" s="178"/>
      <c r="J250" s="189">
        <f>BK250</f>
        <v>0</v>
      </c>
      <c r="K250" s="175"/>
      <c r="L250" s="180"/>
      <c r="M250" s="181"/>
      <c r="N250" s="182"/>
      <c r="O250" s="182"/>
      <c r="P250" s="183">
        <f>SUM(P251:P260)</f>
        <v>0</v>
      </c>
      <c r="Q250" s="182"/>
      <c r="R250" s="183">
        <f>SUM(R251:R260)</f>
        <v>0.08837248</v>
      </c>
      <c r="S250" s="182"/>
      <c r="T250" s="184">
        <f>SUM(T251:T260)</f>
        <v>0</v>
      </c>
      <c r="AR250" s="185" t="s">
        <v>89</v>
      </c>
      <c r="AT250" s="186" t="s">
        <v>75</v>
      </c>
      <c r="AU250" s="186" t="s">
        <v>83</v>
      </c>
      <c r="AY250" s="185" t="s">
        <v>220</v>
      </c>
      <c r="BK250" s="187">
        <f>SUM(BK251:BK260)</f>
        <v>0</v>
      </c>
    </row>
    <row r="251" spans="1:65" s="2" customFormat="1" ht="33" customHeight="1">
      <c r="A251" s="34"/>
      <c r="B251" s="35"/>
      <c r="C251" s="190" t="s">
        <v>545</v>
      </c>
      <c r="D251" s="190" t="s">
        <v>222</v>
      </c>
      <c r="E251" s="191" t="s">
        <v>3065</v>
      </c>
      <c r="F251" s="192" t="s">
        <v>3066</v>
      </c>
      <c r="G251" s="193" t="s">
        <v>301</v>
      </c>
      <c r="H251" s="194">
        <v>37.131</v>
      </c>
      <c r="I251" s="195"/>
      <c r="J251" s="196">
        <f>ROUND(I251*H251,2)</f>
        <v>0</v>
      </c>
      <c r="K251" s="192" t="s">
        <v>226</v>
      </c>
      <c r="L251" s="39"/>
      <c r="M251" s="197" t="s">
        <v>1</v>
      </c>
      <c r="N251" s="198" t="s">
        <v>42</v>
      </c>
      <c r="O251" s="71"/>
      <c r="P251" s="199">
        <f>O251*H251</f>
        <v>0</v>
      </c>
      <c r="Q251" s="199">
        <v>8E-05</v>
      </c>
      <c r="R251" s="199">
        <f>Q251*H251</f>
        <v>0.00297048</v>
      </c>
      <c r="S251" s="199">
        <v>0</v>
      </c>
      <c r="T251" s="200">
        <f>S251*H251</f>
        <v>0</v>
      </c>
      <c r="U251" s="34"/>
      <c r="V251" s="34"/>
      <c r="W251" s="34"/>
      <c r="X251" s="34"/>
      <c r="Y251" s="34"/>
      <c r="Z251" s="34"/>
      <c r="AA251" s="34"/>
      <c r="AB251" s="34"/>
      <c r="AC251" s="34"/>
      <c r="AD251" s="34"/>
      <c r="AE251" s="34"/>
      <c r="AR251" s="201" t="s">
        <v>298</v>
      </c>
      <c r="AT251" s="201" t="s">
        <v>222</v>
      </c>
      <c r="AU251" s="201" t="s">
        <v>89</v>
      </c>
      <c r="AY251" s="17" t="s">
        <v>220</v>
      </c>
      <c r="BE251" s="202">
        <f>IF(N251="základní",J251,0)</f>
        <v>0</v>
      </c>
      <c r="BF251" s="202">
        <f>IF(N251="snížená",J251,0)</f>
        <v>0</v>
      </c>
      <c r="BG251" s="202">
        <f>IF(N251="zákl. přenesená",J251,0)</f>
        <v>0</v>
      </c>
      <c r="BH251" s="202">
        <f>IF(N251="sníž. přenesená",J251,0)</f>
        <v>0</v>
      </c>
      <c r="BI251" s="202">
        <f>IF(N251="nulová",J251,0)</f>
        <v>0</v>
      </c>
      <c r="BJ251" s="17" t="s">
        <v>89</v>
      </c>
      <c r="BK251" s="202">
        <f>ROUND(I251*H251,2)</f>
        <v>0</v>
      </c>
      <c r="BL251" s="17" t="s">
        <v>298</v>
      </c>
      <c r="BM251" s="201" t="s">
        <v>3067</v>
      </c>
    </row>
    <row r="252" spans="2:51" s="13" customFormat="1" ht="12">
      <c r="B252" s="203"/>
      <c r="C252" s="204"/>
      <c r="D252" s="205" t="s">
        <v>229</v>
      </c>
      <c r="E252" s="206" t="s">
        <v>1</v>
      </c>
      <c r="F252" s="207" t="s">
        <v>3068</v>
      </c>
      <c r="G252" s="204"/>
      <c r="H252" s="208">
        <v>37.131</v>
      </c>
      <c r="I252" s="209"/>
      <c r="J252" s="204"/>
      <c r="K252" s="204"/>
      <c r="L252" s="210"/>
      <c r="M252" s="211"/>
      <c r="N252" s="212"/>
      <c r="O252" s="212"/>
      <c r="P252" s="212"/>
      <c r="Q252" s="212"/>
      <c r="R252" s="212"/>
      <c r="S252" s="212"/>
      <c r="T252" s="213"/>
      <c r="AT252" s="214" t="s">
        <v>229</v>
      </c>
      <c r="AU252" s="214" t="s">
        <v>89</v>
      </c>
      <c r="AV252" s="13" t="s">
        <v>89</v>
      </c>
      <c r="AW252" s="13" t="s">
        <v>31</v>
      </c>
      <c r="AX252" s="13" t="s">
        <v>83</v>
      </c>
      <c r="AY252" s="214" t="s">
        <v>220</v>
      </c>
    </row>
    <row r="253" spans="1:65" s="2" customFormat="1" ht="16.5" customHeight="1">
      <c r="A253" s="34"/>
      <c r="B253" s="35"/>
      <c r="C253" s="226" t="s">
        <v>549</v>
      </c>
      <c r="D253" s="226" t="s">
        <v>408</v>
      </c>
      <c r="E253" s="227" t="s">
        <v>1027</v>
      </c>
      <c r="F253" s="228" t="s">
        <v>1028</v>
      </c>
      <c r="G253" s="229" t="s">
        <v>301</v>
      </c>
      <c r="H253" s="230">
        <v>42.701</v>
      </c>
      <c r="I253" s="231"/>
      <c r="J253" s="232">
        <f>ROUND(I253*H253,2)</f>
        <v>0</v>
      </c>
      <c r="K253" s="228" t="s">
        <v>2890</v>
      </c>
      <c r="L253" s="233"/>
      <c r="M253" s="234" t="s">
        <v>1</v>
      </c>
      <c r="N253" s="235" t="s">
        <v>42</v>
      </c>
      <c r="O253" s="71"/>
      <c r="P253" s="199">
        <f>O253*H253</f>
        <v>0</v>
      </c>
      <c r="Q253" s="199">
        <v>0.0019</v>
      </c>
      <c r="R253" s="199">
        <f>Q253*H253</f>
        <v>0.0811319</v>
      </c>
      <c r="S253" s="199">
        <v>0</v>
      </c>
      <c r="T253" s="200">
        <f>S253*H253</f>
        <v>0</v>
      </c>
      <c r="U253" s="34"/>
      <c r="V253" s="34"/>
      <c r="W253" s="34"/>
      <c r="X253" s="34"/>
      <c r="Y253" s="34"/>
      <c r="Z253" s="34"/>
      <c r="AA253" s="34"/>
      <c r="AB253" s="34"/>
      <c r="AC253" s="34"/>
      <c r="AD253" s="34"/>
      <c r="AE253" s="34"/>
      <c r="AR253" s="201" t="s">
        <v>399</v>
      </c>
      <c r="AT253" s="201" t="s">
        <v>408</v>
      </c>
      <c r="AU253" s="201" t="s">
        <v>89</v>
      </c>
      <c r="AY253" s="17" t="s">
        <v>220</v>
      </c>
      <c r="BE253" s="202">
        <f>IF(N253="základní",J253,0)</f>
        <v>0</v>
      </c>
      <c r="BF253" s="202">
        <f>IF(N253="snížená",J253,0)</f>
        <v>0</v>
      </c>
      <c r="BG253" s="202">
        <f>IF(N253="zákl. přenesená",J253,0)</f>
        <v>0</v>
      </c>
      <c r="BH253" s="202">
        <f>IF(N253="sníž. přenesená",J253,0)</f>
        <v>0</v>
      </c>
      <c r="BI253" s="202">
        <f>IF(N253="nulová",J253,0)</f>
        <v>0</v>
      </c>
      <c r="BJ253" s="17" t="s">
        <v>89</v>
      </c>
      <c r="BK253" s="202">
        <f>ROUND(I253*H253,2)</f>
        <v>0</v>
      </c>
      <c r="BL253" s="17" t="s">
        <v>298</v>
      </c>
      <c r="BM253" s="201" t="s">
        <v>3069</v>
      </c>
    </row>
    <row r="254" spans="2:51" s="13" customFormat="1" ht="12">
      <c r="B254" s="203"/>
      <c r="C254" s="204"/>
      <c r="D254" s="205" t="s">
        <v>229</v>
      </c>
      <c r="E254" s="204"/>
      <c r="F254" s="207" t="s">
        <v>3070</v>
      </c>
      <c r="G254" s="204"/>
      <c r="H254" s="208">
        <v>42.701</v>
      </c>
      <c r="I254" s="209"/>
      <c r="J254" s="204"/>
      <c r="K254" s="204"/>
      <c r="L254" s="210"/>
      <c r="M254" s="211"/>
      <c r="N254" s="212"/>
      <c r="O254" s="212"/>
      <c r="P254" s="212"/>
      <c r="Q254" s="212"/>
      <c r="R254" s="212"/>
      <c r="S254" s="212"/>
      <c r="T254" s="213"/>
      <c r="AT254" s="214" t="s">
        <v>229</v>
      </c>
      <c r="AU254" s="214" t="s">
        <v>89</v>
      </c>
      <c r="AV254" s="13" t="s">
        <v>89</v>
      </c>
      <c r="AW254" s="13" t="s">
        <v>4</v>
      </c>
      <c r="AX254" s="13" t="s">
        <v>83</v>
      </c>
      <c r="AY254" s="214" t="s">
        <v>220</v>
      </c>
    </row>
    <row r="255" spans="1:65" s="2" customFormat="1" ht="24">
      <c r="A255" s="34"/>
      <c r="B255" s="35"/>
      <c r="C255" s="190" t="s">
        <v>554</v>
      </c>
      <c r="D255" s="190" t="s">
        <v>222</v>
      </c>
      <c r="E255" s="191" t="s">
        <v>3071</v>
      </c>
      <c r="F255" s="192" t="s">
        <v>3072</v>
      </c>
      <c r="G255" s="193" t="s">
        <v>301</v>
      </c>
      <c r="H255" s="194">
        <v>37.131</v>
      </c>
      <c r="I255" s="195"/>
      <c r="J255" s="196">
        <f>ROUND(I255*H255,2)</f>
        <v>0</v>
      </c>
      <c r="K255" s="192" t="s">
        <v>226</v>
      </c>
      <c r="L255" s="39"/>
      <c r="M255" s="197" t="s">
        <v>1</v>
      </c>
      <c r="N255" s="198" t="s">
        <v>42</v>
      </c>
      <c r="O255" s="71"/>
      <c r="P255" s="199">
        <f>O255*H255</f>
        <v>0</v>
      </c>
      <c r="Q255" s="199">
        <v>0</v>
      </c>
      <c r="R255" s="199">
        <f>Q255*H255</f>
        <v>0</v>
      </c>
      <c r="S255" s="199">
        <v>0</v>
      </c>
      <c r="T255" s="200">
        <f>S255*H255</f>
        <v>0</v>
      </c>
      <c r="U255" s="34"/>
      <c r="V255" s="34"/>
      <c r="W255" s="34"/>
      <c r="X255" s="34"/>
      <c r="Y255" s="34"/>
      <c r="Z255" s="34"/>
      <c r="AA255" s="34"/>
      <c r="AB255" s="34"/>
      <c r="AC255" s="34"/>
      <c r="AD255" s="34"/>
      <c r="AE255" s="34"/>
      <c r="AR255" s="201" t="s">
        <v>298</v>
      </c>
      <c r="AT255" s="201" t="s">
        <v>222</v>
      </c>
      <c r="AU255" s="201" t="s">
        <v>89</v>
      </c>
      <c r="AY255" s="17" t="s">
        <v>220</v>
      </c>
      <c r="BE255" s="202">
        <f>IF(N255="základní",J255,0)</f>
        <v>0</v>
      </c>
      <c r="BF255" s="202">
        <f>IF(N255="snížená",J255,0)</f>
        <v>0</v>
      </c>
      <c r="BG255" s="202">
        <f>IF(N255="zákl. přenesená",J255,0)</f>
        <v>0</v>
      </c>
      <c r="BH255" s="202">
        <f>IF(N255="sníž. přenesená",J255,0)</f>
        <v>0</v>
      </c>
      <c r="BI255" s="202">
        <f>IF(N255="nulová",J255,0)</f>
        <v>0</v>
      </c>
      <c r="BJ255" s="17" t="s">
        <v>89</v>
      </c>
      <c r="BK255" s="202">
        <f>ROUND(I255*H255,2)</f>
        <v>0</v>
      </c>
      <c r="BL255" s="17" t="s">
        <v>298</v>
      </c>
      <c r="BM255" s="201" t="s">
        <v>3073</v>
      </c>
    </row>
    <row r="256" spans="1:65" s="2" customFormat="1" ht="16.5" customHeight="1">
      <c r="A256" s="34"/>
      <c r="B256" s="35"/>
      <c r="C256" s="226" t="s">
        <v>557</v>
      </c>
      <c r="D256" s="226" t="s">
        <v>408</v>
      </c>
      <c r="E256" s="227" t="s">
        <v>1036</v>
      </c>
      <c r="F256" s="228" t="s">
        <v>1037</v>
      </c>
      <c r="G256" s="229" t="s">
        <v>301</v>
      </c>
      <c r="H256" s="230">
        <v>42.701</v>
      </c>
      <c r="I256" s="231"/>
      <c r="J256" s="232">
        <f>ROUND(I256*H256,2)</f>
        <v>0</v>
      </c>
      <c r="K256" s="228" t="s">
        <v>226</v>
      </c>
      <c r="L256" s="233"/>
      <c r="M256" s="234" t="s">
        <v>1</v>
      </c>
      <c r="N256" s="235" t="s">
        <v>42</v>
      </c>
      <c r="O256" s="71"/>
      <c r="P256" s="199">
        <f>O256*H256</f>
        <v>0</v>
      </c>
      <c r="Q256" s="199">
        <v>0.0001</v>
      </c>
      <c r="R256" s="199">
        <f>Q256*H256</f>
        <v>0.004270100000000001</v>
      </c>
      <c r="S256" s="199">
        <v>0</v>
      </c>
      <c r="T256" s="200">
        <f>S256*H256</f>
        <v>0</v>
      </c>
      <c r="U256" s="34"/>
      <c r="V256" s="34"/>
      <c r="W256" s="34"/>
      <c r="X256" s="34"/>
      <c r="Y256" s="34"/>
      <c r="Z256" s="34"/>
      <c r="AA256" s="34"/>
      <c r="AB256" s="34"/>
      <c r="AC256" s="34"/>
      <c r="AD256" s="34"/>
      <c r="AE256" s="34"/>
      <c r="AR256" s="201" t="s">
        <v>399</v>
      </c>
      <c r="AT256" s="201" t="s">
        <v>408</v>
      </c>
      <c r="AU256" s="201" t="s">
        <v>89</v>
      </c>
      <c r="AY256" s="17" t="s">
        <v>220</v>
      </c>
      <c r="BE256" s="202">
        <f>IF(N256="základní",J256,0)</f>
        <v>0</v>
      </c>
      <c r="BF256" s="202">
        <f>IF(N256="snížená",J256,0)</f>
        <v>0</v>
      </c>
      <c r="BG256" s="202">
        <f>IF(N256="zákl. přenesená",J256,0)</f>
        <v>0</v>
      </c>
      <c r="BH256" s="202">
        <f>IF(N256="sníž. přenesená",J256,0)</f>
        <v>0</v>
      </c>
      <c r="BI256" s="202">
        <f>IF(N256="nulová",J256,0)</f>
        <v>0</v>
      </c>
      <c r="BJ256" s="17" t="s">
        <v>89</v>
      </c>
      <c r="BK256" s="202">
        <f>ROUND(I256*H256,2)</f>
        <v>0</v>
      </c>
      <c r="BL256" s="17" t="s">
        <v>298</v>
      </c>
      <c r="BM256" s="201" t="s">
        <v>3074</v>
      </c>
    </row>
    <row r="257" spans="2:51" s="13" customFormat="1" ht="12">
      <c r="B257" s="203"/>
      <c r="C257" s="204"/>
      <c r="D257" s="205" t="s">
        <v>229</v>
      </c>
      <c r="E257" s="204"/>
      <c r="F257" s="207" t="s">
        <v>3070</v>
      </c>
      <c r="G257" s="204"/>
      <c r="H257" s="208">
        <v>42.701</v>
      </c>
      <c r="I257" s="209"/>
      <c r="J257" s="204"/>
      <c r="K257" s="204"/>
      <c r="L257" s="210"/>
      <c r="M257" s="211"/>
      <c r="N257" s="212"/>
      <c r="O257" s="212"/>
      <c r="P257" s="212"/>
      <c r="Q257" s="212"/>
      <c r="R257" s="212"/>
      <c r="S257" s="212"/>
      <c r="T257" s="213"/>
      <c r="AT257" s="214" t="s">
        <v>229</v>
      </c>
      <c r="AU257" s="214" t="s">
        <v>89</v>
      </c>
      <c r="AV257" s="13" t="s">
        <v>89</v>
      </c>
      <c r="AW257" s="13" t="s">
        <v>4</v>
      </c>
      <c r="AX257" s="13" t="s">
        <v>83</v>
      </c>
      <c r="AY257" s="214" t="s">
        <v>220</v>
      </c>
    </row>
    <row r="258" spans="1:65" s="2" customFormat="1" ht="24">
      <c r="A258" s="34"/>
      <c r="B258" s="35"/>
      <c r="C258" s="190" t="s">
        <v>563</v>
      </c>
      <c r="D258" s="190" t="s">
        <v>222</v>
      </c>
      <c r="E258" s="191" t="s">
        <v>1040</v>
      </c>
      <c r="F258" s="192" t="s">
        <v>3075</v>
      </c>
      <c r="G258" s="193" t="s">
        <v>405</v>
      </c>
      <c r="H258" s="194">
        <v>185.655</v>
      </c>
      <c r="I258" s="195"/>
      <c r="J258" s="196">
        <f>ROUND(I258*H258,2)</f>
        <v>0</v>
      </c>
      <c r="K258" s="192" t="s">
        <v>226</v>
      </c>
      <c r="L258" s="39"/>
      <c r="M258" s="197" t="s">
        <v>1</v>
      </c>
      <c r="N258" s="198" t="s">
        <v>42</v>
      </c>
      <c r="O258" s="71"/>
      <c r="P258" s="199">
        <f>O258*H258</f>
        <v>0</v>
      </c>
      <c r="Q258" s="199">
        <v>0</v>
      </c>
      <c r="R258" s="199">
        <f>Q258*H258</f>
        <v>0</v>
      </c>
      <c r="S258" s="199">
        <v>0</v>
      </c>
      <c r="T258" s="200">
        <f>S258*H258</f>
        <v>0</v>
      </c>
      <c r="U258" s="34"/>
      <c r="V258" s="34"/>
      <c r="W258" s="34"/>
      <c r="X258" s="34"/>
      <c r="Y258" s="34"/>
      <c r="Z258" s="34"/>
      <c r="AA258" s="34"/>
      <c r="AB258" s="34"/>
      <c r="AC258" s="34"/>
      <c r="AD258" s="34"/>
      <c r="AE258" s="34"/>
      <c r="AR258" s="201" t="s">
        <v>298</v>
      </c>
      <c r="AT258" s="201" t="s">
        <v>222</v>
      </c>
      <c r="AU258" s="201" t="s">
        <v>89</v>
      </c>
      <c r="AY258" s="17" t="s">
        <v>220</v>
      </c>
      <c r="BE258" s="202">
        <f>IF(N258="základní",J258,0)</f>
        <v>0</v>
      </c>
      <c r="BF258" s="202">
        <f>IF(N258="snížená",J258,0)</f>
        <v>0</v>
      </c>
      <c r="BG258" s="202">
        <f>IF(N258="zákl. přenesená",J258,0)</f>
        <v>0</v>
      </c>
      <c r="BH258" s="202">
        <f>IF(N258="sníž. přenesená",J258,0)</f>
        <v>0</v>
      </c>
      <c r="BI258" s="202">
        <f>IF(N258="nulová",J258,0)</f>
        <v>0</v>
      </c>
      <c r="BJ258" s="17" t="s">
        <v>89</v>
      </c>
      <c r="BK258" s="202">
        <f>ROUND(I258*H258,2)</f>
        <v>0</v>
      </c>
      <c r="BL258" s="17" t="s">
        <v>298</v>
      </c>
      <c r="BM258" s="201" t="s">
        <v>3076</v>
      </c>
    </row>
    <row r="259" spans="2:51" s="13" customFormat="1" ht="12">
      <c r="B259" s="203"/>
      <c r="C259" s="204"/>
      <c r="D259" s="205" t="s">
        <v>229</v>
      </c>
      <c r="E259" s="206" t="s">
        <v>1</v>
      </c>
      <c r="F259" s="207" t="s">
        <v>3077</v>
      </c>
      <c r="G259" s="204"/>
      <c r="H259" s="208">
        <v>185.655</v>
      </c>
      <c r="I259" s="209"/>
      <c r="J259" s="204"/>
      <c r="K259" s="204"/>
      <c r="L259" s="210"/>
      <c r="M259" s="211"/>
      <c r="N259" s="212"/>
      <c r="O259" s="212"/>
      <c r="P259" s="212"/>
      <c r="Q259" s="212"/>
      <c r="R259" s="212"/>
      <c r="S259" s="212"/>
      <c r="T259" s="213"/>
      <c r="AT259" s="214" t="s">
        <v>229</v>
      </c>
      <c r="AU259" s="214" t="s">
        <v>89</v>
      </c>
      <c r="AV259" s="13" t="s">
        <v>89</v>
      </c>
      <c r="AW259" s="13" t="s">
        <v>31</v>
      </c>
      <c r="AX259" s="13" t="s">
        <v>83</v>
      </c>
      <c r="AY259" s="214" t="s">
        <v>220</v>
      </c>
    </row>
    <row r="260" spans="1:65" s="2" customFormat="1" ht="24">
      <c r="A260" s="34"/>
      <c r="B260" s="35"/>
      <c r="C260" s="190" t="s">
        <v>568</v>
      </c>
      <c r="D260" s="190" t="s">
        <v>222</v>
      </c>
      <c r="E260" s="191" t="s">
        <v>3078</v>
      </c>
      <c r="F260" s="192" t="s">
        <v>3079</v>
      </c>
      <c r="G260" s="193" t="s">
        <v>996</v>
      </c>
      <c r="H260" s="246"/>
      <c r="I260" s="195"/>
      <c r="J260" s="196">
        <f>ROUND(I260*H260,2)</f>
        <v>0</v>
      </c>
      <c r="K260" s="192" t="s">
        <v>226</v>
      </c>
      <c r="L260" s="39"/>
      <c r="M260" s="197" t="s">
        <v>1</v>
      </c>
      <c r="N260" s="198" t="s">
        <v>42</v>
      </c>
      <c r="O260" s="71"/>
      <c r="P260" s="199">
        <f>O260*H260</f>
        <v>0</v>
      </c>
      <c r="Q260" s="199">
        <v>0</v>
      </c>
      <c r="R260" s="199">
        <f>Q260*H260</f>
        <v>0</v>
      </c>
      <c r="S260" s="199">
        <v>0</v>
      </c>
      <c r="T260" s="200">
        <f>S260*H260</f>
        <v>0</v>
      </c>
      <c r="U260" s="34"/>
      <c r="V260" s="34"/>
      <c r="W260" s="34"/>
      <c r="X260" s="34"/>
      <c r="Y260" s="34"/>
      <c r="Z260" s="34"/>
      <c r="AA260" s="34"/>
      <c r="AB260" s="34"/>
      <c r="AC260" s="34"/>
      <c r="AD260" s="34"/>
      <c r="AE260" s="34"/>
      <c r="AR260" s="201" t="s">
        <v>298</v>
      </c>
      <c r="AT260" s="201" t="s">
        <v>222</v>
      </c>
      <c r="AU260" s="201" t="s">
        <v>89</v>
      </c>
      <c r="AY260" s="17" t="s">
        <v>220</v>
      </c>
      <c r="BE260" s="202">
        <f>IF(N260="základní",J260,0)</f>
        <v>0</v>
      </c>
      <c r="BF260" s="202">
        <f>IF(N260="snížená",J260,0)</f>
        <v>0</v>
      </c>
      <c r="BG260" s="202">
        <f>IF(N260="zákl. přenesená",J260,0)</f>
        <v>0</v>
      </c>
      <c r="BH260" s="202">
        <f>IF(N260="sníž. přenesená",J260,0)</f>
        <v>0</v>
      </c>
      <c r="BI260" s="202">
        <f>IF(N260="nulová",J260,0)</f>
        <v>0</v>
      </c>
      <c r="BJ260" s="17" t="s">
        <v>89</v>
      </c>
      <c r="BK260" s="202">
        <f>ROUND(I260*H260,2)</f>
        <v>0</v>
      </c>
      <c r="BL260" s="17" t="s">
        <v>298</v>
      </c>
      <c r="BM260" s="201" t="s">
        <v>3080</v>
      </c>
    </row>
    <row r="261" spans="2:63" s="12" customFormat="1" ht="22.9" customHeight="1">
      <c r="B261" s="174"/>
      <c r="C261" s="175"/>
      <c r="D261" s="176" t="s">
        <v>75</v>
      </c>
      <c r="E261" s="188" t="s">
        <v>1048</v>
      </c>
      <c r="F261" s="188" t="s">
        <v>1049</v>
      </c>
      <c r="G261" s="175"/>
      <c r="H261" s="175"/>
      <c r="I261" s="178"/>
      <c r="J261" s="189">
        <f>BK261</f>
        <v>0</v>
      </c>
      <c r="K261" s="175"/>
      <c r="L261" s="180"/>
      <c r="M261" s="181"/>
      <c r="N261" s="182"/>
      <c r="O261" s="182"/>
      <c r="P261" s="183">
        <f>SUM(P262:P270)</f>
        <v>0</v>
      </c>
      <c r="Q261" s="182"/>
      <c r="R261" s="183">
        <f>SUM(R262:R270)</f>
        <v>0.0414939</v>
      </c>
      <c r="S261" s="182"/>
      <c r="T261" s="184">
        <f>SUM(T262:T270)</f>
        <v>0</v>
      </c>
      <c r="AR261" s="185" t="s">
        <v>89</v>
      </c>
      <c r="AT261" s="186" t="s">
        <v>75</v>
      </c>
      <c r="AU261" s="186" t="s">
        <v>83</v>
      </c>
      <c r="AY261" s="185" t="s">
        <v>220</v>
      </c>
      <c r="BK261" s="187">
        <f>SUM(BK262:BK270)</f>
        <v>0</v>
      </c>
    </row>
    <row r="262" spans="1:65" s="2" customFormat="1" ht="24">
      <c r="A262" s="34"/>
      <c r="B262" s="35"/>
      <c r="C262" s="190" t="s">
        <v>572</v>
      </c>
      <c r="D262" s="190" t="s">
        <v>222</v>
      </c>
      <c r="E262" s="191" t="s">
        <v>3081</v>
      </c>
      <c r="F262" s="192" t="s">
        <v>3082</v>
      </c>
      <c r="G262" s="193" t="s">
        <v>301</v>
      </c>
      <c r="H262" s="194">
        <v>33.755</v>
      </c>
      <c r="I262" s="195"/>
      <c r="J262" s="196">
        <f>ROUND(I262*H262,2)</f>
        <v>0</v>
      </c>
      <c r="K262" s="192" t="s">
        <v>226</v>
      </c>
      <c r="L262" s="39"/>
      <c r="M262" s="197" t="s">
        <v>1</v>
      </c>
      <c r="N262" s="198" t="s">
        <v>42</v>
      </c>
      <c r="O262" s="71"/>
      <c r="P262" s="199">
        <f>O262*H262</f>
        <v>0</v>
      </c>
      <c r="Q262" s="199">
        <v>0.0003</v>
      </c>
      <c r="R262" s="199">
        <f>Q262*H262</f>
        <v>0.0101265</v>
      </c>
      <c r="S262" s="199">
        <v>0</v>
      </c>
      <c r="T262" s="200">
        <f>S262*H262</f>
        <v>0</v>
      </c>
      <c r="U262" s="34"/>
      <c r="V262" s="34"/>
      <c r="W262" s="34"/>
      <c r="X262" s="34"/>
      <c r="Y262" s="34"/>
      <c r="Z262" s="34"/>
      <c r="AA262" s="34"/>
      <c r="AB262" s="34"/>
      <c r="AC262" s="34"/>
      <c r="AD262" s="34"/>
      <c r="AE262" s="34"/>
      <c r="AR262" s="201" t="s">
        <v>298</v>
      </c>
      <c r="AT262" s="201" t="s">
        <v>222</v>
      </c>
      <c r="AU262" s="201" t="s">
        <v>89</v>
      </c>
      <c r="AY262" s="17" t="s">
        <v>220</v>
      </c>
      <c r="BE262" s="202">
        <f>IF(N262="základní",J262,0)</f>
        <v>0</v>
      </c>
      <c r="BF262" s="202">
        <f>IF(N262="snížená",J262,0)</f>
        <v>0</v>
      </c>
      <c r="BG262" s="202">
        <f>IF(N262="zákl. přenesená",J262,0)</f>
        <v>0</v>
      </c>
      <c r="BH262" s="202">
        <f>IF(N262="sníž. přenesená",J262,0)</f>
        <v>0</v>
      </c>
      <c r="BI262" s="202">
        <f>IF(N262="nulová",J262,0)</f>
        <v>0</v>
      </c>
      <c r="BJ262" s="17" t="s">
        <v>89</v>
      </c>
      <c r="BK262" s="202">
        <f>ROUND(I262*H262,2)</f>
        <v>0</v>
      </c>
      <c r="BL262" s="17" t="s">
        <v>298</v>
      </c>
      <c r="BM262" s="201" t="s">
        <v>3083</v>
      </c>
    </row>
    <row r="263" spans="2:51" s="13" customFormat="1" ht="12">
      <c r="B263" s="203"/>
      <c r="C263" s="204"/>
      <c r="D263" s="205" t="s">
        <v>229</v>
      </c>
      <c r="E263" s="206" t="s">
        <v>1</v>
      </c>
      <c r="F263" s="207" t="s">
        <v>3013</v>
      </c>
      <c r="G263" s="204"/>
      <c r="H263" s="208">
        <v>33.755</v>
      </c>
      <c r="I263" s="209"/>
      <c r="J263" s="204"/>
      <c r="K263" s="204"/>
      <c r="L263" s="210"/>
      <c r="M263" s="211"/>
      <c r="N263" s="212"/>
      <c r="O263" s="212"/>
      <c r="P263" s="212"/>
      <c r="Q263" s="212"/>
      <c r="R263" s="212"/>
      <c r="S263" s="212"/>
      <c r="T263" s="213"/>
      <c r="AT263" s="214" t="s">
        <v>229</v>
      </c>
      <c r="AU263" s="214" t="s">
        <v>89</v>
      </c>
      <c r="AV263" s="13" t="s">
        <v>89</v>
      </c>
      <c r="AW263" s="13" t="s">
        <v>31</v>
      </c>
      <c r="AX263" s="13" t="s">
        <v>83</v>
      </c>
      <c r="AY263" s="214" t="s">
        <v>220</v>
      </c>
    </row>
    <row r="264" spans="1:65" s="2" customFormat="1" ht="16.5" customHeight="1">
      <c r="A264" s="34"/>
      <c r="B264" s="35"/>
      <c r="C264" s="226" t="s">
        <v>576</v>
      </c>
      <c r="D264" s="226" t="s">
        <v>408</v>
      </c>
      <c r="E264" s="227" t="s">
        <v>3084</v>
      </c>
      <c r="F264" s="228" t="s">
        <v>3085</v>
      </c>
      <c r="G264" s="229" t="s">
        <v>301</v>
      </c>
      <c r="H264" s="230">
        <v>34.43</v>
      </c>
      <c r="I264" s="231"/>
      <c r="J264" s="232">
        <f>ROUND(I264*H264,2)</f>
        <v>0</v>
      </c>
      <c r="K264" s="228" t="s">
        <v>226</v>
      </c>
      <c r="L264" s="233"/>
      <c r="M264" s="234" t="s">
        <v>1</v>
      </c>
      <c r="N264" s="235" t="s">
        <v>42</v>
      </c>
      <c r="O264" s="71"/>
      <c r="P264" s="199">
        <f>O264*H264</f>
        <v>0</v>
      </c>
      <c r="Q264" s="199">
        <v>0.00069</v>
      </c>
      <c r="R264" s="199">
        <f>Q264*H264</f>
        <v>0.0237567</v>
      </c>
      <c r="S264" s="199">
        <v>0</v>
      </c>
      <c r="T264" s="200">
        <f>S264*H264</f>
        <v>0</v>
      </c>
      <c r="U264" s="34"/>
      <c r="V264" s="34"/>
      <c r="W264" s="34"/>
      <c r="X264" s="34"/>
      <c r="Y264" s="34"/>
      <c r="Z264" s="34"/>
      <c r="AA264" s="34"/>
      <c r="AB264" s="34"/>
      <c r="AC264" s="34"/>
      <c r="AD264" s="34"/>
      <c r="AE264" s="34"/>
      <c r="AR264" s="201" t="s">
        <v>399</v>
      </c>
      <c r="AT264" s="201" t="s">
        <v>408</v>
      </c>
      <c r="AU264" s="201" t="s">
        <v>89</v>
      </c>
      <c r="AY264" s="17" t="s">
        <v>220</v>
      </c>
      <c r="BE264" s="202">
        <f>IF(N264="základní",J264,0)</f>
        <v>0</v>
      </c>
      <c r="BF264" s="202">
        <f>IF(N264="snížená",J264,0)</f>
        <v>0</v>
      </c>
      <c r="BG264" s="202">
        <f>IF(N264="zákl. přenesená",J264,0)</f>
        <v>0</v>
      </c>
      <c r="BH264" s="202">
        <f>IF(N264="sníž. přenesená",J264,0)</f>
        <v>0</v>
      </c>
      <c r="BI264" s="202">
        <f>IF(N264="nulová",J264,0)</f>
        <v>0</v>
      </c>
      <c r="BJ264" s="17" t="s">
        <v>89</v>
      </c>
      <c r="BK264" s="202">
        <f>ROUND(I264*H264,2)</f>
        <v>0</v>
      </c>
      <c r="BL264" s="17" t="s">
        <v>298</v>
      </c>
      <c r="BM264" s="201" t="s">
        <v>3086</v>
      </c>
    </row>
    <row r="265" spans="2:51" s="13" customFormat="1" ht="12">
      <c r="B265" s="203"/>
      <c r="C265" s="204"/>
      <c r="D265" s="205" t="s">
        <v>229</v>
      </c>
      <c r="E265" s="204"/>
      <c r="F265" s="207" t="s">
        <v>3087</v>
      </c>
      <c r="G265" s="204"/>
      <c r="H265" s="208">
        <v>34.43</v>
      </c>
      <c r="I265" s="209"/>
      <c r="J265" s="204"/>
      <c r="K265" s="204"/>
      <c r="L265" s="210"/>
      <c r="M265" s="211"/>
      <c r="N265" s="212"/>
      <c r="O265" s="212"/>
      <c r="P265" s="212"/>
      <c r="Q265" s="212"/>
      <c r="R265" s="212"/>
      <c r="S265" s="212"/>
      <c r="T265" s="213"/>
      <c r="AT265" s="214" t="s">
        <v>229</v>
      </c>
      <c r="AU265" s="214" t="s">
        <v>89</v>
      </c>
      <c r="AV265" s="13" t="s">
        <v>89</v>
      </c>
      <c r="AW265" s="13" t="s">
        <v>4</v>
      </c>
      <c r="AX265" s="13" t="s">
        <v>83</v>
      </c>
      <c r="AY265" s="214" t="s">
        <v>220</v>
      </c>
    </row>
    <row r="266" spans="1:65" s="2" customFormat="1" ht="24">
      <c r="A266" s="34"/>
      <c r="B266" s="35"/>
      <c r="C266" s="190" t="s">
        <v>580</v>
      </c>
      <c r="D266" s="190" t="s">
        <v>222</v>
      </c>
      <c r="E266" s="191" t="s">
        <v>1097</v>
      </c>
      <c r="F266" s="192" t="s">
        <v>1098</v>
      </c>
      <c r="G266" s="193" t="s">
        <v>301</v>
      </c>
      <c r="H266" s="194">
        <v>10.814</v>
      </c>
      <c r="I266" s="195"/>
      <c r="J266" s="196">
        <f>ROUND(I266*H266,2)</f>
        <v>0</v>
      </c>
      <c r="K266" s="192" t="s">
        <v>226</v>
      </c>
      <c r="L266" s="39"/>
      <c r="M266" s="197" t="s">
        <v>1</v>
      </c>
      <c r="N266" s="198" t="s">
        <v>42</v>
      </c>
      <c r="O266" s="71"/>
      <c r="P266" s="199">
        <f>O266*H266</f>
        <v>0</v>
      </c>
      <c r="Q266" s="199">
        <v>0</v>
      </c>
      <c r="R266" s="199">
        <f>Q266*H266</f>
        <v>0</v>
      </c>
      <c r="S266" s="199">
        <v>0</v>
      </c>
      <c r="T266" s="200">
        <f>S266*H266</f>
        <v>0</v>
      </c>
      <c r="U266" s="34"/>
      <c r="V266" s="34"/>
      <c r="W266" s="34"/>
      <c r="X266" s="34"/>
      <c r="Y266" s="34"/>
      <c r="Z266" s="34"/>
      <c r="AA266" s="34"/>
      <c r="AB266" s="34"/>
      <c r="AC266" s="34"/>
      <c r="AD266" s="34"/>
      <c r="AE266" s="34"/>
      <c r="AR266" s="201" t="s">
        <v>298</v>
      </c>
      <c r="AT266" s="201" t="s">
        <v>222</v>
      </c>
      <c r="AU266" s="201" t="s">
        <v>89</v>
      </c>
      <c r="AY266" s="17" t="s">
        <v>220</v>
      </c>
      <c r="BE266" s="202">
        <f>IF(N266="základní",J266,0)</f>
        <v>0</v>
      </c>
      <c r="BF266" s="202">
        <f>IF(N266="snížená",J266,0)</f>
        <v>0</v>
      </c>
      <c r="BG266" s="202">
        <f>IF(N266="zákl. přenesená",J266,0)</f>
        <v>0</v>
      </c>
      <c r="BH266" s="202">
        <f>IF(N266="sníž. přenesená",J266,0)</f>
        <v>0</v>
      </c>
      <c r="BI266" s="202">
        <f>IF(N266="nulová",J266,0)</f>
        <v>0</v>
      </c>
      <c r="BJ266" s="17" t="s">
        <v>89</v>
      </c>
      <c r="BK266" s="202">
        <f>ROUND(I266*H266,2)</f>
        <v>0</v>
      </c>
      <c r="BL266" s="17" t="s">
        <v>298</v>
      </c>
      <c r="BM266" s="201" t="s">
        <v>3088</v>
      </c>
    </row>
    <row r="267" spans="2:51" s="13" customFormat="1" ht="12">
      <c r="B267" s="203"/>
      <c r="C267" s="204"/>
      <c r="D267" s="205" t="s">
        <v>229</v>
      </c>
      <c r="E267" s="206" t="s">
        <v>1</v>
      </c>
      <c r="F267" s="207" t="s">
        <v>3089</v>
      </c>
      <c r="G267" s="204"/>
      <c r="H267" s="208">
        <v>10.814</v>
      </c>
      <c r="I267" s="209"/>
      <c r="J267" s="204"/>
      <c r="K267" s="204"/>
      <c r="L267" s="210"/>
      <c r="M267" s="211"/>
      <c r="N267" s="212"/>
      <c r="O267" s="212"/>
      <c r="P267" s="212"/>
      <c r="Q267" s="212"/>
      <c r="R267" s="212"/>
      <c r="S267" s="212"/>
      <c r="T267" s="213"/>
      <c r="AT267" s="214" t="s">
        <v>229</v>
      </c>
      <c r="AU267" s="214" t="s">
        <v>89</v>
      </c>
      <c r="AV267" s="13" t="s">
        <v>89</v>
      </c>
      <c r="AW267" s="13" t="s">
        <v>31</v>
      </c>
      <c r="AX267" s="13" t="s">
        <v>83</v>
      </c>
      <c r="AY267" s="214" t="s">
        <v>220</v>
      </c>
    </row>
    <row r="268" spans="1:65" s="2" customFormat="1" ht="16.5" customHeight="1">
      <c r="A268" s="34"/>
      <c r="B268" s="35"/>
      <c r="C268" s="226" t="s">
        <v>585</v>
      </c>
      <c r="D268" s="226" t="s">
        <v>408</v>
      </c>
      <c r="E268" s="227" t="s">
        <v>3084</v>
      </c>
      <c r="F268" s="228" t="s">
        <v>3085</v>
      </c>
      <c r="G268" s="229" t="s">
        <v>301</v>
      </c>
      <c r="H268" s="230">
        <v>11.03</v>
      </c>
      <c r="I268" s="231"/>
      <c r="J268" s="232">
        <f>ROUND(I268*H268,2)</f>
        <v>0</v>
      </c>
      <c r="K268" s="228" t="s">
        <v>226</v>
      </c>
      <c r="L268" s="233"/>
      <c r="M268" s="234" t="s">
        <v>1</v>
      </c>
      <c r="N268" s="235" t="s">
        <v>42</v>
      </c>
      <c r="O268" s="71"/>
      <c r="P268" s="199">
        <f>O268*H268</f>
        <v>0</v>
      </c>
      <c r="Q268" s="199">
        <v>0.00069</v>
      </c>
      <c r="R268" s="199">
        <f>Q268*H268</f>
        <v>0.007610699999999999</v>
      </c>
      <c r="S268" s="199">
        <v>0</v>
      </c>
      <c r="T268" s="200">
        <f>S268*H268</f>
        <v>0</v>
      </c>
      <c r="U268" s="34"/>
      <c r="V268" s="34"/>
      <c r="W268" s="34"/>
      <c r="X268" s="34"/>
      <c r="Y268" s="34"/>
      <c r="Z268" s="34"/>
      <c r="AA268" s="34"/>
      <c r="AB268" s="34"/>
      <c r="AC268" s="34"/>
      <c r="AD268" s="34"/>
      <c r="AE268" s="34"/>
      <c r="AR268" s="201" t="s">
        <v>399</v>
      </c>
      <c r="AT268" s="201" t="s">
        <v>408</v>
      </c>
      <c r="AU268" s="201" t="s">
        <v>89</v>
      </c>
      <c r="AY268" s="17" t="s">
        <v>220</v>
      </c>
      <c r="BE268" s="202">
        <f>IF(N268="základní",J268,0)</f>
        <v>0</v>
      </c>
      <c r="BF268" s="202">
        <f>IF(N268="snížená",J268,0)</f>
        <v>0</v>
      </c>
      <c r="BG268" s="202">
        <f>IF(N268="zákl. přenesená",J268,0)</f>
        <v>0</v>
      </c>
      <c r="BH268" s="202">
        <f>IF(N268="sníž. přenesená",J268,0)</f>
        <v>0</v>
      </c>
      <c r="BI268" s="202">
        <f>IF(N268="nulová",J268,0)</f>
        <v>0</v>
      </c>
      <c r="BJ268" s="17" t="s">
        <v>89</v>
      </c>
      <c r="BK268" s="202">
        <f>ROUND(I268*H268,2)</f>
        <v>0</v>
      </c>
      <c r="BL268" s="17" t="s">
        <v>298</v>
      </c>
      <c r="BM268" s="201" t="s">
        <v>3090</v>
      </c>
    </row>
    <row r="269" spans="2:51" s="13" customFormat="1" ht="12">
      <c r="B269" s="203"/>
      <c r="C269" s="204"/>
      <c r="D269" s="205" t="s">
        <v>229</v>
      </c>
      <c r="E269" s="204"/>
      <c r="F269" s="207" t="s">
        <v>3091</v>
      </c>
      <c r="G269" s="204"/>
      <c r="H269" s="208">
        <v>11.03</v>
      </c>
      <c r="I269" s="209"/>
      <c r="J269" s="204"/>
      <c r="K269" s="204"/>
      <c r="L269" s="210"/>
      <c r="M269" s="211"/>
      <c r="N269" s="212"/>
      <c r="O269" s="212"/>
      <c r="P269" s="212"/>
      <c r="Q269" s="212"/>
      <c r="R269" s="212"/>
      <c r="S269" s="212"/>
      <c r="T269" s="213"/>
      <c r="AT269" s="214" t="s">
        <v>229</v>
      </c>
      <c r="AU269" s="214" t="s">
        <v>89</v>
      </c>
      <c r="AV269" s="13" t="s">
        <v>89</v>
      </c>
      <c r="AW269" s="13" t="s">
        <v>4</v>
      </c>
      <c r="AX269" s="13" t="s">
        <v>83</v>
      </c>
      <c r="AY269" s="214" t="s">
        <v>220</v>
      </c>
    </row>
    <row r="270" spans="1:65" s="2" customFormat="1" ht="24">
      <c r="A270" s="34"/>
      <c r="B270" s="35"/>
      <c r="C270" s="190" t="s">
        <v>602</v>
      </c>
      <c r="D270" s="190" t="s">
        <v>222</v>
      </c>
      <c r="E270" s="191" t="s">
        <v>3092</v>
      </c>
      <c r="F270" s="192" t="s">
        <v>3093</v>
      </c>
      <c r="G270" s="193" t="s">
        <v>996</v>
      </c>
      <c r="H270" s="246"/>
      <c r="I270" s="195"/>
      <c r="J270" s="196">
        <f>ROUND(I270*H270,2)</f>
        <v>0</v>
      </c>
      <c r="K270" s="192" t="s">
        <v>226</v>
      </c>
      <c r="L270" s="39"/>
      <c r="M270" s="197" t="s">
        <v>1</v>
      </c>
      <c r="N270" s="198" t="s">
        <v>42</v>
      </c>
      <c r="O270" s="71"/>
      <c r="P270" s="199">
        <f>O270*H270</f>
        <v>0</v>
      </c>
      <c r="Q270" s="199">
        <v>0</v>
      </c>
      <c r="R270" s="199">
        <f>Q270*H270</f>
        <v>0</v>
      </c>
      <c r="S270" s="199">
        <v>0</v>
      </c>
      <c r="T270" s="200">
        <f>S270*H270</f>
        <v>0</v>
      </c>
      <c r="U270" s="34"/>
      <c r="V270" s="34"/>
      <c r="W270" s="34"/>
      <c r="X270" s="34"/>
      <c r="Y270" s="34"/>
      <c r="Z270" s="34"/>
      <c r="AA270" s="34"/>
      <c r="AB270" s="34"/>
      <c r="AC270" s="34"/>
      <c r="AD270" s="34"/>
      <c r="AE270" s="34"/>
      <c r="AR270" s="201" t="s">
        <v>298</v>
      </c>
      <c r="AT270" s="201" t="s">
        <v>222</v>
      </c>
      <c r="AU270" s="201" t="s">
        <v>89</v>
      </c>
      <c r="AY270" s="17" t="s">
        <v>220</v>
      </c>
      <c r="BE270" s="202">
        <f>IF(N270="základní",J270,0)</f>
        <v>0</v>
      </c>
      <c r="BF270" s="202">
        <f>IF(N270="snížená",J270,0)</f>
        <v>0</v>
      </c>
      <c r="BG270" s="202">
        <f>IF(N270="zákl. přenesená",J270,0)</f>
        <v>0</v>
      </c>
      <c r="BH270" s="202">
        <f>IF(N270="sníž. přenesená",J270,0)</f>
        <v>0</v>
      </c>
      <c r="BI270" s="202">
        <f>IF(N270="nulová",J270,0)</f>
        <v>0</v>
      </c>
      <c r="BJ270" s="17" t="s">
        <v>89</v>
      </c>
      <c r="BK270" s="202">
        <f>ROUND(I270*H270,2)</f>
        <v>0</v>
      </c>
      <c r="BL270" s="17" t="s">
        <v>298</v>
      </c>
      <c r="BM270" s="201" t="s">
        <v>3094</v>
      </c>
    </row>
    <row r="271" spans="2:63" s="12" customFormat="1" ht="22.9" customHeight="1">
      <c r="B271" s="174"/>
      <c r="C271" s="175"/>
      <c r="D271" s="176" t="s">
        <v>75</v>
      </c>
      <c r="E271" s="188" t="s">
        <v>1133</v>
      </c>
      <c r="F271" s="188" t="s">
        <v>3095</v>
      </c>
      <c r="G271" s="175"/>
      <c r="H271" s="175"/>
      <c r="I271" s="178"/>
      <c r="J271" s="189">
        <f>BK271</f>
        <v>0</v>
      </c>
      <c r="K271" s="175"/>
      <c r="L271" s="180"/>
      <c r="M271" s="181"/>
      <c r="N271" s="182"/>
      <c r="O271" s="182"/>
      <c r="P271" s="183">
        <f>SUM(P272:P273)</f>
        <v>0</v>
      </c>
      <c r="Q271" s="182"/>
      <c r="R271" s="183">
        <f>SUM(R272:R273)</f>
        <v>0.00189</v>
      </c>
      <c r="S271" s="182"/>
      <c r="T271" s="184">
        <f>SUM(T272:T273)</f>
        <v>0</v>
      </c>
      <c r="AR271" s="185" t="s">
        <v>89</v>
      </c>
      <c r="AT271" s="186" t="s">
        <v>75</v>
      </c>
      <c r="AU271" s="186" t="s">
        <v>83</v>
      </c>
      <c r="AY271" s="185" t="s">
        <v>220</v>
      </c>
      <c r="BK271" s="187">
        <f>SUM(BK272:BK273)</f>
        <v>0</v>
      </c>
    </row>
    <row r="272" spans="1:65" s="2" customFormat="1" ht="24">
      <c r="A272" s="34"/>
      <c r="B272" s="35"/>
      <c r="C272" s="190" t="s">
        <v>614</v>
      </c>
      <c r="D272" s="190" t="s">
        <v>222</v>
      </c>
      <c r="E272" s="191" t="s">
        <v>1136</v>
      </c>
      <c r="F272" s="192" t="s">
        <v>1137</v>
      </c>
      <c r="G272" s="193" t="s">
        <v>405</v>
      </c>
      <c r="H272" s="194">
        <v>1</v>
      </c>
      <c r="I272" s="195"/>
      <c r="J272" s="196">
        <f>ROUND(I272*H272,2)</f>
        <v>0</v>
      </c>
      <c r="K272" s="192" t="s">
        <v>226</v>
      </c>
      <c r="L272" s="39"/>
      <c r="M272" s="197" t="s">
        <v>1</v>
      </c>
      <c r="N272" s="198" t="s">
        <v>42</v>
      </c>
      <c r="O272" s="71"/>
      <c r="P272" s="199">
        <f>O272*H272</f>
        <v>0</v>
      </c>
      <c r="Q272" s="199">
        <v>0.00189</v>
      </c>
      <c r="R272" s="199">
        <f>Q272*H272</f>
        <v>0.00189</v>
      </c>
      <c r="S272" s="199">
        <v>0</v>
      </c>
      <c r="T272" s="200">
        <f>S272*H272</f>
        <v>0</v>
      </c>
      <c r="U272" s="34"/>
      <c r="V272" s="34"/>
      <c r="W272" s="34"/>
      <c r="X272" s="34"/>
      <c r="Y272" s="34"/>
      <c r="Z272" s="34"/>
      <c r="AA272" s="34"/>
      <c r="AB272" s="34"/>
      <c r="AC272" s="34"/>
      <c r="AD272" s="34"/>
      <c r="AE272" s="34"/>
      <c r="AR272" s="201" t="s">
        <v>298</v>
      </c>
      <c r="AT272" s="201" t="s">
        <v>222</v>
      </c>
      <c r="AU272" s="201" t="s">
        <v>89</v>
      </c>
      <c r="AY272" s="17" t="s">
        <v>220</v>
      </c>
      <c r="BE272" s="202">
        <f>IF(N272="základní",J272,0)</f>
        <v>0</v>
      </c>
      <c r="BF272" s="202">
        <f>IF(N272="snížená",J272,0)</f>
        <v>0</v>
      </c>
      <c r="BG272" s="202">
        <f>IF(N272="zákl. přenesená",J272,0)</f>
        <v>0</v>
      </c>
      <c r="BH272" s="202">
        <f>IF(N272="sníž. přenesená",J272,0)</f>
        <v>0</v>
      </c>
      <c r="BI272" s="202">
        <f>IF(N272="nulová",J272,0)</f>
        <v>0</v>
      </c>
      <c r="BJ272" s="17" t="s">
        <v>89</v>
      </c>
      <c r="BK272" s="202">
        <f>ROUND(I272*H272,2)</f>
        <v>0</v>
      </c>
      <c r="BL272" s="17" t="s">
        <v>298</v>
      </c>
      <c r="BM272" s="201" t="s">
        <v>3096</v>
      </c>
    </row>
    <row r="273" spans="1:65" s="2" customFormat="1" ht="24">
      <c r="A273" s="34"/>
      <c r="B273" s="35"/>
      <c r="C273" s="190" t="s">
        <v>618</v>
      </c>
      <c r="D273" s="190" t="s">
        <v>222</v>
      </c>
      <c r="E273" s="191" t="s">
        <v>3097</v>
      </c>
      <c r="F273" s="192" t="s">
        <v>3098</v>
      </c>
      <c r="G273" s="193" t="s">
        <v>996</v>
      </c>
      <c r="H273" s="246"/>
      <c r="I273" s="195"/>
      <c r="J273" s="196">
        <f>ROUND(I273*H273,2)</f>
        <v>0</v>
      </c>
      <c r="K273" s="192" t="s">
        <v>226</v>
      </c>
      <c r="L273" s="39"/>
      <c r="M273" s="197" t="s">
        <v>1</v>
      </c>
      <c r="N273" s="198" t="s">
        <v>42</v>
      </c>
      <c r="O273" s="71"/>
      <c r="P273" s="199">
        <f>O273*H273</f>
        <v>0</v>
      </c>
      <c r="Q273" s="199">
        <v>0</v>
      </c>
      <c r="R273" s="199">
        <f>Q273*H273</f>
        <v>0</v>
      </c>
      <c r="S273" s="199">
        <v>0</v>
      </c>
      <c r="T273" s="200">
        <f>S273*H273</f>
        <v>0</v>
      </c>
      <c r="U273" s="34"/>
      <c r="V273" s="34"/>
      <c r="W273" s="34"/>
      <c r="X273" s="34"/>
      <c r="Y273" s="34"/>
      <c r="Z273" s="34"/>
      <c r="AA273" s="34"/>
      <c r="AB273" s="34"/>
      <c r="AC273" s="34"/>
      <c r="AD273" s="34"/>
      <c r="AE273" s="34"/>
      <c r="AR273" s="201" t="s">
        <v>298</v>
      </c>
      <c r="AT273" s="201" t="s">
        <v>222</v>
      </c>
      <c r="AU273" s="201" t="s">
        <v>89</v>
      </c>
      <c r="AY273" s="17" t="s">
        <v>220</v>
      </c>
      <c r="BE273" s="202">
        <f>IF(N273="základní",J273,0)</f>
        <v>0</v>
      </c>
      <c r="BF273" s="202">
        <f>IF(N273="snížená",J273,0)</f>
        <v>0</v>
      </c>
      <c r="BG273" s="202">
        <f>IF(N273="zákl. přenesená",J273,0)</f>
        <v>0</v>
      </c>
      <c r="BH273" s="202">
        <f>IF(N273="sníž. přenesená",J273,0)</f>
        <v>0</v>
      </c>
      <c r="BI273" s="202">
        <f>IF(N273="nulová",J273,0)</f>
        <v>0</v>
      </c>
      <c r="BJ273" s="17" t="s">
        <v>89</v>
      </c>
      <c r="BK273" s="202">
        <f>ROUND(I273*H273,2)</f>
        <v>0</v>
      </c>
      <c r="BL273" s="17" t="s">
        <v>298</v>
      </c>
      <c r="BM273" s="201" t="s">
        <v>3099</v>
      </c>
    </row>
    <row r="274" spans="2:63" s="12" customFormat="1" ht="22.9" customHeight="1">
      <c r="B274" s="174"/>
      <c r="C274" s="175"/>
      <c r="D274" s="176" t="s">
        <v>75</v>
      </c>
      <c r="E274" s="188" t="s">
        <v>1145</v>
      </c>
      <c r="F274" s="188" t="s">
        <v>1146</v>
      </c>
      <c r="G274" s="175"/>
      <c r="H274" s="175"/>
      <c r="I274" s="178"/>
      <c r="J274" s="189">
        <f>BK274</f>
        <v>0</v>
      </c>
      <c r="K274" s="175"/>
      <c r="L274" s="180"/>
      <c r="M274" s="181"/>
      <c r="N274" s="182"/>
      <c r="O274" s="182"/>
      <c r="P274" s="183">
        <f>SUM(P275:P287)</f>
        <v>0</v>
      </c>
      <c r="Q274" s="182"/>
      <c r="R274" s="183">
        <f>SUM(R275:R287)</f>
        <v>1.0569051200000001</v>
      </c>
      <c r="S274" s="182"/>
      <c r="T274" s="184">
        <f>SUM(T275:T287)</f>
        <v>0</v>
      </c>
      <c r="AR274" s="185" t="s">
        <v>89</v>
      </c>
      <c r="AT274" s="186" t="s">
        <v>75</v>
      </c>
      <c r="AU274" s="186" t="s">
        <v>83</v>
      </c>
      <c r="AY274" s="185" t="s">
        <v>220</v>
      </c>
      <c r="BK274" s="187">
        <f>SUM(BK275:BK287)</f>
        <v>0</v>
      </c>
    </row>
    <row r="275" spans="1:65" s="2" customFormat="1" ht="33" customHeight="1">
      <c r="A275" s="34"/>
      <c r="B275" s="35"/>
      <c r="C275" s="190" t="s">
        <v>623</v>
      </c>
      <c r="D275" s="190" t="s">
        <v>222</v>
      </c>
      <c r="E275" s="191" t="s">
        <v>1153</v>
      </c>
      <c r="F275" s="192" t="s">
        <v>1154</v>
      </c>
      <c r="G275" s="193" t="s">
        <v>225</v>
      </c>
      <c r="H275" s="194">
        <v>1.015</v>
      </c>
      <c r="I275" s="195"/>
      <c r="J275" s="196">
        <f>ROUND(I275*H275,2)</f>
        <v>0</v>
      </c>
      <c r="K275" s="192" t="s">
        <v>226</v>
      </c>
      <c r="L275" s="39"/>
      <c r="M275" s="197" t="s">
        <v>1</v>
      </c>
      <c r="N275" s="198" t="s">
        <v>42</v>
      </c>
      <c r="O275" s="71"/>
      <c r="P275" s="199">
        <f>O275*H275</f>
        <v>0</v>
      </c>
      <c r="Q275" s="199">
        <v>0.00108</v>
      </c>
      <c r="R275" s="199">
        <f>Q275*H275</f>
        <v>0.0010961999999999999</v>
      </c>
      <c r="S275" s="199">
        <v>0</v>
      </c>
      <c r="T275" s="200">
        <f>S275*H275</f>
        <v>0</v>
      </c>
      <c r="U275" s="34"/>
      <c r="V275" s="34"/>
      <c r="W275" s="34"/>
      <c r="X275" s="34"/>
      <c r="Y275" s="34"/>
      <c r="Z275" s="34"/>
      <c r="AA275" s="34"/>
      <c r="AB275" s="34"/>
      <c r="AC275" s="34"/>
      <c r="AD275" s="34"/>
      <c r="AE275" s="34"/>
      <c r="AR275" s="201" t="s">
        <v>298</v>
      </c>
      <c r="AT275" s="201" t="s">
        <v>222</v>
      </c>
      <c r="AU275" s="201" t="s">
        <v>89</v>
      </c>
      <c r="AY275" s="17" t="s">
        <v>220</v>
      </c>
      <c r="BE275" s="202">
        <f>IF(N275="základní",J275,0)</f>
        <v>0</v>
      </c>
      <c r="BF275" s="202">
        <f>IF(N275="snížená",J275,0)</f>
        <v>0</v>
      </c>
      <c r="BG275" s="202">
        <f>IF(N275="zákl. přenesená",J275,0)</f>
        <v>0</v>
      </c>
      <c r="BH275" s="202">
        <f>IF(N275="sníž. přenesená",J275,0)</f>
        <v>0</v>
      </c>
      <c r="BI275" s="202">
        <f>IF(N275="nulová",J275,0)</f>
        <v>0</v>
      </c>
      <c r="BJ275" s="17" t="s">
        <v>89</v>
      </c>
      <c r="BK275" s="202">
        <f>ROUND(I275*H275,2)</f>
        <v>0</v>
      </c>
      <c r="BL275" s="17" t="s">
        <v>298</v>
      </c>
      <c r="BM275" s="201" t="s">
        <v>3100</v>
      </c>
    </row>
    <row r="276" spans="1:65" s="2" customFormat="1" ht="24">
      <c r="A276" s="34"/>
      <c r="B276" s="35"/>
      <c r="C276" s="190" t="s">
        <v>628</v>
      </c>
      <c r="D276" s="190" t="s">
        <v>222</v>
      </c>
      <c r="E276" s="191" t="s">
        <v>1195</v>
      </c>
      <c r="F276" s="192" t="s">
        <v>3101</v>
      </c>
      <c r="G276" s="193" t="s">
        <v>301</v>
      </c>
      <c r="H276" s="194">
        <v>33.755</v>
      </c>
      <c r="I276" s="195"/>
      <c r="J276" s="196">
        <f>ROUND(I276*H276,2)</f>
        <v>0</v>
      </c>
      <c r="K276" s="192" t="s">
        <v>226</v>
      </c>
      <c r="L276" s="39"/>
      <c r="M276" s="197" t="s">
        <v>1</v>
      </c>
      <c r="N276" s="198" t="s">
        <v>42</v>
      </c>
      <c r="O276" s="71"/>
      <c r="P276" s="199">
        <f>O276*H276</f>
        <v>0</v>
      </c>
      <c r="Q276" s="199">
        <v>0.01089</v>
      </c>
      <c r="R276" s="199">
        <f>Q276*H276</f>
        <v>0.36759195000000006</v>
      </c>
      <c r="S276" s="199">
        <v>0</v>
      </c>
      <c r="T276" s="200">
        <f>S276*H276</f>
        <v>0</v>
      </c>
      <c r="U276" s="34"/>
      <c r="V276" s="34"/>
      <c r="W276" s="34"/>
      <c r="X276" s="34"/>
      <c r="Y276" s="34"/>
      <c r="Z276" s="34"/>
      <c r="AA276" s="34"/>
      <c r="AB276" s="34"/>
      <c r="AC276" s="34"/>
      <c r="AD276" s="34"/>
      <c r="AE276" s="34"/>
      <c r="AR276" s="201" t="s">
        <v>298</v>
      </c>
      <c r="AT276" s="201" t="s">
        <v>222</v>
      </c>
      <c r="AU276" s="201" t="s">
        <v>89</v>
      </c>
      <c r="AY276" s="17" t="s">
        <v>220</v>
      </c>
      <c r="BE276" s="202">
        <f>IF(N276="základní",J276,0)</f>
        <v>0</v>
      </c>
      <c r="BF276" s="202">
        <f>IF(N276="snížená",J276,0)</f>
        <v>0</v>
      </c>
      <c r="BG276" s="202">
        <f>IF(N276="zákl. přenesená",J276,0)</f>
        <v>0</v>
      </c>
      <c r="BH276" s="202">
        <f>IF(N276="sníž. přenesená",J276,0)</f>
        <v>0</v>
      </c>
      <c r="BI276" s="202">
        <f>IF(N276="nulová",J276,0)</f>
        <v>0</v>
      </c>
      <c r="BJ276" s="17" t="s">
        <v>89</v>
      </c>
      <c r="BK276" s="202">
        <f>ROUND(I276*H276,2)</f>
        <v>0</v>
      </c>
      <c r="BL276" s="17" t="s">
        <v>298</v>
      </c>
      <c r="BM276" s="201" t="s">
        <v>3102</v>
      </c>
    </row>
    <row r="277" spans="2:51" s="13" customFormat="1" ht="12">
      <c r="B277" s="203"/>
      <c r="C277" s="204"/>
      <c r="D277" s="205" t="s">
        <v>229</v>
      </c>
      <c r="E277" s="206" t="s">
        <v>1</v>
      </c>
      <c r="F277" s="207" t="s">
        <v>3013</v>
      </c>
      <c r="G277" s="204"/>
      <c r="H277" s="208">
        <v>33.755</v>
      </c>
      <c r="I277" s="209"/>
      <c r="J277" s="204"/>
      <c r="K277" s="204"/>
      <c r="L277" s="210"/>
      <c r="M277" s="211"/>
      <c r="N277" s="212"/>
      <c r="O277" s="212"/>
      <c r="P277" s="212"/>
      <c r="Q277" s="212"/>
      <c r="R277" s="212"/>
      <c r="S277" s="212"/>
      <c r="T277" s="213"/>
      <c r="AT277" s="214" t="s">
        <v>229</v>
      </c>
      <c r="AU277" s="214" t="s">
        <v>89</v>
      </c>
      <c r="AV277" s="13" t="s">
        <v>89</v>
      </c>
      <c r="AW277" s="13" t="s">
        <v>31</v>
      </c>
      <c r="AX277" s="13" t="s">
        <v>83</v>
      </c>
      <c r="AY277" s="214" t="s">
        <v>220</v>
      </c>
    </row>
    <row r="278" spans="1:65" s="2" customFormat="1" ht="33" customHeight="1">
      <c r="A278" s="34"/>
      <c r="B278" s="35"/>
      <c r="C278" s="190" t="s">
        <v>633</v>
      </c>
      <c r="D278" s="190" t="s">
        <v>222</v>
      </c>
      <c r="E278" s="191" t="s">
        <v>3103</v>
      </c>
      <c r="F278" s="192" t="s">
        <v>3104</v>
      </c>
      <c r="G278" s="193" t="s">
        <v>301</v>
      </c>
      <c r="H278" s="194">
        <v>10.814</v>
      </c>
      <c r="I278" s="195"/>
      <c r="J278" s="196">
        <f>ROUND(I278*H278,2)</f>
        <v>0</v>
      </c>
      <c r="K278" s="192" t="s">
        <v>226</v>
      </c>
      <c r="L278" s="39"/>
      <c r="M278" s="197" t="s">
        <v>1</v>
      </c>
      <c r="N278" s="198" t="s">
        <v>42</v>
      </c>
      <c r="O278" s="71"/>
      <c r="P278" s="199">
        <f>O278*H278</f>
        <v>0</v>
      </c>
      <c r="Q278" s="199">
        <v>0.01093</v>
      </c>
      <c r="R278" s="199">
        <f>Q278*H278</f>
        <v>0.11819702</v>
      </c>
      <c r="S278" s="199">
        <v>0</v>
      </c>
      <c r="T278" s="200">
        <f>S278*H278</f>
        <v>0</v>
      </c>
      <c r="U278" s="34"/>
      <c r="V278" s="34"/>
      <c r="W278" s="34"/>
      <c r="X278" s="34"/>
      <c r="Y278" s="34"/>
      <c r="Z278" s="34"/>
      <c r="AA278" s="34"/>
      <c r="AB278" s="34"/>
      <c r="AC278" s="34"/>
      <c r="AD278" s="34"/>
      <c r="AE278" s="34"/>
      <c r="AR278" s="201" t="s">
        <v>298</v>
      </c>
      <c r="AT278" s="201" t="s">
        <v>222</v>
      </c>
      <c r="AU278" s="201" t="s">
        <v>89</v>
      </c>
      <c r="AY278" s="17" t="s">
        <v>220</v>
      </c>
      <c r="BE278" s="202">
        <f>IF(N278="základní",J278,0)</f>
        <v>0</v>
      </c>
      <c r="BF278" s="202">
        <f>IF(N278="snížená",J278,0)</f>
        <v>0</v>
      </c>
      <c r="BG278" s="202">
        <f>IF(N278="zákl. přenesená",J278,0)</f>
        <v>0</v>
      </c>
      <c r="BH278" s="202">
        <f>IF(N278="sníž. přenesená",J278,0)</f>
        <v>0</v>
      </c>
      <c r="BI278" s="202">
        <f>IF(N278="nulová",J278,0)</f>
        <v>0</v>
      </c>
      <c r="BJ278" s="17" t="s">
        <v>89</v>
      </c>
      <c r="BK278" s="202">
        <f>ROUND(I278*H278,2)</f>
        <v>0</v>
      </c>
      <c r="BL278" s="17" t="s">
        <v>298</v>
      </c>
      <c r="BM278" s="201" t="s">
        <v>3105</v>
      </c>
    </row>
    <row r="279" spans="2:51" s="13" customFormat="1" ht="12">
      <c r="B279" s="203"/>
      <c r="C279" s="204"/>
      <c r="D279" s="205" t="s">
        <v>229</v>
      </c>
      <c r="E279" s="206" t="s">
        <v>1</v>
      </c>
      <c r="F279" s="207" t="s">
        <v>3106</v>
      </c>
      <c r="G279" s="204"/>
      <c r="H279" s="208">
        <v>10.814</v>
      </c>
      <c r="I279" s="209"/>
      <c r="J279" s="204"/>
      <c r="K279" s="204"/>
      <c r="L279" s="210"/>
      <c r="M279" s="211"/>
      <c r="N279" s="212"/>
      <c r="O279" s="212"/>
      <c r="P279" s="212"/>
      <c r="Q279" s="212"/>
      <c r="R279" s="212"/>
      <c r="S279" s="212"/>
      <c r="T279" s="213"/>
      <c r="AT279" s="214" t="s">
        <v>229</v>
      </c>
      <c r="AU279" s="214" t="s">
        <v>89</v>
      </c>
      <c r="AV279" s="13" t="s">
        <v>89</v>
      </c>
      <c r="AW279" s="13" t="s">
        <v>31</v>
      </c>
      <c r="AX279" s="13" t="s">
        <v>83</v>
      </c>
      <c r="AY279" s="214" t="s">
        <v>220</v>
      </c>
    </row>
    <row r="280" spans="1:65" s="2" customFormat="1" ht="24">
      <c r="A280" s="34"/>
      <c r="B280" s="35"/>
      <c r="C280" s="190" t="s">
        <v>638</v>
      </c>
      <c r="D280" s="190" t="s">
        <v>222</v>
      </c>
      <c r="E280" s="191" t="s">
        <v>1205</v>
      </c>
      <c r="F280" s="192" t="s">
        <v>1206</v>
      </c>
      <c r="G280" s="193" t="s">
        <v>301</v>
      </c>
      <c r="H280" s="194">
        <v>44.589</v>
      </c>
      <c r="I280" s="195"/>
      <c r="J280" s="196">
        <f>ROUND(I280*H280,2)</f>
        <v>0</v>
      </c>
      <c r="K280" s="192" t="s">
        <v>226</v>
      </c>
      <c r="L280" s="39"/>
      <c r="M280" s="197" t="s">
        <v>1</v>
      </c>
      <c r="N280" s="198" t="s">
        <v>42</v>
      </c>
      <c r="O280" s="71"/>
      <c r="P280" s="199">
        <f>O280*H280</f>
        <v>0</v>
      </c>
      <c r="Q280" s="199">
        <v>0.0002</v>
      </c>
      <c r="R280" s="199">
        <f>Q280*H280</f>
        <v>0.0089178</v>
      </c>
      <c r="S280" s="199">
        <v>0</v>
      </c>
      <c r="T280" s="200">
        <f>S280*H280</f>
        <v>0</v>
      </c>
      <c r="U280" s="34"/>
      <c r="V280" s="34"/>
      <c r="W280" s="34"/>
      <c r="X280" s="34"/>
      <c r="Y280" s="34"/>
      <c r="Z280" s="34"/>
      <c r="AA280" s="34"/>
      <c r="AB280" s="34"/>
      <c r="AC280" s="34"/>
      <c r="AD280" s="34"/>
      <c r="AE280" s="34"/>
      <c r="AR280" s="201" t="s">
        <v>298</v>
      </c>
      <c r="AT280" s="201" t="s">
        <v>222</v>
      </c>
      <c r="AU280" s="201" t="s">
        <v>89</v>
      </c>
      <c r="AY280" s="17" t="s">
        <v>220</v>
      </c>
      <c r="BE280" s="202">
        <f>IF(N280="základní",J280,0)</f>
        <v>0</v>
      </c>
      <c r="BF280" s="202">
        <f>IF(N280="snížená",J280,0)</f>
        <v>0</v>
      </c>
      <c r="BG280" s="202">
        <f>IF(N280="zákl. přenesená",J280,0)</f>
        <v>0</v>
      </c>
      <c r="BH280" s="202">
        <f>IF(N280="sníž. přenesená",J280,0)</f>
        <v>0</v>
      </c>
      <c r="BI280" s="202">
        <f>IF(N280="nulová",J280,0)</f>
        <v>0</v>
      </c>
      <c r="BJ280" s="17" t="s">
        <v>89</v>
      </c>
      <c r="BK280" s="202">
        <f>ROUND(I280*H280,2)</f>
        <v>0</v>
      </c>
      <c r="BL280" s="17" t="s">
        <v>298</v>
      </c>
      <c r="BM280" s="201" t="s">
        <v>3107</v>
      </c>
    </row>
    <row r="281" spans="2:51" s="13" customFormat="1" ht="12">
      <c r="B281" s="203"/>
      <c r="C281" s="204"/>
      <c r="D281" s="205" t="s">
        <v>229</v>
      </c>
      <c r="E281" s="206" t="s">
        <v>1</v>
      </c>
      <c r="F281" s="207" t="s">
        <v>3108</v>
      </c>
      <c r="G281" s="204"/>
      <c r="H281" s="208">
        <v>44.589</v>
      </c>
      <c r="I281" s="209"/>
      <c r="J281" s="204"/>
      <c r="K281" s="204"/>
      <c r="L281" s="210"/>
      <c r="M281" s="211"/>
      <c r="N281" s="212"/>
      <c r="O281" s="212"/>
      <c r="P281" s="212"/>
      <c r="Q281" s="212"/>
      <c r="R281" s="212"/>
      <c r="S281" s="212"/>
      <c r="T281" s="213"/>
      <c r="AT281" s="214" t="s">
        <v>229</v>
      </c>
      <c r="AU281" s="214" t="s">
        <v>89</v>
      </c>
      <c r="AV281" s="13" t="s">
        <v>89</v>
      </c>
      <c r="AW281" s="13" t="s">
        <v>31</v>
      </c>
      <c r="AX281" s="13" t="s">
        <v>83</v>
      </c>
      <c r="AY281" s="214" t="s">
        <v>220</v>
      </c>
    </row>
    <row r="282" spans="1:65" s="2" customFormat="1" ht="24">
      <c r="A282" s="34"/>
      <c r="B282" s="35"/>
      <c r="C282" s="190" t="s">
        <v>643</v>
      </c>
      <c r="D282" s="190" t="s">
        <v>222</v>
      </c>
      <c r="E282" s="191" t="s">
        <v>3109</v>
      </c>
      <c r="F282" s="192" t="s">
        <v>3110</v>
      </c>
      <c r="G282" s="193" t="s">
        <v>308</v>
      </c>
      <c r="H282" s="194">
        <v>73.4</v>
      </c>
      <c r="I282" s="195"/>
      <c r="J282" s="196">
        <f>ROUND(I282*H282,2)</f>
        <v>0</v>
      </c>
      <c r="K282" s="192" t="s">
        <v>226</v>
      </c>
      <c r="L282" s="39"/>
      <c r="M282" s="197" t="s">
        <v>1</v>
      </c>
      <c r="N282" s="198" t="s">
        <v>42</v>
      </c>
      <c r="O282" s="71"/>
      <c r="P282" s="199">
        <f>O282*H282</f>
        <v>0</v>
      </c>
      <c r="Q282" s="199">
        <v>0</v>
      </c>
      <c r="R282" s="199">
        <f>Q282*H282</f>
        <v>0</v>
      </c>
      <c r="S282" s="199">
        <v>0</v>
      </c>
      <c r="T282" s="200">
        <f>S282*H282</f>
        <v>0</v>
      </c>
      <c r="U282" s="34"/>
      <c r="V282" s="34"/>
      <c r="W282" s="34"/>
      <c r="X282" s="34"/>
      <c r="Y282" s="34"/>
      <c r="Z282" s="34"/>
      <c r="AA282" s="34"/>
      <c r="AB282" s="34"/>
      <c r="AC282" s="34"/>
      <c r="AD282" s="34"/>
      <c r="AE282" s="34"/>
      <c r="AR282" s="201" t="s">
        <v>298</v>
      </c>
      <c r="AT282" s="201" t="s">
        <v>222</v>
      </c>
      <c r="AU282" s="201" t="s">
        <v>89</v>
      </c>
      <c r="AY282" s="17" t="s">
        <v>220</v>
      </c>
      <c r="BE282" s="202">
        <f>IF(N282="základní",J282,0)</f>
        <v>0</v>
      </c>
      <c r="BF282" s="202">
        <f>IF(N282="snížená",J282,0)</f>
        <v>0</v>
      </c>
      <c r="BG282" s="202">
        <f>IF(N282="zákl. přenesená",J282,0)</f>
        <v>0</v>
      </c>
      <c r="BH282" s="202">
        <f>IF(N282="sníž. přenesená",J282,0)</f>
        <v>0</v>
      </c>
      <c r="BI282" s="202">
        <f>IF(N282="nulová",J282,0)</f>
        <v>0</v>
      </c>
      <c r="BJ282" s="17" t="s">
        <v>89</v>
      </c>
      <c r="BK282" s="202">
        <f>ROUND(I282*H282,2)</f>
        <v>0</v>
      </c>
      <c r="BL282" s="17" t="s">
        <v>298</v>
      </c>
      <c r="BM282" s="201" t="s">
        <v>3111</v>
      </c>
    </row>
    <row r="283" spans="2:51" s="13" customFormat="1" ht="12">
      <c r="B283" s="203"/>
      <c r="C283" s="204"/>
      <c r="D283" s="205" t="s">
        <v>229</v>
      </c>
      <c r="E283" s="206" t="s">
        <v>1</v>
      </c>
      <c r="F283" s="207" t="s">
        <v>3112</v>
      </c>
      <c r="G283" s="204"/>
      <c r="H283" s="208">
        <v>73.4</v>
      </c>
      <c r="I283" s="209"/>
      <c r="J283" s="204"/>
      <c r="K283" s="204"/>
      <c r="L283" s="210"/>
      <c r="M283" s="211"/>
      <c r="N283" s="212"/>
      <c r="O283" s="212"/>
      <c r="P283" s="212"/>
      <c r="Q283" s="212"/>
      <c r="R283" s="212"/>
      <c r="S283" s="212"/>
      <c r="T283" s="213"/>
      <c r="AT283" s="214" t="s">
        <v>229</v>
      </c>
      <c r="AU283" s="214" t="s">
        <v>89</v>
      </c>
      <c r="AV283" s="13" t="s">
        <v>89</v>
      </c>
      <c r="AW283" s="13" t="s">
        <v>31</v>
      </c>
      <c r="AX283" s="13" t="s">
        <v>83</v>
      </c>
      <c r="AY283" s="214" t="s">
        <v>220</v>
      </c>
    </row>
    <row r="284" spans="1:65" s="2" customFormat="1" ht="16.5" customHeight="1">
      <c r="A284" s="34"/>
      <c r="B284" s="35"/>
      <c r="C284" s="226" t="s">
        <v>648</v>
      </c>
      <c r="D284" s="226" t="s">
        <v>408</v>
      </c>
      <c r="E284" s="227" t="s">
        <v>1227</v>
      </c>
      <c r="F284" s="228" t="s">
        <v>1228</v>
      </c>
      <c r="G284" s="229" t="s">
        <v>225</v>
      </c>
      <c r="H284" s="230">
        <v>1.015</v>
      </c>
      <c r="I284" s="231"/>
      <c r="J284" s="232">
        <f>ROUND(I284*H284,2)</f>
        <v>0</v>
      </c>
      <c r="K284" s="228" t="s">
        <v>1</v>
      </c>
      <c r="L284" s="233"/>
      <c r="M284" s="234" t="s">
        <v>1</v>
      </c>
      <c r="N284" s="235" t="s">
        <v>42</v>
      </c>
      <c r="O284" s="71"/>
      <c r="P284" s="199">
        <f>O284*H284</f>
        <v>0</v>
      </c>
      <c r="Q284" s="199">
        <v>0.55</v>
      </c>
      <c r="R284" s="199">
        <f>Q284*H284</f>
        <v>0.55825</v>
      </c>
      <c r="S284" s="199">
        <v>0</v>
      </c>
      <c r="T284" s="200">
        <f>S284*H284</f>
        <v>0</v>
      </c>
      <c r="U284" s="34"/>
      <c r="V284" s="34"/>
      <c r="W284" s="34"/>
      <c r="X284" s="34"/>
      <c r="Y284" s="34"/>
      <c r="Z284" s="34"/>
      <c r="AA284" s="34"/>
      <c r="AB284" s="34"/>
      <c r="AC284" s="34"/>
      <c r="AD284" s="34"/>
      <c r="AE284" s="34"/>
      <c r="AR284" s="201" t="s">
        <v>399</v>
      </c>
      <c r="AT284" s="201" t="s">
        <v>408</v>
      </c>
      <c r="AU284" s="201" t="s">
        <v>89</v>
      </c>
      <c r="AY284" s="17" t="s">
        <v>220</v>
      </c>
      <c r="BE284" s="202">
        <f>IF(N284="základní",J284,0)</f>
        <v>0</v>
      </c>
      <c r="BF284" s="202">
        <f>IF(N284="snížená",J284,0)</f>
        <v>0</v>
      </c>
      <c r="BG284" s="202">
        <f>IF(N284="zákl. přenesená",J284,0)</f>
        <v>0</v>
      </c>
      <c r="BH284" s="202">
        <f>IF(N284="sníž. přenesená",J284,0)</f>
        <v>0</v>
      </c>
      <c r="BI284" s="202">
        <f>IF(N284="nulová",J284,0)</f>
        <v>0</v>
      </c>
      <c r="BJ284" s="17" t="s">
        <v>89</v>
      </c>
      <c r="BK284" s="202">
        <f>ROUND(I284*H284,2)</f>
        <v>0</v>
      </c>
      <c r="BL284" s="17" t="s">
        <v>298</v>
      </c>
      <c r="BM284" s="201" t="s">
        <v>3113</v>
      </c>
    </row>
    <row r="285" spans="2:51" s="13" customFormat="1" ht="12">
      <c r="B285" s="203"/>
      <c r="C285" s="204"/>
      <c r="D285" s="205" t="s">
        <v>229</v>
      </c>
      <c r="E285" s="206" t="s">
        <v>1</v>
      </c>
      <c r="F285" s="207" t="s">
        <v>3114</v>
      </c>
      <c r="G285" s="204"/>
      <c r="H285" s="208">
        <v>1.015</v>
      </c>
      <c r="I285" s="209"/>
      <c r="J285" s="204"/>
      <c r="K285" s="204"/>
      <c r="L285" s="210"/>
      <c r="M285" s="211"/>
      <c r="N285" s="212"/>
      <c r="O285" s="212"/>
      <c r="P285" s="212"/>
      <c r="Q285" s="212"/>
      <c r="R285" s="212"/>
      <c r="S285" s="212"/>
      <c r="T285" s="213"/>
      <c r="AT285" s="214" t="s">
        <v>229</v>
      </c>
      <c r="AU285" s="214" t="s">
        <v>89</v>
      </c>
      <c r="AV285" s="13" t="s">
        <v>89</v>
      </c>
      <c r="AW285" s="13" t="s">
        <v>31</v>
      </c>
      <c r="AX285" s="13" t="s">
        <v>83</v>
      </c>
      <c r="AY285" s="214" t="s">
        <v>220</v>
      </c>
    </row>
    <row r="286" spans="1:65" s="2" customFormat="1" ht="24">
      <c r="A286" s="34"/>
      <c r="B286" s="35"/>
      <c r="C286" s="190" t="s">
        <v>653</v>
      </c>
      <c r="D286" s="190" t="s">
        <v>222</v>
      </c>
      <c r="E286" s="191" t="s">
        <v>3115</v>
      </c>
      <c r="F286" s="192" t="s">
        <v>3116</v>
      </c>
      <c r="G286" s="193" t="s">
        <v>225</v>
      </c>
      <c r="H286" s="194">
        <v>1.015</v>
      </c>
      <c r="I286" s="195"/>
      <c r="J286" s="196">
        <f>ROUND(I286*H286,2)</f>
        <v>0</v>
      </c>
      <c r="K286" s="192" t="s">
        <v>226</v>
      </c>
      <c r="L286" s="39"/>
      <c r="M286" s="197" t="s">
        <v>1</v>
      </c>
      <c r="N286" s="198" t="s">
        <v>42</v>
      </c>
      <c r="O286" s="71"/>
      <c r="P286" s="199">
        <f>O286*H286</f>
        <v>0</v>
      </c>
      <c r="Q286" s="199">
        <v>0.00281</v>
      </c>
      <c r="R286" s="199">
        <f>Q286*H286</f>
        <v>0.00285215</v>
      </c>
      <c r="S286" s="199">
        <v>0</v>
      </c>
      <c r="T286" s="200">
        <f>S286*H286</f>
        <v>0</v>
      </c>
      <c r="U286" s="34"/>
      <c r="V286" s="34"/>
      <c r="W286" s="34"/>
      <c r="X286" s="34"/>
      <c r="Y286" s="34"/>
      <c r="Z286" s="34"/>
      <c r="AA286" s="34"/>
      <c r="AB286" s="34"/>
      <c r="AC286" s="34"/>
      <c r="AD286" s="34"/>
      <c r="AE286" s="34"/>
      <c r="AR286" s="201" t="s">
        <v>298</v>
      </c>
      <c r="AT286" s="201" t="s">
        <v>222</v>
      </c>
      <c r="AU286" s="201" t="s">
        <v>89</v>
      </c>
      <c r="AY286" s="17" t="s">
        <v>220</v>
      </c>
      <c r="BE286" s="202">
        <f>IF(N286="základní",J286,0)</f>
        <v>0</v>
      </c>
      <c r="BF286" s="202">
        <f>IF(N286="snížená",J286,0)</f>
        <v>0</v>
      </c>
      <c r="BG286" s="202">
        <f>IF(N286="zákl. přenesená",J286,0)</f>
        <v>0</v>
      </c>
      <c r="BH286" s="202">
        <f>IF(N286="sníž. přenesená",J286,0)</f>
        <v>0</v>
      </c>
      <c r="BI286" s="202">
        <f>IF(N286="nulová",J286,0)</f>
        <v>0</v>
      </c>
      <c r="BJ286" s="17" t="s">
        <v>89</v>
      </c>
      <c r="BK286" s="202">
        <f>ROUND(I286*H286,2)</f>
        <v>0</v>
      </c>
      <c r="BL286" s="17" t="s">
        <v>298</v>
      </c>
      <c r="BM286" s="201" t="s">
        <v>3117</v>
      </c>
    </row>
    <row r="287" spans="1:65" s="2" customFormat="1" ht="24">
      <c r="A287" s="34"/>
      <c r="B287" s="35"/>
      <c r="C287" s="190" t="s">
        <v>658</v>
      </c>
      <c r="D287" s="190" t="s">
        <v>222</v>
      </c>
      <c r="E287" s="191" t="s">
        <v>3118</v>
      </c>
      <c r="F287" s="192" t="s">
        <v>3119</v>
      </c>
      <c r="G287" s="193" t="s">
        <v>996</v>
      </c>
      <c r="H287" s="246"/>
      <c r="I287" s="195"/>
      <c r="J287" s="196">
        <f>ROUND(I287*H287,2)</f>
        <v>0</v>
      </c>
      <c r="K287" s="192" t="s">
        <v>226</v>
      </c>
      <c r="L287" s="39"/>
      <c r="M287" s="197" t="s">
        <v>1</v>
      </c>
      <c r="N287" s="198" t="s">
        <v>42</v>
      </c>
      <c r="O287" s="71"/>
      <c r="P287" s="199">
        <f>O287*H287</f>
        <v>0</v>
      </c>
      <c r="Q287" s="199">
        <v>0</v>
      </c>
      <c r="R287" s="199">
        <f>Q287*H287</f>
        <v>0</v>
      </c>
      <c r="S287" s="199">
        <v>0</v>
      </c>
      <c r="T287" s="200">
        <f>S287*H287</f>
        <v>0</v>
      </c>
      <c r="U287" s="34"/>
      <c r="V287" s="34"/>
      <c r="W287" s="34"/>
      <c r="X287" s="34"/>
      <c r="Y287" s="34"/>
      <c r="Z287" s="34"/>
      <c r="AA287" s="34"/>
      <c r="AB287" s="34"/>
      <c r="AC287" s="34"/>
      <c r="AD287" s="34"/>
      <c r="AE287" s="34"/>
      <c r="AR287" s="201" t="s">
        <v>298</v>
      </c>
      <c r="AT287" s="201" t="s">
        <v>222</v>
      </c>
      <c r="AU287" s="201" t="s">
        <v>89</v>
      </c>
      <c r="AY287" s="17" t="s">
        <v>220</v>
      </c>
      <c r="BE287" s="202">
        <f>IF(N287="základní",J287,0)</f>
        <v>0</v>
      </c>
      <c r="BF287" s="202">
        <f>IF(N287="snížená",J287,0)</f>
        <v>0</v>
      </c>
      <c r="BG287" s="202">
        <f>IF(N287="zákl. přenesená",J287,0)</f>
        <v>0</v>
      </c>
      <c r="BH287" s="202">
        <f>IF(N287="sníž. přenesená",J287,0)</f>
        <v>0</v>
      </c>
      <c r="BI287" s="202">
        <f>IF(N287="nulová",J287,0)</f>
        <v>0</v>
      </c>
      <c r="BJ287" s="17" t="s">
        <v>89</v>
      </c>
      <c r="BK287" s="202">
        <f>ROUND(I287*H287,2)</f>
        <v>0</v>
      </c>
      <c r="BL287" s="17" t="s">
        <v>298</v>
      </c>
      <c r="BM287" s="201" t="s">
        <v>3120</v>
      </c>
    </row>
    <row r="288" spans="2:63" s="12" customFormat="1" ht="22.9" customHeight="1">
      <c r="B288" s="174"/>
      <c r="C288" s="175"/>
      <c r="D288" s="176" t="s">
        <v>75</v>
      </c>
      <c r="E288" s="188" t="s">
        <v>1270</v>
      </c>
      <c r="F288" s="188" t="s">
        <v>1271</v>
      </c>
      <c r="G288" s="175"/>
      <c r="H288" s="175"/>
      <c r="I288" s="178"/>
      <c r="J288" s="189">
        <f>BK288</f>
        <v>0</v>
      </c>
      <c r="K288" s="175"/>
      <c r="L288" s="180"/>
      <c r="M288" s="181"/>
      <c r="N288" s="182"/>
      <c r="O288" s="182"/>
      <c r="P288" s="183">
        <f>SUM(P289:P293)</f>
        <v>0</v>
      </c>
      <c r="Q288" s="182"/>
      <c r="R288" s="183">
        <f>SUM(R289:R293)</f>
        <v>0.09258380000000001</v>
      </c>
      <c r="S288" s="182"/>
      <c r="T288" s="184">
        <f>SUM(T289:T293)</f>
        <v>0</v>
      </c>
      <c r="AR288" s="185" t="s">
        <v>89</v>
      </c>
      <c r="AT288" s="186" t="s">
        <v>75</v>
      </c>
      <c r="AU288" s="186" t="s">
        <v>83</v>
      </c>
      <c r="AY288" s="185" t="s">
        <v>220</v>
      </c>
      <c r="BK288" s="187">
        <f>SUM(BK289:BK293)</f>
        <v>0</v>
      </c>
    </row>
    <row r="289" spans="1:65" s="2" customFormat="1" ht="24">
      <c r="A289" s="34"/>
      <c r="B289" s="35"/>
      <c r="C289" s="190" t="s">
        <v>662</v>
      </c>
      <c r="D289" s="190" t="s">
        <v>222</v>
      </c>
      <c r="E289" s="191" t="s">
        <v>1293</v>
      </c>
      <c r="F289" s="192" t="s">
        <v>1294</v>
      </c>
      <c r="G289" s="193" t="s">
        <v>308</v>
      </c>
      <c r="H289" s="194">
        <v>24.3</v>
      </c>
      <c r="I289" s="195"/>
      <c r="J289" s="196">
        <f>ROUND(I289*H289,2)</f>
        <v>0</v>
      </c>
      <c r="K289" s="192" t="s">
        <v>226</v>
      </c>
      <c r="L289" s="39"/>
      <c r="M289" s="197" t="s">
        <v>1</v>
      </c>
      <c r="N289" s="198" t="s">
        <v>42</v>
      </c>
      <c r="O289" s="71"/>
      <c r="P289" s="199">
        <f>O289*H289</f>
        <v>0</v>
      </c>
      <c r="Q289" s="199">
        <v>0.00227</v>
      </c>
      <c r="R289" s="199">
        <f>Q289*H289</f>
        <v>0.055161</v>
      </c>
      <c r="S289" s="199">
        <v>0</v>
      </c>
      <c r="T289" s="200">
        <f>S289*H289</f>
        <v>0</v>
      </c>
      <c r="U289" s="34"/>
      <c r="V289" s="34"/>
      <c r="W289" s="34"/>
      <c r="X289" s="34"/>
      <c r="Y289" s="34"/>
      <c r="Z289" s="34"/>
      <c r="AA289" s="34"/>
      <c r="AB289" s="34"/>
      <c r="AC289" s="34"/>
      <c r="AD289" s="34"/>
      <c r="AE289" s="34"/>
      <c r="AR289" s="201" t="s">
        <v>298</v>
      </c>
      <c r="AT289" s="201" t="s">
        <v>222</v>
      </c>
      <c r="AU289" s="201" t="s">
        <v>89</v>
      </c>
      <c r="AY289" s="17" t="s">
        <v>220</v>
      </c>
      <c r="BE289" s="202">
        <f>IF(N289="základní",J289,0)</f>
        <v>0</v>
      </c>
      <c r="BF289" s="202">
        <f>IF(N289="snížená",J289,0)</f>
        <v>0</v>
      </c>
      <c r="BG289" s="202">
        <f>IF(N289="zákl. přenesená",J289,0)</f>
        <v>0</v>
      </c>
      <c r="BH289" s="202">
        <f>IF(N289="sníž. přenesená",J289,0)</f>
        <v>0</v>
      </c>
      <c r="BI289" s="202">
        <f>IF(N289="nulová",J289,0)</f>
        <v>0</v>
      </c>
      <c r="BJ289" s="17" t="s">
        <v>89</v>
      </c>
      <c r="BK289" s="202">
        <f>ROUND(I289*H289,2)</f>
        <v>0</v>
      </c>
      <c r="BL289" s="17" t="s">
        <v>298</v>
      </c>
      <c r="BM289" s="201" t="s">
        <v>3121</v>
      </c>
    </row>
    <row r="290" spans="2:51" s="13" customFormat="1" ht="12">
      <c r="B290" s="203"/>
      <c r="C290" s="204"/>
      <c r="D290" s="205" t="s">
        <v>229</v>
      </c>
      <c r="E290" s="206" t="s">
        <v>1</v>
      </c>
      <c r="F290" s="207" t="s">
        <v>3122</v>
      </c>
      <c r="G290" s="204"/>
      <c r="H290" s="208">
        <v>24.3</v>
      </c>
      <c r="I290" s="209"/>
      <c r="J290" s="204"/>
      <c r="K290" s="204"/>
      <c r="L290" s="210"/>
      <c r="M290" s="211"/>
      <c r="N290" s="212"/>
      <c r="O290" s="212"/>
      <c r="P290" s="212"/>
      <c r="Q290" s="212"/>
      <c r="R290" s="212"/>
      <c r="S290" s="212"/>
      <c r="T290" s="213"/>
      <c r="AT290" s="214" t="s">
        <v>229</v>
      </c>
      <c r="AU290" s="214" t="s">
        <v>89</v>
      </c>
      <c r="AV290" s="13" t="s">
        <v>89</v>
      </c>
      <c r="AW290" s="13" t="s">
        <v>31</v>
      </c>
      <c r="AX290" s="13" t="s">
        <v>83</v>
      </c>
      <c r="AY290" s="214" t="s">
        <v>220</v>
      </c>
    </row>
    <row r="291" spans="1:65" s="2" customFormat="1" ht="24">
      <c r="A291" s="34"/>
      <c r="B291" s="35"/>
      <c r="C291" s="190" t="s">
        <v>666</v>
      </c>
      <c r="D291" s="190" t="s">
        <v>222</v>
      </c>
      <c r="E291" s="191" t="s">
        <v>3123</v>
      </c>
      <c r="F291" s="192" t="s">
        <v>3124</v>
      </c>
      <c r="G291" s="193" t="s">
        <v>308</v>
      </c>
      <c r="H291" s="194">
        <v>4.345</v>
      </c>
      <c r="I291" s="195"/>
      <c r="J291" s="196">
        <f>ROUND(I291*H291,2)</f>
        <v>0</v>
      </c>
      <c r="K291" s="192" t="s">
        <v>226</v>
      </c>
      <c r="L291" s="39"/>
      <c r="M291" s="197" t="s">
        <v>1</v>
      </c>
      <c r="N291" s="198" t="s">
        <v>42</v>
      </c>
      <c r="O291" s="71"/>
      <c r="P291" s="199">
        <f>O291*H291</f>
        <v>0</v>
      </c>
      <c r="Q291" s="199">
        <v>0.00744</v>
      </c>
      <c r="R291" s="199">
        <f>Q291*H291</f>
        <v>0.0323268</v>
      </c>
      <c r="S291" s="199">
        <v>0</v>
      </c>
      <c r="T291" s="200">
        <f>S291*H291</f>
        <v>0</v>
      </c>
      <c r="U291" s="34"/>
      <c r="V291" s="34"/>
      <c r="W291" s="34"/>
      <c r="X291" s="34"/>
      <c r="Y291" s="34"/>
      <c r="Z291" s="34"/>
      <c r="AA291" s="34"/>
      <c r="AB291" s="34"/>
      <c r="AC291" s="34"/>
      <c r="AD291" s="34"/>
      <c r="AE291" s="34"/>
      <c r="AR291" s="201" t="s">
        <v>298</v>
      </c>
      <c r="AT291" s="201" t="s">
        <v>222</v>
      </c>
      <c r="AU291" s="201" t="s">
        <v>89</v>
      </c>
      <c r="AY291" s="17" t="s">
        <v>220</v>
      </c>
      <c r="BE291" s="202">
        <f>IF(N291="základní",J291,0)</f>
        <v>0</v>
      </c>
      <c r="BF291" s="202">
        <f>IF(N291="snížená",J291,0)</f>
        <v>0</v>
      </c>
      <c r="BG291" s="202">
        <f>IF(N291="zákl. přenesená",J291,0)</f>
        <v>0</v>
      </c>
      <c r="BH291" s="202">
        <f>IF(N291="sníž. přenesená",J291,0)</f>
        <v>0</v>
      </c>
      <c r="BI291" s="202">
        <f>IF(N291="nulová",J291,0)</f>
        <v>0</v>
      </c>
      <c r="BJ291" s="17" t="s">
        <v>89</v>
      </c>
      <c r="BK291" s="202">
        <f>ROUND(I291*H291,2)</f>
        <v>0</v>
      </c>
      <c r="BL291" s="17" t="s">
        <v>298</v>
      </c>
      <c r="BM291" s="201" t="s">
        <v>3125</v>
      </c>
    </row>
    <row r="292" spans="1:65" s="2" customFormat="1" ht="24">
      <c r="A292" s="34"/>
      <c r="B292" s="35"/>
      <c r="C292" s="190" t="s">
        <v>674</v>
      </c>
      <c r="D292" s="190" t="s">
        <v>222</v>
      </c>
      <c r="E292" s="191" t="s">
        <v>3126</v>
      </c>
      <c r="F292" s="192" t="s">
        <v>3127</v>
      </c>
      <c r="G292" s="193" t="s">
        <v>308</v>
      </c>
      <c r="H292" s="194">
        <v>2.8</v>
      </c>
      <c r="I292" s="195"/>
      <c r="J292" s="196">
        <f>ROUND(I292*H292,2)</f>
        <v>0</v>
      </c>
      <c r="K292" s="192" t="s">
        <v>226</v>
      </c>
      <c r="L292" s="39"/>
      <c r="M292" s="197" t="s">
        <v>1</v>
      </c>
      <c r="N292" s="198" t="s">
        <v>42</v>
      </c>
      <c r="O292" s="71"/>
      <c r="P292" s="199">
        <f>O292*H292</f>
        <v>0</v>
      </c>
      <c r="Q292" s="199">
        <v>0.00182</v>
      </c>
      <c r="R292" s="199">
        <f>Q292*H292</f>
        <v>0.005096</v>
      </c>
      <c r="S292" s="199">
        <v>0</v>
      </c>
      <c r="T292" s="200">
        <f>S292*H292</f>
        <v>0</v>
      </c>
      <c r="U292" s="34"/>
      <c r="V292" s="34"/>
      <c r="W292" s="34"/>
      <c r="X292" s="34"/>
      <c r="Y292" s="34"/>
      <c r="Z292" s="34"/>
      <c r="AA292" s="34"/>
      <c r="AB292" s="34"/>
      <c r="AC292" s="34"/>
      <c r="AD292" s="34"/>
      <c r="AE292" s="34"/>
      <c r="AR292" s="201" t="s">
        <v>298</v>
      </c>
      <c r="AT292" s="201" t="s">
        <v>222</v>
      </c>
      <c r="AU292" s="201" t="s">
        <v>89</v>
      </c>
      <c r="AY292" s="17" t="s">
        <v>220</v>
      </c>
      <c r="BE292" s="202">
        <f>IF(N292="základní",J292,0)</f>
        <v>0</v>
      </c>
      <c r="BF292" s="202">
        <f>IF(N292="snížená",J292,0)</f>
        <v>0</v>
      </c>
      <c r="BG292" s="202">
        <f>IF(N292="zákl. přenesená",J292,0)</f>
        <v>0</v>
      </c>
      <c r="BH292" s="202">
        <f>IF(N292="sníž. přenesená",J292,0)</f>
        <v>0</v>
      </c>
      <c r="BI292" s="202">
        <f>IF(N292="nulová",J292,0)</f>
        <v>0</v>
      </c>
      <c r="BJ292" s="17" t="s">
        <v>89</v>
      </c>
      <c r="BK292" s="202">
        <f>ROUND(I292*H292,2)</f>
        <v>0</v>
      </c>
      <c r="BL292" s="17" t="s">
        <v>298</v>
      </c>
      <c r="BM292" s="201" t="s">
        <v>3128</v>
      </c>
    </row>
    <row r="293" spans="1:65" s="2" customFormat="1" ht="24">
      <c r="A293" s="34"/>
      <c r="B293" s="35"/>
      <c r="C293" s="190" t="s">
        <v>679</v>
      </c>
      <c r="D293" s="190" t="s">
        <v>222</v>
      </c>
      <c r="E293" s="191" t="s">
        <v>3129</v>
      </c>
      <c r="F293" s="192" t="s">
        <v>3130</v>
      </c>
      <c r="G293" s="193" t="s">
        <v>996</v>
      </c>
      <c r="H293" s="246"/>
      <c r="I293" s="195"/>
      <c r="J293" s="196">
        <f>ROUND(I293*H293,2)</f>
        <v>0</v>
      </c>
      <c r="K293" s="192" t="s">
        <v>226</v>
      </c>
      <c r="L293" s="39"/>
      <c r="M293" s="197" t="s">
        <v>1</v>
      </c>
      <c r="N293" s="198" t="s">
        <v>42</v>
      </c>
      <c r="O293" s="71"/>
      <c r="P293" s="199">
        <f>O293*H293</f>
        <v>0</v>
      </c>
      <c r="Q293" s="199">
        <v>0</v>
      </c>
      <c r="R293" s="199">
        <f>Q293*H293</f>
        <v>0</v>
      </c>
      <c r="S293" s="199">
        <v>0</v>
      </c>
      <c r="T293" s="200">
        <f>S293*H293</f>
        <v>0</v>
      </c>
      <c r="U293" s="34"/>
      <c r="V293" s="34"/>
      <c r="W293" s="34"/>
      <c r="X293" s="34"/>
      <c r="Y293" s="34"/>
      <c r="Z293" s="34"/>
      <c r="AA293" s="34"/>
      <c r="AB293" s="34"/>
      <c r="AC293" s="34"/>
      <c r="AD293" s="34"/>
      <c r="AE293" s="34"/>
      <c r="AR293" s="201" t="s">
        <v>298</v>
      </c>
      <c r="AT293" s="201" t="s">
        <v>222</v>
      </c>
      <c r="AU293" s="201" t="s">
        <v>89</v>
      </c>
      <c r="AY293" s="17" t="s">
        <v>220</v>
      </c>
      <c r="BE293" s="202">
        <f>IF(N293="základní",J293,0)</f>
        <v>0</v>
      </c>
      <c r="BF293" s="202">
        <f>IF(N293="snížená",J293,0)</f>
        <v>0</v>
      </c>
      <c r="BG293" s="202">
        <f>IF(N293="zákl. přenesená",J293,0)</f>
        <v>0</v>
      </c>
      <c r="BH293" s="202">
        <f>IF(N293="sníž. přenesená",J293,0)</f>
        <v>0</v>
      </c>
      <c r="BI293" s="202">
        <f>IF(N293="nulová",J293,0)</f>
        <v>0</v>
      </c>
      <c r="BJ293" s="17" t="s">
        <v>89</v>
      </c>
      <c r="BK293" s="202">
        <f>ROUND(I293*H293,2)</f>
        <v>0</v>
      </c>
      <c r="BL293" s="17" t="s">
        <v>298</v>
      </c>
      <c r="BM293" s="201" t="s">
        <v>3131</v>
      </c>
    </row>
    <row r="294" spans="2:63" s="12" customFormat="1" ht="22.9" customHeight="1">
      <c r="B294" s="174"/>
      <c r="C294" s="175"/>
      <c r="D294" s="176" t="s">
        <v>75</v>
      </c>
      <c r="E294" s="188" t="s">
        <v>1491</v>
      </c>
      <c r="F294" s="188" t="s">
        <v>1492</v>
      </c>
      <c r="G294" s="175"/>
      <c r="H294" s="175"/>
      <c r="I294" s="178"/>
      <c r="J294" s="189">
        <f>BK294</f>
        <v>0</v>
      </c>
      <c r="K294" s="175"/>
      <c r="L294" s="180"/>
      <c r="M294" s="181"/>
      <c r="N294" s="182"/>
      <c r="O294" s="182"/>
      <c r="P294" s="183">
        <f>SUM(P295:P301)</f>
        <v>0</v>
      </c>
      <c r="Q294" s="182"/>
      <c r="R294" s="183">
        <f>SUM(R295:R301)</f>
        <v>0</v>
      </c>
      <c r="S294" s="182"/>
      <c r="T294" s="184">
        <f>SUM(T295:T301)</f>
        <v>0</v>
      </c>
      <c r="AR294" s="185" t="s">
        <v>89</v>
      </c>
      <c r="AT294" s="186" t="s">
        <v>75</v>
      </c>
      <c r="AU294" s="186" t="s">
        <v>83</v>
      </c>
      <c r="AY294" s="185" t="s">
        <v>220</v>
      </c>
      <c r="BK294" s="187">
        <f>SUM(BK295:BK301)</f>
        <v>0</v>
      </c>
    </row>
    <row r="295" spans="1:65" s="2" customFormat="1" ht="24">
      <c r="A295" s="34"/>
      <c r="B295" s="35"/>
      <c r="C295" s="190" t="s">
        <v>684</v>
      </c>
      <c r="D295" s="190" t="s">
        <v>222</v>
      </c>
      <c r="E295" s="191" t="s">
        <v>1514</v>
      </c>
      <c r="F295" s="192" t="s">
        <v>3132</v>
      </c>
      <c r="G295" s="193" t="s">
        <v>1500</v>
      </c>
      <c r="H295" s="194">
        <v>1012</v>
      </c>
      <c r="I295" s="195"/>
      <c r="J295" s="196">
        <f>ROUND(I295*H295,2)</f>
        <v>0</v>
      </c>
      <c r="K295" s="192" t="s">
        <v>1</v>
      </c>
      <c r="L295" s="39"/>
      <c r="M295" s="197" t="s">
        <v>1</v>
      </c>
      <c r="N295" s="198" t="s">
        <v>42</v>
      </c>
      <c r="O295" s="71"/>
      <c r="P295" s="199">
        <f>O295*H295</f>
        <v>0</v>
      </c>
      <c r="Q295" s="199">
        <v>0</v>
      </c>
      <c r="R295" s="199">
        <f>Q295*H295</f>
        <v>0</v>
      </c>
      <c r="S295" s="199">
        <v>0</v>
      </c>
      <c r="T295" s="200">
        <f>S295*H295</f>
        <v>0</v>
      </c>
      <c r="U295" s="34"/>
      <c r="V295" s="34"/>
      <c r="W295" s="34"/>
      <c r="X295" s="34"/>
      <c r="Y295" s="34"/>
      <c r="Z295" s="34"/>
      <c r="AA295" s="34"/>
      <c r="AB295" s="34"/>
      <c r="AC295" s="34"/>
      <c r="AD295" s="34"/>
      <c r="AE295" s="34"/>
      <c r="AR295" s="201" t="s">
        <v>298</v>
      </c>
      <c r="AT295" s="201" t="s">
        <v>222</v>
      </c>
      <c r="AU295" s="201" t="s">
        <v>89</v>
      </c>
      <c r="AY295" s="17" t="s">
        <v>220</v>
      </c>
      <c r="BE295" s="202">
        <f>IF(N295="základní",J295,0)</f>
        <v>0</v>
      </c>
      <c r="BF295" s="202">
        <f>IF(N295="snížená",J295,0)</f>
        <v>0</v>
      </c>
      <c r="BG295" s="202">
        <f>IF(N295="zákl. přenesená",J295,0)</f>
        <v>0</v>
      </c>
      <c r="BH295" s="202">
        <f>IF(N295="sníž. přenesená",J295,0)</f>
        <v>0</v>
      </c>
      <c r="BI295" s="202">
        <f>IF(N295="nulová",J295,0)</f>
        <v>0</v>
      </c>
      <c r="BJ295" s="17" t="s">
        <v>89</v>
      </c>
      <c r="BK295" s="202">
        <f>ROUND(I295*H295,2)</f>
        <v>0</v>
      </c>
      <c r="BL295" s="17" t="s">
        <v>298</v>
      </c>
      <c r="BM295" s="201" t="s">
        <v>3133</v>
      </c>
    </row>
    <row r="296" spans="2:51" s="13" customFormat="1" ht="12">
      <c r="B296" s="203"/>
      <c r="C296" s="204"/>
      <c r="D296" s="205" t="s">
        <v>229</v>
      </c>
      <c r="E296" s="206" t="s">
        <v>1</v>
      </c>
      <c r="F296" s="207" t="s">
        <v>3134</v>
      </c>
      <c r="G296" s="204"/>
      <c r="H296" s="208">
        <v>1012</v>
      </c>
      <c r="I296" s="209"/>
      <c r="J296" s="204"/>
      <c r="K296" s="204"/>
      <c r="L296" s="210"/>
      <c r="M296" s="211"/>
      <c r="N296" s="212"/>
      <c r="O296" s="212"/>
      <c r="P296" s="212"/>
      <c r="Q296" s="212"/>
      <c r="R296" s="212"/>
      <c r="S296" s="212"/>
      <c r="T296" s="213"/>
      <c r="AT296" s="214" t="s">
        <v>229</v>
      </c>
      <c r="AU296" s="214" t="s">
        <v>89</v>
      </c>
      <c r="AV296" s="13" t="s">
        <v>89</v>
      </c>
      <c r="AW296" s="13" t="s">
        <v>31</v>
      </c>
      <c r="AX296" s="13" t="s">
        <v>83</v>
      </c>
      <c r="AY296" s="214" t="s">
        <v>220</v>
      </c>
    </row>
    <row r="297" spans="1:65" s="2" customFormat="1" ht="24">
      <c r="A297" s="34"/>
      <c r="B297" s="35"/>
      <c r="C297" s="190" t="s">
        <v>688</v>
      </c>
      <c r="D297" s="190" t="s">
        <v>222</v>
      </c>
      <c r="E297" s="191" t="s">
        <v>1519</v>
      </c>
      <c r="F297" s="192" t="s">
        <v>3135</v>
      </c>
      <c r="G297" s="193" t="s">
        <v>301</v>
      </c>
      <c r="H297" s="194">
        <v>5.04</v>
      </c>
      <c r="I297" s="195"/>
      <c r="J297" s="196">
        <f>ROUND(I297*H297,2)</f>
        <v>0</v>
      </c>
      <c r="K297" s="192" t="s">
        <v>1</v>
      </c>
      <c r="L297" s="39"/>
      <c r="M297" s="197" t="s">
        <v>1</v>
      </c>
      <c r="N297" s="198" t="s">
        <v>42</v>
      </c>
      <c r="O297" s="71"/>
      <c r="P297" s="199">
        <f>O297*H297</f>
        <v>0</v>
      </c>
      <c r="Q297" s="199">
        <v>0</v>
      </c>
      <c r="R297" s="199">
        <f>Q297*H297</f>
        <v>0</v>
      </c>
      <c r="S297" s="199">
        <v>0</v>
      </c>
      <c r="T297" s="200">
        <f>S297*H297</f>
        <v>0</v>
      </c>
      <c r="U297" s="34"/>
      <c r="V297" s="34"/>
      <c r="W297" s="34"/>
      <c r="X297" s="34"/>
      <c r="Y297" s="34"/>
      <c r="Z297" s="34"/>
      <c r="AA297" s="34"/>
      <c r="AB297" s="34"/>
      <c r="AC297" s="34"/>
      <c r="AD297" s="34"/>
      <c r="AE297" s="34"/>
      <c r="AR297" s="201" t="s">
        <v>298</v>
      </c>
      <c r="AT297" s="201" t="s">
        <v>222</v>
      </c>
      <c r="AU297" s="201" t="s">
        <v>89</v>
      </c>
      <c r="AY297" s="17" t="s">
        <v>220</v>
      </c>
      <c r="BE297" s="202">
        <f>IF(N297="základní",J297,0)</f>
        <v>0</v>
      </c>
      <c r="BF297" s="202">
        <f>IF(N297="snížená",J297,0)</f>
        <v>0</v>
      </c>
      <c r="BG297" s="202">
        <f>IF(N297="zákl. přenesená",J297,0)</f>
        <v>0</v>
      </c>
      <c r="BH297" s="202">
        <f>IF(N297="sníž. přenesená",J297,0)</f>
        <v>0</v>
      </c>
      <c r="BI297" s="202">
        <f>IF(N297="nulová",J297,0)</f>
        <v>0</v>
      </c>
      <c r="BJ297" s="17" t="s">
        <v>89</v>
      </c>
      <c r="BK297" s="202">
        <f>ROUND(I297*H297,2)</f>
        <v>0</v>
      </c>
      <c r="BL297" s="17" t="s">
        <v>298</v>
      </c>
      <c r="BM297" s="201" t="s">
        <v>3136</v>
      </c>
    </row>
    <row r="298" spans="2:51" s="13" customFormat="1" ht="12">
      <c r="B298" s="203"/>
      <c r="C298" s="204"/>
      <c r="D298" s="205" t="s">
        <v>229</v>
      </c>
      <c r="E298" s="206" t="s">
        <v>1</v>
      </c>
      <c r="F298" s="207" t="s">
        <v>3137</v>
      </c>
      <c r="G298" s="204"/>
      <c r="H298" s="208">
        <v>5.04</v>
      </c>
      <c r="I298" s="209"/>
      <c r="J298" s="204"/>
      <c r="K298" s="204"/>
      <c r="L298" s="210"/>
      <c r="M298" s="211"/>
      <c r="N298" s="212"/>
      <c r="O298" s="212"/>
      <c r="P298" s="212"/>
      <c r="Q298" s="212"/>
      <c r="R298" s="212"/>
      <c r="S298" s="212"/>
      <c r="T298" s="213"/>
      <c r="AT298" s="214" t="s">
        <v>229</v>
      </c>
      <c r="AU298" s="214" t="s">
        <v>89</v>
      </c>
      <c r="AV298" s="13" t="s">
        <v>89</v>
      </c>
      <c r="AW298" s="13" t="s">
        <v>31</v>
      </c>
      <c r="AX298" s="13" t="s">
        <v>83</v>
      </c>
      <c r="AY298" s="214" t="s">
        <v>220</v>
      </c>
    </row>
    <row r="299" spans="1:65" s="2" customFormat="1" ht="24">
      <c r="A299" s="34"/>
      <c r="B299" s="35"/>
      <c r="C299" s="190" t="s">
        <v>692</v>
      </c>
      <c r="D299" s="190" t="s">
        <v>222</v>
      </c>
      <c r="E299" s="191" t="s">
        <v>1524</v>
      </c>
      <c r="F299" s="192" t="s">
        <v>3138</v>
      </c>
      <c r="G299" s="193" t="s">
        <v>1500</v>
      </c>
      <c r="H299" s="194">
        <v>347</v>
      </c>
      <c r="I299" s="195"/>
      <c r="J299" s="196">
        <f>ROUND(I299*H299,2)</f>
        <v>0</v>
      </c>
      <c r="K299" s="192" t="s">
        <v>1</v>
      </c>
      <c r="L299" s="39"/>
      <c r="M299" s="197" t="s">
        <v>1</v>
      </c>
      <c r="N299" s="198" t="s">
        <v>42</v>
      </c>
      <c r="O299" s="71"/>
      <c r="P299" s="199">
        <f>O299*H299</f>
        <v>0</v>
      </c>
      <c r="Q299" s="199">
        <v>0</v>
      </c>
      <c r="R299" s="199">
        <f>Q299*H299</f>
        <v>0</v>
      </c>
      <c r="S299" s="199">
        <v>0</v>
      </c>
      <c r="T299" s="200">
        <f>S299*H299</f>
        <v>0</v>
      </c>
      <c r="U299" s="34"/>
      <c r="V299" s="34"/>
      <c r="W299" s="34"/>
      <c r="X299" s="34"/>
      <c r="Y299" s="34"/>
      <c r="Z299" s="34"/>
      <c r="AA299" s="34"/>
      <c r="AB299" s="34"/>
      <c r="AC299" s="34"/>
      <c r="AD299" s="34"/>
      <c r="AE299" s="34"/>
      <c r="AR299" s="201" t="s">
        <v>298</v>
      </c>
      <c r="AT299" s="201" t="s">
        <v>222</v>
      </c>
      <c r="AU299" s="201" t="s">
        <v>89</v>
      </c>
      <c r="AY299" s="17" t="s">
        <v>220</v>
      </c>
      <c r="BE299" s="202">
        <f>IF(N299="základní",J299,0)</f>
        <v>0</v>
      </c>
      <c r="BF299" s="202">
        <f>IF(N299="snížená",J299,0)</f>
        <v>0</v>
      </c>
      <c r="BG299" s="202">
        <f>IF(N299="zákl. přenesená",J299,0)</f>
        <v>0</v>
      </c>
      <c r="BH299" s="202">
        <f>IF(N299="sníž. přenesená",J299,0)</f>
        <v>0</v>
      </c>
      <c r="BI299" s="202">
        <f>IF(N299="nulová",J299,0)</f>
        <v>0</v>
      </c>
      <c r="BJ299" s="17" t="s">
        <v>89</v>
      </c>
      <c r="BK299" s="202">
        <f>ROUND(I299*H299,2)</f>
        <v>0</v>
      </c>
      <c r="BL299" s="17" t="s">
        <v>298</v>
      </c>
      <c r="BM299" s="201" t="s">
        <v>3139</v>
      </c>
    </row>
    <row r="300" spans="2:51" s="13" customFormat="1" ht="12">
      <c r="B300" s="203"/>
      <c r="C300" s="204"/>
      <c r="D300" s="205" t="s">
        <v>229</v>
      </c>
      <c r="E300" s="206" t="s">
        <v>1</v>
      </c>
      <c r="F300" s="207" t="s">
        <v>3140</v>
      </c>
      <c r="G300" s="204"/>
      <c r="H300" s="208">
        <v>347</v>
      </c>
      <c r="I300" s="209"/>
      <c r="J300" s="204"/>
      <c r="K300" s="204"/>
      <c r="L300" s="210"/>
      <c r="M300" s="211"/>
      <c r="N300" s="212"/>
      <c r="O300" s="212"/>
      <c r="P300" s="212"/>
      <c r="Q300" s="212"/>
      <c r="R300" s="212"/>
      <c r="S300" s="212"/>
      <c r="T300" s="213"/>
      <c r="AT300" s="214" t="s">
        <v>229</v>
      </c>
      <c r="AU300" s="214" t="s">
        <v>89</v>
      </c>
      <c r="AV300" s="13" t="s">
        <v>89</v>
      </c>
      <c r="AW300" s="13" t="s">
        <v>31</v>
      </c>
      <c r="AX300" s="13" t="s">
        <v>83</v>
      </c>
      <c r="AY300" s="214" t="s">
        <v>220</v>
      </c>
    </row>
    <row r="301" spans="1:65" s="2" customFormat="1" ht="24">
      <c r="A301" s="34"/>
      <c r="B301" s="35"/>
      <c r="C301" s="190" t="s">
        <v>696</v>
      </c>
      <c r="D301" s="190" t="s">
        <v>222</v>
      </c>
      <c r="E301" s="191" t="s">
        <v>1620</v>
      </c>
      <c r="F301" s="192" t="s">
        <v>1621</v>
      </c>
      <c r="G301" s="193" t="s">
        <v>996</v>
      </c>
      <c r="H301" s="246"/>
      <c r="I301" s="195"/>
      <c r="J301" s="196">
        <f>ROUND(I301*H301,2)</f>
        <v>0</v>
      </c>
      <c r="K301" s="192" t="s">
        <v>226</v>
      </c>
      <c r="L301" s="39"/>
      <c r="M301" s="253" t="s">
        <v>1</v>
      </c>
      <c r="N301" s="254" t="s">
        <v>42</v>
      </c>
      <c r="O301" s="251"/>
      <c r="P301" s="255">
        <f>O301*H301</f>
        <v>0</v>
      </c>
      <c r="Q301" s="255">
        <v>0</v>
      </c>
      <c r="R301" s="255">
        <f>Q301*H301</f>
        <v>0</v>
      </c>
      <c r="S301" s="255">
        <v>0</v>
      </c>
      <c r="T301" s="256">
        <f>S301*H301</f>
        <v>0</v>
      </c>
      <c r="U301" s="34"/>
      <c r="V301" s="34"/>
      <c r="W301" s="34"/>
      <c r="X301" s="34"/>
      <c r="Y301" s="34"/>
      <c r="Z301" s="34"/>
      <c r="AA301" s="34"/>
      <c r="AB301" s="34"/>
      <c r="AC301" s="34"/>
      <c r="AD301" s="34"/>
      <c r="AE301" s="34"/>
      <c r="AR301" s="201" t="s">
        <v>298</v>
      </c>
      <c r="AT301" s="201" t="s">
        <v>222</v>
      </c>
      <c r="AU301" s="201" t="s">
        <v>89</v>
      </c>
      <c r="AY301" s="17" t="s">
        <v>220</v>
      </c>
      <c r="BE301" s="202">
        <f>IF(N301="základní",J301,0)</f>
        <v>0</v>
      </c>
      <c r="BF301" s="202">
        <f>IF(N301="snížená",J301,0)</f>
        <v>0</v>
      </c>
      <c r="BG301" s="202">
        <f>IF(N301="zákl. přenesená",J301,0)</f>
        <v>0</v>
      </c>
      <c r="BH301" s="202">
        <f>IF(N301="sníž. přenesená",J301,0)</f>
        <v>0</v>
      </c>
      <c r="BI301" s="202">
        <f>IF(N301="nulová",J301,0)</f>
        <v>0</v>
      </c>
      <c r="BJ301" s="17" t="s">
        <v>89</v>
      </c>
      <c r="BK301" s="202">
        <f>ROUND(I301*H301,2)</f>
        <v>0</v>
      </c>
      <c r="BL301" s="17" t="s">
        <v>298</v>
      </c>
      <c r="BM301" s="201" t="s">
        <v>3141</v>
      </c>
    </row>
    <row r="302" spans="1:31" s="2" customFormat="1" ht="6.95" customHeight="1">
      <c r="A302" s="34"/>
      <c r="B302" s="54"/>
      <c r="C302" s="55"/>
      <c r="D302" s="55"/>
      <c r="E302" s="55"/>
      <c r="F302" s="55"/>
      <c r="G302" s="55"/>
      <c r="H302" s="55"/>
      <c r="I302" s="55"/>
      <c r="J302" s="55"/>
      <c r="K302" s="55"/>
      <c r="L302" s="39"/>
      <c r="M302" s="34"/>
      <c r="O302" s="34"/>
      <c r="P302" s="34"/>
      <c r="Q302" s="34"/>
      <c r="R302" s="34"/>
      <c r="S302" s="34"/>
      <c r="T302" s="34"/>
      <c r="U302" s="34"/>
      <c r="V302" s="34"/>
      <c r="W302" s="34"/>
      <c r="X302" s="34"/>
      <c r="Y302" s="34"/>
      <c r="Z302" s="34"/>
      <c r="AA302" s="34"/>
      <c r="AB302" s="34"/>
      <c r="AC302" s="34"/>
      <c r="AD302" s="34"/>
      <c r="AE302" s="34"/>
    </row>
  </sheetData>
  <sheetProtection password="DAFF" sheet="1" objects="1" scenarios="1"/>
  <autoFilter ref="C135:K301"/>
  <mergeCells count="12">
    <mergeCell ref="E128:H128"/>
    <mergeCell ref="L2:V2"/>
    <mergeCell ref="E85:H85"/>
    <mergeCell ref="E87:H87"/>
    <mergeCell ref="E89:H89"/>
    <mergeCell ref="E124:H124"/>
    <mergeCell ref="E126:H12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127</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2870</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3142</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2730</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ROUND(J122,2)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ROUND((SUM(BE122:BE145)),2)</f>
        <v>0</v>
      </c>
      <c r="G35" s="34"/>
      <c r="H35" s="34"/>
      <c r="I35" s="129">
        <v>0.21</v>
      </c>
      <c r="J35" s="128">
        <f>ROUND(((SUM(BE122:BE145))*I35),2)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ROUND((SUM(BF122:BF145)),2)</f>
        <v>0</v>
      </c>
      <c r="G36" s="34"/>
      <c r="H36" s="34"/>
      <c r="I36" s="129">
        <v>0.15</v>
      </c>
      <c r="J36" s="128">
        <f>ROUND(((SUM(BF122:BF145))*I36),2)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ROUND((SUM(BG122:BG145)),2)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ROUND((SUM(BH122:BH145)),2)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ROUND((SUM(BI122:BI145)),2)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2870</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02.2 - SO 02-Elektromontáže venkovní</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J122</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3143</v>
      </c>
      <c r="E99" s="155"/>
      <c r="F99" s="155"/>
      <c r="G99" s="155"/>
      <c r="H99" s="155"/>
      <c r="I99" s="155"/>
      <c r="J99" s="156">
        <f>J123</f>
        <v>0</v>
      </c>
      <c r="K99" s="153"/>
      <c r="L99" s="157"/>
    </row>
    <row r="100" spans="2:12" s="9" customFormat="1" ht="24.95" customHeight="1">
      <c r="B100" s="152"/>
      <c r="C100" s="153"/>
      <c r="D100" s="154" t="s">
        <v>3144</v>
      </c>
      <c r="E100" s="155"/>
      <c r="F100" s="155"/>
      <c r="G100" s="155"/>
      <c r="H100" s="155"/>
      <c r="I100" s="155"/>
      <c r="J100" s="156">
        <f>J127</f>
        <v>0</v>
      </c>
      <c r="K100" s="153"/>
      <c r="L100" s="157"/>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205</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13" t="str">
        <f>E7</f>
        <v>Centrum pro osoby se zdravotním postižením</v>
      </c>
      <c r="F110" s="314"/>
      <c r="G110" s="314"/>
      <c r="H110" s="314"/>
      <c r="I110" s="36"/>
      <c r="J110" s="36"/>
      <c r="K110" s="36"/>
      <c r="L110" s="51"/>
      <c r="S110" s="34"/>
      <c r="T110" s="34"/>
      <c r="U110" s="34"/>
      <c r="V110" s="34"/>
      <c r="W110" s="34"/>
      <c r="X110" s="34"/>
      <c r="Y110" s="34"/>
      <c r="Z110" s="34"/>
      <c r="AA110" s="34"/>
      <c r="AB110" s="34"/>
      <c r="AC110" s="34"/>
      <c r="AD110" s="34"/>
      <c r="AE110" s="34"/>
    </row>
    <row r="111" spans="2:12" s="1" customFormat="1" ht="12" customHeight="1">
      <c r="B111" s="21"/>
      <c r="C111" s="29" t="s">
        <v>172</v>
      </c>
      <c r="D111" s="22"/>
      <c r="E111" s="22"/>
      <c r="F111" s="22"/>
      <c r="G111" s="22"/>
      <c r="H111" s="22"/>
      <c r="I111" s="22"/>
      <c r="J111" s="22"/>
      <c r="K111" s="22"/>
      <c r="L111" s="20"/>
    </row>
    <row r="112" spans="1:31" s="2" customFormat="1" ht="16.5" customHeight="1">
      <c r="A112" s="34"/>
      <c r="B112" s="35"/>
      <c r="C112" s="36"/>
      <c r="D112" s="36"/>
      <c r="E112" s="313" t="s">
        <v>2870</v>
      </c>
      <c r="F112" s="312"/>
      <c r="G112" s="312"/>
      <c r="H112" s="312"/>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174</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74" t="str">
        <f>E11</f>
        <v>02.2 - SO 02-Elektromontáže venkovní</v>
      </c>
      <c r="F114" s="312"/>
      <c r="G114" s="312"/>
      <c r="H114" s="312"/>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F14</f>
        <v xml:space="preserve">Hradec Králové-Roudnička </v>
      </c>
      <c r="G116" s="36"/>
      <c r="H116" s="36"/>
      <c r="I116" s="29" t="s">
        <v>22</v>
      </c>
      <c r="J116" s="66" t="str">
        <f>IF(J14="","",J14)</f>
        <v>Vyplň údaj</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23</v>
      </c>
      <c r="D118" s="36"/>
      <c r="E118" s="36"/>
      <c r="F118" s="27" t="str">
        <f>E17</f>
        <v>Královéhradecký kraj</v>
      </c>
      <c r="G118" s="36"/>
      <c r="H118" s="36"/>
      <c r="I118" s="29" t="s">
        <v>29</v>
      </c>
      <c r="J118" s="32" t="str">
        <f>E23</f>
        <v>Pridos Hradec Králové</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27</v>
      </c>
      <c r="D119" s="36"/>
      <c r="E119" s="36"/>
      <c r="F119" s="27" t="str">
        <f>IF(E20="","",E20)</f>
        <v>Vyplň údaj</v>
      </c>
      <c r="G119" s="36"/>
      <c r="H119" s="36"/>
      <c r="I119" s="29" t="s">
        <v>32</v>
      </c>
      <c r="J119" s="32" t="str">
        <f>E26</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63"/>
      <c r="B121" s="164"/>
      <c r="C121" s="165" t="s">
        <v>206</v>
      </c>
      <c r="D121" s="166" t="s">
        <v>61</v>
      </c>
      <c r="E121" s="166" t="s">
        <v>57</v>
      </c>
      <c r="F121" s="166" t="s">
        <v>58</v>
      </c>
      <c r="G121" s="166" t="s">
        <v>207</v>
      </c>
      <c r="H121" s="166" t="s">
        <v>208</v>
      </c>
      <c r="I121" s="166" t="s">
        <v>209</v>
      </c>
      <c r="J121" s="166" t="s">
        <v>178</v>
      </c>
      <c r="K121" s="167" t="s">
        <v>210</v>
      </c>
      <c r="L121" s="168"/>
      <c r="M121" s="75" t="s">
        <v>1</v>
      </c>
      <c r="N121" s="76" t="s">
        <v>40</v>
      </c>
      <c r="O121" s="76" t="s">
        <v>211</v>
      </c>
      <c r="P121" s="76" t="s">
        <v>212</v>
      </c>
      <c r="Q121" s="76" t="s">
        <v>213</v>
      </c>
      <c r="R121" s="76" t="s">
        <v>214</v>
      </c>
      <c r="S121" s="76" t="s">
        <v>215</v>
      </c>
      <c r="T121" s="77" t="s">
        <v>216</v>
      </c>
      <c r="U121" s="163"/>
      <c r="V121" s="163"/>
      <c r="W121" s="163"/>
      <c r="X121" s="163"/>
      <c r="Y121" s="163"/>
      <c r="Z121" s="163"/>
      <c r="AA121" s="163"/>
      <c r="AB121" s="163"/>
      <c r="AC121" s="163"/>
      <c r="AD121" s="163"/>
      <c r="AE121" s="163"/>
    </row>
    <row r="122" spans="1:63" s="2" customFormat="1" ht="22.9" customHeight="1">
      <c r="A122" s="34"/>
      <c r="B122" s="35"/>
      <c r="C122" s="82" t="s">
        <v>217</v>
      </c>
      <c r="D122" s="36"/>
      <c r="E122" s="36"/>
      <c r="F122" s="36"/>
      <c r="G122" s="36"/>
      <c r="H122" s="36"/>
      <c r="I122" s="36"/>
      <c r="J122" s="169">
        <f>BK122</f>
        <v>0</v>
      </c>
      <c r="K122" s="36"/>
      <c r="L122" s="39"/>
      <c r="M122" s="78"/>
      <c r="N122" s="170"/>
      <c r="O122" s="79"/>
      <c r="P122" s="171">
        <f>P123+P127</f>
        <v>0</v>
      </c>
      <c r="Q122" s="79"/>
      <c r="R122" s="171">
        <f>R123+R127</f>
        <v>0</v>
      </c>
      <c r="S122" s="79"/>
      <c r="T122" s="172">
        <f>T123+T127</f>
        <v>0</v>
      </c>
      <c r="U122" s="34"/>
      <c r="V122" s="34"/>
      <c r="W122" s="34"/>
      <c r="X122" s="34"/>
      <c r="Y122" s="34"/>
      <c r="Z122" s="34"/>
      <c r="AA122" s="34"/>
      <c r="AB122" s="34"/>
      <c r="AC122" s="34"/>
      <c r="AD122" s="34"/>
      <c r="AE122" s="34"/>
      <c r="AT122" s="17" t="s">
        <v>75</v>
      </c>
      <c r="AU122" s="17" t="s">
        <v>180</v>
      </c>
      <c r="BK122" s="173">
        <f>BK123+BK127</f>
        <v>0</v>
      </c>
    </row>
    <row r="123" spans="2:63" s="12" customFormat="1" ht="25.9" customHeight="1">
      <c r="B123" s="174"/>
      <c r="C123" s="175"/>
      <c r="D123" s="176" t="s">
        <v>75</v>
      </c>
      <c r="E123" s="177" t="s">
        <v>1776</v>
      </c>
      <c r="F123" s="177" t="s">
        <v>3145</v>
      </c>
      <c r="G123" s="175"/>
      <c r="H123" s="175"/>
      <c r="I123" s="178"/>
      <c r="J123" s="179">
        <f>BK123</f>
        <v>0</v>
      </c>
      <c r="K123" s="175"/>
      <c r="L123" s="180"/>
      <c r="M123" s="181"/>
      <c r="N123" s="182"/>
      <c r="O123" s="182"/>
      <c r="P123" s="183">
        <f>SUM(P124:P126)</f>
        <v>0</v>
      </c>
      <c r="Q123" s="182"/>
      <c r="R123" s="183">
        <f>SUM(R124:R126)</f>
        <v>0</v>
      </c>
      <c r="S123" s="182"/>
      <c r="T123" s="184">
        <f>SUM(T124:T126)</f>
        <v>0</v>
      </c>
      <c r="AR123" s="185" t="s">
        <v>83</v>
      </c>
      <c r="AT123" s="186" t="s">
        <v>75</v>
      </c>
      <c r="AU123" s="186" t="s">
        <v>76</v>
      </c>
      <c r="AY123" s="185" t="s">
        <v>220</v>
      </c>
      <c r="BK123" s="187">
        <f>SUM(BK124:BK126)</f>
        <v>0</v>
      </c>
    </row>
    <row r="124" spans="1:65" s="2" customFormat="1" ht="66.75" customHeight="1">
      <c r="A124" s="34"/>
      <c r="B124" s="35"/>
      <c r="C124" s="190" t="s">
        <v>83</v>
      </c>
      <c r="D124" s="190" t="s">
        <v>222</v>
      </c>
      <c r="E124" s="191" t="s">
        <v>3146</v>
      </c>
      <c r="F124" s="192" t="s">
        <v>3147</v>
      </c>
      <c r="G124" s="193" t="s">
        <v>867</v>
      </c>
      <c r="H124" s="194">
        <v>1</v>
      </c>
      <c r="I124" s="195"/>
      <c r="J124" s="196">
        <f>ROUND(I124*H124,2)</f>
        <v>0</v>
      </c>
      <c r="K124" s="192" t="s">
        <v>1</v>
      </c>
      <c r="L124" s="39"/>
      <c r="M124" s="197" t="s">
        <v>1</v>
      </c>
      <c r="N124" s="198" t="s">
        <v>42</v>
      </c>
      <c r="O124" s="71"/>
      <c r="P124" s="199">
        <f>O124*H124</f>
        <v>0</v>
      </c>
      <c r="Q124" s="199">
        <v>0</v>
      </c>
      <c r="R124" s="199">
        <f>Q124*H124</f>
        <v>0</v>
      </c>
      <c r="S124" s="199">
        <v>0</v>
      </c>
      <c r="T124" s="200">
        <f>S124*H124</f>
        <v>0</v>
      </c>
      <c r="U124" s="34"/>
      <c r="V124" s="34"/>
      <c r="W124" s="34"/>
      <c r="X124" s="34"/>
      <c r="Y124" s="34"/>
      <c r="Z124" s="34"/>
      <c r="AA124" s="34"/>
      <c r="AB124" s="34"/>
      <c r="AC124" s="34"/>
      <c r="AD124" s="34"/>
      <c r="AE124" s="34"/>
      <c r="AR124" s="201" t="s">
        <v>557</v>
      </c>
      <c r="AT124" s="201" t="s">
        <v>222</v>
      </c>
      <c r="AU124" s="201" t="s">
        <v>83</v>
      </c>
      <c r="AY124" s="17" t="s">
        <v>220</v>
      </c>
      <c r="BE124" s="202">
        <f>IF(N124="základní",J124,0)</f>
        <v>0</v>
      </c>
      <c r="BF124" s="202">
        <f>IF(N124="snížená",J124,0)</f>
        <v>0</v>
      </c>
      <c r="BG124" s="202">
        <f>IF(N124="zákl. přenesená",J124,0)</f>
        <v>0</v>
      </c>
      <c r="BH124" s="202">
        <f>IF(N124="sníž. přenesená",J124,0)</f>
        <v>0</v>
      </c>
      <c r="BI124" s="202">
        <f>IF(N124="nulová",J124,0)</f>
        <v>0</v>
      </c>
      <c r="BJ124" s="17" t="s">
        <v>89</v>
      </c>
      <c r="BK124" s="202">
        <f>ROUND(I124*H124,2)</f>
        <v>0</v>
      </c>
      <c r="BL124" s="17" t="s">
        <v>557</v>
      </c>
      <c r="BM124" s="201" t="s">
        <v>89</v>
      </c>
    </row>
    <row r="125" spans="1:65" s="2" customFormat="1" ht="66.75" customHeight="1">
      <c r="A125" s="34"/>
      <c r="B125" s="35"/>
      <c r="C125" s="190" t="s">
        <v>89</v>
      </c>
      <c r="D125" s="190" t="s">
        <v>222</v>
      </c>
      <c r="E125" s="191" t="s">
        <v>3148</v>
      </c>
      <c r="F125" s="192" t="s">
        <v>3149</v>
      </c>
      <c r="G125" s="193" t="s">
        <v>867</v>
      </c>
      <c r="H125" s="194">
        <v>1</v>
      </c>
      <c r="I125" s="195"/>
      <c r="J125" s="196">
        <f>ROUND(I125*H125,2)</f>
        <v>0</v>
      </c>
      <c r="K125" s="192" t="s">
        <v>1</v>
      </c>
      <c r="L125" s="39"/>
      <c r="M125" s="197" t="s">
        <v>1</v>
      </c>
      <c r="N125" s="198" t="s">
        <v>42</v>
      </c>
      <c r="O125" s="71"/>
      <c r="P125" s="199">
        <f>O125*H125</f>
        <v>0</v>
      </c>
      <c r="Q125" s="199">
        <v>0</v>
      </c>
      <c r="R125" s="199">
        <f>Q125*H125</f>
        <v>0</v>
      </c>
      <c r="S125" s="199">
        <v>0</v>
      </c>
      <c r="T125" s="200">
        <f>S125*H125</f>
        <v>0</v>
      </c>
      <c r="U125" s="34"/>
      <c r="V125" s="34"/>
      <c r="W125" s="34"/>
      <c r="X125" s="34"/>
      <c r="Y125" s="34"/>
      <c r="Z125" s="34"/>
      <c r="AA125" s="34"/>
      <c r="AB125" s="34"/>
      <c r="AC125" s="34"/>
      <c r="AD125" s="34"/>
      <c r="AE125" s="34"/>
      <c r="AR125" s="201" t="s">
        <v>557</v>
      </c>
      <c r="AT125" s="201" t="s">
        <v>222</v>
      </c>
      <c r="AU125" s="201" t="s">
        <v>83</v>
      </c>
      <c r="AY125" s="17" t="s">
        <v>220</v>
      </c>
      <c r="BE125" s="202">
        <f>IF(N125="základní",J125,0)</f>
        <v>0</v>
      </c>
      <c r="BF125" s="202">
        <f>IF(N125="snížená",J125,0)</f>
        <v>0</v>
      </c>
      <c r="BG125" s="202">
        <f>IF(N125="zákl. přenesená",J125,0)</f>
        <v>0</v>
      </c>
      <c r="BH125" s="202">
        <f>IF(N125="sníž. přenesená",J125,0)</f>
        <v>0</v>
      </c>
      <c r="BI125" s="202">
        <f>IF(N125="nulová",J125,0)</f>
        <v>0</v>
      </c>
      <c r="BJ125" s="17" t="s">
        <v>89</v>
      </c>
      <c r="BK125" s="202">
        <f>ROUND(I125*H125,2)</f>
        <v>0</v>
      </c>
      <c r="BL125" s="17" t="s">
        <v>557</v>
      </c>
      <c r="BM125" s="201" t="s">
        <v>227</v>
      </c>
    </row>
    <row r="126" spans="1:65" s="2" customFormat="1" ht="48">
      <c r="A126" s="34"/>
      <c r="B126" s="35"/>
      <c r="C126" s="190" t="s">
        <v>108</v>
      </c>
      <c r="D126" s="190" t="s">
        <v>222</v>
      </c>
      <c r="E126" s="191" t="s">
        <v>3150</v>
      </c>
      <c r="F126" s="192" t="s">
        <v>3151</v>
      </c>
      <c r="G126" s="193" t="s">
        <v>867</v>
      </c>
      <c r="H126" s="194">
        <v>1</v>
      </c>
      <c r="I126" s="195"/>
      <c r="J126" s="196">
        <f>ROUND(I126*H126,2)</f>
        <v>0</v>
      </c>
      <c r="K126" s="192" t="s">
        <v>1</v>
      </c>
      <c r="L126" s="39"/>
      <c r="M126" s="197" t="s">
        <v>1</v>
      </c>
      <c r="N126" s="198" t="s">
        <v>42</v>
      </c>
      <c r="O126" s="71"/>
      <c r="P126" s="199">
        <f>O126*H126</f>
        <v>0</v>
      </c>
      <c r="Q126" s="199">
        <v>0</v>
      </c>
      <c r="R126" s="199">
        <f>Q126*H126</f>
        <v>0</v>
      </c>
      <c r="S126" s="199">
        <v>0</v>
      </c>
      <c r="T126" s="200">
        <f>S126*H126</f>
        <v>0</v>
      </c>
      <c r="U126" s="34"/>
      <c r="V126" s="34"/>
      <c r="W126" s="34"/>
      <c r="X126" s="34"/>
      <c r="Y126" s="34"/>
      <c r="Z126" s="34"/>
      <c r="AA126" s="34"/>
      <c r="AB126" s="34"/>
      <c r="AC126" s="34"/>
      <c r="AD126" s="34"/>
      <c r="AE126" s="34"/>
      <c r="AR126" s="201" t="s">
        <v>557</v>
      </c>
      <c r="AT126" s="201" t="s">
        <v>222</v>
      </c>
      <c r="AU126" s="201" t="s">
        <v>83</v>
      </c>
      <c r="AY126" s="17" t="s">
        <v>220</v>
      </c>
      <c r="BE126" s="202">
        <f>IF(N126="základní",J126,0)</f>
        <v>0</v>
      </c>
      <c r="BF126" s="202">
        <f>IF(N126="snížená",J126,0)</f>
        <v>0</v>
      </c>
      <c r="BG126" s="202">
        <f>IF(N126="zákl. přenesená",J126,0)</f>
        <v>0</v>
      </c>
      <c r="BH126" s="202">
        <f>IF(N126="sníž. přenesená",J126,0)</f>
        <v>0</v>
      </c>
      <c r="BI126" s="202">
        <f>IF(N126="nulová",J126,0)</f>
        <v>0</v>
      </c>
      <c r="BJ126" s="17" t="s">
        <v>89</v>
      </c>
      <c r="BK126" s="202">
        <f>ROUND(I126*H126,2)</f>
        <v>0</v>
      </c>
      <c r="BL126" s="17" t="s">
        <v>557</v>
      </c>
      <c r="BM126" s="201" t="s">
        <v>250</v>
      </c>
    </row>
    <row r="127" spans="2:63" s="12" customFormat="1" ht="25.9" customHeight="1">
      <c r="B127" s="174"/>
      <c r="C127" s="175"/>
      <c r="D127" s="176" t="s">
        <v>75</v>
      </c>
      <c r="E127" s="177" t="s">
        <v>1777</v>
      </c>
      <c r="F127" s="177" t="s">
        <v>3152</v>
      </c>
      <c r="G127" s="175"/>
      <c r="H127" s="175"/>
      <c r="I127" s="178"/>
      <c r="J127" s="179">
        <f>BK127</f>
        <v>0</v>
      </c>
      <c r="K127" s="175"/>
      <c r="L127" s="180"/>
      <c r="M127" s="181"/>
      <c r="N127" s="182"/>
      <c r="O127" s="182"/>
      <c r="P127" s="183">
        <f>SUM(P128:P145)</f>
        <v>0</v>
      </c>
      <c r="Q127" s="182"/>
      <c r="R127" s="183">
        <f>SUM(R128:R145)</f>
        <v>0</v>
      </c>
      <c r="S127" s="182"/>
      <c r="T127" s="184">
        <f>SUM(T128:T145)</f>
        <v>0</v>
      </c>
      <c r="AR127" s="185" t="s">
        <v>83</v>
      </c>
      <c r="AT127" s="186" t="s">
        <v>75</v>
      </c>
      <c r="AU127" s="186" t="s">
        <v>76</v>
      </c>
      <c r="AY127" s="185" t="s">
        <v>220</v>
      </c>
      <c r="BK127" s="187">
        <f>SUM(BK128:BK145)</f>
        <v>0</v>
      </c>
    </row>
    <row r="128" spans="1:65" s="2" customFormat="1" ht="24">
      <c r="A128" s="34"/>
      <c r="B128" s="35"/>
      <c r="C128" s="190" t="s">
        <v>227</v>
      </c>
      <c r="D128" s="190" t="s">
        <v>222</v>
      </c>
      <c r="E128" s="191" t="s">
        <v>3153</v>
      </c>
      <c r="F128" s="192" t="s">
        <v>3154</v>
      </c>
      <c r="G128" s="193" t="s">
        <v>867</v>
      </c>
      <c r="H128" s="194">
        <v>1</v>
      </c>
      <c r="I128" s="195"/>
      <c r="J128" s="196">
        <f aca="true" t="shared" si="0" ref="J128:J145">ROUND(I128*H128,2)</f>
        <v>0</v>
      </c>
      <c r="K128" s="192" t="s">
        <v>1</v>
      </c>
      <c r="L128" s="39"/>
      <c r="M128" s="197" t="s">
        <v>1</v>
      </c>
      <c r="N128" s="198" t="s">
        <v>42</v>
      </c>
      <c r="O128" s="71"/>
      <c r="P128" s="199">
        <f aca="true" t="shared" si="1" ref="P128:P145">O128*H128</f>
        <v>0</v>
      </c>
      <c r="Q128" s="199">
        <v>0</v>
      </c>
      <c r="R128" s="199">
        <f aca="true" t="shared" si="2" ref="R128:R145">Q128*H128</f>
        <v>0</v>
      </c>
      <c r="S128" s="199">
        <v>0</v>
      </c>
      <c r="T128" s="200">
        <f aca="true" t="shared" si="3" ref="T128:T145">S128*H128</f>
        <v>0</v>
      </c>
      <c r="U128" s="34"/>
      <c r="V128" s="34"/>
      <c r="W128" s="34"/>
      <c r="X128" s="34"/>
      <c r="Y128" s="34"/>
      <c r="Z128" s="34"/>
      <c r="AA128" s="34"/>
      <c r="AB128" s="34"/>
      <c r="AC128" s="34"/>
      <c r="AD128" s="34"/>
      <c r="AE128" s="34"/>
      <c r="AR128" s="201" t="s">
        <v>557</v>
      </c>
      <c r="AT128" s="201" t="s">
        <v>222</v>
      </c>
      <c r="AU128" s="201" t="s">
        <v>83</v>
      </c>
      <c r="AY128" s="17" t="s">
        <v>220</v>
      </c>
      <c r="BE128" s="202">
        <f aca="true" t="shared" si="4" ref="BE128:BE145">IF(N128="základní",J128,0)</f>
        <v>0</v>
      </c>
      <c r="BF128" s="202">
        <f aca="true" t="shared" si="5" ref="BF128:BF145">IF(N128="snížená",J128,0)</f>
        <v>0</v>
      </c>
      <c r="BG128" s="202">
        <f aca="true" t="shared" si="6" ref="BG128:BG145">IF(N128="zákl. přenesená",J128,0)</f>
        <v>0</v>
      </c>
      <c r="BH128" s="202">
        <f aca="true" t="shared" si="7" ref="BH128:BH145">IF(N128="sníž. přenesená",J128,0)</f>
        <v>0</v>
      </c>
      <c r="BI128" s="202">
        <f aca="true" t="shared" si="8" ref="BI128:BI145">IF(N128="nulová",J128,0)</f>
        <v>0</v>
      </c>
      <c r="BJ128" s="17" t="s">
        <v>89</v>
      </c>
      <c r="BK128" s="202">
        <f aca="true" t="shared" si="9" ref="BK128:BK145">ROUND(I128*H128,2)</f>
        <v>0</v>
      </c>
      <c r="BL128" s="17" t="s">
        <v>557</v>
      </c>
      <c r="BM128" s="201" t="s">
        <v>262</v>
      </c>
    </row>
    <row r="129" spans="1:65" s="2" customFormat="1" ht="24">
      <c r="A129" s="34"/>
      <c r="B129" s="35"/>
      <c r="C129" s="190" t="s">
        <v>243</v>
      </c>
      <c r="D129" s="190" t="s">
        <v>222</v>
      </c>
      <c r="E129" s="191" t="s">
        <v>3155</v>
      </c>
      <c r="F129" s="192" t="s">
        <v>3156</v>
      </c>
      <c r="G129" s="193" t="s">
        <v>867</v>
      </c>
      <c r="H129" s="194">
        <v>1</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557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557</v>
      </c>
      <c r="BM129" s="201" t="s">
        <v>161</v>
      </c>
    </row>
    <row r="130" spans="1:65" s="2" customFormat="1" ht="16.5" customHeight="1">
      <c r="A130" s="34"/>
      <c r="B130" s="35"/>
      <c r="C130" s="190" t="s">
        <v>250</v>
      </c>
      <c r="D130" s="190" t="s">
        <v>222</v>
      </c>
      <c r="E130" s="191" t="s">
        <v>3157</v>
      </c>
      <c r="F130" s="192" t="s">
        <v>3158</v>
      </c>
      <c r="G130" s="193" t="s">
        <v>867</v>
      </c>
      <c r="H130" s="194">
        <v>3</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557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557</v>
      </c>
      <c r="BM130" s="201" t="s">
        <v>167</v>
      </c>
    </row>
    <row r="131" spans="1:65" s="2" customFormat="1" ht="24">
      <c r="A131" s="34"/>
      <c r="B131" s="35"/>
      <c r="C131" s="190" t="s">
        <v>255</v>
      </c>
      <c r="D131" s="190" t="s">
        <v>222</v>
      </c>
      <c r="E131" s="191" t="s">
        <v>3159</v>
      </c>
      <c r="F131" s="192" t="s">
        <v>3160</v>
      </c>
      <c r="G131" s="193" t="s">
        <v>867</v>
      </c>
      <c r="H131" s="194">
        <v>15</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557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557</v>
      </c>
      <c r="BM131" s="201" t="s">
        <v>290</v>
      </c>
    </row>
    <row r="132" spans="1:65" s="2" customFormat="1" ht="16.5" customHeight="1">
      <c r="A132" s="34"/>
      <c r="B132" s="35"/>
      <c r="C132" s="190" t="s">
        <v>262</v>
      </c>
      <c r="D132" s="190" t="s">
        <v>222</v>
      </c>
      <c r="E132" s="191" t="s">
        <v>3161</v>
      </c>
      <c r="F132" s="192" t="s">
        <v>3162</v>
      </c>
      <c r="G132" s="193" t="s">
        <v>867</v>
      </c>
      <c r="H132" s="194">
        <v>9</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557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557</v>
      </c>
      <c r="BM132" s="201" t="s">
        <v>298</v>
      </c>
    </row>
    <row r="133" spans="1:65" s="2" customFormat="1" ht="16.5" customHeight="1">
      <c r="A133" s="34"/>
      <c r="B133" s="35"/>
      <c r="C133" s="190" t="s">
        <v>267</v>
      </c>
      <c r="D133" s="190" t="s">
        <v>222</v>
      </c>
      <c r="E133" s="191" t="s">
        <v>3163</v>
      </c>
      <c r="F133" s="192" t="s">
        <v>2629</v>
      </c>
      <c r="G133" s="193" t="s">
        <v>308</v>
      </c>
      <c r="H133" s="194">
        <v>15</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557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557</v>
      </c>
      <c r="BM133" s="201" t="s">
        <v>311</v>
      </c>
    </row>
    <row r="134" spans="1:65" s="2" customFormat="1" ht="16.5" customHeight="1">
      <c r="A134" s="34"/>
      <c r="B134" s="35"/>
      <c r="C134" s="190" t="s">
        <v>161</v>
      </c>
      <c r="D134" s="190" t="s">
        <v>222</v>
      </c>
      <c r="E134" s="191" t="s">
        <v>3164</v>
      </c>
      <c r="F134" s="192" t="s">
        <v>2626</v>
      </c>
      <c r="G134" s="193" t="s">
        <v>308</v>
      </c>
      <c r="H134" s="194">
        <v>5</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557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557</v>
      </c>
      <c r="BM134" s="201" t="s">
        <v>321</v>
      </c>
    </row>
    <row r="135" spans="1:65" s="2" customFormat="1" ht="16.5" customHeight="1">
      <c r="A135" s="34"/>
      <c r="B135" s="35"/>
      <c r="C135" s="190" t="s">
        <v>164</v>
      </c>
      <c r="D135" s="190" t="s">
        <v>222</v>
      </c>
      <c r="E135" s="191" t="s">
        <v>2640</v>
      </c>
      <c r="F135" s="192" t="s">
        <v>2641</v>
      </c>
      <c r="G135" s="193" t="s">
        <v>308</v>
      </c>
      <c r="H135" s="194">
        <v>5</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557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557</v>
      </c>
      <c r="BM135" s="201" t="s">
        <v>330</v>
      </c>
    </row>
    <row r="136" spans="1:65" s="2" customFormat="1" ht="16.5" customHeight="1">
      <c r="A136" s="34"/>
      <c r="B136" s="35"/>
      <c r="C136" s="190" t="s">
        <v>167</v>
      </c>
      <c r="D136" s="190" t="s">
        <v>222</v>
      </c>
      <c r="E136" s="191" t="s">
        <v>3165</v>
      </c>
      <c r="F136" s="192" t="s">
        <v>3166</v>
      </c>
      <c r="G136" s="193" t="s">
        <v>2330</v>
      </c>
      <c r="H136" s="194">
        <v>5</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557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557</v>
      </c>
      <c r="BM136" s="201" t="s">
        <v>342</v>
      </c>
    </row>
    <row r="137" spans="1:65" s="2" customFormat="1" ht="16.5" customHeight="1">
      <c r="A137" s="34"/>
      <c r="B137" s="35"/>
      <c r="C137" s="190" t="s">
        <v>285</v>
      </c>
      <c r="D137" s="190" t="s">
        <v>222</v>
      </c>
      <c r="E137" s="191" t="s">
        <v>3167</v>
      </c>
      <c r="F137" s="192" t="s">
        <v>3168</v>
      </c>
      <c r="G137" s="193" t="s">
        <v>2330</v>
      </c>
      <c r="H137" s="194">
        <v>8</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557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557</v>
      </c>
      <c r="BM137" s="201" t="s">
        <v>352</v>
      </c>
    </row>
    <row r="138" spans="1:65" s="2" customFormat="1" ht="16.5" customHeight="1">
      <c r="A138" s="34"/>
      <c r="B138" s="35"/>
      <c r="C138" s="190" t="s">
        <v>290</v>
      </c>
      <c r="D138" s="190" t="s">
        <v>222</v>
      </c>
      <c r="E138" s="191" t="s">
        <v>3169</v>
      </c>
      <c r="F138" s="192" t="s">
        <v>2409</v>
      </c>
      <c r="G138" s="193" t="s">
        <v>867</v>
      </c>
      <c r="H138" s="194">
        <v>24</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557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557</v>
      </c>
      <c r="BM138" s="201" t="s">
        <v>364</v>
      </c>
    </row>
    <row r="139" spans="1:65" s="2" customFormat="1" ht="16.5" customHeight="1">
      <c r="A139" s="34"/>
      <c r="B139" s="35"/>
      <c r="C139" s="190" t="s">
        <v>8</v>
      </c>
      <c r="D139" s="190" t="s">
        <v>222</v>
      </c>
      <c r="E139" s="191" t="s">
        <v>3170</v>
      </c>
      <c r="F139" s="192" t="s">
        <v>3171</v>
      </c>
      <c r="G139" s="193" t="s">
        <v>867</v>
      </c>
      <c r="H139" s="194">
        <v>2</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557</v>
      </c>
      <c r="AT139" s="201" t="s">
        <v>222</v>
      </c>
      <c r="AU139" s="201" t="s">
        <v>83</v>
      </c>
      <c r="AY139" s="17" t="s">
        <v>220</v>
      </c>
      <c r="BE139" s="202">
        <f t="shared" si="4"/>
        <v>0</v>
      </c>
      <c r="BF139" s="202">
        <f t="shared" si="5"/>
        <v>0</v>
      </c>
      <c r="BG139" s="202">
        <f t="shared" si="6"/>
        <v>0</v>
      </c>
      <c r="BH139" s="202">
        <f t="shared" si="7"/>
        <v>0</v>
      </c>
      <c r="BI139" s="202">
        <f t="shared" si="8"/>
        <v>0</v>
      </c>
      <c r="BJ139" s="17" t="s">
        <v>89</v>
      </c>
      <c r="BK139" s="202">
        <f t="shared" si="9"/>
        <v>0</v>
      </c>
      <c r="BL139" s="17" t="s">
        <v>557</v>
      </c>
      <c r="BM139" s="201" t="s">
        <v>389</v>
      </c>
    </row>
    <row r="140" spans="1:65" s="2" customFormat="1" ht="24">
      <c r="A140" s="34"/>
      <c r="B140" s="35"/>
      <c r="C140" s="190" t="s">
        <v>298</v>
      </c>
      <c r="D140" s="190" t="s">
        <v>222</v>
      </c>
      <c r="E140" s="191" t="s">
        <v>3172</v>
      </c>
      <c r="F140" s="192" t="s">
        <v>3173</v>
      </c>
      <c r="G140" s="193" t="s">
        <v>867</v>
      </c>
      <c r="H140" s="194">
        <v>2</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557</v>
      </c>
      <c r="AT140" s="201" t="s">
        <v>222</v>
      </c>
      <c r="AU140" s="201" t="s">
        <v>83</v>
      </c>
      <c r="AY140" s="17" t="s">
        <v>220</v>
      </c>
      <c r="BE140" s="202">
        <f t="shared" si="4"/>
        <v>0</v>
      </c>
      <c r="BF140" s="202">
        <f t="shared" si="5"/>
        <v>0</v>
      </c>
      <c r="BG140" s="202">
        <f t="shared" si="6"/>
        <v>0</v>
      </c>
      <c r="BH140" s="202">
        <f t="shared" si="7"/>
        <v>0</v>
      </c>
      <c r="BI140" s="202">
        <f t="shared" si="8"/>
        <v>0</v>
      </c>
      <c r="BJ140" s="17" t="s">
        <v>89</v>
      </c>
      <c r="BK140" s="202">
        <f t="shared" si="9"/>
        <v>0</v>
      </c>
      <c r="BL140" s="17" t="s">
        <v>557</v>
      </c>
      <c r="BM140" s="201" t="s">
        <v>399</v>
      </c>
    </row>
    <row r="141" spans="1:65" s="2" customFormat="1" ht="21.75" customHeight="1">
      <c r="A141" s="34"/>
      <c r="B141" s="35"/>
      <c r="C141" s="190" t="s">
        <v>305</v>
      </c>
      <c r="D141" s="190" t="s">
        <v>222</v>
      </c>
      <c r="E141" s="191" t="s">
        <v>3174</v>
      </c>
      <c r="F141" s="192" t="s">
        <v>3175</v>
      </c>
      <c r="G141" s="193" t="s">
        <v>867</v>
      </c>
      <c r="H141" s="194">
        <v>4</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557</v>
      </c>
      <c r="AT141" s="201" t="s">
        <v>222</v>
      </c>
      <c r="AU141" s="201" t="s">
        <v>83</v>
      </c>
      <c r="AY141" s="17" t="s">
        <v>220</v>
      </c>
      <c r="BE141" s="202">
        <f t="shared" si="4"/>
        <v>0</v>
      </c>
      <c r="BF141" s="202">
        <f t="shared" si="5"/>
        <v>0</v>
      </c>
      <c r="BG141" s="202">
        <f t="shared" si="6"/>
        <v>0</v>
      </c>
      <c r="BH141" s="202">
        <f t="shared" si="7"/>
        <v>0</v>
      </c>
      <c r="BI141" s="202">
        <f t="shared" si="8"/>
        <v>0</v>
      </c>
      <c r="BJ141" s="17" t="s">
        <v>89</v>
      </c>
      <c r="BK141" s="202">
        <f t="shared" si="9"/>
        <v>0</v>
      </c>
      <c r="BL141" s="17" t="s">
        <v>557</v>
      </c>
      <c r="BM141" s="201" t="s">
        <v>407</v>
      </c>
    </row>
    <row r="142" spans="1:65" s="2" customFormat="1" ht="16.5" customHeight="1">
      <c r="A142" s="34"/>
      <c r="B142" s="35"/>
      <c r="C142" s="190" t="s">
        <v>311</v>
      </c>
      <c r="D142" s="190" t="s">
        <v>222</v>
      </c>
      <c r="E142" s="191" t="s">
        <v>3176</v>
      </c>
      <c r="F142" s="192" t="s">
        <v>3177</v>
      </c>
      <c r="G142" s="193" t="s">
        <v>2330</v>
      </c>
      <c r="H142" s="194">
        <v>8</v>
      </c>
      <c r="I142" s="195"/>
      <c r="J142" s="196">
        <f t="shared" si="0"/>
        <v>0</v>
      </c>
      <c r="K142" s="192" t="s">
        <v>1</v>
      </c>
      <c r="L142" s="39"/>
      <c r="M142" s="197" t="s">
        <v>1</v>
      </c>
      <c r="N142" s="198" t="s">
        <v>42</v>
      </c>
      <c r="O142" s="71"/>
      <c r="P142" s="199">
        <f t="shared" si="1"/>
        <v>0</v>
      </c>
      <c r="Q142" s="199">
        <v>0</v>
      </c>
      <c r="R142" s="199">
        <f t="shared" si="2"/>
        <v>0</v>
      </c>
      <c r="S142" s="199">
        <v>0</v>
      </c>
      <c r="T142" s="200">
        <f t="shared" si="3"/>
        <v>0</v>
      </c>
      <c r="U142" s="34"/>
      <c r="V142" s="34"/>
      <c r="W142" s="34"/>
      <c r="X142" s="34"/>
      <c r="Y142" s="34"/>
      <c r="Z142" s="34"/>
      <c r="AA142" s="34"/>
      <c r="AB142" s="34"/>
      <c r="AC142" s="34"/>
      <c r="AD142" s="34"/>
      <c r="AE142" s="34"/>
      <c r="AR142" s="201" t="s">
        <v>557</v>
      </c>
      <c r="AT142" s="201" t="s">
        <v>222</v>
      </c>
      <c r="AU142" s="201" t="s">
        <v>83</v>
      </c>
      <c r="AY142" s="17" t="s">
        <v>220</v>
      </c>
      <c r="BE142" s="202">
        <f t="shared" si="4"/>
        <v>0</v>
      </c>
      <c r="BF142" s="202">
        <f t="shared" si="5"/>
        <v>0</v>
      </c>
      <c r="BG142" s="202">
        <f t="shared" si="6"/>
        <v>0</v>
      </c>
      <c r="BH142" s="202">
        <f t="shared" si="7"/>
        <v>0</v>
      </c>
      <c r="BI142" s="202">
        <f t="shared" si="8"/>
        <v>0</v>
      </c>
      <c r="BJ142" s="17" t="s">
        <v>89</v>
      </c>
      <c r="BK142" s="202">
        <f t="shared" si="9"/>
        <v>0</v>
      </c>
      <c r="BL142" s="17" t="s">
        <v>557</v>
      </c>
      <c r="BM142" s="201" t="s">
        <v>416</v>
      </c>
    </row>
    <row r="143" spans="1:65" s="2" customFormat="1" ht="24">
      <c r="A143" s="34"/>
      <c r="B143" s="35"/>
      <c r="C143" s="190" t="s">
        <v>316</v>
      </c>
      <c r="D143" s="190" t="s">
        <v>222</v>
      </c>
      <c r="E143" s="191" t="s">
        <v>3178</v>
      </c>
      <c r="F143" s="192" t="s">
        <v>2326</v>
      </c>
      <c r="G143" s="193" t="s">
        <v>2327</v>
      </c>
      <c r="H143" s="194">
        <v>6</v>
      </c>
      <c r="I143" s="195"/>
      <c r="J143" s="196">
        <f t="shared" si="0"/>
        <v>0</v>
      </c>
      <c r="K143" s="192" t="s">
        <v>1</v>
      </c>
      <c r="L143" s="39"/>
      <c r="M143" s="197" t="s">
        <v>1</v>
      </c>
      <c r="N143" s="198" t="s">
        <v>42</v>
      </c>
      <c r="O143" s="71"/>
      <c r="P143" s="199">
        <f t="shared" si="1"/>
        <v>0</v>
      </c>
      <c r="Q143" s="199">
        <v>0</v>
      </c>
      <c r="R143" s="199">
        <f t="shared" si="2"/>
        <v>0</v>
      </c>
      <c r="S143" s="199">
        <v>0</v>
      </c>
      <c r="T143" s="200">
        <f t="shared" si="3"/>
        <v>0</v>
      </c>
      <c r="U143" s="34"/>
      <c r="V143" s="34"/>
      <c r="W143" s="34"/>
      <c r="X143" s="34"/>
      <c r="Y143" s="34"/>
      <c r="Z143" s="34"/>
      <c r="AA143" s="34"/>
      <c r="AB143" s="34"/>
      <c r="AC143" s="34"/>
      <c r="AD143" s="34"/>
      <c r="AE143" s="34"/>
      <c r="AR143" s="201" t="s">
        <v>557</v>
      </c>
      <c r="AT143" s="201" t="s">
        <v>222</v>
      </c>
      <c r="AU143" s="201" t="s">
        <v>83</v>
      </c>
      <c r="AY143" s="17" t="s">
        <v>220</v>
      </c>
      <c r="BE143" s="202">
        <f t="shared" si="4"/>
        <v>0</v>
      </c>
      <c r="BF143" s="202">
        <f t="shared" si="5"/>
        <v>0</v>
      </c>
      <c r="BG143" s="202">
        <f t="shared" si="6"/>
        <v>0</v>
      </c>
      <c r="BH143" s="202">
        <f t="shared" si="7"/>
        <v>0</v>
      </c>
      <c r="BI143" s="202">
        <f t="shared" si="8"/>
        <v>0</v>
      </c>
      <c r="BJ143" s="17" t="s">
        <v>89</v>
      </c>
      <c r="BK143" s="202">
        <f t="shared" si="9"/>
        <v>0</v>
      </c>
      <c r="BL143" s="17" t="s">
        <v>557</v>
      </c>
      <c r="BM143" s="201" t="s">
        <v>424</v>
      </c>
    </row>
    <row r="144" spans="1:65" s="2" customFormat="1" ht="16.5" customHeight="1">
      <c r="A144" s="34"/>
      <c r="B144" s="35"/>
      <c r="C144" s="190" t="s">
        <v>321</v>
      </c>
      <c r="D144" s="190" t="s">
        <v>222</v>
      </c>
      <c r="E144" s="191" t="s">
        <v>2328</v>
      </c>
      <c r="F144" s="192" t="s">
        <v>2329</v>
      </c>
      <c r="G144" s="193" t="s">
        <v>2330</v>
      </c>
      <c r="H144" s="194">
        <v>4</v>
      </c>
      <c r="I144" s="195"/>
      <c r="J144" s="196">
        <f t="shared" si="0"/>
        <v>0</v>
      </c>
      <c r="K144" s="192" t="s">
        <v>1</v>
      </c>
      <c r="L144" s="39"/>
      <c r="M144" s="197" t="s">
        <v>1</v>
      </c>
      <c r="N144" s="198" t="s">
        <v>42</v>
      </c>
      <c r="O144" s="71"/>
      <c r="P144" s="199">
        <f t="shared" si="1"/>
        <v>0</v>
      </c>
      <c r="Q144" s="199">
        <v>0</v>
      </c>
      <c r="R144" s="199">
        <f t="shared" si="2"/>
        <v>0</v>
      </c>
      <c r="S144" s="199">
        <v>0</v>
      </c>
      <c r="T144" s="200">
        <f t="shared" si="3"/>
        <v>0</v>
      </c>
      <c r="U144" s="34"/>
      <c r="V144" s="34"/>
      <c r="W144" s="34"/>
      <c r="X144" s="34"/>
      <c r="Y144" s="34"/>
      <c r="Z144" s="34"/>
      <c r="AA144" s="34"/>
      <c r="AB144" s="34"/>
      <c r="AC144" s="34"/>
      <c r="AD144" s="34"/>
      <c r="AE144" s="34"/>
      <c r="AR144" s="201" t="s">
        <v>557</v>
      </c>
      <c r="AT144" s="201" t="s">
        <v>222</v>
      </c>
      <c r="AU144" s="201" t="s">
        <v>83</v>
      </c>
      <c r="AY144" s="17" t="s">
        <v>220</v>
      </c>
      <c r="BE144" s="202">
        <f t="shared" si="4"/>
        <v>0</v>
      </c>
      <c r="BF144" s="202">
        <f t="shared" si="5"/>
        <v>0</v>
      </c>
      <c r="BG144" s="202">
        <f t="shared" si="6"/>
        <v>0</v>
      </c>
      <c r="BH144" s="202">
        <f t="shared" si="7"/>
        <v>0</v>
      </c>
      <c r="BI144" s="202">
        <f t="shared" si="8"/>
        <v>0</v>
      </c>
      <c r="BJ144" s="17" t="s">
        <v>89</v>
      </c>
      <c r="BK144" s="202">
        <f t="shared" si="9"/>
        <v>0</v>
      </c>
      <c r="BL144" s="17" t="s">
        <v>557</v>
      </c>
      <c r="BM144" s="201" t="s">
        <v>432</v>
      </c>
    </row>
    <row r="145" spans="1:65" s="2" customFormat="1" ht="24">
      <c r="A145" s="34"/>
      <c r="B145" s="35"/>
      <c r="C145" s="190" t="s">
        <v>7</v>
      </c>
      <c r="D145" s="190" t="s">
        <v>222</v>
      </c>
      <c r="E145" s="191" t="s">
        <v>3179</v>
      </c>
      <c r="F145" s="192" t="s">
        <v>3180</v>
      </c>
      <c r="G145" s="193" t="s">
        <v>1555</v>
      </c>
      <c r="H145" s="194">
        <v>1</v>
      </c>
      <c r="I145" s="195"/>
      <c r="J145" s="196">
        <f t="shared" si="0"/>
        <v>0</v>
      </c>
      <c r="K145" s="192" t="s">
        <v>1</v>
      </c>
      <c r="L145" s="39"/>
      <c r="M145" s="253" t="s">
        <v>1</v>
      </c>
      <c r="N145" s="254" t="s">
        <v>42</v>
      </c>
      <c r="O145" s="251"/>
      <c r="P145" s="255">
        <f t="shared" si="1"/>
        <v>0</v>
      </c>
      <c r="Q145" s="255">
        <v>0</v>
      </c>
      <c r="R145" s="255">
        <f t="shared" si="2"/>
        <v>0</v>
      </c>
      <c r="S145" s="255">
        <v>0</v>
      </c>
      <c r="T145" s="256">
        <f t="shared" si="3"/>
        <v>0</v>
      </c>
      <c r="U145" s="34"/>
      <c r="V145" s="34"/>
      <c r="W145" s="34"/>
      <c r="X145" s="34"/>
      <c r="Y145" s="34"/>
      <c r="Z145" s="34"/>
      <c r="AA145" s="34"/>
      <c r="AB145" s="34"/>
      <c r="AC145" s="34"/>
      <c r="AD145" s="34"/>
      <c r="AE145" s="34"/>
      <c r="AR145" s="201" t="s">
        <v>557</v>
      </c>
      <c r="AT145" s="201" t="s">
        <v>222</v>
      </c>
      <c r="AU145" s="201" t="s">
        <v>83</v>
      </c>
      <c r="AY145" s="17" t="s">
        <v>220</v>
      </c>
      <c r="BE145" s="202">
        <f t="shared" si="4"/>
        <v>0</v>
      </c>
      <c r="BF145" s="202">
        <f t="shared" si="5"/>
        <v>0</v>
      </c>
      <c r="BG145" s="202">
        <f t="shared" si="6"/>
        <v>0</v>
      </c>
      <c r="BH145" s="202">
        <f t="shared" si="7"/>
        <v>0</v>
      </c>
      <c r="BI145" s="202">
        <f t="shared" si="8"/>
        <v>0</v>
      </c>
      <c r="BJ145" s="17" t="s">
        <v>89</v>
      </c>
      <c r="BK145" s="202">
        <f t="shared" si="9"/>
        <v>0</v>
      </c>
      <c r="BL145" s="17" t="s">
        <v>557</v>
      </c>
      <c r="BM145" s="201" t="s">
        <v>440</v>
      </c>
    </row>
    <row r="146" spans="1:31" s="2" customFormat="1" ht="6.95" customHeight="1">
      <c r="A146" s="34"/>
      <c r="B146" s="54"/>
      <c r="C146" s="55"/>
      <c r="D146" s="55"/>
      <c r="E146" s="55"/>
      <c r="F146" s="55"/>
      <c r="G146" s="55"/>
      <c r="H146" s="55"/>
      <c r="I146" s="55"/>
      <c r="J146" s="55"/>
      <c r="K146" s="55"/>
      <c r="L146" s="39"/>
      <c r="M146" s="34"/>
      <c r="O146" s="34"/>
      <c r="P146" s="34"/>
      <c r="Q146" s="34"/>
      <c r="R146" s="34"/>
      <c r="S146" s="34"/>
      <c r="T146" s="34"/>
      <c r="U146" s="34"/>
      <c r="V146" s="34"/>
      <c r="W146" s="34"/>
      <c r="X146" s="34"/>
      <c r="Y146" s="34"/>
      <c r="Z146" s="34"/>
      <c r="AA146" s="34"/>
      <c r="AB146" s="34"/>
      <c r="AC146" s="34"/>
      <c r="AD146" s="34"/>
      <c r="AE146" s="34"/>
    </row>
  </sheetData>
  <sheetProtection password="DAFF" sheet="1" objects="1" scenarios="1"/>
  <autoFilter ref="C121:K145"/>
  <mergeCells count="12">
    <mergeCell ref="E114:H114"/>
    <mergeCell ref="L2:V2"/>
    <mergeCell ref="E85:H85"/>
    <mergeCell ref="E87:H87"/>
    <mergeCell ref="E89:H89"/>
    <mergeCell ref="E110:H110"/>
    <mergeCell ref="E112:H11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133</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3181</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3182</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ROUND((SUM(BE125:BE152)),2)</f>
        <v>0</v>
      </c>
      <c r="G35" s="34"/>
      <c r="H35" s="34"/>
      <c r="I35" s="129">
        <v>0.21</v>
      </c>
      <c r="J35" s="128">
        <f>ROUND(((SUM(BE125:BE152))*I35),2)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ROUND((SUM(BF125:BF152)),2)</f>
        <v>0</v>
      </c>
      <c r="G36" s="34"/>
      <c r="H36" s="34"/>
      <c r="I36" s="129">
        <v>0.15</v>
      </c>
      <c r="J36" s="128">
        <f>ROUND(((SUM(BF125:BF152))*I36),2)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ROUND((SUM(BG125:BG152)),2)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ROUND((SUM(BH125:BH152)),2)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ROUND((SUM(BI125:BI152)),2)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3181</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03.1 - SO 03-KANALIZAČNÍ PŘÍPOJKA</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1979</v>
      </c>
      <c r="E99" s="155"/>
      <c r="F99" s="155"/>
      <c r="G99" s="155"/>
      <c r="H99" s="155"/>
      <c r="I99" s="155"/>
      <c r="J99" s="156">
        <f>J126</f>
        <v>0</v>
      </c>
      <c r="K99" s="153"/>
      <c r="L99" s="157"/>
    </row>
    <row r="100" spans="2:12" s="9" customFormat="1" ht="24.95" customHeight="1">
      <c r="B100" s="152"/>
      <c r="C100" s="153"/>
      <c r="D100" s="154" t="s">
        <v>1980</v>
      </c>
      <c r="E100" s="155"/>
      <c r="F100" s="155"/>
      <c r="G100" s="155"/>
      <c r="H100" s="155"/>
      <c r="I100" s="155"/>
      <c r="J100" s="156">
        <f>J139</f>
        <v>0</v>
      </c>
      <c r="K100" s="153"/>
      <c r="L100" s="157"/>
    </row>
    <row r="101" spans="2:12" s="9" customFormat="1" ht="24.95" customHeight="1">
      <c r="B101" s="152"/>
      <c r="C101" s="153"/>
      <c r="D101" s="154" t="s">
        <v>1981</v>
      </c>
      <c r="E101" s="155"/>
      <c r="F101" s="155"/>
      <c r="G101" s="155"/>
      <c r="H101" s="155"/>
      <c r="I101" s="155"/>
      <c r="J101" s="156">
        <f>J145</f>
        <v>0</v>
      </c>
      <c r="K101" s="153"/>
      <c r="L101" s="157"/>
    </row>
    <row r="102" spans="2:12" s="9" customFormat="1" ht="24.95" customHeight="1">
      <c r="B102" s="152"/>
      <c r="C102" s="153"/>
      <c r="D102" s="154" t="s">
        <v>1982</v>
      </c>
      <c r="E102" s="155"/>
      <c r="F102" s="155"/>
      <c r="G102" s="155"/>
      <c r="H102" s="155"/>
      <c r="I102" s="155"/>
      <c r="J102" s="156">
        <f>J147</f>
        <v>0</v>
      </c>
      <c r="K102" s="153"/>
      <c r="L102" s="157"/>
    </row>
    <row r="103" spans="2:12" s="9" customFormat="1" ht="24.95" customHeight="1">
      <c r="B103" s="152"/>
      <c r="C103" s="153"/>
      <c r="D103" s="154" t="s">
        <v>1983</v>
      </c>
      <c r="E103" s="155"/>
      <c r="F103" s="155"/>
      <c r="G103" s="155"/>
      <c r="H103" s="155"/>
      <c r="I103" s="155"/>
      <c r="J103" s="156">
        <f>J149</f>
        <v>0</v>
      </c>
      <c r="K103" s="153"/>
      <c r="L103" s="157"/>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205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13" t="str">
        <f>E7</f>
        <v>Centrum pro osoby se zdravotním postižením</v>
      </c>
      <c r="F113" s="314"/>
      <c r="G113" s="314"/>
      <c r="H113" s="314"/>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172</v>
      </c>
      <c r="D114" s="22"/>
      <c r="E114" s="22"/>
      <c r="F114" s="22"/>
      <c r="G114" s="22"/>
      <c r="H114" s="22"/>
      <c r="I114" s="22"/>
      <c r="J114" s="22"/>
      <c r="K114" s="22"/>
      <c r="L114" s="20"/>
    </row>
    <row r="115" spans="1:31" s="2" customFormat="1" ht="16.5" customHeight="1">
      <c r="A115" s="34"/>
      <c r="B115" s="35"/>
      <c r="C115" s="36"/>
      <c r="D115" s="36"/>
      <c r="E115" s="313" t="s">
        <v>3181</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174</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74" t="str">
        <f>E11</f>
        <v>03.1 - SO 03-KANALIZAČNÍ PŘÍPOJKA</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F14</f>
        <v xml:space="preserve">Hradec Králové-Roudnička </v>
      </c>
      <c r="G119" s="36"/>
      <c r="H119" s="36"/>
      <c r="I119" s="29" t="s">
        <v>22</v>
      </c>
      <c r="J119" s="66" t="str">
        <f>IF(J14="","",J14)</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E17</f>
        <v>Královéhradecký kraj</v>
      </c>
      <c r="G121" s="36"/>
      <c r="H121" s="36"/>
      <c r="I121" s="29" t="s">
        <v>29</v>
      </c>
      <c r="J121" s="32" t="str">
        <f>E23</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IF(E20="","",E20)</f>
        <v>Vyplň údaj</v>
      </c>
      <c r="G122" s="36"/>
      <c r="H122" s="36"/>
      <c r="I122" s="29" t="s">
        <v>32</v>
      </c>
      <c r="J122" s="32" t="str">
        <f>E26</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P126+P139+P145+P147+P149</f>
        <v>0</v>
      </c>
      <c r="Q125" s="79"/>
      <c r="R125" s="171">
        <f>R126+R139+R145+R147+R149</f>
        <v>0</v>
      </c>
      <c r="S125" s="79"/>
      <c r="T125" s="172">
        <f>T126+T139+T145+T147+T149</f>
        <v>0</v>
      </c>
      <c r="U125" s="34"/>
      <c r="V125" s="34"/>
      <c r="W125" s="34"/>
      <c r="X125" s="34"/>
      <c r="Y125" s="34"/>
      <c r="Z125" s="34"/>
      <c r="AA125" s="34"/>
      <c r="AB125" s="34"/>
      <c r="AC125" s="34"/>
      <c r="AD125" s="34"/>
      <c r="AE125" s="34"/>
      <c r="AT125" s="17" t="s">
        <v>75</v>
      </c>
      <c r="AU125" s="17" t="s">
        <v>180</v>
      </c>
      <c r="BK125" s="173">
        <f>BK126+BK139+BK145+BK147+BK149</f>
        <v>0</v>
      </c>
    </row>
    <row r="126" spans="2:63" s="12" customFormat="1" ht="25.9" customHeight="1">
      <c r="B126" s="174"/>
      <c r="C126" s="175"/>
      <c r="D126" s="176" t="s">
        <v>75</v>
      </c>
      <c r="E126" s="177" t="s">
        <v>1776</v>
      </c>
      <c r="F126" s="177" t="s">
        <v>221</v>
      </c>
      <c r="G126" s="175"/>
      <c r="H126" s="175"/>
      <c r="I126" s="178"/>
      <c r="J126" s="179">
        <f>BK126</f>
        <v>0</v>
      </c>
      <c r="K126" s="175"/>
      <c r="L126" s="180"/>
      <c r="M126" s="181"/>
      <c r="N126" s="182"/>
      <c r="O126" s="182"/>
      <c r="P126" s="183">
        <f>SUM(P127:P138)</f>
        <v>0</v>
      </c>
      <c r="Q126" s="182"/>
      <c r="R126" s="183">
        <f>SUM(R127:R138)</f>
        <v>0</v>
      </c>
      <c r="S126" s="182"/>
      <c r="T126" s="184">
        <f>SUM(T127:T138)</f>
        <v>0</v>
      </c>
      <c r="AR126" s="185" t="s">
        <v>83</v>
      </c>
      <c r="AT126" s="186" t="s">
        <v>75</v>
      </c>
      <c r="AU126" s="186" t="s">
        <v>76</v>
      </c>
      <c r="AY126" s="185" t="s">
        <v>220</v>
      </c>
      <c r="BK126" s="187">
        <f>SUM(BK127:BK138)</f>
        <v>0</v>
      </c>
    </row>
    <row r="127" spans="1:65" s="2" customFormat="1" ht="16.5" customHeight="1">
      <c r="A127" s="34"/>
      <c r="B127" s="35"/>
      <c r="C127" s="190" t="s">
        <v>83</v>
      </c>
      <c r="D127" s="190" t="s">
        <v>222</v>
      </c>
      <c r="E127" s="191" t="s">
        <v>1984</v>
      </c>
      <c r="F127" s="192" t="s">
        <v>1985</v>
      </c>
      <c r="G127" s="193" t="s">
        <v>225</v>
      </c>
      <c r="H127" s="194">
        <v>10</v>
      </c>
      <c r="I127" s="195"/>
      <c r="J127" s="196">
        <f aca="true" t="shared" si="0" ref="J127:J138">ROUND(I127*H127,2)</f>
        <v>0</v>
      </c>
      <c r="K127" s="192" t="s">
        <v>1</v>
      </c>
      <c r="L127" s="39"/>
      <c r="M127" s="197" t="s">
        <v>1</v>
      </c>
      <c r="N127" s="198" t="s">
        <v>42</v>
      </c>
      <c r="O127" s="71"/>
      <c r="P127" s="199">
        <f aca="true" t="shared" si="1" ref="P127:P138">O127*H127</f>
        <v>0</v>
      </c>
      <c r="Q127" s="199">
        <v>0</v>
      </c>
      <c r="R127" s="199">
        <f aca="true" t="shared" si="2" ref="R127:R138">Q127*H127</f>
        <v>0</v>
      </c>
      <c r="S127" s="199">
        <v>0</v>
      </c>
      <c r="T127" s="200">
        <f aca="true" t="shared" si="3" ref="T127:T138">S127*H127</f>
        <v>0</v>
      </c>
      <c r="U127" s="34"/>
      <c r="V127" s="34"/>
      <c r="W127" s="34"/>
      <c r="X127" s="34"/>
      <c r="Y127" s="34"/>
      <c r="Z127" s="34"/>
      <c r="AA127" s="34"/>
      <c r="AB127" s="34"/>
      <c r="AC127" s="34"/>
      <c r="AD127" s="34"/>
      <c r="AE127" s="34"/>
      <c r="AR127" s="201" t="s">
        <v>227</v>
      </c>
      <c r="AT127" s="201" t="s">
        <v>222</v>
      </c>
      <c r="AU127" s="201" t="s">
        <v>83</v>
      </c>
      <c r="AY127" s="17" t="s">
        <v>220</v>
      </c>
      <c r="BE127" s="202">
        <f aca="true" t="shared" si="4" ref="BE127:BE138">IF(N127="základní",J127,0)</f>
        <v>0</v>
      </c>
      <c r="BF127" s="202">
        <f aca="true" t="shared" si="5" ref="BF127:BF138">IF(N127="snížená",J127,0)</f>
        <v>0</v>
      </c>
      <c r="BG127" s="202">
        <f aca="true" t="shared" si="6" ref="BG127:BG138">IF(N127="zákl. přenesená",J127,0)</f>
        <v>0</v>
      </c>
      <c r="BH127" s="202">
        <f aca="true" t="shared" si="7" ref="BH127:BH138">IF(N127="sníž. přenesená",J127,0)</f>
        <v>0</v>
      </c>
      <c r="BI127" s="202">
        <f aca="true" t="shared" si="8" ref="BI127:BI138">IF(N127="nulová",J127,0)</f>
        <v>0</v>
      </c>
      <c r="BJ127" s="17" t="s">
        <v>89</v>
      </c>
      <c r="BK127" s="202">
        <f aca="true" t="shared" si="9" ref="BK127:BK138">ROUND(I127*H127,2)</f>
        <v>0</v>
      </c>
      <c r="BL127" s="17" t="s">
        <v>227</v>
      </c>
      <c r="BM127" s="201" t="s">
        <v>89</v>
      </c>
    </row>
    <row r="128" spans="1:65" s="2" customFormat="1" ht="21.75" customHeight="1">
      <c r="A128" s="34"/>
      <c r="B128" s="35"/>
      <c r="C128" s="190" t="s">
        <v>89</v>
      </c>
      <c r="D128" s="190" t="s">
        <v>222</v>
      </c>
      <c r="E128" s="191" t="s">
        <v>1986</v>
      </c>
      <c r="F128" s="192" t="s">
        <v>1987</v>
      </c>
      <c r="G128" s="193" t="s">
        <v>301</v>
      </c>
      <c r="H128" s="194">
        <v>32</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227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227</v>
      </c>
      <c r="BM128" s="201" t="s">
        <v>227</v>
      </c>
    </row>
    <row r="129" spans="1:65" s="2" customFormat="1" ht="16.5" customHeight="1">
      <c r="A129" s="34"/>
      <c r="B129" s="35"/>
      <c r="C129" s="190" t="s">
        <v>108</v>
      </c>
      <c r="D129" s="190" t="s">
        <v>222</v>
      </c>
      <c r="E129" s="191" t="s">
        <v>1988</v>
      </c>
      <c r="F129" s="192" t="s">
        <v>1989</v>
      </c>
      <c r="G129" s="193" t="s">
        <v>301</v>
      </c>
      <c r="H129" s="194">
        <v>32</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227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227</v>
      </c>
      <c r="BM129" s="201" t="s">
        <v>250</v>
      </c>
    </row>
    <row r="130" spans="1:65" s="2" customFormat="1" ht="24" customHeight="1">
      <c r="A130" s="34"/>
      <c r="B130" s="35"/>
      <c r="C130" s="190" t="s">
        <v>227</v>
      </c>
      <c r="D130" s="190" t="s">
        <v>222</v>
      </c>
      <c r="E130" s="191" t="s">
        <v>1990</v>
      </c>
      <c r="F130" s="192" t="s">
        <v>3840</v>
      </c>
      <c r="G130" s="193" t="s">
        <v>225</v>
      </c>
      <c r="H130" s="194">
        <v>13</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227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227</v>
      </c>
      <c r="BM130" s="201" t="s">
        <v>262</v>
      </c>
    </row>
    <row r="131" spans="1:65" s="2" customFormat="1" ht="16.5" customHeight="1">
      <c r="A131" s="34"/>
      <c r="B131" s="35"/>
      <c r="C131" s="190" t="s">
        <v>243</v>
      </c>
      <c r="D131" s="190" t="s">
        <v>222</v>
      </c>
      <c r="E131" s="191" t="s">
        <v>1991</v>
      </c>
      <c r="F131" s="192" t="s">
        <v>1992</v>
      </c>
      <c r="G131" s="193" t="s">
        <v>225</v>
      </c>
      <c r="H131" s="194">
        <v>20</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227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227</v>
      </c>
      <c r="BM131" s="201" t="s">
        <v>161</v>
      </c>
    </row>
    <row r="132" spans="1:65" s="2" customFormat="1" ht="16.5" customHeight="1">
      <c r="A132" s="34"/>
      <c r="B132" s="35"/>
      <c r="C132" s="190" t="s">
        <v>250</v>
      </c>
      <c r="D132" s="190" t="s">
        <v>222</v>
      </c>
      <c r="E132" s="191" t="s">
        <v>1994</v>
      </c>
      <c r="F132" s="192" t="s">
        <v>1995</v>
      </c>
      <c r="G132" s="193" t="s">
        <v>225</v>
      </c>
      <c r="H132" s="194">
        <v>33</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227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227</v>
      </c>
      <c r="BM132" s="201" t="s">
        <v>167</v>
      </c>
    </row>
    <row r="133" spans="1:65" s="2" customFormat="1" ht="21.75" customHeight="1">
      <c r="A133" s="34"/>
      <c r="B133" s="35"/>
      <c r="C133" s="190" t="s">
        <v>255</v>
      </c>
      <c r="D133" s="190" t="s">
        <v>222</v>
      </c>
      <c r="E133" s="191" t="s">
        <v>1996</v>
      </c>
      <c r="F133" s="192" t="s">
        <v>1997</v>
      </c>
      <c r="G133" s="193" t="s">
        <v>225</v>
      </c>
      <c r="H133" s="194">
        <v>33</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227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227</v>
      </c>
      <c r="BM133" s="201" t="s">
        <v>290</v>
      </c>
    </row>
    <row r="134" spans="1:65" s="2" customFormat="1" ht="24">
      <c r="A134" s="34"/>
      <c r="B134" s="35"/>
      <c r="C134" s="190" t="s">
        <v>262</v>
      </c>
      <c r="D134" s="190" t="s">
        <v>222</v>
      </c>
      <c r="E134" s="191" t="s">
        <v>1998</v>
      </c>
      <c r="F134" s="192" t="s">
        <v>1999</v>
      </c>
      <c r="G134" s="193" t="s">
        <v>225</v>
      </c>
      <c r="H134" s="194">
        <v>3</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227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227</v>
      </c>
      <c r="BM134" s="201" t="s">
        <v>298</v>
      </c>
    </row>
    <row r="135" spans="1:65" s="2" customFormat="1" ht="16.5" customHeight="1">
      <c r="A135" s="34"/>
      <c r="B135" s="35"/>
      <c r="C135" s="190" t="s">
        <v>267</v>
      </c>
      <c r="D135" s="190" t="s">
        <v>222</v>
      </c>
      <c r="E135" s="191" t="s">
        <v>2000</v>
      </c>
      <c r="F135" s="192" t="s">
        <v>2001</v>
      </c>
      <c r="G135" s="193" t="s">
        <v>225</v>
      </c>
      <c r="H135" s="194">
        <v>30</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227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227</v>
      </c>
      <c r="BM135" s="201" t="s">
        <v>311</v>
      </c>
    </row>
    <row r="136" spans="1:65" s="2" customFormat="1" ht="16.5" customHeight="1">
      <c r="A136" s="34"/>
      <c r="B136" s="35"/>
      <c r="C136" s="190" t="s">
        <v>161</v>
      </c>
      <c r="D136" s="190" t="s">
        <v>222</v>
      </c>
      <c r="E136" s="191" t="s">
        <v>2002</v>
      </c>
      <c r="F136" s="192" t="s">
        <v>2003</v>
      </c>
      <c r="G136" s="193" t="s">
        <v>225</v>
      </c>
      <c r="H136" s="194">
        <v>3</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227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227</v>
      </c>
      <c r="BM136" s="201" t="s">
        <v>321</v>
      </c>
    </row>
    <row r="137" spans="1:65" s="2" customFormat="1" ht="16.5" customHeight="1">
      <c r="A137" s="34"/>
      <c r="B137" s="35"/>
      <c r="C137" s="190" t="s">
        <v>164</v>
      </c>
      <c r="D137" s="190" t="s">
        <v>222</v>
      </c>
      <c r="E137" s="191" t="s">
        <v>2004</v>
      </c>
      <c r="F137" s="192" t="s">
        <v>2005</v>
      </c>
      <c r="G137" s="193" t="s">
        <v>2006</v>
      </c>
      <c r="H137" s="194">
        <v>7.5</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227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227</v>
      </c>
      <c r="BM137" s="201" t="s">
        <v>330</v>
      </c>
    </row>
    <row r="138" spans="1:65" s="2" customFormat="1" ht="16.5" customHeight="1">
      <c r="A138" s="34"/>
      <c r="B138" s="35"/>
      <c r="C138" s="190" t="s">
        <v>167</v>
      </c>
      <c r="D138" s="190" t="s">
        <v>222</v>
      </c>
      <c r="E138" s="191" t="s">
        <v>3183</v>
      </c>
      <c r="F138" s="192" t="s">
        <v>3184</v>
      </c>
      <c r="G138" s="193" t="s">
        <v>405</v>
      </c>
      <c r="H138" s="194">
        <v>2</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227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227</v>
      </c>
      <c r="BM138" s="201" t="s">
        <v>342</v>
      </c>
    </row>
    <row r="139" spans="2:63" s="12" customFormat="1" ht="25.9" customHeight="1">
      <c r="B139" s="174"/>
      <c r="C139" s="175"/>
      <c r="D139" s="176" t="s">
        <v>75</v>
      </c>
      <c r="E139" s="177" t="s">
        <v>1777</v>
      </c>
      <c r="F139" s="177" t="s">
        <v>2009</v>
      </c>
      <c r="G139" s="175"/>
      <c r="H139" s="175"/>
      <c r="I139" s="178"/>
      <c r="J139" s="179">
        <f>BK139</f>
        <v>0</v>
      </c>
      <c r="K139" s="175"/>
      <c r="L139" s="180"/>
      <c r="M139" s="181"/>
      <c r="N139" s="182"/>
      <c r="O139" s="182"/>
      <c r="P139" s="183">
        <f>SUM(P140:P144)</f>
        <v>0</v>
      </c>
      <c r="Q139" s="182"/>
      <c r="R139" s="183">
        <f>SUM(R140:R144)</f>
        <v>0</v>
      </c>
      <c r="S139" s="182"/>
      <c r="T139" s="184">
        <f>SUM(T140:T144)</f>
        <v>0</v>
      </c>
      <c r="AR139" s="185" t="s">
        <v>83</v>
      </c>
      <c r="AT139" s="186" t="s">
        <v>75</v>
      </c>
      <c r="AU139" s="186" t="s">
        <v>76</v>
      </c>
      <c r="AY139" s="185" t="s">
        <v>220</v>
      </c>
      <c r="BK139" s="187">
        <f>SUM(BK140:BK144)</f>
        <v>0</v>
      </c>
    </row>
    <row r="140" spans="1:65" s="2" customFormat="1" ht="16.5" customHeight="1">
      <c r="A140" s="34"/>
      <c r="B140" s="35"/>
      <c r="C140" s="190" t="s">
        <v>285</v>
      </c>
      <c r="D140" s="190" t="s">
        <v>222</v>
      </c>
      <c r="E140" s="191" t="s">
        <v>2016</v>
      </c>
      <c r="F140" s="192" t="s">
        <v>2017</v>
      </c>
      <c r="G140" s="193" t="s">
        <v>308</v>
      </c>
      <c r="H140" s="194">
        <v>8</v>
      </c>
      <c r="I140" s="195"/>
      <c r="J140" s="196">
        <f>ROUND(I140*H140,2)</f>
        <v>0</v>
      </c>
      <c r="K140" s="192" t="s">
        <v>1</v>
      </c>
      <c r="L140" s="39"/>
      <c r="M140" s="197" t="s">
        <v>1</v>
      </c>
      <c r="N140" s="198" t="s">
        <v>42</v>
      </c>
      <c r="O140" s="71"/>
      <c r="P140" s="199">
        <f>O140*H140</f>
        <v>0</v>
      </c>
      <c r="Q140" s="199">
        <v>0</v>
      </c>
      <c r="R140" s="199">
        <f>Q140*H140</f>
        <v>0</v>
      </c>
      <c r="S140" s="199">
        <v>0</v>
      </c>
      <c r="T140" s="200">
        <f>S140*H140</f>
        <v>0</v>
      </c>
      <c r="U140" s="34"/>
      <c r="V140" s="34"/>
      <c r="W140" s="34"/>
      <c r="X140" s="34"/>
      <c r="Y140" s="34"/>
      <c r="Z140" s="34"/>
      <c r="AA140" s="34"/>
      <c r="AB140" s="34"/>
      <c r="AC140" s="34"/>
      <c r="AD140" s="34"/>
      <c r="AE140" s="34"/>
      <c r="AR140" s="201" t="s">
        <v>227</v>
      </c>
      <c r="AT140" s="201" t="s">
        <v>222</v>
      </c>
      <c r="AU140" s="201" t="s">
        <v>83</v>
      </c>
      <c r="AY140" s="17" t="s">
        <v>220</v>
      </c>
      <c r="BE140" s="202">
        <f>IF(N140="základní",J140,0)</f>
        <v>0</v>
      </c>
      <c r="BF140" s="202">
        <f>IF(N140="snížená",J140,0)</f>
        <v>0</v>
      </c>
      <c r="BG140" s="202">
        <f>IF(N140="zákl. přenesená",J140,0)</f>
        <v>0</v>
      </c>
      <c r="BH140" s="202">
        <f>IF(N140="sníž. přenesená",J140,0)</f>
        <v>0</v>
      </c>
      <c r="BI140" s="202">
        <f>IF(N140="nulová",J140,0)</f>
        <v>0</v>
      </c>
      <c r="BJ140" s="17" t="s">
        <v>89</v>
      </c>
      <c r="BK140" s="202">
        <f>ROUND(I140*H140,2)</f>
        <v>0</v>
      </c>
      <c r="BL140" s="17" t="s">
        <v>227</v>
      </c>
      <c r="BM140" s="201" t="s">
        <v>352</v>
      </c>
    </row>
    <row r="141" spans="1:65" s="2" customFormat="1" ht="16.5" customHeight="1">
      <c r="A141" s="34"/>
      <c r="B141" s="35"/>
      <c r="C141" s="190" t="s">
        <v>290</v>
      </c>
      <c r="D141" s="190" t="s">
        <v>222</v>
      </c>
      <c r="E141" s="191" t="s">
        <v>2024</v>
      </c>
      <c r="F141" s="192" t="s">
        <v>2025</v>
      </c>
      <c r="G141" s="193" t="s">
        <v>405</v>
      </c>
      <c r="H141" s="194">
        <v>2</v>
      </c>
      <c r="I141" s="195"/>
      <c r="J141" s="196">
        <f>ROUND(I141*H141,2)</f>
        <v>0</v>
      </c>
      <c r="K141" s="192" t="s">
        <v>1</v>
      </c>
      <c r="L141" s="39"/>
      <c r="M141" s="197" t="s">
        <v>1</v>
      </c>
      <c r="N141" s="198" t="s">
        <v>42</v>
      </c>
      <c r="O141" s="71"/>
      <c r="P141" s="199">
        <f>O141*H141</f>
        <v>0</v>
      </c>
      <c r="Q141" s="199">
        <v>0</v>
      </c>
      <c r="R141" s="199">
        <f>Q141*H141</f>
        <v>0</v>
      </c>
      <c r="S141" s="199">
        <v>0</v>
      </c>
      <c r="T141" s="200">
        <f>S141*H141</f>
        <v>0</v>
      </c>
      <c r="U141" s="34"/>
      <c r="V141" s="34"/>
      <c r="W141" s="34"/>
      <c r="X141" s="34"/>
      <c r="Y141" s="34"/>
      <c r="Z141" s="34"/>
      <c r="AA141" s="34"/>
      <c r="AB141" s="34"/>
      <c r="AC141" s="34"/>
      <c r="AD141" s="34"/>
      <c r="AE141" s="34"/>
      <c r="AR141" s="201" t="s">
        <v>227</v>
      </c>
      <c r="AT141" s="201" t="s">
        <v>222</v>
      </c>
      <c r="AU141" s="201" t="s">
        <v>83</v>
      </c>
      <c r="AY141" s="17" t="s">
        <v>220</v>
      </c>
      <c r="BE141" s="202">
        <f>IF(N141="základní",J141,0)</f>
        <v>0</v>
      </c>
      <c r="BF141" s="202">
        <f>IF(N141="snížená",J141,0)</f>
        <v>0</v>
      </c>
      <c r="BG141" s="202">
        <f>IF(N141="zákl. přenesená",J141,0)</f>
        <v>0</v>
      </c>
      <c r="BH141" s="202">
        <f>IF(N141="sníž. přenesená",J141,0)</f>
        <v>0</v>
      </c>
      <c r="BI141" s="202">
        <f>IF(N141="nulová",J141,0)</f>
        <v>0</v>
      </c>
      <c r="BJ141" s="17" t="s">
        <v>89</v>
      </c>
      <c r="BK141" s="202">
        <f>ROUND(I141*H141,2)</f>
        <v>0</v>
      </c>
      <c r="BL141" s="17" t="s">
        <v>227</v>
      </c>
      <c r="BM141" s="201" t="s">
        <v>364</v>
      </c>
    </row>
    <row r="142" spans="1:65" s="2" customFormat="1" ht="16.5" customHeight="1">
      <c r="A142" s="34"/>
      <c r="B142" s="35"/>
      <c r="C142" s="190" t="s">
        <v>8</v>
      </c>
      <c r="D142" s="190" t="s">
        <v>222</v>
      </c>
      <c r="E142" s="191" t="s">
        <v>2040</v>
      </c>
      <c r="F142" s="192" t="s">
        <v>1795</v>
      </c>
      <c r="G142" s="193" t="s">
        <v>308</v>
      </c>
      <c r="H142" s="194">
        <v>8</v>
      </c>
      <c r="I142" s="195"/>
      <c r="J142" s="196">
        <f>ROUND(I142*H142,2)</f>
        <v>0</v>
      </c>
      <c r="K142" s="192" t="s">
        <v>1</v>
      </c>
      <c r="L142" s="39"/>
      <c r="M142" s="197" t="s">
        <v>1</v>
      </c>
      <c r="N142" s="198" t="s">
        <v>42</v>
      </c>
      <c r="O142" s="71"/>
      <c r="P142" s="199">
        <f>O142*H142</f>
        <v>0</v>
      </c>
      <c r="Q142" s="199">
        <v>0</v>
      </c>
      <c r="R142" s="199">
        <f>Q142*H142</f>
        <v>0</v>
      </c>
      <c r="S142" s="199">
        <v>0</v>
      </c>
      <c r="T142" s="200">
        <f>S142*H142</f>
        <v>0</v>
      </c>
      <c r="U142" s="34"/>
      <c r="V142" s="34"/>
      <c r="W142" s="34"/>
      <c r="X142" s="34"/>
      <c r="Y142" s="34"/>
      <c r="Z142" s="34"/>
      <c r="AA142" s="34"/>
      <c r="AB142" s="34"/>
      <c r="AC142" s="34"/>
      <c r="AD142" s="34"/>
      <c r="AE142" s="34"/>
      <c r="AR142" s="201" t="s">
        <v>227</v>
      </c>
      <c r="AT142" s="201" t="s">
        <v>222</v>
      </c>
      <c r="AU142" s="201" t="s">
        <v>83</v>
      </c>
      <c r="AY142" s="17" t="s">
        <v>220</v>
      </c>
      <c r="BE142" s="202">
        <f>IF(N142="základní",J142,0)</f>
        <v>0</v>
      </c>
      <c r="BF142" s="202">
        <f>IF(N142="snížená",J142,0)</f>
        <v>0</v>
      </c>
      <c r="BG142" s="202">
        <f>IF(N142="zákl. přenesená",J142,0)</f>
        <v>0</v>
      </c>
      <c r="BH142" s="202">
        <f>IF(N142="sníž. přenesená",J142,0)</f>
        <v>0</v>
      </c>
      <c r="BI142" s="202">
        <f>IF(N142="nulová",J142,0)</f>
        <v>0</v>
      </c>
      <c r="BJ142" s="17" t="s">
        <v>89</v>
      </c>
      <c r="BK142" s="202">
        <f>ROUND(I142*H142,2)</f>
        <v>0</v>
      </c>
      <c r="BL142" s="17" t="s">
        <v>227</v>
      </c>
      <c r="BM142" s="201" t="s">
        <v>389</v>
      </c>
    </row>
    <row r="143" spans="1:65" s="2" customFormat="1" ht="16.5" customHeight="1">
      <c r="A143" s="34"/>
      <c r="B143" s="35"/>
      <c r="C143" s="190" t="s">
        <v>298</v>
      </c>
      <c r="D143" s="190" t="s">
        <v>222</v>
      </c>
      <c r="E143" s="191" t="s">
        <v>3185</v>
      </c>
      <c r="F143" s="192" t="s">
        <v>3186</v>
      </c>
      <c r="G143" s="193" t="s">
        <v>405</v>
      </c>
      <c r="H143" s="194">
        <v>1</v>
      </c>
      <c r="I143" s="195"/>
      <c r="J143" s="196">
        <f>ROUND(I143*H143,2)</f>
        <v>0</v>
      </c>
      <c r="K143" s="192" t="s">
        <v>1</v>
      </c>
      <c r="L143" s="39"/>
      <c r="M143" s="197" t="s">
        <v>1</v>
      </c>
      <c r="N143" s="198" t="s">
        <v>42</v>
      </c>
      <c r="O143" s="71"/>
      <c r="P143" s="199">
        <f>O143*H143</f>
        <v>0</v>
      </c>
      <c r="Q143" s="199">
        <v>0</v>
      </c>
      <c r="R143" s="199">
        <f>Q143*H143</f>
        <v>0</v>
      </c>
      <c r="S143" s="199">
        <v>0</v>
      </c>
      <c r="T143" s="200">
        <f>S143*H143</f>
        <v>0</v>
      </c>
      <c r="U143" s="34"/>
      <c r="V143" s="34"/>
      <c r="W143" s="34"/>
      <c r="X143" s="34"/>
      <c r="Y143" s="34"/>
      <c r="Z143" s="34"/>
      <c r="AA143" s="34"/>
      <c r="AB143" s="34"/>
      <c r="AC143" s="34"/>
      <c r="AD143" s="34"/>
      <c r="AE143" s="34"/>
      <c r="AR143" s="201" t="s">
        <v>227</v>
      </c>
      <c r="AT143" s="201" t="s">
        <v>222</v>
      </c>
      <c r="AU143" s="201" t="s">
        <v>83</v>
      </c>
      <c r="AY143" s="17" t="s">
        <v>220</v>
      </c>
      <c r="BE143" s="202">
        <f>IF(N143="základní",J143,0)</f>
        <v>0</v>
      </c>
      <c r="BF143" s="202">
        <f>IF(N143="snížená",J143,0)</f>
        <v>0</v>
      </c>
      <c r="BG143" s="202">
        <f>IF(N143="zákl. přenesená",J143,0)</f>
        <v>0</v>
      </c>
      <c r="BH143" s="202">
        <f>IF(N143="sníž. přenesená",J143,0)</f>
        <v>0</v>
      </c>
      <c r="BI143" s="202">
        <f>IF(N143="nulová",J143,0)</f>
        <v>0</v>
      </c>
      <c r="BJ143" s="17" t="s">
        <v>89</v>
      </c>
      <c r="BK143" s="202">
        <f>ROUND(I143*H143,2)</f>
        <v>0</v>
      </c>
      <c r="BL143" s="17" t="s">
        <v>227</v>
      </c>
      <c r="BM143" s="201" t="s">
        <v>399</v>
      </c>
    </row>
    <row r="144" spans="1:65" s="2" customFormat="1" ht="16.5" customHeight="1">
      <c r="A144" s="34"/>
      <c r="B144" s="35"/>
      <c r="C144" s="190" t="s">
        <v>305</v>
      </c>
      <c r="D144" s="190" t="s">
        <v>222</v>
      </c>
      <c r="E144" s="191" t="s">
        <v>3187</v>
      </c>
      <c r="F144" s="192" t="s">
        <v>3188</v>
      </c>
      <c r="G144" s="193" t="s">
        <v>405</v>
      </c>
      <c r="H144" s="194">
        <v>1</v>
      </c>
      <c r="I144" s="195"/>
      <c r="J144" s="196">
        <f>ROUND(I144*H144,2)</f>
        <v>0</v>
      </c>
      <c r="K144" s="192" t="s">
        <v>1</v>
      </c>
      <c r="L144" s="39"/>
      <c r="M144" s="197" t="s">
        <v>1</v>
      </c>
      <c r="N144" s="198" t="s">
        <v>42</v>
      </c>
      <c r="O144" s="71"/>
      <c r="P144" s="199">
        <f>O144*H144</f>
        <v>0</v>
      </c>
      <c r="Q144" s="199">
        <v>0</v>
      </c>
      <c r="R144" s="199">
        <f>Q144*H144</f>
        <v>0</v>
      </c>
      <c r="S144" s="199">
        <v>0</v>
      </c>
      <c r="T144" s="200">
        <f>S144*H144</f>
        <v>0</v>
      </c>
      <c r="U144" s="34"/>
      <c r="V144" s="34"/>
      <c r="W144" s="34"/>
      <c r="X144" s="34"/>
      <c r="Y144" s="34"/>
      <c r="Z144" s="34"/>
      <c r="AA144" s="34"/>
      <c r="AB144" s="34"/>
      <c r="AC144" s="34"/>
      <c r="AD144" s="34"/>
      <c r="AE144" s="34"/>
      <c r="AR144" s="201" t="s">
        <v>227</v>
      </c>
      <c r="AT144" s="201" t="s">
        <v>222</v>
      </c>
      <c r="AU144" s="201" t="s">
        <v>83</v>
      </c>
      <c r="AY144" s="17" t="s">
        <v>220</v>
      </c>
      <c r="BE144" s="202">
        <f>IF(N144="základní",J144,0)</f>
        <v>0</v>
      </c>
      <c r="BF144" s="202">
        <f>IF(N144="snížená",J144,0)</f>
        <v>0</v>
      </c>
      <c r="BG144" s="202">
        <f>IF(N144="zákl. přenesená",J144,0)</f>
        <v>0</v>
      </c>
      <c r="BH144" s="202">
        <f>IF(N144="sníž. přenesená",J144,0)</f>
        <v>0</v>
      </c>
      <c r="BI144" s="202">
        <f>IF(N144="nulová",J144,0)</f>
        <v>0</v>
      </c>
      <c r="BJ144" s="17" t="s">
        <v>89</v>
      </c>
      <c r="BK144" s="202">
        <f>ROUND(I144*H144,2)</f>
        <v>0</v>
      </c>
      <c r="BL144" s="17" t="s">
        <v>227</v>
      </c>
      <c r="BM144" s="201" t="s">
        <v>407</v>
      </c>
    </row>
    <row r="145" spans="2:63" s="12" customFormat="1" ht="25.9" customHeight="1">
      <c r="B145" s="174"/>
      <c r="C145" s="175"/>
      <c r="D145" s="176" t="s">
        <v>75</v>
      </c>
      <c r="E145" s="177" t="s">
        <v>1783</v>
      </c>
      <c r="F145" s="177" t="s">
        <v>2049</v>
      </c>
      <c r="G145" s="175"/>
      <c r="H145" s="175"/>
      <c r="I145" s="178"/>
      <c r="J145" s="179">
        <f>BK145</f>
        <v>0</v>
      </c>
      <c r="K145" s="175"/>
      <c r="L145" s="180"/>
      <c r="M145" s="181"/>
      <c r="N145" s="182"/>
      <c r="O145" s="182"/>
      <c r="P145" s="183">
        <f>P146</f>
        <v>0</v>
      </c>
      <c r="Q145" s="182"/>
      <c r="R145" s="183">
        <f>R146</f>
        <v>0</v>
      </c>
      <c r="S145" s="182"/>
      <c r="T145" s="184">
        <f>T146</f>
        <v>0</v>
      </c>
      <c r="AR145" s="185" t="s">
        <v>83</v>
      </c>
      <c r="AT145" s="186" t="s">
        <v>75</v>
      </c>
      <c r="AU145" s="186" t="s">
        <v>76</v>
      </c>
      <c r="AY145" s="185" t="s">
        <v>220</v>
      </c>
      <c r="BK145" s="187">
        <f>BK146</f>
        <v>0</v>
      </c>
    </row>
    <row r="146" spans="1:65" s="2" customFormat="1" ht="16.5" customHeight="1">
      <c r="A146" s="34"/>
      <c r="B146" s="35"/>
      <c r="C146" s="190" t="s">
        <v>311</v>
      </c>
      <c r="D146" s="190" t="s">
        <v>222</v>
      </c>
      <c r="E146" s="191" t="s">
        <v>2050</v>
      </c>
      <c r="F146" s="192" t="s">
        <v>2051</v>
      </c>
      <c r="G146" s="193" t="s">
        <v>339</v>
      </c>
      <c r="H146" s="194">
        <v>15</v>
      </c>
      <c r="I146" s="195"/>
      <c r="J146" s="196">
        <f>ROUND(I146*H146,2)</f>
        <v>0</v>
      </c>
      <c r="K146" s="192" t="s">
        <v>1</v>
      </c>
      <c r="L146" s="39"/>
      <c r="M146" s="197" t="s">
        <v>1</v>
      </c>
      <c r="N146" s="198" t="s">
        <v>42</v>
      </c>
      <c r="O146" s="71"/>
      <c r="P146" s="199">
        <f>O146*H146</f>
        <v>0</v>
      </c>
      <c r="Q146" s="199">
        <v>0</v>
      </c>
      <c r="R146" s="199">
        <f>Q146*H146</f>
        <v>0</v>
      </c>
      <c r="S146" s="199">
        <v>0</v>
      </c>
      <c r="T146" s="200">
        <f>S146*H146</f>
        <v>0</v>
      </c>
      <c r="U146" s="34"/>
      <c r="V146" s="34"/>
      <c r="W146" s="34"/>
      <c r="X146" s="34"/>
      <c r="Y146" s="34"/>
      <c r="Z146" s="34"/>
      <c r="AA146" s="34"/>
      <c r="AB146" s="34"/>
      <c r="AC146" s="34"/>
      <c r="AD146" s="34"/>
      <c r="AE146" s="34"/>
      <c r="AR146" s="201" t="s">
        <v>227</v>
      </c>
      <c r="AT146" s="201" t="s">
        <v>222</v>
      </c>
      <c r="AU146" s="201" t="s">
        <v>83</v>
      </c>
      <c r="AY146" s="17" t="s">
        <v>220</v>
      </c>
      <c r="BE146" s="202">
        <f>IF(N146="základní",J146,0)</f>
        <v>0</v>
      </c>
      <c r="BF146" s="202">
        <f>IF(N146="snížená",J146,0)</f>
        <v>0</v>
      </c>
      <c r="BG146" s="202">
        <f>IF(N146="zákl. přenesená",J146,0)</f>
        <v>0</v>
      </c>
      <c r="BH146" s="202">
        <f>IF(N146="sníž. přenesená",J146,0)</f>
        <v>0</v>
      </c>
      <c r="BI146" s="202">
        <f>IF(N146="nulová",J146,0)</f>
        <v>0</v>
      </c>
      <c r="BJ146" s="17" t="s">
        <v>89</v>
      </c>
      <c r="BK146" s="202">
        <f>ROUND(I146*H146,2)</f>
        <v>0</v>
      </c>
      <c r="BL146" s="17" t="s">
        <v>227</v>
      </c>
      <c r="BM146" s="201" t="s">
        <v>416</v>
      </c>
    </row>
    <row r="147" spans="2:63" s="12" customFormat="1" ht="25.9" customHeight="1">
      <c r="B147" s="174"/>
      <c r="C147" s="175"/>
      <c r="D147" s="176" t="s">
        <v>75</v>
      </c>
      <c r="E147" s="177" t="s">
        <v>1784</v>
      </c>
      <c r="F147" s="177" t="s">
        <v>2052</v>
      </c>
      <c r="G147" s="175"/>
      <c r="H147" s="175"/>
      <c r="I147" s="178"/>
      <c r="J147" s="179">
        <f>BK147</f>
        <v>0</v>
      </c>
      <c r="K147" s="175"/>
      <c r="L147" s="180"/>
      <c r="M147" s="181"/>
      <c r="N147" s="182"/>
      <c r="O147" s="182"/>
      <c r="P147" s="183">
        <f>P148</f>
        <v>0</v>
      </c>
      <c r="Q147" s="182"/>
      <c r="R147" s="183">
        <f>R148</f>
        <v>0</v>
      </c>
      <c r="S147" s="182"/>
      <c r="T147" s="184">
        <f>T148</f>
        <v>0</v>
      </c>
      <c r="AR147" s="185" t="s">
        <v>83</v>
      </c>
      <c r="AT147" s="186" t="s">
        <v>75</v>
      </c>
      <c r="AU147" s="186" t="s">
        <v>76</v>
      </c>
      <c r="AY147" s="185" t="s">
        <v>220</v>
      </c>
      <c r="BK147" s="187">
        <f>BK148</f>
        <v>0</v>
      </c>
    </row>
    <row r="148" spans="1:65" s="2" customFormat="1" ht="16.5" customHeight="1">
      <c r="A148" s="34"/>
      <c r="B148" s="35"/>
      <c r="C148" s="190" t="s">
        <v>316</v>
      </c>
      <c r="D148" s="190" t="s">
        <v>222</v>
      </c>
      <c r="E148" s="191" t="s">
        <v>2053</v>
      </c>
      <c r="F148" s="192" t="s">
        <v>2054</v>
      </c>
      <c r="G148" s="193" t="s">
        <v>308</v>
      </c>
      <c r="H148" s="194">
        <v>8</v>
      </c>
      <c r="I148" s="195"/>
      <c r="J148" s="196">
        <f>ROUND(I148*H148,2)</f>
        <v>0</v>
      </c>
      <c r="K148" s="192" t="s">
        <v>1</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227</v>
      </c>
      <c r="AT148" s="201" t="s">
        <v>222</v>
      </c>
      <c r="AU148" s="201" t="s">
        <v>83</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227</v>
      </c>
      <c r="BM148" s="201" t="s">
        <v>424</v>
      </c>
    </row>
    <row r="149" spans="2:63" s="12" customFormat="1" ht="25.9" customHeight="1">
      <c r="B149" s="174"/>
      <c r="C149" s="175"/>
      <c r="D149" s="176" t="s">
        <v>75</v>
      </c>
      <c r="E149" s="177" t="s">
        <v>1798</v>
      </c>
      <c r="F149" s="177" t="s">
        <v>1973</v>
      </c>
      <c r="G149" s="175"/>
      <c r="H149" s="175"/>
      <c r="I149" s="178"/>
      <c r="J149" s="179">
        <f>BK149</f>
        <v>0</v>
      </c>
      <c r="K149" s="175"/>
      <c r="L149" s="180"/>
      <c r="M149" s="181"/>
      <c r="N149" s="182"/>
      <c r="O149" s="182"/>
      <c r="P149" s="183">
        <f>SUM(P150:P152)</f>
        <v>0</v>
      </c>
      <c r="Q149" s="182"/>
      <c r="R149" s="183">
        <f>SUM(R150:R152)</f>
        <v>0</v>
      </c>
      <c r="S149" s="182"/>
      <c r="T149" s="184">
        <f>SUM(T150:T152)</f>
        <v>0</v>
      </c>
      <c r="AR149" s="185" t="s">
        <v>83</v>
      </c>
      <c r="AT149" s="186" t="s">
        <v>75</v>
      </c>
      <c r="AU149" s="186" t="s">
        <v>76</v>
      </c>
      <c r="AY149" s="185" t="s">
        <v>220</v>
      </c>
      <c r="BK149" s="187">
        <f>SUM(BK150:BK152)</f>
        <v>0</v>
      </c>
    </row>
    <row r="150" spans="1:65" s="2" customFormat="1" ht="16.5" customHeight="1">
      <c r="A150" s="34"/>
      <c r="B150" s="35"/>
      <c r="C150" s="190" t="s">
        <v>321</v>
      </c>
      <c r="D150" s="190" t="s">
        <v>222</v>
      </c>
      <c r="E150" s="191" t="s">
        <v>3189</v>
      </c>
      <c r="F150" s="192" t="s">
        <v>1975</v>
      </c>
      <c r="G150" s="193" t="s">
        <v>405</v>
      </c>
      <c r="H150" s="194">
        <v>1</v>
      </c>
      <c r="I150" s="195"/>
      <c r="J150" s="196">
        <f>ROUND(I150*H150,2)</f>
        <v>0</v>
      </c>
      <c r="K150" s="192" t="s">
        <v>1</v>
      </c>
      <c r="L150" s="39"/>
      <c r="M150" s="197" t="s">
        <v>1</v>
      </c>
      <c r="N150" s="198" t="s">
        <v>42</v>
      </c>
      <c r="O150" s="71"/>
      <c r="P150" s="199">
        <f>O150*H150</f>
        <v>0</v>
      </c>
      <c r="Q150" s="199">
        <v>0</v>
      </c>
      <c r="R150" s="199">
        <f>Q150*H150</f>
        <v>0</v>
      </c>
      <c r="S150" s="199">
        <v>0</v>
      </c>
      <c r="T150" s="200">
        <f>S150*H150</f>
        <v>0</v>
      </c>
      <c r="U150" s="34"/>
      <c r="V150" s="34"/>
      <c r="W150" s="34"/>
      <c r="X150" s="34"/>
      <c r="Y150" s="34"/>
      <c r="Z150" s="34"/>
      <c r="AA150" s="34"/>
      <c r="AB150" s="34"/>
      <c r="AC150" s="34"/>
      <c r="AD150" s="34"/>
      <c r="AE150" s="34"/>
      <c r="AR150" s="201" t="s">
        <v>227</v>
      </c>
      <c r="AT150" s="201" t="s">
        <v>222</v>
      </c>
      <c r="AU150" s="201" t="s">
        <v>83</v>
      </c>
      <c r="AY150" s="17" t="s">
        <v>220</v>
      </c>
      <c r="BE150" s="202">
        <f>IF(N150="základní",J150,0)</f>
        <v>0</v>
      </c>
      <c r="BF150" s="202">
        <f>IF(N150="snížená",J150,0)</f>
        <v>0</v>
      </c>
      <c r="BG150" s="202">
        <f>IF(N150="zákl. přenesená",J150,0)</f>
        <v>0</v>
      </c>
      <c r="BH150" s="202">
        <f>IF(N150="sníž. přenesená",J150,0)</f>
        <v>0</v>
      </c>
      <c r="BI150" s="202">
        <f>IF(N150="nulová",J150,0)</f>
        <v>0</v>
      </c>
      <c r="BJ150" s="17" t="s">
        <v>89</v>
      </c>
      <c r="BK150" s="202">
        <f>ROUND(I150*H150,2)</f>
        <v>0</v>
      </c>
      <c r="BL150" s="17" t="s">
        <v>227</v>
      </c>
      <c r="BM150" s="201" t="s">
        <v>432</v>
      </c>
    </row>
    <row r="151" spans="1:65" s="2" customFormat="1" ht="16.5" customHeight="1">
      <c r="A151" s="34"/>
      <c r="B151" s="35"/>
      <c r="C151" s="190" t="s">
        <v>7</v>
      </c>
      <c r="D151" s="190" t="s">
        <v>222</v>
      </c>
      <c r="E151" s="191" t="s">
        <v>3190</v>
      </c>
      <c r="F151" s="192" t="s">
        <v>2057</v>
      </c>
      <c r="G151" s="193" t="s">
        <v>405</v>
      </c>
      <c r="H151" s="194">
        <v>1</v>
      </c>
      <c r="I151" s="195"/>
      <c r="J151" s="196">
        <f>ROUND(I151*H151,2)</f>
        <v>0</v>
      </c>
      <c r="K151" s="192" t="s">
        <v>1</v>
      </c>
      <c r="L151" s="39"/>
      <c r="M151" s="197" t="s">
        <v>1</v>
      </c>
      <c r="N151" s="198" t="s">
        <v>42</v>
      </c>
      <c r="O151" s="71"/>
      <c r="P151" s="199">
        <f>O151*H151</f>
        <v>0</v>
      </c>
      <c r="Q151" s="199">
        <v>0</v>
      </c>
      <c r="R151" s="199">
        <f>Q151*H151</f>
        <v>0</v>
      </c>
      <c r="S151" s="199">
        <v>0</v>
      </c>
      <c r="T151" s="200">
        <f>S151*H151</f>
        <v>0</v>
      </c>
      <c r="U151" s="34"/>
      <c r="V151" s="34"/>
      <c r="W151" s="34"/>
      <c r="X151" s="34"/>
      <c r="Y151" s="34"/>
      <c r="Z151" s="34"/>
      <c r="AA151" s="34"/>
      <c r="AB151" s="34"/>
      <c r="AC151" s="34"/>
      <c r="AD151" s="34"/>
      <c r="AE151" s="34"/>
      <c r="AR151" s="201" t="s">
        <v>227</v>
      </c>
      <c r="AT151" s="201" t="s">
        <v>222</v>
      </c>
      <c r="AU151" s="201" t="s">
        <v>83</v>
      </c>
      <c r="AY151" s="17" t="s">
        <v>220</v>
      </c>
      <c r="BE151" s="202">
        <f>IF(N151="základní",J151,0)</f>
        <v>0</v>
      </c>
      <c r="BF151" s="202">
        <f>IF(N151="snížená",J151,0)</f>
        <v>0</v>
      </c>
      <c r="BG151" s="202">
        <f>IF(N151="zákl. přenesená",J151,0)</f>
        <v>0</v>
      </c>
      <c r="BH151" s="202">
        <f>IF(N151="sníž. přenesená",J151,0)</f>
        <v>0</v>
      </c>
      <c r="BI151" s="202">
        <f>IF(N151="nulová",J151,0)</f>
        <v>0</v>
      </c>
      <c r="BJ151" s="17" t="s">
        <v>89</v>
      </c>
      <c r="BK151" s="202">
        <f>ROUND(I151*H151,2)</f>
        <v>0</v>
      </c>
      <c r="BL151" s="17" t="s">
        <v>227</v>
      </c>
      <c r="BM151" s="201" t="s">
        <v>440</v>
      </c>
    </row>
    <row r="152" spans="1:65" s="2" customFormat="1" ht="16.5" customHeight="1">
      <c r="A152" s="34"/>
      <c r="B152" s="35"/>
      <c r="C152" s="190" t="s">
        <v>330</v>
      </c>
      <c r="D152" s="190" t="s">
        <v>222</v>
      </c>
      <c r="E152" s="191" t="s">
        <v>3191</v>
      </c>
      <c r="F152" s="192" t="s">
        <v>1977</v>
      </c>
      <c r="G152" s="193" t="s">
        <v>405</v>
      </c>
      <c r="H152" s="194">
        <v>1</v>
      </c>
      <c r="I152" s="195"/>
      <c r="J152" s="196">
        <f>ROUND(I152*H152,2)</f>
        <v>0</v>
      </c>
      <c r="K152" s="192" t="s">
        <v>1</v>
      </c>
      <c r="L152" s="39"/>
      <c r="M152" s="253" t="s">
        <v>1</v>
      </c>
      <c r="N152" s="254" t="s">
        <v>42</v>
      </c>
      <c r="O152" s="251"/>
      <c r="P152" s="255">
        <f>O152*H152</f>
        <v>0</v>
      </c>
      <c r="Q152" s="255">
        <v>0</v>
      </c>
      <c r="R152" s="255">
        <f>Q152*H152</f>
        <v>0</v>
      </c>
      <c r="S152" s="255">
        <v>0</v>
      </c>
      <c r="T152" s="256">
        <f>S152*H152</f>
        <v>0</v>
      </c>
      <c r="U152" s="34"/>
      <c r="V152" s="34"/>
      <c r="W152" s="34"/>
      <c r="X152" s="34"/>
      <c r="Y152" s="34"/>
      <c r="Z152" s="34"/>
      <c r="AA152" s="34"/>
      <c r="AB152" s="34"/>
      <c r="AC152" s="34"/>
      <c r="AD152" s="34"/>
      <c r="AE152" s="34"/>
      <c r="AR152" s="201" t="s">
        <v>227</v>
      </c>
      <c r="AT152" s="201" t="s">
        <v>222</v>
      </c>
      <c r="AU152" s="201" t="s">
        <v>83</v>
      </c>
      <c r="AY152" s="17" t="s">
        <v>220</v>
      </c>
      <c r="BE152" s="202">
        <f>IF(N152="základní",J152,0)</f>
        <v>0</v>
      </c>
      <c r="BF152" s="202">
        <f>IF(N152="snížená",J152,0)</f>
        <v>0</v>
      </c>
      <c r="BG152" s="202">
        <f>IF(N152="zákl. přenesená",J152,0)</f>
        <v>0</v>
      </c>
      <c r="BH152" s="202">
        <f>IF(N152="sníž. přenesená",J152,0)</f>
        <v>0</v>
      </c>
      <c r="BI152" s="202">
        <f>IF(N152="nulová",J152,0)</f>
        <v>0</v>
      </c>
      <c r="BJ152" s="17" t="s">
        <v>89</v>
      </c>
      <c r="BK152" s="202">
        <f>ROUND(I152*H152,2)</f>
        <v>0</v>
      </c>
      <c r="BL152" s="17" t="s">
        <v>227</v>
      </c>
      <c r="BM152" s="201" t="s">
        <v>448</v>
      </c>
    </row>
    <row r="153" spans="1:31" s="2" customFormat="1" ht="6.95" customHeight="1">
      <c r="A153" s="34"/>
      <c r="B153" s="54"/>
      <c r="C153" s="55"/>
      <c r="D153" s="55"/>
      <c r="E153" s="55"/>
      <c r="F153" s="55"/>
      <c r="G153" s="55"/>
      <c r="H153" s="55"/>
      <c r="I153" s="55"/>
      <c r="J153" s="55"/>
      <c r="K153" s="55"/>
      <c r="L153" s="39"/>
      <c r="M153" s="34"/>
      <c r="O153" s="34"/>
      <c r="P153" s="34"/>
      <c r="Q153" s="34"/>
      <c r="R153" s="34"/>
      <c r="S153" s="34"/>
      <c r="T153" s="34"/>
      <c r="U153" s="34"/>
      <c r="V153" s="34"/>
      <c r="W153" s="34"/>
      <c r="X153" s="34"/>
      <c r="Y153" s="34"/>
      <c r="Z153" s="34"/>
      <c r="AA153" s="34"/>
      <c r="AB153" s="34"/>
      <c r="AC153" s="34"/>
      <c r="AD153" s="34"/>
      <c r="AE153" s="34"/>
    </row>
  </sheetData>
  <sheetProtection password="DAFF" sheet="1" objects="1" scenarios="1"/>
  <autoFilter ref="C124:K152"/>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65"/>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136</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3181</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3192</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ROUND((SUM(BE125:BE164)),2)</f>
        <v>0</v>
      </c>
      <c r="G35" s="34"/>
      <c r="H35" s="34"/>
      <c r="I35" s="129">
        <v>0.21</v>
      </c>
      <c r="J35" s="128">
        <f>ROUND(((SUM(BE125:BE164))*I35),2)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ROUND((SUM(BF125:BF164)),2)</f>
        <v>0</v>
      </c>
      <c r="G36" s="34"/>
      <c r="H36" s="34"/>
      <c r="I36" s="129">
        <v>0.15</v>
      </c>
      <c r="J36" s="128">
        <f>ROUND(((SUM(BF125:BF164))*I36),2)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ROUND((SUM(BG125:BG164)),2)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ROUND((SUM(BH125:BH164)),2)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ROUND((SUM(BI125:BI164)),2)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3181</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03.2 - SO 03-VODOVODNÍ PŘÍPOJKA</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1979</v>
      </c>
      <c r="E99" s="155"/>
      <c r="F99" s="155"/>
      <c r="G99" s="155"/>
      <c r="H99" s="155"/>
      <c r="I99" s="155"/>
      <c r="J99" s="156">
        <f>J126</f>
        <v>0</v>
      </c>
      <c r="K99" s="153"/>
      <c r="L99" s="157"/>
    </row>
    <row r="100" spans="2:12" s="9" customFormat="1" ht="24.95" customHeight="1">
      <c r="B100" s="152"/>
      <c r="C100" s="153"/>
      <c r="D100" s="154" t="s">
        <v>2060</v>
      </c>
      <c r="E100" s="155"/>
      <c r="F100" s="155"/>
      <c r="G100" s="155"/>
      <c r="H100" s="155"/>
      <c r="I100" s="155"/>
      <c r="J100" s="156">
        <f>J142</f>
        <v>0</v>
      </c>
      <c r="K100" s="153"/>
      <c r="L100" s="157"/>
    </row>
    <row r="101" spans="2:12" s="9" customFormat="1" ht="24.95" customHeight="1">
      <c r="B101" s="152"/>
      <c r="C101" s="153"/>
      <c r="D101" s="154" t="s">
        <v>1981</v>
      </c>
      <c r="E101" s="155"/>
      <c r="F101" s="155"/>
      <c r="G101" s="155"/>
      <c r="H101" s="155"/>
      <c r="I101" s="155"/>
      <c r="J101" s="156">
        <f>J157</f>
        <v>0</v>
      </c>
      <c r="K101" s="153"/>
      <c r="L101" s="157"/>
    </row>
    <row r="102" spans="2:12" s="9" customFormat="1" ht="24.95" customHeight="1">
      <c r="B102" s="152"/>
      <c r="C102" s="153"/>
      <c r="D102" s="154" t="s">
        <v>1982</v>
      </c>
      <c r="E102" s="155"/>
      <c r="F102" s="155"/>
      <c r="G102" s="155"/>
      <c r="H102" s="155"/>
      <c r="I102" s="155"/>
      <c r="J102" s="156">
        <f>J159</f>
        <v>0</v>
      </c>
      <c r="K102" s="153"/>
      <c r="L102" s="157"/>
    </row>
    <row r="103" spans="2:12" s="9" customFormat="1" ht="24.95" customHeight="1">
      <c r="B103" s="152"/>
      <c r="C103" s="153"/>
      <c r="D103" s="154" t="s">
        <v>1983</v>
      </c>
      <c r="E103" s="155"/>
      <c r="F103" s="155"/>
      <c r="G103" s="155"/>
      <c r="H103" s="155"/>
      <c r="I103" s="155"/>
      <c r="J103" s="156">
        <f>J161</f>
        <v>0</v>
      </c>
      <c r="K103" s="153"/>
      <c r="L103" s="157"/>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205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13" t="str">
        <f>E7</f>
        <v>Centrum pro osoby se zdravotním postižením</v>
      </c>
      <c r="F113" s="314"/>
      <c r="G113" s="314"/>
      <c r="H113" s="314"/>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172</v>
      </c>
      <c r="D114" s="22"/>
      <c r="E114" s="22"/>
      <c r="F114" s="22"/>
      <c r="G114" s="22"/>
      <c r="H114" s="22"/>
      <c r="I114" s="22"/>
      <c r="J114" s="22"/>
      <c r="K114" s="22"/>
      <c r="L114" s="20"/>
    </row>
    <row r="115" spans="1:31" s="2" customFormat="1" ht="16.5" customHeight="1">
      <c r="A115" s="34"/>
      <c r="B115" s="35"/>
      <c r="C115" s="36"/>
      <c r="D115" s="36"/>
      <c r="E115" s="313" t="s">
        <v>3181</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174</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74" t="str">
        <f>E11</f>
        <v>03.2 - SO 03-VODOVODNÍ PŘÍPOJKA</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F14</f>
        <v xml:space="preserve">Hradec Králové-Roudnička </v>
      </c>
      <c r="G119" s="36"/>
      <c r="H119" s="36"/>
      <c r="I119" s="29" t="s">
        <v>22</v>
      </c>
      <c r="J119" s="66" t="str">
        <f>IF(J14="","",J14)</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E17</f>
        <v>Královéhradecký kraj</v>
      </c>
      <c r="G121" s="36"/>
      <c r="H121" s="36"/>
      <c r="I121" s="29" t="s">
        <v>29</v>
      </c>
      <c r="J121" s="32" t="str">
        <f>E23</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IF(E20="","",E20)</f>
        <v>Vyplň údaj</v>
      </c>
      <c r="G122" s="36"/>
      <c r="H122" s="36"/>
      <c r="I122" s="29" t="s">
        <v>32</v>
      </c>
      <c r="J122" s="32" t="str">
        <f>E26</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P126+P142+P157+P159+P161</f>
        <v>0</v>
      </c>
      <c r="Q125" s="79"/>
      <c r="R125" s="171">
        <f>R126+R142+R157+R159+R161</f>
        <v>0</v>
      </c>
      <c r="S125" s="79"/>
      <c r="T125" s="172">
        <f>T126+T142+T157+T159+T161</f>
        <v>0</v>
      </c>
      <c r="U125" s="34"/>
      <c r="V125" s="34"/>
      <c r="W125" s="34"/>
      <c r="X125" s="34"/>
      <c r="Y125" s="34"/>
      <c r="Z125" s="34"/>
      <c r="AA125" s="34"/>
      <c r="AB125" s="34"/>
      <c r="AC125" s="34"/>
      <c r="AD125" s="34"/>
      <c r="AE125" s="34"/>
      <c r="AT125" s="17" t="s">
        <v>75</v>
      </c>
      <c r="AU125" s="17" t="s">
        <v>180</v>
      </c>
      <c r="BK125" s="173">
        <f>BK126+BK142+BK157+BK159+BK161</f>
        <v>0</v>
      </c>
    </row>
    <row r="126" spans="2:63" s="12" customFormat="1" ht="25.9" customHeight="1">
      <c r="B126" s="174"/>
      <c r="C126" s="175"/>
      <c r="D126" s="176" t="s">
        <v>75</v>
      </c>
      <c r="E126" s="177" t="s">
        <v>1776</v>
      </c>
      <c r="F126" s="177" t="s">
        <v>221</v>
      </c>
      <c r="G126" s="175"/>
      <c r="H126" s="175"/>
      <c r="I126" s="178"/>
      <c r="J126" s="179">
        <f>BK126</f>
        <v>0</v>
      </c>
      <c r="K126" s="175"/>
      <c r="L126" s="180"/>
      <c r="M126" s="181"/>
      <c r="N126" s="182"/>
      <c r="O126" s="182"/>
      <c r="P126" s="183">
        <f>SUM(P127:P141)</f>
        <v>0</v>
      </c>
      <c r="Q126" s="182"/>
      <c r="R126" s="183">
        <f>SUM(R127:R141)</f>
        <v>0</v>
      </c>
      <c r="S126" s="182"/>
      <c r="T126" s="184">
        <f>SUM(T127:T141)</f>
        <v>0</v>
      </c>
      <c r="AR126" s="185" t="s">
        <v>83</v>
      </c>
      <c r="AT126" s="186" t="s">
        <v>75</v>
      </c>
      <c r="AU126" s="186" t="s">
        <v>76</v>
      </c>
      <c r="AY126" s="185" t="s">
        <v>220</v>
      </c>
      <c r="BK126" s="187">
        <f>SUM(BK127:BK141)</f>
        <v>0</v>
      </c>
    </row>
    <row r="127" spans="1:65" s="2" customFormat="1" ht="16.5" customHeight="1">
      <c r="A127" s="34"/>
      <c r="B127" s="35"/>
      <c r="C127" s="190" t="s">
        <v>83</v>
      </c>
      <c r="D127" s="190" t="s">
        <v>222</v>
      </c>
      <c r="E127" s="191" t="s">
        <v>1984</v>
      </c>
      <c r="F127" s="192" t="s">
        <v>1985</v>
      </c>
      <c r="G127" s="193" t="s">
        <v>225</v>
      </c>
      <c r="H127" s="194">
        <v>29</v>
      </c>
      <c r="I127" s="195"/>
      <c r="J127" s="196">
        <f aca="true" t="shared" si="0" ref="J127:J141">ROUND(I127*H127,2)</f>
        <v>0</v>
      </c>
      <c r="K127" s="192" t="s">
        <v>1</v>
      </c>
      <c r="L127" s="39"/>
      <c r="M127" s="197" t="s">
        <v>1</v>
      </c>
      <c r="N127" s="198" t="s">
        <v>42</v>
      </c>
      <c r="O127" s="71"/>
      <c r="P127" s="199">
        <f aca="true" t="shared" si="1" ref="P127:P141">O127*H127</f>
        <v>0</v>
      </c>
      <c r="Q127" s="199">
        <v>0</v>
      </c>
      <c r="R127" s="199">
        <f aca="true" t="shared" si="2" ref="R127:R141">Q127*H127</f>
        <v>0</v>
      </c>
      <c r="S127" s="199">
        <v>0</v>
      </c>
      <c r="T127" s="200">
        <f aca="true" t="shared" si="3" ref="T127:T141">S127*H127</f>
        <v>0</v>
      </c>
      <c r="U127" s="34"/>
      <c r="V127" s="34"/>
      <c r="W127" s="34"/>
      <c r="X127" s="34"/>
      <c r="Y127" s="34"/>
      <c r="Z127" s="34"/>
      <c r="AA127" s="34"/>
      <c r="AB127" s="34"/>
      <c r="AC127" s="34"/>
      <c r="AD127" s="34"/>
      <c r="AE127" s="34"/>
      <c r="AR127" s="201" t="s">
        <v>227</v>
      </c>
      <c r="AT127" s="201" t="s">
        <v>222</v>
      </c>
      <c r="AU127" s="201" t="s">
        <v>83</v>
      </c>
      <c r="AY127" s="17" t="s">
        <v>220</v>
      </c>
      <c r="BE127" s="202">
        <f aca="true" t="shared" si="4" ref="BE127:BE141">IF(N127="základní",J127,0)</f>
        <v>0</v>
      </c>
      <c r="BF127" s="202">
        <f aca="true" t="shared" si="5" ref="BF127:BF141">IF(N127="snížená",J127,0)</f>
        <v>0</v>
      </c>
      <c r="BG127" s="202">
        <f aca="true" t="shared" si="6" ref="BG127:BG141">IF(N127="zákl. přenesená",J127,0)</f>
        <v>0</v>
      </c>
      <c r="BH127" s="202">
        <f aca="true" t="shared" si="7" ref="BH127:BH141">IF(N127="sníž. přenesená",J127,0)</f>
        <v>0</v>
      </c>
      <c r="BI127" s="202">
        <f aca="true" t="shared" si="8" ref="BI127:BI141">IF(N127="nulová",J127,0)</f>
        <v>0</v>
      </c>
      <c r="BJ127" s="17" t="s">
        <v>89</v>
      </c>
      <c r="BK127" s="202">
        <f aca="true" t="shared" si="9" ref="BK127:BK141">ROUND(I127*H127,2)</f>
        <v>0</v>
      </c>
      <c r="BL127" s="17" t="s">
        <v>227</v>
      </c>
      <c r="BM127" s="201" t="s">
        <v>89</v>
      </c>
    </row>
    <row r="128" spans="1:65" s="2" customFormat="1" ht="24" customHeight="1">
      <c r="A128" s="34"/>
      <c r="B128" s="35"/>
      <c r="C128" s="190" t="s">
        <v>89</v>
      </c>
      <c r="D128" s="190" t="s">
        <v>222</v>
      </c>
      <c r="E128" s="191" t="s">
        <v>1986</v>
      </c>
      <c r="F128" s="192" t="s">
        <v>3836</v>
      </c>
      <c r="G128" s="193" t="s">
        <v>301</v>
      </c>
      <c r="H128" s="194">
        <v>52</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227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227</v>
      </c>
      <c r="BM128" s="201" t="s">
        <v>227</v>
      </c>
    </row>
    <row r="129" spans="1:65" s="2" customFormat="1" ht="16.5" customHeight="1">
      <c r="A129" s="34"/>
      <c r="B129" s="35"/>
      <c r="C129" s="190" t="s">
        <v>108</v>
      </c>
      <c r="D129" s="190" t="s">
        <v>222</v>
      </c>
      <c r="E129" s="191" t="s">
        <v>1988</v>
      </c>
      <c r="F129" s="192" t="s">
        <v>1989</v>
      </c>
      <c r="G129" s="193" t="s">
        <v>301</v>
      </c>
      <c r="H129" s="194">
        <v>52</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227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227</v>
      </c>
      <c r="BM129" s="201" t="s">
        <v>250</v>
      </c>
    </row>
    <row r="130" spans="1:65" s="2" customFormat="1" ht="24" customHeight="1">
      <c r="A130" s="34"/>
      <c r="B130" s="35"/>
      <c r="C130" s="190" t="s">
        <v>227</v>
      </c>
      <c r="D130" s="190" t="s">
        <v>222</v>
      </c>
      <c r="E130" s="191" t="s">
        <v>1990</v>
      </c>
      <c r="F130" s="192" t="s">
        <v>3841</v>
      </c>
      <c r="G130" s="193" t="s">
        <v>225</v>
      </c>
      <c r="H130" s="194">
        <v>24</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227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227</v>
      </c>
      <c r="BM130" s="201" t="s">
        <v>262</v>
      </c>
    </row>
    <row r="131" spans="1:65" s="2" customFormat="1" ht="16.5" customHeight="1">
      <c r="A131" s="34"/>
      <c r="B131" s="35"/>
      <c r="C131" s="190" t="s">
        <v>243</v>
      </c>
      <c r="D131" s="190" t="s">
        <v>222</v>
      </c>
      <c r="E131" s="191" t="s">
        <v>1991</v>
      </c>
      <c r="F131" s="192" t="s">
        <v>1992</v>
      </c>
      <c r="G131" s="193" t="s">
        <v>225</v>
      </c>
      <c r="H131" s="194">
        <v>13</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227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227</v>
      </c>
      <c r="BM131" s="201" t="s">
        <v>161</v>
      </c>
    </row>
    <row r="132" spans="1:65" s="2" customFormat="1" ht="16.5" customHeight="1">
      <c r="A132" s="34"/>
      <c r="B132" s="35"/>
      <c r="C132" s="190" t="s">
        <v>250</v>
      </c>
      <c r="D132" s="190" t="s">
        <v>222</v>
      </c>
      <c r="E132" s="191" t="s">
        <v>1994</v>
      </c>
      <c r="F132" s="192" t="s">
        <v>1995</v>
      </c>
      <c r="G132" s="193" t="s">
        <v>225</v>
      </c>
      <c r="H132" s="194">
        <v>29</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227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227</v>
      </c>
      <c r="BM132" s="201" t="s">
        <v>167</v>
      </c>
    </row>
    <row r="133" spans="1:65" s="2" customFormat="1" ht="21.75" customHeight="1">
      <c r="A133" s="34"/>
      <c r="B133" s="35"/>
      <c r="C133" s="190" t="s">
        <v>255</v>
      </c>
      <c r="D133" s="190" t="s">
        <v>222</v>
      </c>
      <c r="E133" s="191" t="s">
        <v>1996</v>
      </c>
      <c r="F133" s="192" t="s">
        <v>1997</v>
      </c>
      <c r="G133" s="193" t="s">
        <v>225</v>
      </c>
      <c r="H133" s="194">
        <v>29</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227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227</v>
      </c>
      <c r="BM133" s="201" t="s">
        <v>290</v>
      </c>
    </row>
    <row r="134" spans="1:65" s="2" customFormat="1" ht="16.5" customHeight="1">
      <c r="A134" s="34"/>
      <c r="B134" s="35"/>
      <c r="C134" s="190" t="s">
        <v>262</v>
      </c>
      <c r="D134" s="190" t="s">
        <v>222</v>
      </c>
      <c r="E134" s="191" t="s">
        <v>3193</v>
      </c>
      <c r="F134" s="192" t="s">
        <v>3194</v>
      </c>
      <c r="G134" s="193" t="s">
        <v>225</v>
      </c>
      <c r="H134" s="194">
        <v>13</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227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227</v>
      </c>
      <c r="BM134" s="201" t="s">
        <v>298</v>
      </c>
    </row>
    <row r="135" spans="1:65" s="2" customFormat="1" ht="16.5" customHeight="1">
      <c r="A135" s="34"/>
      <c r="B135" s="35"/>
      <c r="C135" s="190" t="s">
        <v>267</v>
      </c>
      <c r="D135" s="190" t="s">
        <v>222</v>
      </c>
      <c r="E135" s="191" t="s">
        <v>2000</v>
      </c>
      <c r="F135" s="192" t="s">
        <v>2001</v>
      </c>
      <c r="G135" s="193" t="s">
        <v>225</v>
      </c>
      <c r="H135" s="194">
        <v>24</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227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227</v>
      </c>
      <c r="BM135" s="201" t="s">
        <v>311</v>
      </c>
    </row>
    <row r="136" spans="1:65" s="2" customFormat="1" ht="16.5" customHeight="1">
      <c r="A136" s="34"/>
      <c r="B136" s="35"/>
      <c r="C136" s="190" t="s">
        <v>161</v>
      </c>
      <c r="D136" s="190" t="s">
        <v>222</v>
      </c>
      <c r="E136" s="191" t="s">
        <v>2002</v>
      </c>
      <c r="F136" s="192" t="s">
        <v>2003</v>
      </c>
      <c r="G136" s="193" t="s">
        <v>225</v>
      </c>
      <c r="H136" s="194">
        <v>5</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227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227</v>
      </c>
      <c r="BM136" s="201" t="s">
        <v>321</v>
      </c>
    </row>
    <row r="137" spans="1:65" s="2" customFormat="1" ht="16.5" customHeight="1">
      <c r="A137" s="34"/>
      <c r="B137" s="35"/>
      <c r="C137" s="190" t="s">
        <v>164</v>
      </c>
      <c r="D137" s="190" t="s">
        <v>222</v>
      </c>
      <c r="E137" s="191" t="s">
        <v>2004</v>
      </c>
      <c r="F137" s="192" t="s">
        <v>2005</v>
      </c>
      <c r="G137" s="193" t="s">
        <v>2006</v>
      </c>
      <c r="H137" s="194">
        <v>12.5</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227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227</v>
      </c>
      <c r="BM137" s="201" t="s">
        <v>330</v>
      </c>
    </row>
    <row r="138" spans="1:65" s="2" customFormat="1" ht="16.5" customHeight="1">
      <c r="A138" s="34"/>
      <c r="B138" s="35"/>
      <c r="C138" s="190" t="s">
        <v>167</v>
      </c>
      <c r="D138" s="190" t="s">
        <v>222</v>
      </c>
      <c r="E138" s="191" t="s">
        <v>2007</v>
      </c>
      <c r="F138" s="192" t="s">
        <v>2008</v>
      </c>
      <c r="G138" s="193" t="s">
        <v>405</v>
      </c>
      <c r="H138" s="194">
        <v>3</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227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227</v>
      </c>
      <c r="BM138" s="201" t="s">
        <v>342</v>
      </c>
    </row>
    <row r="139" spans="1:65" s="2" customFormat="1" ht="36">
      <c r="A139" s="34"/>
      <c r="B139" s="35"/>
      <c r="C139" s="190" t="s">
        <v>285</v>
      </c>
      <c r="D139" s="190" t="s">
        <v>222</v>
      </c>
      <c r="E139" s="191" t="s">
        <v>3195</v>
      </c>
      <c r="F139" s="192" t="s">
        <v>3196</v>
      </c>
      <c r="G139" s="193" t="s">
        <v>225</v>
      </c>
      <c r="H139" s="194">
        <v>16</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227</v>
      </c>
      <c r="AT139" s="201" t="s">
        <v>222</v>
      </c>
      <c r="AU139" s="201" t="s">
        <v>83</v>
      </c>
      <c r="AY139" s="17" t="s">
        <v>220</v>
      </c>
      <c r="BE139" s="202">
        <f t="shared" si="4"/>
        <v>0</v>
      </c>
      <c r="BF139" s="202">
        <f t="shared" si="5"/>
        <v>0</v>
      </c>
      <c r="BG139" s="202">
        <f t="shared" si="6"/>
        <v>0</v>
      </c>
      <c r="BH139" s="202">
        <f t="shared" si="7"/>
        <v>0</v>
      </c>
      <c r="BI139" s="202">
        <f t="shared" si="8"/>
        <v>0</v>
      </c>
      <c r="BJ139" s="17" t="s">
        <v>89</v>
      </c>
      <c r="BK139" s="202">
        <f t="shared" si="9"/>
        <v>0</v>
      </c>
      <c r="BL139" s="17" t="s">
        <v>227</v>
      </c>
      <c r="BM139" s="201" t="s">
        <v>352</v>
      </c>
    </row>
    <row r="140" spans="1:65" s="2" customFormat="1" ht="16.5" customHeight="1">
      <c r="A140" s="34"/>
      <c r="B140" s="35"/>
      <c r="C140" s="190" t="s">
        <v>290</v>
      </c>
      <c r="D140" s="190" t="s">
        <v>222</v>
      </c>
      <c r="E140" s="191" t="s">
        <v>3197</v>
      </c>
      <c r="F140" s="192" t="s">
        <v>3198</v>
      </c>
      <c r="G140" s="193" t="s">
        <v>301</v>
      </c>
      <c r="H140" s="194">
        <v>22</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227</v>
      </c>
      <c r="AT140" s="201" t="s">
        <v>222</v>
      </c>
      <c r="AU140" s="201" t="s">
        <v>83</v>
      </c>
      <c r="AY140" s="17" t="s">
        <v>220</v>
      </c>
      <c r="BE140" s="202">
        <f t="shared" si="4"/>
        <v>0</v>
      </c>
      <c r="BF140" s="202">
        <f t="shared" si="5"/>
        <v>0</v>
      </c>
      <c r="BG140" s="202">
        <f t="shared" si="6"/>
        <v>0</v>
      </c>
      <c r="BH140" s="202">
        <f t="shared" si="7"/>
        <v>0</v>
      </c>
      <c r="BI140" s="202">
        <f t="shared" si="8"/>
        <v>0</v>
      </c>
      <c r="BJ140" s="17" t="s">
        <v>89</v>
      </c>
      <c r="BK140" s="202">
        <f t="shared" si="9"/>
        <v>0</v>
      </c>
      <c r="BL140" s="17" t="s">
        <v>227</v>
      </c>
      <c r="BM140" s="201" t="s">
        <v>364</v>
      </c>
    </row>
    <row r="141" spans="1:65" s="2" customFormat="1" ht="16.5" customHeight="1">
      <c r="A141" s="34"/>
      <c r="B141" s="35"/>
      <c r="C141" s="190" t="s">
        <v>8</v>
      </c>
      <c r="D141" s="190" t="s">
        <v>222</v>
      </c>
      <c r="E141" s="191" t="s">
        <v>3199</v>
      </c>
      <c r="F141" s="192" t="s">
        <v>3200</v>
      </c>
      <c r="G141" s="193" t="s">
        <v>301</v>
      </c>
      <c r="H141" s="194">
        <v>22</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227</v>
      </c>
      <c r="AT141" s="201" t="s">
        <v>222</v>
      </c>
      <c r="AU141" s="201" t="s">
        <v>83</v>
      </c>
      <c r="AY141" s="17" t="s">
        <v>220</v>
      </c>
      <c r="BE141" s="202">
        <f t="shared" si="4"/>
        <v>0</v>
      </c>
      <c r="BF141" s="202">
        <f t="shared" si="5"/>
        <v>0</v>
      </c>
      <c r="BG141" s="202">
        <f t="shared" si="6"/>
        <v>0</v>
      </c>
      <c r="BH141" s="202">
        <f t="shared" si="7"/>
        <v>0</v>
      </c>
      <c r="BI141" s="202">
        <f t="shared" si="8"/>
        <v>0</v>
      </c>
      <c r="BJ141" s="17" t="s">
        <v>89</v>
      </c>
      <c r="BK141" s="202">
        <f t="shared" si="9"/>
        <v>0</v>
      </c>
      <c r="BL141" s="17" t="s">
        <v>227</v>
      </c>
      <c r="BM141" s="201" t="s">
        <v>389</v>
      </c>
    </row>
    <row r="142" spans="2:63" s="12" customFormat="1" ht="25.9" customHeight="1">
      <c r="B142" s="174"/>
      <c r="C142" s="175"/>
      <c r="D142" s="176" t="s">
        <v>75</v>
      </c>
      <c r="E142" s="177" t="s">
        <v>1777</v>
      </c>
      <c r="F142" s="177" t="s">
        <v>2061</v>
      </c>
      <c r="G142" s="175"/>
      <c r="H142" s="175"/>
      <c r="I142" s="178"/>
      <c r="J142" s="179">
        <f>BK142</f>
        <v>0</v>
      </c>
      <c r="K142" s="175"/>
      <c r="L142" s="180"/>
      <c r="M142" s="181"/>
      <c r="N142" s="182"/>
      <c r="O142" s="182"/>
      <c r="P142" s="183">
        <f>SUM(P143:P156)</f>
        <v>0</v>
      </c>
      <c r="Q142" s="182"/>
      <c r="R142" s="183">
        <f>SUM(R143:R156)</f>
        <v>0</v>
      </c>
      <c r="S142" s="182"/>
      <c r="T142" s="184">
        <f>SUM(T143:T156)</f>
        <v>0</v>
      </c>
      <c r="AR142" s="185" t="s">
        <v>83</v>
      </c>
      <c r="AT142" s="186" t="s">
        <v>75</v>
      </c>
      <c r="AU142" s="186" t="s">
        <v>76</v>
      </c>
      <c r="AY142" s="185" t="s">
        <v>220</v>
      </c>
      <c r="BK142" s="187">
        <f>SUM(BK143:BK156)</f>
        <v>0</v>
      </c>
    </row>
    <row r="143" spans="1:65" s="2" customFormat="1" ht="24">
      <c r="A143" s="34"/>
      <c r="B143" s="35"/>
      <c r="C143" s="190" t="s">
        <v>298</v>
      </c>
      <c r="D143" s="190" t="s">
        <v>222</v>
      </c>
      <c r="E143" s="191" t="s">
        <v>3201</v>
      </c>
      <c r="F143" s="192" t="s">
        <v>3202</v>
      </c>
      <c r="G143" s="193" t="s">
        <v>405</v>
      </c>
      <c r="H143" s="194">
        <v>1</v>
      </c>
      <c r="I143" s="195"/>
      <c r="J143" s="196">
        <f aca="true" t="shared" si="10" ref="J143:J156">ROUND(I143*H143,2)</f>
        <v>0</v>
      </c>
      <c r="K143" s="192" t="s">
        <v>1</v>
      </c>
      <c r="L143" s="39"/>
      <c r="M143" s="197" t="s">
        <v>1</v>
      </c>
      <c r="N143" s="198" t="s">
        <v>42</v>
      </c>
      <c r="O143" s="71"/>
      <c r="P143" s="199">
        <f aca="true" t="shared" si="11" ref="P143:P156">O143*H143</f>
        <v>0</v>
      </c>
      <c r="Q143" s="199">
        <v>0</v>
      </c>
      <c r="R143" s="199">
        <f aca="true" t="shared" si="12" ref="R143:R156">Q143*H143</f>
        <v>0</v>
      </c>
      <c r="S143" s="199">
        <v>0</v>
      </c>
      <c r="T143" s="200">
        <f aca="true" t="shared" si="13" ref="T143:T156">S143*H143</f>
        <v>0</v>
      </c>
      <c r="U143" s="34"/>
      <c r="V143" s="34"/>
      <c r="W143" s="34"/>
      <c r="X143" s="34"/>
      <c r="Y143" s="34"/>
      <c r="Z143" s="34"/>
      <c r="AA143" s="34"/>
      <c r="AB143" s="34"/>
      <c r="AC143" s="34"/>
      <c r="AD143" s="34"/>
      <c r="AE143" s="34"/>
      <c r="AR143" s="201" t="s">
        <v>227</v>
      </c>
      <c r="AT143" s="201" t="s">
        <v>222</v>
      </c>
      <c r="AU143" s="201" t="s">
        <v>83</v>
      </c>
      <c r="AY143" s="17" t="s">
        <v>220</v>
      </c>
      <c r="BE143" s="202">
        <f aca="true" t="shared" si="14" ref="BE143:BE156">IF(N143="základní",J143,0)</f>
        <v>0</v>
      </c>
      <c r="BF143" s="202">
        <f aca="true" t="shared" si="15" ref="BF143:BF156">IF(N143="snížená",J143,0)</f>
        <v>0</v>
      </c>
      <c r="BG143" s="202">
        <f aca="true" t="shared" si="16" ref="BG143:BG156">IF(N143="zákl. přenesená",J143,0)</f>
        <v>0</v>
      </c>
      <c r="BH143" s="202">
        <f aca="true" t="shared" si="17" ref="BH143:BH156">IF(N143="sníž. přenesená",J143,0)</f>
        <v>0</v>
      </c>
      <c r="BI143" s="202">
        <f aca="true" t="shared" si="18" ref="BI143:BI156">IF(N143="nulová",J143,0)</f>
        <v>0</v>
      </c>
      <c r="BJ143" s="17" t="s">
        <v>89</v>
      </c>
      <c r="BK143" s="202">
        <f aca="true" t="shared" si="19" ref="BK143:BK156">ROUND(I143*H143,2)</f>
        <v>0</v>
      </c>
      <c r="BL143" s="17" t="s">
        <v>227</v>
      </c>
      <c r="BM143" s="201" t="s">
        <v>399</v>
      </c>
    </row>
    <row r="144" spans="1:65" s="2" customFormat="1" ht="24">
      <c r="A144" s="34"/>
      <c r="B144" s="35"/>
      <c r="C144" s="190" t="s">
        <v>305</v>
      </c>
      <c r="D144" s="190" t="s">
        <v>222</v>
      </c>
      <c r="E144" s="191" t="s">
        <v>3203</v>
      </c>
      <c r="F144" s="192" t="s">
        <v>3204</v>
      </c>
      <c r="G144" s="193" t="s">
        <v>405</v>
      </c>
      <c r="H144" s="194">
        <v>1</v>
      </c>
      <c r="I144" s="195"/>
      <c r="J144" s="196">
        <f t="shared" si="10"/>
        <v>0</v>
      </c>
      <c r="K144" s="192" t="s">
        <v>1</v>
      </c>
      <c r="L144" s="39"/>
      <c r="M144" s="197" t="s">
        <v>1</v>
      </c>
      <c r="N144" s="198" t="s">
        <v>42</v>
      </c>
      <c r="O144" s="71"/>
      <c r="P144" s="199">
        <f t="shared" si="11"/>
        <v>0</v>
      </c>
      <c r="Q144" s="199">
        <v>0</v>
      </c>
      <c r="R144" s="199">
        <f t="shared" si="12"/>
        <v>0</v>
      </c>
      <c r="S144" s="199">
        <v>0</v>
      </c>
      <c r="T144" s="200">
        <f t="shared" si="13"/>
        <v>0</v>
      </c>
      <c r="U144" s="34"/>
      <c r="V144" s="34"/>
      <c r="W144" s="34"/>
      <c r="X144" s="34"/>
      <c r="Y144" s="34"/>
      <c r="Z144" s="34"/>
      <c r="AA144" s="34"/>
      <c r="AB144" s="34"/>
      <c r="AC144" s="34"/>
      <c r="AD144" s="34"/>
      <c r="AE144" s="34"/>
      <c r="AR144" s="201" t="s">
        <v>227</v>
      </c>
      <c r="AT144" s="201" t="s">
        <v>222</v>
      </c>
      <c r="AU144" s="201" t="s">
        <v>83</v>
      </c>
      <c r="AY144" s="17" t="s">
        <v>220</v>
      </c>
      <c r="BE144" s="202">
        <f t="shared" si="14"/>
        <v>0</v>
      </c>
      <c r="BF144" s="202">
        <f t="shared" si="15"/>
        <v>0</v>
      </c>
      <c r="BG144" s="202">
        <f t="shared" si="16"/>
        <v>0</v>
      </c>
      <c r="BH144" s="202">
        <f t="shared" si="17"/>
        <v>0</v>
      </c>
      <c r="BI144" s="202">
        <f t="shared" si="18"/>
        <v>0</v>
      </c>
      <c r="BJ144" s="17" t="s">
        <v>89</v>
      </c>
      <c r="BK144" s="202">
        <f t="shared" si="19"/>
        <v>0</v>
      </c>
      <c r="BL144" s="17" t="s">
        <v>227</v>
      </c>
      <c r="BM144" s="201" t="s">
        <v>407</v>
      </c>
    </row>
    <row r="145" spans="1:65" s="2" customFormat="1" ht="24">
      <c r="A145" s="34"/>
      <c r="B145" s="35"/>
      <c r="C145" s="190" t="s">
        <v>311</v>
      </c>
      <c r="D145" s="190" t="s">
        <v>222</v>
      </c>
      <c r="E145" s="191" t="s">
        <v>3205</v>
      </c>
      <c r="F145" s="192" t="s">
        <v>3206</v>
      </c>
      <c r="G145" s="193" t="s">
        <v>405</v>
      </c>
      <c r="H145" s="194">
        <v>1</v>
      </c>
      <c r="I145" s="195"/>
      <c r="J145" s="196">
        <f t="shared" si="10"/>
        <v>0</v>
      </c>
      <c r="K145" s="192" t="s">
        <v>1</v>
      </c>
      <c r="L145" s="39"/>
      <c r="M145" s="197" t="s">
        <v>1</v>
      </c>
      <c r="N145" s="198" t="s">
        <v>42</v>
      </c>
      <c r="O145" s="71"/>
      <c r="P145" s="199">
        <f t="shared" si="11"/>
        <v>0</v>
      </c>
      <c r="Q145" s="199">
        <v>0</v>
      </c>
      <c r="R145" s="199">
        <f t="shared" si="12"/>
        <v>0</v>
      </c>
      <c r="S145" s="199">
        <v>0</v>
      </c>
      <c r="T145" s="200">
        <f t="shared" si="13"/>
        <v>0</v>
      </c>
      <c r="U145" s="34"/>
      <c r="V145" s="34"/>
      <c r="W145" s="34"/>
      <c r="X145" s="34"/>
      <c r="Y145" s="34"/>
      <c r="Z145" s="34"/>
      <c r="AA145" s="34"/>
      <c r="AB145" s="34"/>
      <c r="AC145" s="34"/>
      <c r="AD145" s="34"/>
      <c r="AE145" s="34"/>
      <c r="AR145" s="201" t="s">
        <v>227</v>
      </c>
      <c r="AT145" s="201" t="s">
        <v>222</v>
      </c>
      <c r="AU145" s="201" t="s">
        <v>83</v>
      </c>
      <c r="AY145" s="17" t="s">
        <v>220</v>
      </c>
      <c r="BE145" s="202">
        <f t="shared" si="14"/>
        <v>0</v>
      </c>
      <c r="BF145" s="202">
        <f t="shared" si="15"/>
        <v>0</v>
      </c>
      <c r="BG145" s="202">
        <f t="shared" si="16"/>
        <v>0</v>
      </c>
      <c r="BH145" s="202">
        <f t="shared" si="17"/>
        <v>0</v>
      </c>
      <c r="BI145" s="202">
        <f t="shared" si="18"/>
        <v>0</v>
      </c>
      <c r="BJ145" s="17" t="s">
        <v>89</v>
      </c>
      <c r="BK145" s="202">
        <f t="shared" si="19"/>
        <v>0</v>
      </c>
      <c r="BL145" s="17" t="s">
        <v>227</v>
      </c>
      <c r="BM145" s="201" t="s">
        <v>416</v>
      </c>
    </row>
    <row r="146" spans="1:65" s="2" customFormat="1" ht="16.5" customHeight="1">
      <c r="A146" s="34"/>
      <c r="B146" s="35"/>
      <c r="C146" s="190" t="s">
        <v>316</v>
      </c>
      <c r="D146" s="190" t="s">
        <v>222</v>
      </c>
      <c r="E146" s="191" t="s">
        <v>3207</v>
      </c>
      <c r="F146" s="192" t="s">
        <v>3208</v>
      </c>
      <c r="G146" s="193" t="s">
        <v>405</v>
      </c>
      <c r="H146" s="194">
        <v>1</v>
      </c>
      <c r="I146" s="195"/>
      <c r="J146" s="196">
        <f t="shared" si="10"/>
        <v>0</v>
      </c>
      <c r="K146" s="192" t="s">
        <v>1</v>
      </c>
      <c r="L146" s="39"/>
      <c r="M146" s="197" t="s">
        <v>1</v>
      </c>
      <c r="N146" s="198" t="s">
        <v>42</v>
      </c>
      <c r="O146" s="71"/>
      <c r="P146" s="199">
        <f t="shared" si="11"/>
        <v>0</v>
      </c>
      <c r="Q146" s="199">
        <v>0</v>
      </c>
      <c r="R146" s="199">
        <f t="shared" si="12"/>
        <v>0</v>
      </c>
      <c r="S146" s="199">
        <v>0</v>
      </c>
      <c r="T146" s="200">
        <f t="shared" si="13"/>
        <v>0</v>
      </c>
      <c r="U146" s="34"/>
      <c r="V146" s="34"/>
      <c r="W146" s="34"/>
      <c r="X146" s="34"/>
      <c r="Y146" s="34"/>
      <c r="Z146" s="34"/>
      <c r="AA146" s="34"/>
      <c r="AB146" s="34"/>
      <c r="AC146" s="34"/>
      <c r="AD146" s="34"/>
      <c r="AE146" s="34"/>
      <c r="AR146" s="201" t="s">
        <v>227</v>
      </c>
      <c r="AT146" s="201" t="s">
        <v>222</v>
      </c>
      <c r="AU146" s="201" t="s">
        <v>83</v>
      </c>
      <c r="AY146" s="17" t="s">
        <v>220</v>
      </c>
      <c r="BE146" s="202">
        <f t="shared" si="14"/>
        <v>0</v>
      </c>
      <c r="BF146" s="202">
        <f t="shared" si="15"/>
        <v>0</v>
      </c>
      <c r="BG146" s="202">
        <f t="shared" si="16"/>
        <v>0</v>
      </c>
      <c r="BH146" s="202">
        <f t="shared" si="17"/>
        <v>0</v>
      </c>
      <c r="BI146" s="202">
        <f t="shared" si="18"/>
        <v>0</v>
      </c>
      <c r="BJ146" s="17" t="s">
        <v>89</v>
      </c>
      <c r="BK146" s="202">
        <f t="shared" si="19"/>
        <v>0</v>
      </c>
      <c r="BL146" s="17" t="s">
        <v>227</v>
      </c>
      <c r="BM146" s="201" t="s">
        <v>424</v>
      </c>
    </row>
    <row r="147" spans="1:65" s="2" customFormat="1" ht="16.5" customHeight="1">
      <c r="A147" s="34"/>
      <c r="B147" s="35"/>
      <c r="C147" s="190" t="s">
        <v>321</v>
      </c>
      <c r="D147" s="190" t="s">
        <v>222</v>
      </c>
      <c r="E147" s="191" t="s">
        <v>3209</v>
      </c>
      <c r="F147" s="192" t="s">
        <v>3210</v>
      </c>
      <c r="G147" s="193" t="s">
        <v>405</v>
      </c>
      <c r="H147" s="194">
        <v>1</v>
      </c>
      <c r="I147" s="195"/>
      <c r="J147" s="196">
        <f t="shared" si="10"/>
        <v>0</v>
      </c>
      <c r="K147" s="192" t="s">
        <v>1</v>
      </c>
      <c r="L147" s="39"/>
      <c r="M147" s="197" t="s">
        <v>1</v>
      </c>
      <c r="N147" s="198" t="s">
        <v>42</v>
      </c>
      <c r="O147" s="71"/>
      <c r="P147" s="199">
        <f t="shared" si="11"/>
        <v>0</v>
      </c>
      <c r="Q147" s="199">
        <v>0</v>
      </c>
      <c r="R147" s="199">
        <f t="shared" si="12"/>
        <v>0</v>
      </c>
      <c r="S147" s="199">
        <v>0</v>
      </c>
      <c r="T147" s="200">
        <f t="shared" si="13"/>
        <v>0</v>
      </c>
      <c r="U147" s="34"/>
      <c r="V147" s="34"/>
      <c r="W147" s="34"/>
      <c r="X147" s="34"/>
      <c r="Y147" s="34"/>
      <c r="Z147" s="34"/>
      <c r="AA147" s="34"/>
      <c r="AB147" s="34"/>
      <c r="AC147" s="34"/>
      <c r="AD147" s="34"/>
      <c r="AE147" s="34"/>
      <c r="AR147" s="201" t="s">
        <v>227</v>
      </c>
      <c r="AT147" s="201" t="s">
        <v>222</v>
      </c>
      <c r="AU147" s="201" t="s">
        <v>83</v>
      </c>
      <c r="AY147" s="17" t="s">
        <v>220</v>
      </c>
      <c r="BE147" s="202">
        <f t="shared" si="14"/>
        <v>0</v>
      </c>
      <c r="BF147" s="202">
        <f t="shared" si="15"/>
        <v>0</v>
      </c>
      <c r="BG147" s="202">
        <f t="shared" si="16"/>
        <v>0</v>
      </c>
      <c r="BH147" s="202">
        <f t="shared" si="17"/>
        <v>0</v>
      </c>
      <c r="BI147" s="202">
        <f t="shared" si="18"/>
        <v>0</v>
      </c>
      <c r="BJ147" s="17" t="s">
        <v>89</v>
      </c>
      <c r="BK147" s="202">
        <f t="shared" si="19"/>
        <v>0</v>
      </c>
      <c r="BL147" s="17" t="s">
        <v>227</v>
      </c>
      <c r="BM147" s="201" t="s">
        <v>432</v>
      </c>
    </row>
    <row r="148" spans="1:65" s="2" customFormat="1" ht="24">
      <c r="A148" s="34"/>
      <c r="B148" s="35"/>
      <c r="C148" s="190" t="s">
        <v>7</v>
      </c>
      <c r="D148" s="190" t="s">
        <v>222</v>
      </c>
      <c r="E148" s="191" t="s">
        <v>3211</v>
      </c>
      <c r="F148" s="192" t="s">
        <v>3212</v>
      </c>
      <c r="G148" s="193" t="s">
        <v>405</v>
      </c>
      <c r="H148" s="194">
        <v>1</v>
      </c>
      <c r="I148" s="195"/>
      <c r="J148" s="196">
        <f t="shared" si="10"/>
        <v>0</v>
      </c>
      <c r="K148" s="192" t="s">
        <v>1</v>
      </c>
      <c r="L148" s="39"/>
      <c r="M148" s="197" t="s">
        <v>1</v>
      </c>
      <c r="N148" s="198" t="s">
        <v>42</v>
      </c>
      <c r="O148" s="71"/>
      <c r="P148" s="199">
        <f t="shared" si="11"/>
        <v>0</v>
      </c>
      <c r="Q148" s="199">
        <v>0</v>
      </c>
      <c r="R148" s="199">
        <f t="shared" si="12"/>
        <v>0</v>
      </c>
      <c r="S148" s="199">
        <v>0</v>
      </c>
      <c r="T148" s="200">
        <f t="shared" si="13"/>
        <v>0</v>
      </c>
      <c r="U148" s="34"/>
      <c r="V148" s="34"/>
      <c r="W148" s="34"/>
      <c r="X148" s="34"/>
      <c r="Y148" s="34"/>
      <c r="Z148" s="34"/>
      <c r="AA148" s="34"/>
      <c r="AB148" s="34"/>
      <c r="AC148" s="34"/>
      <c r="AD148" s="34"/>
      <c r="AE148" s="34"/>
      <c r="AR148" s="201" t="s">
        <v>227</v>
      </c>
      <c r="AT148" s="201" t="s">
        <v>222</v>
      </c>
      <c r="AU148" s="201" t="s">
        <v>83</v>
      </c>
      <c r="AY148" s="17" t="s">
        <v>220</v>
      </c>
      <c r="BE148" s="202">
        <f t="shared" si="14"/>
        <v>0</v>
      </c>
      <c r="BF148" s="202">
        <f t="shared" si="15"/>
        <v>0</v>
      </c>
      <c r="BG148" s="202">
        <f t="shared" si="16"/>
        <v>0</v>
      </c>
      <c r="BH148" s="202">
        <f t="shared" si="17"/>
        <v>0</v>
      </c>
      <c r="BI148" s="202">
        <f t="shared" si="18"/>
        <v>0</v>
      </c>
      <c r="BJ148" s="17" t="s">
        <v>89</v>
      </c>
      <c r="BK148" s="202">
        <f t="shared" si="19"/>
        <v>0</v>
      </c>
      <c r="BL148" s="17" t="s">
        <v>227</v>
      </c>
      <c r="BM148" s="201" t="s">
        <v>440</v>
      </c>
    </row>
    <row r="149" spans="1:65" s="2" customFormat="1" ht="16.5" customHeight="1">
      <c r="A149" s="34"/>
      <c r="B149" s="35"/>
      <c r="C149" s="190" t="s">
        <v>330</v>
      </c>
      <c r="D149" s="190" t="s">
        <v>222</v>
      </c>
      <c r="E149" s="191" t="s">
        <v>2062</v>
      </c>
      <c r="F149" s="192" t="s">
        <v>2063</v>
      </c>
      <c r="G149" s="193" t="s">
        <v>308</v>
      </c>
      <c r="H149" s="194">
        <v>13</v>
      </c>
      <c r="I149" s="195"/>
      <c r="J149" s="196">
        <f t="shared" si="10"/>
        <v>0</v>
      </c>
      <c r="K149" s="192" t="s">
        <v>1</v>
      </c>
      <c r="L149" s="39"/>
      <c r="M149" s="197" t="s">
        <v>1</v>
      </c>
      <c r="N149" s="198" t="s">
        <v>42</v>
      </c>
      <c r="O149" s="71"/>
      <c r="P149" s="199">
        <f t="shared" si="11"/>
        <v>0</v>
      </c>
      <c r="Q149" s="199">
        <v>0</v>
      </c>
      <c r="R149" s="199">
        <f t="shared" si="12"/>
        <v>0</v>
      </c>
      <c r="S149" s="199">
        <v>0</v>
      </c>
      <c r="T149" s="200">
        <f t="shared" si="13"/>
        <v>0</v>
      </c>
      <c r="U149" s="34"/>
      <c r="V149" s="34"/>
      <c r="W149" s="34"/>
      <c r="X149" s="34"/>
      <c r="Y149" s="34"/>
      <c r="Z149" s="34"/>
      <c r="AA149" s="34"/>
      <c r="AB149" s="34"/>
      <c r="AC149" s="34"/>
      <c r="AD149" s="34"/>
      <c r="AE149" s="34"/>
      <c r="AR149" s="201" t="s">
        <v>227</v>
      </c>
      <c r="AT149" s="201" t="s">
        <v>222</v>
      </c>
      <c r="AU149" s="201" t="s">
        <v>83</v>
      </c>
      <c r="AY149" s="17" t="s">
        <v>220</v>
      </c>
      <c r="BE149" s="202">
        <f t="shared" si="14"/>
        <v>0</v>
      </c>
      <c r="BF149" s="202">
        <f t="shared" si="15"/>
        <v>0</v>
      </c>
      <c r="BG149" s="202">
        <f t="shared" si="16"/>
        <v>0</v>
      </c>
      <c r="BH149" s="202">
        <f t="shared" si="17"/>
        <v>0</v>
      </c>
      <c r="BI149" s="202">
        <f t="shared" si="18"/>
        <v>0</v>
      </c>
      <c r="BJ149" s="17" t="s">
        <v>89</v>
      </c>
      <c r="BK149" s="202">
        <f t="shared" si="19"/>
        <v>0</v>
      </c>
      <c r="BL149" s="17" t="s">
        <v>227</v>
      </c>
      <c r="BM149" s="201" t="s">
        <v>448</v>
      </c>
    </row>
    <row r="150" spans="1:65" s="2" customFormat="1" ht="16.5" customHeight="1">
      <c r="A150" s="34"/>
      <c r="B150" s="35"/>
      <c r="C150" s="190" t="s">
        <v>336</v>
      </c>
      <c r="D150" s="190" t="s">
        <v>222</v>
      </c>
      <c r="E150" s="191" t="s">
        <v>2066</v>
      </c>
      <c r="F150" s="192" t="s">
        <v>2067</v>
      </c>
      <c r="G150" s="193" t="s">
        <v>308</v>
      </c>
      <c r="H150" s="194">
        <v>20</v>
      </c>
      <c r="I150" s="195"/>
      <c r="J150" s="196">
        <f t="shared" si="10"/>
        <v>0</v>
      </c>
      <c r="K150" s="192" t="s">
        <v>1</v>
      </c>
      <c r="L150" s="39"/>
      <c r="M150" s="197" t="s">
        <v>1</v>
      </c>
      <c r="N150" s="198" t="s">
        <v>42</v>
      </c>
      <c r="O150" s="71"/>
      <c r="P150" s="199">
        <f t="shared" si="11"/>
        <v>0</v>
      </c>
      <c r="Q150" s="199">
        <v>0</v>
      </c>
      <c r="R150" s="199">
        <f t="shared" si="12"/>
        <v>0</v>
      </c>
      <c r="S150" s="199">
        <v>0</v>
      </c>
      <c r="T150" s="200">
        <f t="shared" si="13"/>
        <v>0</v>
      </c>
      <c r="U150" s="34"/>
      <c r="V150" s="34"/>
      <c r="W150" s="34"/>
      <c r="X150" s="34"/>
      <c r="Y150" s="34"/>
      <c r="Z150" s="34"/>
      <c r="AA150" s="34"/>
      <c r="AB150" s="34"/>
      <c r="AC150" s="34"/>
      <c r="AD150" s="34"/>
      <c r="AE150" s="34"/>
      <c r="AR150" s="201" t="s">
        <v>227</v>
      </c>
      <c r="AT150" s="201" t="s">
        <v>222</v>
      </c>
      <c r="AU150" s="201" t="s">
        <v>83</v>
      </c>
      <c r="AY150" s="17" t="s">
        <v>220</v>
      </c>
      <c r="BE150" s="202">
        <f t="shared" si="14"/>
        <v>0</v>
      </c>
      <c r="BF150" s="202">
        <f t="shared" si="15"/>
        <v>0</v>
      </c>
      <c r="BG150" s="202">
        <f t="shared" si="16"/>
        <v>0</v>
      </c>
      <c r="BH150" s="202">
        <f t="shared" si="17"/>
        <v>0</v>
      </c>
      <c r="BI150" s="202">
        <f t="shared" si="18"/>
        <v>0</v>
      </c>
      <c r="BJ150" s="17" t="s">
        <v>89</v>
      </c>
      <c r="BK150" s="202">
        <f t="shared" si="19"/>
        <v>0</v>
      </c>
      <c r="BL150" s="17" t="s">
        <v>227</v>
      </c>
      <c r="BM150" s="201" t="s">
        <v>456</v>
      </c>
    </row>
    <row r="151" spans="1:65" s="2" customFormat="1" ht="36">
      <c r="A151" s="34"/>
      <c r="B151" s="35"/>
      <c r="C151" s="190" t="s">
        <v>342</v>
      </c>
      <c r="D151" s="190" t="s">
        <v>222</v>
      </c>
      <c r="E151" s="191" t="s">
        <v>3213</v>
      </c>
      <c r="F151" s="192" t="s">
        <v>3214</v>
      </c>
      <c r="G151" s="193" t="s">
        <v>405</v>
      </c>
      <c r="H151" s="194">
        <v>1</v>
      </c>
      <c r="I151" s="195"/>
      <c r="J151" s="196">
        <f t="shared" si="10"/>
        <v>0</v>
      </c>
      <c r="K151" s="192" t="s">
        <v>1</v>
      </c>
      <c r="L151" s="39"/>
      <c r="M151" s="197" t="s">
        <v>1</v>
      </c>
      <c r="N151" s="198" t="s">
        <v>42</v>
      </c>
      <c r="O151" s="71"/>
      <c r="P151" s="199">
        <f t="shared" si="11"/>
        <v>0</v>
      </c>
      <c r="Q151" s="199">
        <v>0</v>
      </c>
      <c r="R151" s="199">
        <f t="shared" si="12"/>
        <v>0</v>
      </c>
      <c r="S151" s="199">
        <v>0</v>
      </c>
      <c r="T151" s="200">
        <f t="shared" si="13"/>
        <v>0</v>
      </c>
      <c r="U151" s="34"/>
      <c r="V151" s="34"/>
      <c r="W151" s="34"/>
      <c r="X151" s="34"/>
      <c r="Y151" s="34"/>
      <c r="Z151" s="34"/>
      <c r="AA151" s="34"/>
      <c r="AB151" s="34"/>
      <c r="AC151" s="34"/>
      <c r="AD151" s="34"/>
      <c r="AE151" s="34"/>
      <c r="AR151" s="201" t="s">
        <v>227</v>
      </c>
      <c r="AT151" s="201" t="s">
        <v>222</v>
      </c>
      <c r="AU151" s="201" t="s">
        <v>83</v>
      </c>
      <c r="AY151" s="17" t="s">
        <v>220</v>
      </c>
      <c r="BE151" s="202">
        <f t="shared" si="14"/>
        <v>0</v>
      </c>
      <c r="BF151" s="202">
        <f t="shared" si="15"/>
        <v>0</v>
      </c>
      <c r="BG151" s="202">
        <f t="shared" si="16"/>
        <v>0</v>
      </c>
      <c r="BH151" s="202">
        <f t="shared" si="17"/>
        <v>0</v>
      </c>
      <c r="BI151" s="202">
        <f t="shared" si="18"/>
        <v>0</v>
      </c>
      <c r="BJ151" s="17" t="s">
        <v>89</v>
      </c>
      <c r="BK151" s="202">
        <f t="shared" si="19"/>
        <v>0</v>
      </c>
      <c r="BL151" s="17" t="s">
        <v>227</v>
      </c>
      <c r="BM151" s="201" t="s">
        <v>464</v>
      </c>
    </row>
    <row r="152" spans="1:65" s="2" customFormat="1" ht="16.5" customHeight="1">
      <c r="A152" s="34"/>
      <c r="B152" s="35"/>
      <c r="C152" s="190" t="s">
        <v>346</v>
      </c>
      <c r="D152" s="190" t="s">
        <v>222</v>
      </c>
      <c r="E152" s="191" t="s">
        <v>3215</v>
      </c>
      <c r="F152" s="192" t="s">
        <v>3216</v>
      </c>
      <c r="G152" s="193" t="s">
        <v>405</v>
      </c>
      <c r="H152" s="194">
        <v>1</v>
      </c>
      <c r="I152" s="195"/>
      <c r="J152" s="196">
        <f t="shared" si="10"/>
        <v>0</v>
      </c>
      <c r="K152" s="192" t="s">
        <v>1</v>
      </c>
      <c r="L152" s="39"/>
      <c r="M152" s="197" t="s">
        <v>1</v>
      </c>
      <c r="N152" s="198" t="s">
        <v>42</v>
      </c>
      <c r="O152" s="71"/>
      <c r="P152" s="199">
        <f t="shared" si="11"/>
        <v>0</v>
      </c>
      <c r="Q152" s="199">
        <v>0</v>
      </c>
      <c r="R152" s="199">
        <f t="shared" si="12"/>
        <v>0</v>
      </c>
      <c r="S152" s="199">
        <v>0</v>
      </c>
      <c r="T152" s="200">
        <f t="shared" si="13"/>
        <v>0</v>
      </c>
      <c r="U152" s="34"/>
      <c r="V152" s="34"/>
      <c r="W152" s="34"/>
      <c r="X152" s="34"/>
      <c r="Y152" s="34"/>
      <c r="Z152" s="34"/>
      <c r="AA152" s="34"/>
      <c r="AB152" s="34"/>
      <c r="AC152" s="34"/>
      <c r="AD152" s="34"/>
      <c r="AE152" s="34"/>
      <c r="AR152" s="201" t="s">
        <v>227</v>
      </c>
      <c r="AT152" s="201" t="s">
        <v>222</v>
      </c>
      <c r="AU152" s="201" t="s">
        <v>83</v>
      </c>
      <c r="AY152" s="17" t="s">
        <v>220</v>
      </c>
      <c r="BE152" s="202">
        <f t="shared" si="14"/>
        <v>0</v>
      </c>
      <c r="BF152" s="202">
        <f t="shared" si="15"/>
        <v>0</v>
      </c>
      <c r="BG152" s="202">
        <f t="shared" si="16"/>
        <v>0</v>
      </c>
      <c r="BH152" s="202">
        <f t="shared" si="17"/>
        <v>0</v>
      </c>
      <c r="BI152" s="202">
        <f t="shared" si="18"/>
        <v>0</v>
      </c>
      <c r="BJ152" s="17" t="s">
        <v>89</v>
      </c>
      <c r="BK152" s="202">
        <f t="shared" si="19"/>
        <v>0</v>
      </c>
      <c r="BL152" s="17" t="s">
        <v>227</v>
      </c>
      <c r="BM152" s="201" t="s">
        <v>472</v>
      </c>
    </row>
    <row r="153" spans="1:65" s="2" customFormat="1" ht="24">
      <c r="A153" s="34"/>
      <c r="B153" s="35"/>
      <c r="C153" s="190" t="s">
        <v>352</v>
      </c>
      <c r="D153" s="190" t="s">
        <v>222</v>
      </c>
      <c r="E153" s="191" t="s">
        <v>3217</v>
      </c>
      <c r="F153" s="192" t="s">
        <v>3218</v>
      </c>
      <c r="G153" s="193" t="s">
        <v>405</v>
      </c>
      <c r="H153" s="194">
        <v>1</v>
      </c>
      <c r="I153" s="195"/>
      <c r="J153" s="196">
        <f t="shared" si="10"/>
        <v>0</v>
      </c>
      <c r="K153" s="192" t="s">
        <v>1</v>
      </c>
      <c r="L153" s="39"/>
      <c r="M153" s="197" t="s">
        <v>1</v>
      </c>
      <c r="N153" s="198" t="s">
        <v>42</v>
      </c>
      <c r="O153" s="71"/>
      <c r="P153" s="199">
        <f t="shared" si="11"/>
        <v>0</v>
      </c>
      <c r="Q153" s="199">
        <v>0</v>
      </c>
      <c r="R153" s="199">
        <f t="shared" si="12"/>
        <v>0</v>
      </c>
      <c r="S153" s="199">
        <v>0</v>
      </c>
      <c r="T153" s="200">
        <f t="shared" si="13"/>
        <v>0</v>
      </c>
      <c r="U153" s="34"/>
      <c r="V153" s="34"/>
      <c r="W153" s="34"/>
      <c r="X153" s="34"/>
      <c r="Y153" s="34"/>
      <c r="Z153" s="34"/>
      <c r="AA153" s="34"/>
      <c r="AB153" s="34"/>
      <c r="AC153" s="34"/>
      <c r="AD153" s="34"/>
      <c r="AE153" s="34"/>
      <c r="AR153" s="201" t="s">
        <v>227</v>
      </c>
      <c r="AT153" s="201" t="s">
        <v>222</v>
      </c>
      <c r="AU153" s="201" t="s">
        <v>83</v>
      </c>
      <c r="AY153" s="17" t="s">
        <v>220</v>
      </c>
      <c r="BE153" s="202">
        <f t="shared" si="14"/>
        <v>0</v>
      </c>
      <c r="BF153" s="202">
        <f t="shared" si="15"/>
        <v>0</v>
      </c>
      <c r="BG153" s="202">
        <f t="shared" si="16"/>
        <v>0</v>
      </c>
      <c r="BH153" s="202">
        <f t="shared" si="17"/>
        <v>0</v>
      </c>
      <c r="BI153" s="202">
        <f t="shared" si="18"/>
        <v>0</v>
      </c>
      <c r="BJ153" s="17" t="s">
        <v>89</v>
      </c>
      <c r="BK153" s="202">
        <f t="shared" si="19"/>
        <v>0</v>
      </c>
      <c r="BL153" s="17" t="s">
        <v>227</v>
      </c>
      <c r="BM153" s="201" t="s">
        <v>480</v>
      </c>
    </row>
    <row r="154" spans="1:65" s="2" customFormat="1" ht="36">
      <c r="A154" s="34"/>
      <c r="B154" s="35"/>
      <c r="C154" s="190" t="s">
        <v>357</v>
      </c>
      <c r="D154" s="190" t="s">
        <v>222</v>
      </c>
      <c r="E154" s="191" t="s">
        <v>3219</v>
      </c>
      <c r="F154" s="192" t="s">
        <v>3220</v>
      </c>
      <c r="G154" s="193" t="s">
        <v>405</v>
      </c>
      <c r="H154" s="194">
        <v>1</v>
      </c>
      <c r="I154" s="195"/>
      <c r="J154" s="196">
        <f t="shared" si="10"/>
        <v>0</v>
      </c>
      <c r="K154" s="192" t="s">
        <v>1</v>
      </c>
      <c r="L154" s="39"/>
      <c r="M154" s="197" t="s">
        <v>1</v>
      </c>
      <c r="N154" s="198" t="s">
        <v>42</v>
      </c>
      <c r="O154" s="71"/>
      <c r="P154" s="199">
        <f t="shared" si="11"/>
        <v>0</v>
      </c>
      <c r="Q154" s="199">
        <v>0</v>
      </c>
      <c r="R154" s="199">
        <f t="shared" si="12"/>
        <v>0</v>
      </c>
      <c r="S154" s="199">
        <v>0</v>
      </c>
      <c r="T154" s="200">
        <f t="shared" si="13"/>
        <v>0</v>
      </c>
      <c r="U154" s="34"/>
      <c r="V154" s="34"/>
      <c r="W154" s="34"/>
      <c r="X154" s="34"/>
      <c r="Y154" s="34"/>
      <c r="Z154" s="34"/>
      <c r="AA154" s="34"/>
      <c r="AB154" s="34"/>
      <c r="AC154" s="34"/>
      <c r="AD154" s="34"/>
      <c r="AE154" s="34"/>
      <c r="AR154" s="201" t="s">
        <v>227</v>
      </c>
      <c r="AT154" s="201" t="s">
        <v>222</v>
      </c>
      <c r="AU154" s="201" t="s">
        <v>83</v>
      </c>
      <c r="AY154" s="17" t="s">
        <v>220</v>
      </c>
      <c r="BE154" s="202">
        <f t="shared" si="14"/>
        <v>0</v>
      </c>
      <c r="BF154" s="202">
        <f t="shared" si="15"/>
        <v>0</v>
      </c>
      <c r="BG154" s="202">
        <f t="shared" si="16"/>
        <v>0</v>
      </c>
      <c r="BH154" s="202">
        <f t="shared" si="17"/>
        <v>0</v>
      </c>
      <c r="BI154" s="202">
        <f t="shared" si="18"/>
        <v>0</v>
      </c>
      <c r="BJ154" s="17" t="s">
        <v>89</v>
      </c>
      <c r="BK154" s="202">
        <f t="shared" si="19"/>
        <v>0</v>
      </c>
      <c r="BL154" s="17" t="s">
        <v>227</v>
      </c>
      <c r="BM154" s="201" t="s">
        <v>488</v>
      </c>
    </row>
    <row r="155" spans="1:65" s="2" customFormat="1" ht="16.5" customHeight="1">
      <c r="A155" s="34"/>
      <c r="B155" s="35"/>
      <c r="C155" s="190" t="s">
        <v>364</v>
      </c>
      <c r="D155" s="190" t="s">
        <v>222</v>
      </c>
      <c r="E155" s="191" t="s">
        <v>2070</v>
      </c>
      <c r="F155" s="192" t="s">
        <v>2071</v>
      </c>
      <c r="G155" s="193" t="s">
        <v>308</v>
      </c>
      <c r="H155" s="194">
        <v>13</v>
      </c>
      <c r="I155" s="195"/>
      <c r="J155" s="196">
        <f t="shared" si="10"/>
        <v>0</v>
      </c>
      <c r="K155" s="192" t="s">
        <v>1</v>
      </c>
      <c r="L155" s="39"/>
      <c r="M155" s="197" t="s">
        <v>1</v>
      </c>
      <c r="N155" s="198" t="s">
        <v>42</v>
      </c>
      <c r="O155" s="71"/>
      <c r="P155" s="199">
        <f t="shared" si="11"/>
        <v>0</v>
      </c>
      <c r="Q155" s="199">
        <v>0</v>
      </c>
      <c r="R155" s="199">
        <f t="shared" si="12"/>
        <v>0</v>
      </c>
      <c r="S155" s="199">
        <v>0</v>
      </c>
      <c r="T155" s="200">
        <f t="shared" si="13"/>
        <v>0</v>
      </c>
      <c r="U155" s="34"/>
      <c r="V155" s="34"/>
      <c r="W155" s="34"/>
      <c r="X155" s="34"/>
      <c r="Y155" s="34"/>
      <c r="Z155" s="34"/>
      <c r="AA155" s="34"/>
      <c r="AB155" s="34"/>
      <c r="AC155" s="34"/>
      <c r="AD155" s="34"/>
      <c r="AE155" s="34"/>
      <c r="AR155" s="201" t="s">
        <v>227</v>
      </c>
      <c r="AT155" s="201" t="s">
        <v>222</v>
      </c>
      <c r="AU155" s="201" t="s">
        <v>83</v>
      </c>
      <c r="AY155" s="17" t="s">
        <v>220</v>
      </c>
      <c r="BE155" s="202">
        <f t="shared" si="14"/>
        <v>0</v>
      </c>
      <c r="BF155" s="202">
        <f t="shared" si="15"/>
        <v>0</v>
      </c>
      <c r="BG155" s="202">
        <f t="shared" si="16"/>
        <v>0</v>
      </c>
      <c r="BH155" s="202">
        <f t="shared" si="17"/>
        <v>0</v>
      </c>
      <c r="BI155" s="202">
        <f t="shared" si="18"/>
        <v>0</v>
      </c>
      <c r="BJ155" s="17" t="s">
        <v>89</v>
      </c>
      <c r="BK155" s="202">
        <f t="shared" si="19"/>
        <v>0</v>
      </c>
      <c r="BL155" s="17" t="s">
        <v>227</v>
      </c>
      <c r="BM155" s="201" t="s">
        <v>508</v>
      </c>
    </row>
    <row r="156" spans="1:65" s="2" customFormat="1" ht="16.5" customHeight="1">
      <c r="A156" s="34"/>
      <c r="B156" s="35"/>
      <c r="C156" s="190" t="s">
        <v>383</v>
      </c>
      <c r="D156" s="190" t="s">
        <v>222</v>
      </c>
      <c r="E156" s="191" t="s">
        <v>2072</v>
      </c>
      <c r="F156" s="192" t="s">
        <v>2073</v>
      </c>
      <c r="G156" s="193" t="s">
        <v>308</v>
      </c>
      <c r="H156" s="194">
        <v>13</v>
      </c>
      <c r="I156" s="195"/>
      <c r="J156" s="196">
        <f t="shared" si="10"/>
        <v>0</v>
      </c>
      <c r="K156" s="192" t="s">
        <v>1</v>
      </c>
      <c r="L156" s="39"/>
      <c r="M156" s="197" t="s">
        <v>1</v>
      </c>
      <c r="N156" s="198" t="s">
        <v>42</v>
      </c>
      <c r="O156" s="71"/>
      <c r="P156" s="199">
        <f t="shared" si="11"/>
        <v>0</v>
      </c>
      <c r="Q156" s="199">
        <v>0</v>
      </c>
      <c r="R156" s="199">
        <f t="shared" si="12"/>
        <v>0</v>
      </c>
      <c r="S156" s="199">
        <v>0</v>
      </c>
      <c r="T156" s="200">
        <f t="shared" si="13"/>
        <v>0</v>
      </c>
      <c r="U156" s="34"/>
      <c r="V156" s="34"/>
      <c r="W156" s="34"/>
      <c r="X156" s="34"/>
      <c r="Y156" s="34"/>
      <c r="Z156" s="34"/>
      <c r="AA156" s="34"/>
      <c r="AB156" s="34"/>
      <c r="AC156" s="34"/>
      <c r="AD156" s="34"/>
      <c r="AE156" s="34"/>
      <c r="AR156" s="201" t="s">
        <v>227</v>
      </c>
      <c r="AT156" s="201" t="s">
        <v>222</v>
      </c>
      <c r="AU156" s="201" t="s">
        <v>83</v>
      </c>
      <c r="AY156" s="17" t="s">
        <v>220</v>
      </c>
      <c r="BE156" s="202">
        <f t="shared" si="14"/>
        <v>0</v>
      </c>
      <c r="BF156" s="202">
        <f t="shared" si="15"/>
        <v>0</v>
      </c>
      <c r="BG156" s="202">
        <f t="shared" si="16"/>
        <v>0</v>
      </c>
      <c r="BH156" s="202">
        <f t="shared" si="17"/>
        <v>0</v>
      </c>
      <c r="BI156" s="202">
        <f t="shared" si="18"/>
        <v>0</v>
      </c>
      <c r="BJ156" s="17" t="s">
        <v>89</v>
      </c>
      <c r="BK156" s="202">
        <f t="shared" si="19"/>
        <v>0</v>
      </c>
      <c r="BL156" s="17" t="s">
        <v>227</v>
      </c>
      <c r="BM156" s="201" t="s">
        <v>525</v>
      </c>
    </row>
    <row r="157" spans="2:63" s="12" customFormat="1" ht="25.9" customHeight="1">
      <c r="B157" s="174"/>
      <c r="C157" s="175"/>
      <c r="D157" s="176" t="s">
        <v>75</v>
      </c>
      <c r="E157" s="177" t="s">
        <v>1783</v>
      </c>
      <c r="F157" s="177" t="s">
        <v>2049</v>
      </c>
      <c r="G157" s="175"/>
      <c r="H157" s="175"/>
      <c r="I157" s="178"/>
      <c r="J157" s="179">
        <f>BK157</f>
        <v>0</v>
      </c>
      <c r="K157" s="175"/>
      <c r="L157" s="180"/>
      <c r="M157" s="181"/>
      <c r="N157" s="182"/>
      <c r="O157" s="182"/>
      <c r="P157" s="183">
        <f>P158</f>
        <v>0</v>
      </c>
      <c r="Q157" s="182"/>
      <c r="R157" s="183">
        <f>R158</f>
        <v>0</v>
      </c>
      <c r="S157" s="182"/>
      <c r="T157" s="184">
        <f>T158</f>
        <v>0</v>
      </c>
      <c r="AR157" s="185" t="s">
        <v>83</v>
      </c>
      <c r="AT157" s="186" t="s">
        <v>75</v>
      </c>
      <c r="AU157" s="186" t="s">
        <v>76</v>
      </c>
      <c r="AY157" s="185" t="s">
        <v>220</v>
      </c>
      <c r="BK157" s="187">
        <f>BK158</f>
        <v>0</v>
      </c>
    </row>
    <row r="158" spans="1:65" s="2" customFormat="1" ht="16.5" customHeight="1">
      <c r="A158" s="34"/>
      <c r="B158" s="35"/>
      <c r="C158" s="190" t="s">
        <v>389</v>
      </c>
      <c r="D158" s="190" t="s">
        <v>222</v>
      </c>
      <c r="E158" s="191" t="s">
        <v>2050</v>
      </c>
      <c r="F158" s="192" t="s">
        <v>2051</v>
      </c>
      <c r="G158" s="193" t="s">
        <v>339</v>
      </c>
      <c r="H158" s="194">
        <v>5</v>
      </c>
      <c r="I158" s="195"/>
      <c r="J158" s="196">
        <f>ROUND(I158*H158,2)</f>
        <v>0</v>
      </c>
      <c r="K158" s="192" t="s">
        <v>1</v>
      </c>
      <c r="L158" s="39"/>
      <c r="M158" s="197" t="s">
        <v>1</v>
      </c>
      <c r="N158" s="198" t="s">
        <v>42</v>
      </c>
      <c r="O158" s="71"/>
      <c r="P158" s="199">
        <f>O158*H158</f>
        <v>0</v>
      </c>
      <c r="Q158" s="199">
        <v>0</v>
      </c>
      <c r="R158" s="199">
        <f>Q158*H158</f>
        <v>0</v>
      </c>
      <c r="S158" s="199">
        <v>0</v>
      </c>
      <c r="T158" s="200">
        <f>S158*H158</f>
        <v>0</v>
      </c>
      <c r="U158" s="34"/>
      <c r="V158" s="34"/>
      <c r="W158" s="34"/>
      <c r="X158" s="34"/>
      <c r="Y158" s="34"/>
      <c r="Z158" s="34"/>
      <c r="AA158" s="34"/>
      <c r="AB158" s="34"/>
      <c r="AC158" s="34"/>
      <c r="AD158" s="34"/>
      <c r="AE158" s="34"/>
      <c r="AR158" s="201" t="s">
        <v>227</v>
      </c>
      <c r="AT158" s="201" t="s">
        <v>222</v>
      </c>
      <c r="AU158" s="201" t="s">
        <v>83</v>
      </c>
      <c r="AY158" s="17" t="s">
        <v>220</v>
      </c>
      <c r="BE158" s="202">
        <f>IF(N158="základní",J158,0)</f>
        <v>0</v>
      </c>
      <c r="BF158" s="202">
        <f>IF(N158="snížená",J158,0)</f>
        <v>0</v>
      </c>
      <c r="BG158" s="202">
        <f>IF(N158="zákl. přenesená",J158,0)</f>
        <v>0</v>
      </c>
      <c r="BH158" s="202">
        <f>IF(N158="sníž. přenesená",J158,0)</f>
        <v>0</v>
      </c>
      <c r="BI158" s="202">
        <f>IF(N158="nulová",J158,0)</f>
        <v>0</v>
      </c>
      <c r="BJ158" s="17" t="s">
        <v>89</v>
      </c>
      <c r="BK158" s="202">
        <f>ROUND(I158*H158,2)</f>
        <v>0</v>
      </c>
      <c r="BL158" s="17" t="s">
        <v>227</v>
      </c>
      <c r="BM158" s="201" t="s">
        <v>540</v>
      </c>
    </row>
    <row r="159" spans="2:63" s="12" customFormat="1" ht="25.9" customHeight="1">
      <c r="B159" s="174"/>
      <c r="C159" s="175"/>
      <c r="D159" s="176" t="s">
        <v>75</v>
      </c>
      <c r="E159" s="177" t="s">
        <v>1784</v>
      </c>
      <c r="F159" s="177" t="s">
        <v>2052</v>
      </c>
      <c r="G159" s="175"/>
      <c r="H159" s="175"/>
      <c r="I159" s="178"/>
      <c r="J159" s="179">
        <f>BK159</f>
        <v>0</v>
      </c>
      <c r="K159" s="175"/>
      <c r="L159" s="180"/>
      <c r="M159" s="181"/>
      <c r="N159" s="182"/>
      <c r="O159" s="182"/>
      <c r="P159" s="183">
        <f>P160</f>
        <v>0</v>
      </c>
      <c r="Q159" s="182"/>
      <c r="R159" s="183">
        <f>R160</f>
        <v>0</v>
      </c>
      <c r="S159" s="182"/>
      <c r="T159" s="184">
        <f>T160</f>
        <v>0</v>
      </c>
      <c r="AR159" s="185" t="s">
        <v>83</v>
      </c>
      <c r="AT159" s="186" t="s">
        <v>75</v>
      </c>
      <c r="AU159" s="186" t="s">
        <v>76</v>
      </c>
      <c r="AY159" s="185" t="s">
        <v>220</v>
      </c>
      <c r="BK159" s="187">
        <f>BK160</f>
        <v>0</v>
      </c>
    </row>
    <row r="160" spans="1:65" s="2" customFormat="1" ht="16.5" customHeight="1">
      <c r="A160" s="34"/>
      <c r="B160" s="35"/>
      <c r="C160" s="190" t="s">
        <v>394</v>
      </c>
      <c r="D160" s="190" t="s">
        <v>222</v>
      </c>
      <c r="E160" s="191" t="s">
        <v>2053</v>
      </c>
      <c r="F160" s="192" t="s">
        <v>2054</v>
      </c>
      <c r="G160" s="193" t="s">
        <v>308</v>
      </c>
      <c r="H160" s="194">
        <v>13</v>
      </c>
      <c r="I160" s="195"/>
      <c r="J160" s="196">
        <f>ROUND(I160*H160,2)</f>
        <v>0</v>
      </c>
      <c r="K160" s="192" t="s">
        <v>1</v>
      </c>
      <c r="L160" s="39"/>
      <c r="M160" s="197" t="s">
        <v>1</v>
      </c>
      <c r="N160" s="198" t="s">
        <v>42</v>
      </c>
      <c r="O160" s="71"/>
      <c r="P160" s="199">
        <f>O160*H160</f>
        <v>0</v>
      </c>
      <c r="Q160" s="199">
        <v>0</v>
      </c>
      <c r="R160" s="199">
        <f>Q160*H160</f>
        <v>0</v>
      </c>
      <c r="S160" s="199">
        <v>0</v>
      </c>
      <c r="T160" s="200">
        <f>S160*H160</f>
        <v>0</v>
      </c>
      <c r="U160" s="34"/>
      <c r="V160" s="34"/>
      <c r="W160" s="34"/>
      <c r="X160" s="34"/>
      <c r="Y160" s="34"/>
      <c r="Z160" s="34"/>
      <c r="AA160" s="34"/>
      <c r="AB160" s="34"/>
      <c r="AC160" s="34"/>
      <c r="AD160" s="34"/>
      <c r="AE160" s="34"/>
      <c r="AR160" s="201" t="s">
        <v>227</v>
      </c>
      <c r="AT160" s="201" t="s">
        <v>222</v>
      </c>
      <c r="AU160" s="201" t="s">
        <v>83</v>
      </c>
      <c r="AY160" s="17" t="s">
        <v>220</v>
      </c>
      <c r="BE160" s="202">
        <f>IF(N160="základní",J160,0)</f>
        <v>0</v>
      </c>
      <c r="BF160" s="202">
        <f>IF(N160="snížená",J160,0)</f>
        <v>0</v>
      </c>
      <c r="BG160" s="202">
        <f>IF(N160="zákl. přenesená",J160,0)</f>
        <v>0</v>
      </c>
      <c r="BH160" s="202">
        <f>IF(N160="sníž. přenesená",J160,0)</f>
        <v>0</v>
      </c>
      <c r="BI160" s="202">
        <f>IF(N160="nulová",J160,0)</f>
        <v>0</v>
      </c>
      <c r="BJ160" s="17" t="s">
        <v>89</v>
      </c>
      <c r="BK160" s="202">
        <f>ROUND(I160*H160,2)</f>
        <v>0</v>
      </c>
      <c r="BL160" s="17" t="s">
        <v>227</v>
      </c>
      <c r="BM160" s="201" t="s">
        <v>549</v>
      </c>
    </row>
    <row r="161" spans="2:63" s="12" customFormat="1" ht="25.9" customHeight="1">
      <c r="B161" s="174"/>
      <c r="C161" s="175"/>
      <c r="D161" s="176" t="s">
        <v>75</v>
      </c>
      <c r="E161" s="177" t="s">
        <v>1798</v>
      </c>
      <c r="F161" s="177" t="s">
        <v>1973</v>
      </c>
      <c r="G161" s="175"/>
      <c r="H161" s="175"/>
      <c r="I161" s="178"/>
      <c r="J161" s="179">
        <f>BK161</f>
        <v>0</v>
      </c>
      <c r="K161" s="175"/>
      <c r="L161" s="180"/>
      <c r="M161" s="181"/>
      <c r="N161" s="182"/>
      <c r="O161" s="182"/>
      <c r="P161" s="183">
        <f>SUM(P162:P164)</f>
        <v>0</v>
      </c>
      <c r="Q161" s="182"/>
      <c r="R161" s="183">
        <f>SUM(R162:R164)</f>
        <v>0</v>
      </c>
      <c r="S161" s="182"/>
      <c r="T161" s="184">
        <f>SUM(T162:T164)</f>
        <v>0</v>
      </c>
      <c r="AR161" s="185" t="s">
        <v>83</v>
      </c>
      <c r="AT161" s="186" t="s">
        <v>75</v>
      </c>
      <c r="AU161" s="186" t="s">
        <v>76</v>
      </c>
      <c r="AY161" s="185" t="s">
        <v>220</v>
      </c>
      <c r="BK161" s="187">
        <f>SUM(BK162:BK164)</f>
        <v>0</v>
      </c>
    </row>
    <row r="162" spans="1:65" s="2" customFormat="1" ht="16.5" customHeight="1">
      <c r="A162" s="34"/>
      <c r="B162" s="35"/>
      <c r="C162" s="190" t="s">
        <v>399</v>
      </c>
      <c r="D162" s="190" t="s">
        <v>222</v>
      </c>
      <c r="E162" s="191" t="s">
        <v>3189</v>
      </c>
      <c r="F162" s="192" t="s">
        <v>1975</v>
      </c>
      <c r="G162" s="193" t="s">
        <v>405</v>
      </c>
      <c r="H162" s="194">
        <v>1</v>
      </c>
      <c r="I162" s="195"/>
      <c r="J162" s="196">
        <f>ROUND(I162*H162,2)</f>
        <v>0</v>
      </c>
      <c r="K162" s="192" t="s">
        <v>1</v>
      </c>
      <c r="L162" s="39"/>
      <c r="M162" s="197" t="s">
        <v>1</v>
      </c>
      <c r="N162" s="198" t="s">
        <v>42</v>
      </c>
      <c r="O162" s="71"/>
      <c r="P162" s="199">
        <f>O162*H162</f>
        <v>0</v>
      </c>
      <c r="Q162" s="199">
        <v>0</v>
      </c>
      <c r="R162" s="199">
        <f>Q162*H162</f>
        <v>0</v>
      </c>
      <c r="S162" s="199">
        <v>0</v>
      </c>
      <c r="T162" s="200">
        <f>S162*H162</f>
        <v>0</v>
      </c>
      <c r="U162" s="34"/>
      <c r="V162" s="34"/>
      <c r="W162" s="34"/>
      <c r="X162" s="34"/>
      <c r="Y162" s="34"/>
      <c r="Z162" s="34"/>
      <c r="AA162" s="34"/>
      <c r="AB162" s="34"/>
      <c r="AC162" s="34"/>
      <c r="AD162" s="34"/>
      <c r="AE162" s="34"/>
      <c r="AR162" s="201" t="s">
        <v>227</v>
      </c>
      <c r="AT162" s="201" t="s">
        <v>222</v>
      </c>
      <c r="AU162" s="201" t="s">
        <v>83</v>
      </c>
      <c r="AY162" s="17" t="s">
        <v>220</v>
      </c>
      <c r="BE162" s="202">
        <f>IF(N162="základní",J162,0)</f>
        <v>0</v>
      </c>
      <c r="BF162" s="202">
        <f>IF(N162="snížená",J162,0)</f>
        <v>0</v>
      </c>
      <c r="BG162" s="202">
        <f>IF(N162="zákl. přenesená",J162,0)</f>
        <v>0</v>
      </c>
      <c r="BH162" s="202">
        <f>IF(N162="sníž. přenesená",J162,0)</f>
        <v>0</v>
      </c>
      <c r="BI162" s="202">
        <f>IF(N162="nulová",J162,0)</f>
        <v>0</v>
      </c>
      <c r="BJ162" s="17" t="s">
        <v>89</v>
      </c>
      <c r="BK162" s="202">
        <f>ROUND(I162*H162,2)</f>
        <v>0</v>
      </c>
      <c r="BL162" s="17" t="s">
        <v>227</v>
      </c>
      <c r="BM162" s="201" t="s">
        <v>557</v>
      </c>
    </row>
    <row r="163" spans="1:65" s="2" customFormat="1" ht="16.5" customHeight="1">
      <c r="A163" s="34"/>
      <c r="B163" s="35"/>
      <c r="C163" s="190" t="s">
        <v>402</v>
      </c>
      <c r="D163" s="190" t="s">
        <v>222</v>
      </c>
      <c r="E163" s="191" t="s">
        <v>3190</v>
      </c>
      <c r="F163" s="192" t="s">
        <v>2057</v>
      </c>
      <c r="G163" s="193" t="s">
        <v>405</v>
      </c>
      <c r="H163" s="194">
        <v>1</v>
      </c>
      <c r="I163" s="195"/>
      <c r="J163" s="196">
        <f>ROUND(I163*H163,2)</f>
        <v>0</v>
      </c>
      <c r="K163" s="192" t="s">
        <v>1</v>
      </c>
      <c r="L163" s="39"/>
      <c r="M163" s="197" t="s">
        <v>1</v>
      </c>
      <c r="N163" s="198" t="s">
        <v>42</v>
      </c>
      <c r="O163" s="71"/>
      <c r="P163" s="199">
        <f>O163*H163</f>
        <v>0</v>
      </c>
      <c r="Q163" s="199">
        <v>0</v>
      </c>
      <c r="R163" s="199">
        <f>Q163*H163</f>
        <v>0</v>
      </c>
      <c r="S163" s="199">
        <v>0</v>
      </c>
      <c r="T163" s="200">
        <f>S163*H163</f>
        <v>0</v>
      </c>
      <c r="U163" s="34"/>
      <c r="V163" s="34"/>
      <c r="W163" s="34"/>
      <c r="X163" s="34"/>
      <c r="Y163" s="34"/>
      <c r="Z163" s="34"/>
      <c r="AA163" s="34"/>
      <c r="AB163" s="34"/>
      <c r="AC163" s="34"/>
      <c r="AD163" s="34"/>
      <c r="AE163" s="34"/>
      <c r="AR163" s="201" t="s">
        <v>227</v>
      </c>
      <c r="AT163" s="201" t="s">
        <v>222</v>
      </c>
      <c r="AU163" s="201" t="s">
        <v>83</v>
      </c>
      <c r="AY163" s="17" t="s">
        <v>220</v>
      </c>
      <c r="BE163" s="202">
        <f>IF(N163="základní",J163,0)</f>
        <v>0</v>
      </c>
      <c r="BF163" s="202">
        <f>IF(N163="snížená",J163,0)</f>
        <v>0</v>
      </c>
      <c r="BG163" s="202">
        <f>IF(N163="zákl. přenesená",J163,0)</f>
        <v>0</v>
      </c>
      <c r="BH163" s="202">
        <f>IF(N163="sníž. přenesená",J163,0)</f>
        <v>0</v>
      </c>
      <c r="BI163" s="202">
        <f>IF(N163="nulová",J163,0)</f>
        <v>0</v>
      </c>
      <c r="BJ163" s="17" t="s">
        <v>89</v>
      </c>
      <c r="BK163" s="202">
        <f>ROUND(I163*H163,2)</f>
        <v>0</v>
      </c>
      <c r="BL163" s="17" t="s">
        <v>227</v>
      </c>
      <c r="BM163" s="201" t="s">
        <v>568</v>
      </c>
    </row>
    <row r="164" spans="1:65" s="2" customFormat="1" ht="16.5" customHeight="1">
      <c r="A164" s="34"/>
      <c r="B164" s="35"/>
      <c r="C164" s="190" t="s">
        <v>407</v>
      </c>
      <c r="D164" s="190" t="s">
        <v>222</v>
      </c>
      <c r="E164" s="191" t="s">
        <v>3191</v>
      </c>
      <c r="F164" s="192" t="s">
        <v>1977</v>
      </c>
      <c r="G164" s="193" t="s">
        <v>405</v>
      </c>
      <c r="H164" s="194">
        <v>1</v>
      </c>
      <c r="I164" s="195"/>
      <c r="J164" s="196">
        <f>ROUND(I164*H164,2)</f>
        <v>0</v>
      </c>
      <c r="K164" s="192" t="s">
        <v>1</v>
      </c>
      <c r="L164" s="39"/>
      <c r="M164" s="253" t="s">
        <v>1</v>
      </c>
      <c r="N164" s="254" t="s">
        <v>42</v>
      </c>
      <c r="O164" s="251"/>
      <c r="P164" s="255">
        <f>O164*H164</f>
        <v>0</v>
      </c>
      <c r="Q164" s="255">
        <v>0</v>
      </c>
      <c r="R164" s="255">
        <f>Q164*H164</f>
        <v>0</v>
      </c>
      <c r="S164" s="255">
        <v>0</v>
      </c>
      <c r="T164" s="256">
        <f>S164*H164</f>
        <v>0</v>
      </c>
      <c r="U164" s="34"/>
      <c r="V164" s="34"/>
      <c r="W164" s="34"/>
      <c r="X164" s="34"/>
      <c r="Y164" s="34"/>
      <c r="Z164" s="34"/>
      <c r="AA164" s="34"/>
      <c r="AB164" s="34"/>
      <c r="AC164" s="34"/>
      <c r="AD164" s="34"/>
      <c r="AE164" s="34"/>
      <c r="AR164" s="201" t="s">
        <v>227</v>
      </c>
      <c r="AT164" s="201" t="s">
        <v>222</v>
      </c>
      <c r="AU164" s="201" t="s">
        <v>83</v>
      </c>
      <c r="AY164" s="17" t="s">
        <v>220</v>
      </c>
      <c r="BE164" s="202">
        <f>IF(N164="základní",J164,0)</f>
        <v>0</v>
      </c>
      <c r="BF164" s="202">
        <f>IF(N164="snížená",J164,0)</f>
        <v>0</v>
      </c>
      <c r="BG164" s="202">
        <f>IF(N164="zákl. přenesená",J164,0)</f>
        <v>0</v>
      </c>
      <c r="BH164" s="202">
        <f>IF(N164="sníž. přenesená",J164,0)</f>
        <v>0</v>
      </c>
      <c r="BI164" s="202">
        <f>IF(N164="nulová",J164,0)</f>
        <v>0</v>
      </c>
      <c r="BJ164" s="17" t="s">
        <v>89</v>
      </c>
      <c r="BK164" s="202">
        <f>ROUND(I164*H164,2)</f>
        <v>0</v>
      </c>
      <c r="BL164" s="17" t="s">
        <v>227</v>
      </c>
      <c r="BM164" s="201" t="s">
        <v>576</v>
      </c>
    </row>
    <row r="165" spans="1:31" s="2" customFormat="1" ht="6.95" customHeight="1">
      <c r="A165" s="34"/>
      <c r="B165" s="54"/>
      <c r="C165" s="55"/>
      <c r="D165" s="55"/>
      <c r="E165" s="55"/>
      <c r="F165" s="55"/>
      <c r="G165" s="55"/>
      <c r="H165" s="55"/>
      <c r="I165" s="55"/>
      <c r="J165" s="55"/>
      <c r="K165" s="55"/>
      <c r="L165" s="39"/>
      <c r="M165" s="34"/>
      <c r="O165" s="34"/>
      <c r="P165" s="34"/>
      <c r="Q165" s="34"/>
      <c r="R165" s="34"/>
      <c r="S165" s="34"/>
      <c r="T165" s="34"/>
      <c r="U165" s="34"/>
      <c r="V165" s="34"/>
      <c r="W165" s="34"/>
      <c r="X165" s="34"/>
      <c r="Y165" s="34"/>
      <c r="Z165" s="34"/>
      <c r="AA165" s="34"/>
      <c r="AB165" s="34"/>
      <c r="AC165" s="34"/>
      <c r="AD165" s="34"/>
      <c r="AE165" s="34"/>
    </row>
  </sheetData>
  <sheetProtection password="DAFF" sheet="1" objects="1" scenarios="1"/>
  <autoFilter ref="C124:K164"/>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63"/>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139</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30" customHeight="1">
      <c r="A9" s="34"/>
      <c r="B9" s="39"/>
      <c r="C9" s="34"/>
      <c r="D9" s="34"/>
      <c r="E9" s="318" t="s">
        <v>3221</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2252</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ROUND((SUM(BE122:BE162)),2)</f>
        <v>0</v>
      </c>
      <c r="G33" s="34"/>
      <c r="H33" s="34"/>
      <c r="I33" s="129">
        <v>0.21</v>
      </c>
      <c r="J33" s="128">
        <f>ROUND(((SUM(BE122:BE162))*I33),2)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ROUND((SUM(BF122:BF162)),2)</f>
        <v>0</v>
      </c>
      <c r="G34" s="34"/>
      <c r="H34" s="34"/>
      <c r="I34" s="129">
        <v>0.15</v>
      </c>
      <c r="J34" s="128">
        <f>ROUND(((SUM(BF122:BF162))*I34),2)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ROUND((SUM(BG122:BG162)),2)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ROUND((SUM(BH122:BH162)),2)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ROUND((SUM(BI122:BI162)),2)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30" customHeight="1">
      <c r="A87" s="34"/>
      <c r="B87" s="35"/>
      <c r="C87" s="36"/>
      <c r="D87" s="36"/>
      <c r="E87" s="274" t="str">
        <f>E9</f>
        <v>04 - SO 04-Přeložka veřejného osvětlení na parcele č. 201/3</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J122</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3143</v>
      </c>
      <c r="E97" s="155"/>
      <c r="F97" s="155"/>
      <c r="G97" s="155"/>
      <c r="H97" s="155"/>
      <c r="I97" s="155"/>
      <c r="J97" s="156">
        <f>J123</f>
        <v>0</v>
      </c>
      <c r="K97" s="153"/>
      <c r="L97" s="157"/>
    </row>
    <row r="98" spans="2:12" s="9" customFormat="1" ht="24.95" customHeight="1">
      <c r="B98" s="152"/>
      <c r="C98" s="153"/>
      <c r="D98" s="154" t="s">
        <v>3222</v>
      </c>
      <c r="E98" s="155"/>
      <c r="F98" s="155"/>
      <c r="G98" s="155"/>
      <c r="H98" s="155"/>
      <c r="I98" s="155"/>
      <c r="J98" s="156">
        <f>J131</f>
        <v>0</v>
      </c>
      <c r="K98" s="153"/>
      <c r="L98" s="157"/>
    </row>
    <row r="99" spans="2:12" s="10" customFormat="1" ht="19.9" customHeight="1">
      <c r="B99" s="158"/>
      <c r="C99" s="104"/>
      <c r="D99" s="159" t="s">
        <v>3223</v>
      </c>
      <c r="E99" s="160"/>
      <c r="F99" s="160"/>
      <c r="G99" s="160"/>
      <c r="H99" s="160"/>
      <c r="I99" s="160"/>
      <c r="J99" s="161">
        <f>J132</f>
        <v>0</v>
      </c>
      <c r="K99" s="104"/>
      <c r="L99" s="162"/>
    </row>
    <row r="100" spans="2:12" s="10" customFormat="1" ht="19.9" customHeight="1">
      <c r="B100" s="158"/>
      <c r="C100" s="104"/>
      <c r="D100" s="159" t="s">
        <v>3224</v>
      </c>
      <c r="E100" s="160"/>
      <c r="F100" s="160"/>
      <c r="G100" s="160"/>
      <c r="H100" s="160"/>
      <c r="I100" s="160"/>
      <c r="J100" s="161">
        <f>J143</f>
        <v>0</v>
      </c>
      <c r="K100" s="104"/>
      <c r="L100" s="162"/>
    </row>
    <row r="101" spans="2:12" s="10" customFormat="1" ht="19.9" customHeight="1">
      <c r="B101" s="158"/>
      <c r="C101" s="104"/>
      <c r="D101" s="159" t="s">
        <v>3225</v>
      </c>
      <c r="E101" s="160"/>
      <c r="F101" s="160"/>
      <c r="G101" s="160"/>
      <c r="H101" s="160"/>
      <c r="I101" s="160"/>
      <c r="J101" s="161">
        <f>J152</f>
        <v>0</v>
      </c>
      <c r="K101" s="104"/>
      <c r="L101" s="162"/>
    </row>
    <row r="102" spans="2:12" s="9" customFormat="1" ht="24.95" customHeight="1">
      <c r="B102" s="152"/>
      <c r="C102" s="153"/>
      <c r="D102" s="154" t="s">
        <v>2259</v>
      </c>
      <c r="E102" s="155"/>
      <c r="F102" s="155"/>
      <c r="G102" s="155"/>
      <c r="H102" s="155"/>
      <c r="I102" s="155"/>
      <c r="J102" s="156">
        <f>J157</f>
        <v>0</v>
      </c>
      <c r="K102" s="153"/>
      <c r="L102" s="157"/>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205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13" t="str">
        <f>E7</f>
        <v>Centrum pro osoby se zdravotním postižením</v>
      </c>
      <c r="F112" s="314"/>
      <c r="G112" s="314"/>
      <c r="H112" s="314"/>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172</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30" customHeight="1">
      <c r="A114" s="34"/>
      <c r="B114" s="35"/>
      <c r="C114" s="36"/>
      <c r="D114" s="36"/>
      <c r="E114" s="274" t="str">
        <f>E9</f>
        <v>04 - SO 04-Přeložka veřejného osvětlení na parcele č. 201/3</v>
      </c>
      <c r="F114" s="312"/>
      <c r="G114" s="312"/>
      <c r="H114" s="312"/>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 xml:space="preserve">Hradec Králové-Roudnička </v>
      </c>
      <c r="G116" s="36"/>
      <c r="H116" s="36"/>
      <c r="I116" s="29" t="s">
        <v>22</v>
      </c>
      <c r="J116" s="66" t="str">
        <f>IF(J12="","",J12)</f>
        <v>Vyplň údaj</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23</v>
      </c>
      <c r="D118" s="36"/>
      <c r="E118" s="36"/>
      <c r="F118" s="27" t="str">
        <f>E15</f>
        <v>Královéhradecký kraj</v>
      </c>
      <c r="G118" s="36"/>
      <c r="H118" s="36"/>
      <c r="I118" s="29" t="s">
        <v>29</v>
      </c>
      <c r="J118" s="32" t="str">
        <f>E21</f>
        <v>Pridos Hradec Králové</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27</v>
      </c>
      <c r="D119" s="36"/>
      <c r="E119" s="36"/>
      <c r="F119" s="27" t="str">
        <f>IF(E18="","",E18)</f>
        <v>Vyplň údaj</v>
      </c>
      <c r="G119" s="36"/>
      <c r="H119" s="36"/>
      <c r="I119" s="29" t="s">
        <v>32</v>
      </c>
      <c r="J119" s="32" t="str">
        <f>E24</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63"/>
      <c r="B121" s="164"/>
      <c r="C121" s="165" t="s">
        <v>206</v>
      </c>
      <c r="D121" s="166" t="s">
        <v>61</v>
      </c>
      <c r="E121" s="166" t="s">
        <v>57</v>
      </c>
      <c r="F121" s="166" t="s">
        <v>58</v>
      </c>
      <c r="G121" s="166" t="s">
        <v>207</v>
      </c>
      <c r="H121" s="166" t="s">
        <v>208</v>
      </c>
      <c r="I121" s="166" t="s">
        <v>209</v>
      </c>
      <c r="J121" s="166" t="s">
        <v>178</v>
      </c>
      <c r="K121" s="167" t="s">
        <v>210</v>
      </c>
      <c r="L121" s="168"/>
      <c r="M121" s="75" t="s">
        <v>1</v>
      </c>
      <c r="N121" s="76" t="s">
        <v>40</v>
      </c>
      <c r="O121" s="76" t="s">
        <v>211</v>
      </c>
      <c r="P121" s="76" t="s">
        <v>212</v>
      </c>
      <c r="Q121" s="76" t="s">
        <v>213</v>
      </c>
      <c r="R121" s="76" t="s">
        <v>214</v>
      </c>
      <c r="S121" s="76" t="s">
        <v>215</v>
      </c>
      <c r="T121" s="77" t="s">
        <v>216</v>
      </c>
      <c r="U121" s="163"/>
      <c r="V121" s="163"/>
      <c r="W121" s="163"/>
      <c r="X121" s="163"/>
      <c r="Y121" s="163"/>
      <c r="Z121" s="163"/>
      <c r="AA121" s="163"/>
      <c r="AB121" s="163"/>
      <c r="AC121" s="163"/>
      <c r="AD121" s="163"/>
      <c r="AE121" s="163"/>
    </row>
    <row r="122" spans="1:63" s="2" customFormat="1" ht="22.9" customHeight="1">
      <c r="A122" s="34"/>
      <c r="B122" s="35"/>
      <c r="C122" s="82" t="s">
        <v>217</v>
      </c>
      <c r="D122" s="36"/>
      <c r="E122" s="36"/>
      <c r="F122" s="36"/>
      <c r="G122" s="36"/>
      <c r="H122" s="36"/>
      <c r="I122" s="36"/>
      <c r="J122" s="169">
        <f>BK122</f>
        <v>0</v>
      </c>
      <c r="K122" s="36"/>
      <c r="L122" s="39"/>
      <c r="M122" s="78"/>
      <c r="N122" s="170"/>
      <c r="O122" s="79"/>
      <c r="P122" s="171">
        <f>P123+P131+P157</f>
        <v>0</v>
      </c>
      <c r="Q122" s="79"/>
      <c r="R122" s="171">
        <f>R123+R131+R157</f>
        <v>0</v>
      </c>
      <c r="S122" s="79"/>
      <c r="T122" s="172">
        <f>T123+T131+T157</f>
        <v>0</v>
      </c>
      <c r="U122" s="34"/>
      <c r="V122" s="34"/>
      <c r="W122" s="34"/>
      <c r="X122" s="34"/>
      <c r="Y122" s="34"/>
      <c r="Z122" s="34"/>
      <c r="AA122" s="34"/>
      <c r="AB122" s="34"/>
      <c r="AC122" s="34"/>
      <c r="AD122" s="34"/>
      <c r="AE122" s="34"/>
      <c r="AT122" s="17" t="s">
        <v>75</v>
      </c>
      <c r="AU122" s="17" t="s">
        <v>180</v>
      </c>
      <c r="BK122" s="173">
        <f>BK123+BK131+BK157</f>
        <v>0</v>
      </c>
    </row>
    <row r="123" spans="2:63" s="12" customFormat="1" ht="25.9" customHeight="1">
      <c r="B123" s="174"/>
      <c r="C123" s="175"/>
      <c r="D123" s="176" t="s">
        <v>75</v>
      </c>
      <c r="E123" s="177" t="s">
        <v>1776</v>
      </c>
      <c r="F123" s="177" t="s">
        <v>3145</v>
      </c>
      <c r="G123" s="175"/>
      <c r="H123" s="175"/>
      <c r="I123" s="178"/>
      <c r="J123" s="179">
        <f>BK123</f>
        <v>0</v>
      </c>
      <c r="K123" s="175"/>
      <c r="L123" s="180"/>
      <c r="M123" s="181"/>
      <c r="N123" s="182"/>
      <c r="O123" s="182"/>
      <c r="P123" s="183">
        <f>SUM(P124:P130)</f>
        <v>0</v>
      </c>
      <c r="Q123" s="182"/>
      <c r="R123" s="183">
        <f>SUM(R124:R130)</f>
        <v>0</v>
      </c>
      <c r="S123" s="182"/>
      <c r="T123" s="184">
        <f>SUM(T124:T130)</f>
        <v>0</v>
      </c>
      <c r="AR123" s="185" t="s">
        <v>83</v>
      </c>
      <c r="AT123" s="186" t="s">
        <v>75</v>
      </c>
      <c r="AU123" s="186" t="s">
        <v>76</v>
      </c>
      <c r="AY123" s="185" t="s">
        <v>220</v>
      </c>
      <c r="BK123" s="187">
        <f>SUM(BK124:BK130)</f>
        <v>0</v>
      </c>
    </row>
    <row r="124" spans="1:65" s="2" customFormat="1" ht="48">
      <c r="A124" s="34"/>
      <c r="B124" s="35"/>
      <c r="C124" s="190" t="s">
        <v>83</v>
      </c>
      <c r="D124" s="190" t="s">
        <v>222</v>
      </c>
      <c r="E124" s="191" t="s">
        <v>3226</v>
      </c>
      <c r="F124" s="192" t="s">
        <v>3877</v>
      </c>
      <c r="G124" s="193" t="s">
        <v>867</v>
      </c>
      <c r="H124" s="194">
        <v>1</v>
      </c>
      <c r="I124" s="195"/>
      <c r="J124" s="196">
        <f aca="true" t="shared" si="0" ref="J124:J130">ROUND(I124*H124,2)</f>
        <v>0</v>
      </c>
      <c r="K124" s="192" t="s">
        <v>1</v>
      </c>
      <c r="L124" s="39"/>
      <c r="M124" s="197" t="s">
        <v>1</v>
      </c>
      <c r="N124" s="198" t="s">
        <v>42</v>
      </c>
      <c r="O124" s="71"/>
      <c r="P124" s="199">
        <f aca="true" t="shared" si="1" ref="P124:P130">O124*H124</f>
        <v>0</v>
      </c>
      <c r="Q124" s="199">
        <v>0</v>
      </c>
      <c r="R124" s="199">
        <f aca="true" t="shared" si="2" ref="R124:R130">Q124*H124</f>
        <v>0</v>
      </c>
      <c r="S124" s="199">
        <v>0</v>
      </c>
      <c r="T124" s="200">
        <f aca="true" t="shared" si="3" ref="T124:T130">S124*H124</f>
        <v>0</v>
      </c>
      <c r="U124" s="34"/>
      <c r="V124" s="34"/>
      <c r="W124" s="34"/>
      <c r="X124" s="34"/>
      <c r="Y124" s="34"/>
      <c r="Z124" s="34"/>
      <c r="AA124" s="34"/>
      <c r="AB124" s="34"/>
      <c r="AC124" s="34"/>
      <c r="AD124" s="34"/>
      <c r="AE124" s="34"/>
      <c r="AR124" s="201" t="s">
        <v>557</v>
      </c>
      <c r="AT124" s="201" t="s">
        <v>222</v>
      </c>
      <c r="AU124" s="201" t="s">
        <v>83</v>
      </c>
      <c r="AY124" s="17" t="s">
        <v>220</v>
      </c>
      <c r="BE124" s="202">
        <f aca="true" t="shared" si="4" ref="BE124:BE130">IF(N124="základní",J124,0)</f>
        <v>0</v>
      </c>
      <c r="BF124" s="202">
        <f aca="true" t="shared" si="5" ref="BF124:BF130">IF(N124="snížená",J124,0)</f>
        <v>0</v>
      </c>
      <c r="BG124" s="202">
        <f aca="true" t="shared" si="6" ref="BG124:BG130">IF(N124="zákl. přenesená",J124,0)</f>
        <v>0</v>
      </c>
      <c r="BH124" s="202">
        <f aca="true" t="shared" si="7" ref="BH124:BH130">IF(N124="sníž. přenesená",J124,0)</f>
        <v>0</v>
      </c>
      <c r="BI124" s="202">
        <f aca="true" t="shared" si="8" ref="BI124:BI130">IF(N124="nulová",J124,0)</f>
        <v>0</v>
      </c>
      <c r="BJ124" s="17" t="s">
        <v>89</v>
      </c>
      <c r="BK124" s="202">
        <f aca="true" t="shared" si="9" ref="BK124:BK130">ROUND(I124*H124,2)</f>
        <v>0</v>
      </c>
      <c r="BL124" s="17" t="s">
        <v>557</v>
      </c>
      <c r="BM124" s="201" t="s">
        <v>89</v>
      </c>
    </row>
    <row r="125" spans="1:65" s="2" customFormat="1" ht="37.5" customHeight="1">
      <c r="A125" s="34"/>
      <c r="B125" s="35"/>
      <c r="C125" s="190" t="s">
        <v>89</v>
      </c>
      <c r="D125" s="190" t="s">
        <v>222</v>
      </c>
      <c r="E125" s="191" t="s">
        <v>3227</v>
      </c>
      <c r="F125" s="192" t="s">
        <v>3872</v>
      </c>
      <c r="G125" s="193" t="s">
        <v>867</v>
      </c>
      <c r="H125" s="194">
        <v>1</v>
      </c>
      <c r="I125" s="195"/>
      <c r="J125" s="196">
        <f t="shared" si="0"/>
        <v>0</v>
      </c>
      <c r="K125" s="192" t="s">
        <v>1</v>
      </c>
      <c r="L125" s="39"/>
      <c r="M125" s="197" t="s">
        <v>1</v>
      </c>
      <c r="N125" s="198" t="s">
        <v>42</v>
      </c>
      <c r="O125" s="71"/>
      <c r="P125" s="199">
        <f t="shared" si="1"/>
        <v>0</v>
      </c>
      <c r="Q125" s="199">
        <v>0</v>
      </c>
      <c r="R125" s="199">
        <f t="shared" si="2"/>
        <v>0</v>
      </c>
      <c r="S125" s="199">
        <v>0</v>
      </c>
      <c r="T125" s="200">
        <f t="shared" si="3"/>
        <v>0</v>
      </c>
      <c r="U125" s="34"/>
      <c r="V125" s="34"/>
      <c r="W125" s="34"/>
      <c r="X125" s="34"/>
      <c r="Y125" s="34"/>
      <c r="Z125" s="34"/>
      <c r="AA125" s="34"/>
      <c r="AB125" s="34"/>
      <c r="AC125" s="34"/>
      <c r="AD125" s="34"/>
      <c r="AE125" s="34"/>
      <c r="AR125" s="201" t="s">
        <v>557</v>
      </c>
      <c r="AT125" s="201" t="s">
        <v>222</v>
      </c>
      <c r="AU125" s="201" t="s">
        <v>83</v>
      </c>
      <c r="AY125" s="17" t="s">
        <v>220</v>
      </c>
      <c r="BE125" s="202">
        <f t="shared" si="4"/>
        <v>0</v>
      </c>
      <c r="BF125" s="202">
        <f t="shared" si="5"/>
        <v>0</v>
      </c>
      <c r="BG125" s="202">
        <f t="shared" si="6"/>
        <v>0</v>
      </c>
      <c r="BH125" s="202">
        <f t="shared" si="7"/>
        <v>0</v>
      </c>
      <c r="BI125" s="202">
        <f t="shared" si="8"/>
        <v>0</v>
      </c>
      <c r="BJ125" s="17" t="s">
        <v>89</v>
      </c>
      <c r="BK125" s="202">
        <f t="shared" si="9"/>
        <v>0</v>
      </c>
      <c r="BL125" s="17" t="s">
        <v>557</v>
      </c>
      <c r="BM125" s="201" t="s">
        <v>227</v>
      </c>
    </row>
    <row r="126" spans="1:65" s="2" customFormat="1" ht="36">
      <c r="A126" s="34"/>
      <c r="B126" s="35"/>
      <c r="C126" s="190" t="s">
        <v>108</v>
      </c>
      <c r="D126" s="190" t="s">
        <v>222</v>
      </c>
      <c r="E126" s="191" t="s">
        <v>3228</v>
      </c>
      <c r="F126" s="192" t="s">
        <v>3873</v>
      </c>
      <c r="G126" s="193" t="s">
        <v>867</v>
      </c>
      <c r="H126" s="194">
        <v>1</v>
      </c>
      <c r="I126" s="195"/>
      <c r="J126" s="196">
        <f t="shared" si="0"/>
        <v>0</v>
      </c>
      <c r="K126" s="192" t="s">
        <v>1</v>
      </c>
      <c r="L126" s="39"/>
      <c r="M126" s="197" t="s">
        <v>1</v>
      </c>
      <c r="N126" s="198" t="s">
        <v>42</v>
      </c>
      <c r="O126" s="71"/>
      <c r="P126" s="199">
        <f t="shared" si="1"/>
        <v>0</v>
      </c>
      <c r="Q126" s="199">
        <v>0</v>
      </c>
      <c r="R126" s="199">
        <f t="shared" si="2"/>
        <v>0</v>
      </c>
      <c r="S126" s="199">
        <v>0</v>
      </c>
      <c r="T126" s="200">
        <f t="shared" si="3"/>
        <v>0</v>
      </c>
      <c r="U126" s="34"/>
      <c r="V126" s="34"/>
      <c r="W126" s="34"/>
      <c r="X126" s="34"/>
      <c r="Y126" s="34"/>
      <c r="Z126" s="34"/>
      <c r="AA126" s="34"/>
      <c r="AB126" s="34"/>
      <c r="AC126" s="34"/>
      <c r="AD126" s="34"/>
      <c r="AE126" s="34"/>
      <c r="AR126" s="201" t="s">
        <v>557</v>
      </c>
      <c r="AT126" s="201" t="s">
        <v>222</v>
      </c>
      <c r="AU126" s="201" t="s">
        <v>83</v>
      </c>
      <c r="AY126" s="17" t="s">
        <v>220</v>
      </c>
      <c r="BE126" s="202">
        <f t="shared" si="4"/>
        <v>0</v>
      </c>
      <c r="BF126" s="202">
        <f t="shared" si="5"/>
        <v>0</v>
      </c>
      <c r="BG126" s="202">
        <f t="shared" si="6"/>
        <v>0</v>
      </c>
      <c r="BH126" s="202">
        <f t="shared" si="7"/>
        <v>0</v>
      </c>
      <c r="BI126" s="202">
        <f t="shared" si="8"/>
        <v>0</v>
      </c>
      <c r="BJ126" s="17" t="s">
        <v>89</v>
      </c>
      <c r="BK126" s="202">
        <f t="shared" si="9"/>
        <v>0</v>
      </c>
      <c r="BL126" s="17" t="s">
        <v>557</v>
      </c>
      <c r="BM126" s="201" t="s">
        <v>250</v>
      </c>
    </row>
    <row r="127" spans="1:65" s="2" customFormat="1" ht="37.5" customHeight="1">
      <c r="A127" s="34"/>
      <c r="B127" s="35"/>
      <c r="C127" s="190" t="s">
        <v>227</v>
      </c>
      <c r="D127" s="190" t="s">
        <v>222</v>
      </c>
      <c r="E127" s="191" t="s">
        <v>3229</v>
      </c>
      <c r="F127" s="192" t="s">
        <v>3874</v>
      </c>
      <c r="G127" s="193" t="s">
        <v>867</v>
      </c>
      <c r="H127" s="194">
        <v>1</v>
      </c>
      <c r="I127" s="195"/>
      <c r="J127" s="196">
        <f t="shared" si="0"/>
        <v>0</v>
      </c>
      <c r="K127" s="192" t="s">
        <v>1</v>
      </c>
      <c r="L127" s="39"/>
      <c r="M127" s="197" t="s">
        <v>1</v>
      </c>
      <c r="N127" s="198" t="s">
        <v>42</v>
      </c>
      <c r="O127" s="71"/>
      <c r="P127" s="199">
        <f t="shared" si="1"/>
        <v>0</v>
      </c>
      <c r="Q127" s="199">
        <v>0</v>
      </c>
      <c r="R127" s="199">
        <f t="shared" si="2"/>
        <v>0</v>
      </c>
      <c r="S127" s="199">
        <v>0</v>
      </c>
      <c r="T127" s="200">
        <f t="shared" si="3"/>
        <v>0</v>
      </c>
      <c r="U127" s="34"/>
      <c r="V127" s="34"/>
      <c r="W127" s="34"/>
      <c r="X127" s="34"/>
      <c r="Y127" s="34"/>
      <c r="Z127" s="34"/>
      <c r="AA127" s="34"/>
      <c r="AB127" s="34"/>
      <c r="AC127" s="34"/>
      <c r="AD127" s="34"/>
      <c r="AE127" s="34"/>
      <c r="AR127" s="201" t="s">
        <v>557</v>
      </c>
      <c r="AT127" s="201" t="s">
        <v>222</v>
      </c>
      <c r="AU127" s="201" t="s">
        <v>83</v>
      </c>
      <c r="AY127" s="17" t="s">
        <v>220</v>
      </c>
      <c r="BE127" s="202">
        <f t="shared" si="4"/>
        <v>0</v>
      </c>
      <c r="BF127" s="202">
        <f t="shared" si="5"/>
        <v>0</v>
      </c>
      <c r="BG127" s="202">
        <f t="shared" si="6"/>
        <v>0</v>
      </c>
      <c r="BH127" s="202">
        <f t="shared" si="7"/>
        <v>0</v>
      </c>
      <c r="BI127" s="202">
        <f t="shared" si="8"/>
        <v>0</v>
      </c>
      <c r="BJ127" s="17" t="s">
        <v>89</v>
      </c>
      <c r="BK127" s="202">
        <f t="shared" si="9"/>
        <v>0</v>
      </c>
      <c r="BL127" s="17" t="s">
        <v>557</v>
      </c>
      <c r="BM127" s="201" t="s">
        <v>262</v>
      </c>
    </row>
    <row r="128" spans="1:65" s="2" customFormat="1" ht="36">
      <c r="A128" s="34"/>
      <c r="B128" s="35"/>
      <c r="C128" s="190" t="s">
        <v>243</v>
      </c>
      <c r="D128" s="190" t="s">
        <v>222</v>
      </c>
      <c r="E128" s="191" t="s">
        <v>3230</v>
      </c>
      <c r="F128" s="192" t="s">
        <v>3875</v>
      </c>
      <c r="G128" s="193" t="s">
        <v>867</v>
      </c>
      <c r="H128" s="194">
        <v>1</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557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557</v>
      </c>
      <c r="BM128" s="201" t="s">
        <v>161</v>
      </c>
    </row>
    <row r="129" spans="1:65" s="2" customFormat="1" ht="24">
      <c r="A129" s="34"/>
      <c r="B129" s="35"/>
      <c r="C129" s="190" t="s">
        <v>250</v>
      </c>
      <c r="D129" s="190" t="s">
        <v>222</v>
      </c>
      <c r="E129" s="191" t="s">
        <v>3231</v>
      </c>
      <c r="F129" s="192" t="s">
        <v>3232</v>
      </c>
      <c r="G129" s="193" t="s">
        <v>867</v>
      </c>
      <c r="H129" s="194">
        <v>1</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557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557</v>
      </c>
      <c r="BM129" s="201" t="s">
        <v>167</v>
      </c>
    </row>
    <row r="130" spans="1:65" s="2" customFormat="1" ht="16.5" customHeight="1">
      <c r="A130" s="34"/>
      <c r="B130" s="35"/>
      <c r="C130" s="190" t="s">
        <v>255</v>
      </c>
      <c r="D130" s="190" t="s">
        <v>222</v>
      </c>
      <c r="E130" s="191" t="s">
        <v>3233</v>
      </c>
      <c r="F130" s="192" t="s">
        <v>3234</v>
      </c>
      <c r="G130" s="193" t="s">
        <v>225</v>
      </c>
      <c r="H130" s="194">
        <v>0.64</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557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557</v>
      </c>
      <c r="BM130" s="201" t="s">
        <v>290</v>
      </c>
    </row>
    <row r="131" spans="2:63" s="12" customFormat="1" ht="25.9" customHeight="1">
      <c r="B131" s="174"/>
      <c r="C131" s="175"/>
      <c r="D131" s="176" t="s">
        <v>75</v>
      </c>
      <c r="E131" s="177" t="s">
        <v>1777</v>
      </c>
      <c r="F131" s="177" t="s">
        <v>3235</v>
      </c>
      <c r="G131" s="175"/>
      <c r="H131" s="175"/>
      <c r="I131" s="178"/>
      <c r="J131" s="179">
        <f>BK131</f>
        <v>0</v>
      </c>
      <c r="K131" s="175"/>
      <c r="L131" s="180"/>
      <c r="M131" s="181"/>
      <c r="N131" s="182"/>
      <c r="O131" s="182"/>
      <c r="P131" s="183">
        <f>P132+P143+P152</f>
        <v>0</v>
      </c>
      <c r="Q131" s="182"/>
      <c r="R131" s="183">
        <f>R132+R143+R152</f>
        <v>0</v>
      </c>
      <c r="S131" s="182"/>
      <c r="T131" s="184">
        <f>T132+T143+T152</f>
        <v>0</v>
      </c>
      <c r="AR131" s="185" t="s">
        <v>83</v>
      </c>
      <c r="AT131" s="186" t="s">
        <v>75</v>
      </c>
      <c r="AU131" s="186" t="s">
        <v>76</v>
      </c>
      <c r="AY131" s="185" t="s">
        <v>220</v>
      </c>
      <c r="BK131" s="187">
        <f>BK132+BK143+BK152</f>
        <v>0</v>
      </c>
    </row>
    <row r="132" spans="2:63" s="12" customFormat="1" ht="22.9" customHeight="1">
      <c r="B132" s="174"/>
      <c r="C132" s="175"/>
      <c r="D132" s="176" t="s">
        <v>75</v>
      </c>
      <c r="E132" s="188" t="s">
        <v>1783</v>
      </c>
      <c r="F132" s="188" t="s">
        <v>3236</v>
      </c>
      <c r="G132" s="175"/>
      <c r="H132" s="175"/>
      <c r="I132" s="178"/>
      <c r="J132" s="189">
        <f>BK132</f>
        <v>0</v>
      </c>
      <c r="K132" s="175"/>
      <c r="L132" s="180"/>
      <c r="M132" s="181"/>
      <c r="N132" s="182"/>
      <c r="O132" s="182"/>
      <c r="P132" s="183">
        <f>SUM(P133:P142)</f>
        <v>0</v>
      </c>
      <c r="Q132" s="182"/>
      <c r="R132" s="183">
        <f>SUM(R133:R142)</f>
        <v>0</v>
      </c>
      <c r="S132" s="182"/>
      <c r="T132" s="184">
        <f>SUM(T133:T142)</f>
        <v>0</v>
      </c>
      <c r="AR132" s="185" t="s">
        <v>83</v>
      </c>
      <c r="AT132" s="186" t="s">
        <v>75</v>
      </c>
      <c r="AU132" s="186" t="s">
        <v>83</v>
      </c>
      <c r="AY132" s="185" t="s">
        <v>220</v>
      </c>
      <c r="BK132" s="187">
        <f>SUM(BK133:BK142)</f>
        <v>0</v>
      </c>
    </row>
    <row r="133" spans="1:65" s="2" customFormat="1" ht="24">
      <c r="A133" s="34"/>
      <c r="B133" s="35"/>
      <c r="C133" s="190" t="s">
        <v>262</v>
      </c>
      <c r="D133" s="190" t="s">
        <v>222</v>
      </c>
      <c r="E133" s="191" t="s">
        <v>3237</v>
      </c>
      <c r="F133" s="192" t="s">
        <v>3238</v>
      </c>
      <c r="G133" s="193" t="s">
        <v>2330</v>
      </c>
      <c r="H133" s="194">
        <v>16</v>
      </c>
      <c r="I133" s="195"/>
      <c r="J133" s="196">
        <f aca="true" t="shared" si="10" ref="J133:J142">ROUND(I133*H133,2)</f>
        <v>0</v>
      </c>
      <c r="K133" s="192" t="s">
        <v>1</v>
      </c>
      <c r="L133" s="39"/>
      <c r="M133" s="197" t="s">
        <v>1</v>
      </c>
      <c r="N133" s="198" t="s">
        <v>42</v>
      </c>
      <c r="O133" s="71"/>
      <c r="P133" s="199">
        <f aca="true" t="shared" si="11" ref="P133:P142">O133*H133</f>
        <v>0</v>
      </c>
      <c r="Q133" s="199">
        <v>0</v>
      </c>
      <c r="R133" s="199">
        <f aca="true" t="shared" si="12" ref="R133:R142">Q133*H133</f>
        <v>0</v>
      </c>
      <c r="S133" s="199">
        <v>0</v>
      </c>
      <c r="T133" s="200">
        <f aca="true" t="shared" si="13" ref="T133:T142">S133*H133</f>
        <v>0</v>
      </c>
      <c r="U133" s="34"/>
      <c r="V133" s="34"/>
      <c r="W133" s="34"/>
      <c r="X133" s="34"/>
      <c r="Y133" s="34"/>
      <c r="Z133" s="34"/>
      <c r="AA133" s="34"/>
      <c r="AB133" s="34"/>
      <c r="AC133" s="34"/>
      <c r="AD133" s="34"/>
      <c r="AE133" s="34"/>
      <c r="AR133" s="201" t="s">
        <v>557</v>
      </c>
      <c r="AT133" s="201" t="s">
        <v>222</v>
      </c>
      <c r="AU133" s="201" t="s">
        <v>89</v>
      </c>
      <c r="AY133" s="17" t="s">
        <v>220</v>
      </c>
      <c r="BE133" s="202">
        <f aca="true" t="shared" si="14" ref="BE133:BE142">IF(N133="základní",J133,0)</f>
        <v>0</v>
      </c>
      <c r="BF133" s="202">
        <f aca="true" t="shared" si="15" ref="BF133:BF142">IF(N133="snížená",J133,0)</f>
        <v>0</v>
      </c>
      <c r="BG133" s="202">
        <f aca="true" t="shared" si="16" ref="BG133:BG142">IF(N133="zákl. přenesená",J133,0)</f>
        <v>0</v>
      </c>
      <c r="BH133" s="202">
        <f aca="true" t="shared" si="17" ref="BH133:BH142">IF(N133="sníž. přenesená",J133,0)</f>
        <v>0</v>
      </c>
      <c r="BI133" s="202">
        <f aca="true" t="shared" si="18" ref="BI133:BI142">IF(N133="nulová",J133,0)</f>
        <v>0</v>
      </c>
      <c r="BJ133" s="17" t="s">
        <v>89</v>
      </c>
      <c r="BK133" s="202">
        <f aca="true" t="shared" si="19" ref="BK133:BK142">ROUND(I133*H133,2)</f>
        <v>0</v>
      </c>
      <c r="BL133" s="17" t="s">
        <v>557</v>
      </c>
      <c r="BM133" s="201" t="s">
        <v>298</v>
      </c>
    </row>
    <row r="134" spans="1:65" s="2" customFormat="1" ht="21.75" customHeight="1">
      <c r="A134" s="34"/>
      <c r="B134" s="35"/>
      <c r="C134" s="190" t="s">
        <v>267</v>
      </c>
      <c r="D134" s="190" t="s">
        <v>222</v>
      </c>
      <c r="E134" s="191" t="s">
        <v>3239</v>
      </c>
      <c r="F134" s="192" t="s">
        <v>3240</v>
      </c>
      <c r="G134" s="193" t="s">
        <v>1555</v>
      </c>
      <c r="H134" s="194">
        <v>1</v>
      </c>
      <c r="I134" s="195"/>
      <c r="J134" s="196">
        <f t="shared" si="10"/>
        <v>0</v>
      </c>
      <c r="K134" s="192" t="s">
        <v>1</v>
      </c>
      <c r="L134" s="39"/>
      <c r="M134" s="197" t="s">
        <v>1</v>
      </c>
      <c r="N134" s="198" t="s">
        <v>42</v>
      </c>
      <c r="O134" s="71"/>
      <c r="P134" s="199">
        <f t="shared" si="11"/>
        <v>0</v>
      </c>
      <c r="Q134" s="199">
        <v>0</v>
      </c>
      <c r="R134" s="199">
        <f t="shared" si="12"/>
        <v>0</v>
      </c>
      <c r="S134" s="199">
        <v>0</v>
      </c>
      <c r="T134" s="200">
        <f t="shared" si="13"/>
        <v>0</v>
      </c>
      <c r="U134" s="34"/>
      <c r="V134" s="34"/>
      <c r="W134" s="34"/>
      <c r="X134" s="34"/>
      <c r="Y134" s="34"/>
      <c r="Z134" s="34"/>
      <c r="AA134" s="34"/>
      <c r="AB134" s="34"/>
      <c r="AC134" s="34"/>
      <c r="AD134" s="34"/>
      <c r="AE134" s="34"/>
      <c r="AR134" s="201" t="s">
        <v>557</v>
      </c>
      <c r="AT134" s="201" t="s">
        <v>222</v>
      </c>
      <c r="AU134" s="201" t="s">
        <v>89</v>
      </c>
      <c r="AY134" s="17" t="s">
        <v>220</v>
      </c>
      <c r="BE134" s="202">
        <f t="shared" si="14"/>
        <v>0</v>
      </c>
      <c r="BF134" s="202">
        <f t="shared" si="15"/>
        <v>0</v>
      </c>
      <c r="BG134" s="202">
        <f t="shared" si="16"/>
        <v>0</v>
      </c>
      <c r="BH134" s="202">
        <f t="shared" si="17"/>
        <v>0</v>
      </c>
      <c r="BI134" s="202">
        <f t="shared" si="18"/>
        <v>0</v>
      </c>
      <c r="BJ134" s="17" t="s">
        <v>89</v>
      </c>
      <c r="BK134" s="202">
        <f t="shared" si="19"/>
        <v>0</v>
      </c>
      <c r="BL134" s="17" t="s">
        <v>557</v>
      </c>
      <c r="BM134" s="201" t="s">
        <v>311</v>
      </c>
    </row>
    <row r="135" spans="1:65" s="2" customFormat="1" ht="16.5" customHeight="1">
      <c r="A135" s="34"/>
      <c r="B135" s="35"/>
      <c r="C135" s="190" t="s">
        <v>161</v>
      </c>
      <c r="D135" s="190" t="s">
        <v>222</v>
      </c>
      <c r="E135" s="191" t="s">
        <v>3241</v>
      </c>
      <c r="F135" s="192" t="s">
        <v>3242</v>
      </c>
      <c r="G135" s="193" t="s">
        <v>1555</v>
      </c>
      <c r="H135" s="194">
        <v>1</v>
      </c>
      <c r="I135" s="195"/>
      <c r="J135" s="196">
        <f t="shared" si="10"/>
        <v>0</v>
      </c>
      <c r="K135" s="192" t="s">
        <v>1</v>
      </c>
      <c r="L135" s="39"/>
      <c r="M135" s="197" t="s">
        <v>1</v>
      </c>
      <c r="N135" s="198" t="s">
        <v>42</v>
      </c>
      <c r="O135" s="71"/>
      <c r="P135" s="199">
        <f t="shared" si="11"/>
        <v>0</v>
      </c>
      <c r="Q135" s="199">
        <v>0</v>
      </c>
      <c r="R135" s="199">
        <f t="shared" si="12"/>
        <v>0</v>
      </c>
      <c r="S135" s="199">
        <v>0</v>
      </c>
      <c r="T135" s="200">
        <f t="shared" si="13"/>
        <v>0</v>
      </c>
      <c r="U135" s="34"/>
      <c r="V135" s="34"/>
      <c r="W135" s="34"/>
      <c r="X135" s="34"/>
      <c r="Y135" s="34"/>
      <c r="Z135" s="34"/>
      <c r="AA135" s="34"/>
      <c r="AB135" s="34"/>
      <c r="AC135" s="34"/>
      <c r="AD135" s="34"/>
      <c r="AE135" s="34"/>
      <c r="AR135" s="201" t="s">
        <v>557</v>
      </c>
      <c r="AT135" s="201" t="s">
        <v>222</v>
      </c>
      <c r="AU135" s="201" t="s">
        <v>89</v>
      </c>
      <c r="AY135" s="17" t="s">
        <v>220</v>
      </c>
      <c r="BE135" s="202">
        <f t="shared" si="14"/>
        <v>0</v>
      </c>
      <c r="BF135" s="202">
        <f t="shared" si="15"/>
        <v>0</v>
      </c>
      <c r="BG135" s="202">
        <f t="shared" si="16"/>
        <v>0</v>
      </c>
      <c r="BH135" s="202">
        <f t="shared" si="17"/>
        <v>0</v>
      </c>
      <c r="BI135" s="202">
        <f t="shared" si="18"/>
        <v>0</v>
      </c>
      <c r="BJ135" s="17" t="s">
        <v>89</v>
      </c>
      <c r="BK135" s="202">
        <f t="shared" si="19"/>
        <v>0</v>
      </c>
      <c r="BL135" s="17" t="s">
        <v>557</v>
      </c>
      <c r="BM135" s="201" t="s">
        <v>321</v>
      </c>
    </row>
    <row r="136" spans="1:65" s="2" customFormat="1" ht="24">
      <c r="A136" s="34"/>
      <c r="B136" s="35"/>
      <c r="C136" s="190" t="s">
        <v>164</v>
      </c>
      <c r="D136" s="190" t="s">
        <v>222</v>
      </c>
      <c r="E136" s="191" t="s">
        <v>3243</v>
      </c>
      <c r="F136" s="192" t="s">
        <v>3244</v>
      </c>
      <c r="G136" s="193" t="s">
        <v>2330</v>
      </c>
      <c r="H136" s="194">
        <v>6</v>
      </c>
      <c r="I136" s="195"/>
      <c r="J136" s="196">
        <f t="shared" si="10"/>
        <v>0</v>
      </c>
      <c r="K136" s="192" t="s">
        <v>1</v>
      </c>
      <c r="L136" s="39"/>
      <c r="M136" s="197" t="s">
        <v>1</v>
      </c>
      <c r="N136" s="198" t="s">
        <v>42</v>
      </c>
      <c r="O136" s="71"/>
      <c r="P136" s="199">
        <f t="shared" si="11"/>
        <v>0</v>
      </c>
      <c r="Q136" s="199">
        <v>0</v>
      </c>
      <c r="R136" s="199">
        <f t="shared" si="12"/>
        <v>0</v>
      </c>
      <c r="S136" s="199">
        <v>0</v>
      </c>
      <c r="T136" s="200">
        <f t="shared" si="13"/>
        <v>0</v>
      </c>
      <c r="U136" s="34"/>
      <c r="V136" s="34"/>
      <c r="W136" s="34"/>
      <c r="X136" s="34"/>
      <c r="Y136" s="34"/>
      <c r="Z136" s="34"/>
      <c r="AA136" s="34"/>
      <c r="AB136" s="34"/>
      <c r="AC136" s="34"/>
      <c r="AD136" s="34"/>
      <c r="AE136" s="34"/>
      <c r="AR136" s="201" t="s">
        <v>557</v>
      </c>
      <c r="AT136" s="201" t="s">
        <v>222</v>
      </c>
      <c r="AU136" s="201" t="s">
        <v>89</v>
      </c>
      <c r="AY136" s="17" t="s">
        <v>220</v>
      </c>
      <c r="BE136" s="202">
        <f t="shared" si="14"/>
        <v>0</v>
      </c>
      <c r="BF136" s="202">
        <f t="shared" si="15"/>
        <v>0</v>
      </c>
      <c r="BG136" s="202">
        <f t="shared" si="16"/>
        <v>0</v>
      </c>
      <c r="BH136" s="202">
        <f t="shared" si="17"/>
        <v>0</v>
      </c>
      <c r="BI136" s="202">
        <f t="shared" si="18"/>
        <v>0</v>
      </c>
      <c r="BJ136" s="17" t="s">
        <v>89</v>
      </c>
      <c r="BK136" s="202">
        <f t="shared" si="19"/>
        <v>0</v>
      </c>
      <c r="BL136" s="17" t="s">
        <v>557</v>
      </c>
      <c r="BM136" s="201" t="s">
        <v>330</v>
      </c>
    </row>
    <row r="137" spans="1:65" s="2" customFormat="1" ht="24">
      <c r="A137" s="34"/>
      <c r="B137" s="35"/>
      <c r="C137" s="190" t="s">
        <v>167</v>
      </c>
      <c r="D137" s="190" t="s">
        <v>222</v>
      </c>
      <c r="E137" s="191" t="s">
        <v>3245</v>
      </c>
      <c r="F137" s="192" t="s">
        <v>3246</v>
      </c>
      <c r="G137" s="193" t="s">
        <v>308</v>
      </c>
      <c r="H137" s="194">
        <v>15</v>
      </c>
      <c r="I137" s="195"/>
      <c r="J137" s="196">
        <f t="shared" si="10"/>
        <v>0</v>
      </c>
      <c r="K137" s="192" t="s">
        <v>1</v>
      </c>
      <c r="L137" s="39"/>
      <c r="M137" s="197" t="s">
        <v>1</v>
      </c>
      <c r="N137" s="198" t="s">
        <v>42</v>
      </c>
      <c r="O137" s="71"/>
      <c r="P137" s="199">
        <f t="shared" si="11"/>
        <v>0</v>
      </c>
      <c r="Q137" s="199">
        <v>0</v>
      </c>
      <c r="R137" s="199">
        <f t="shared" si="12"/>
        <v>0</v>
      </c>
      <c r="S137" s="199">
        <v>0</v>
      </c>
      <c r="T137" s="200">
        <f t="shared" si="13"/>
        <v>0</v>
      </c>
      <c r="U137" s="34"/>
      <c r="V137" s="34"/>
      <c r="W137" s="34"/>
      <c r="X137" s="34"/>
      <c r="Y137" s="34"/>
      <c r="Z137" s="34"/>
      <c r="AA137" s="34"/>
      <c r="AB137" s="34"/>
      <c r="AC137" s="34"/>
      <c r="AD137" s="34"/>
      <c r="AE137" s="34"/>
      <c r="AR137" s="201" t="s">
        <v>557</v>
      </c>
      <c r="AT137" s="201" t="s">
        <v>222</v>
      </c>
      <c r="AU137" s="201" t="s">
        <v>89</v>
      </c>
      <c r="AY137" s="17" t="s">
        <v>220</v>
      </c>
      <c r="BE137" s="202">
        <f t="shared" si="14"/>
        <v>0</v>
      </c>
      <c r="BF137" s="202">
        <f t="shared" si="15"/>
        <v>0</v>
      </c>
      <c r="BG137" s="202">
        <f t="shared" si="16"/>
        <v>0</v>
      </c>
      <c r="BH137" s="202">
        <f t="shared" si="17"/>
        <v>0</v>
      </c>
      <c r="BI137" s="202">
        <f t="shared" si="18"/>
        <v>0</v>
      </c>
      <c r="BJ137" s="17" t="s">
        <v>89</v>
      </c>
      <c r="BK137" s="202">
        <f t="shared" si="19"/>
        <v>0</v>
      </c>
      <c r="BL137" s="17" t="s">
        <v>557</v>
      </c>
      <c r="BM137" s="201" t="s">
        <v>342</v>
      </c>
    </row>
    <row r="138" spans="1:65" s="2" customFormat="1" ht="24">
      <c r="A138" s="34"/>
      <c r="B138" s="35"/>
      <c r="C138" s="190" t="s">
        <v>285</v>
      </c>
      <c r="D138" s="190" t="s">
        <v>222</v>
      </c>
      <c r="E138" s="191" t="s">
        <v>3247</v>
      </c>
      <c r="F138" s="192" t="s">
        <v>3248</v>
      </c>
      <c r="G138" s="193" t="s">
        <v>1555</v>
      </c>
      <c r="H138" s="194">
        <v>1</v>
      </c>
      <c r="I138" s="195"/>
      <c r="J138" s="196">
        <f t="shared" si="10"/>
        <v>0</v>
      </c>
      <c r="K138" s="192" t="s">
        <v>1</v>
      </c>
      <c r="L138" s="39"/>
      <c r="M138" s="197" t="s">
        <v>1</v>
      </c>
      <c r="N138" s="198" t="s">
        <v>42</v>
      </c>
      <c r="O138" s="71"/>
      <c r="P138" s="199">
        <f t="shared" si="11"/>
        <v>0</v>
      </c>
      <c r="Q138" s="199">
        <v>0</v>
      </c>
      <c r="R138" s="199">
        <f t="shared" si="12"/>
        <v>0</v>
      </c>
      <c r="S138" s="199">
        <v>0</v>
      </c>
      <c r="T138" s="200">
        <f t="shared" si="13"/>
        <v>0</v>
      </c>
      <c r="U138" s="34"/>
      <c r="V138" s="34"/>
      <c r="W138" s="34"/>
      <c r="X138" s="34"/>
      <c r="Y138" s="34"/>
      <c r="Z138" s="34"/>
      <c r="AA138" s="34"/>
      <c r="AB138" s="34"/>
      <c r="AC138" s="34"/>
      <c r="AD138" s="34"/>
      <c r="AE138" s="34"/>
      <c r="AR138" s="201" t="s">
        <v>557</v>
      </c>
      <c r="AT138" s="201" t="s">
        <v>222</v>
      </c>
      <c r="AU138" s="201" t="s">
        <v>89</v>
      </c>
      <c r="AY138" s="17" t="s">
        <v>220</v>
      </c>
      <c r="BE138" s="202">
        <f t="shared" si="14"/>
        <v>0</v>
      </c>
      <c r="BF138" s="202">
        <f t="shared" si="15"/>
        <v>0</v>
      </c>
      <c r="BG138" s="202">
        <f t="shared" si="16"/>
        <v>0</v>
      </c>
      <c r="BH138" s="202">
        <f t="shared" si="17"/>
        <v>0</v>
      </c>
      <c r="BI138" s="202">
        <f t="shared" si="18"/>
        <v>0</v>
      </c>
      <c r="BJ138" s="17" t="s">
        <v>89</v>
      </c>
      <c r="BK138" s="202">
        <f t="shared" si="19"/>
        <v>0</v>
      </c>
      <c r="BL138" s="17" t="s">
        <v>557</v>
      </c>
      <c r="BM138" s="201" t="s">
        <v>352</v>
      </c>
    </row>
    <row r="139" spans="1:65" s="2" customFormat="1" ht="36">
      <c r="A139" s="34"/>
      <c r="B139" s="35"/>
      <c r="C139" s="190" t="s">
        <v>290</v>
      </c>
      <c r="D139" s="190" t="s">
        <v>222</v>
      </c>
      <c r="E139" s="191" t="s">
        <v>3249</v>
      </c>
      <c r="F139" s="192" t="s">
        <v>3876</v>
      </c>
      <c r="G139" s="193" t="s">
        <v>2330</v>
      </c>
      <c r="H139" s="194">
        <v>18</v>
      </c>
      <c r="I139" s="195"/>
      <c r="J139" s="196">
        <f t="shared" si="10"/>
        <v>0</v>
      </c>
      <c r="K139" s="192" t="s">
        <v>1</v>
      </c>
      <c r="L139" s="39"/>
      <c r="M139" s="197" t="s">
        <v>1</v>
      </c>
      <c r="N139" s="198" t="s">
        <v>42</v>
      </c>
      <c r="O139" s="71"/>
      <c r="P139" s="199">
        <f t="shared" si="11"/>
        <v>0</v>
      </c>
      <c r="Q139" s="199">
        <v>0</v>
      </c>
      <c r="R139" s="199">
        <f t="shared" si="12"/>
        <v>0</v>
      </c>
      <c r="S139" s="199">
        <v>0</v>
      </c>
      <c r="T139" s="200">
        <f t="shared" si="13"/>
        <v>0</v>
      </c>
      <c r="U139" s="34"/>
      <c r="V139" s="34"/>
      <c r="W139" s="34"/>
      <c r="X139" s="34"/>
      <c r="Y139" s="34"/>
      <c r="Z139" s="34"/>
      <c r="AA139" s="34"/>
      <c r="AB139" s="34"/>
      <c r="AC139" s="34"/>
      <c r="AD139" s="34"/>
      <c r="AE139" s="34"/>
      <c r="AR139" s="201" t="s">
        <v>557</v>
      </c>
      <c r="AT139" s="201" t="s">
        <v>222</v>
      </c>
      <c r="AU139" s="201" t="s">
        <v>89</v>
      </c>
      <c r="AY139" s="17" t="s">
        <v>220</v>
      </c>
      <c r="BE139" s="202">
        <f t="shared" si="14"/>
        <v>0</v>
      </c>
      <c r="BF139" s="202">
        <f t="shared" si="15"/>
        <v>0</v>
      </c>
      <c r="BG139" s="202">
        <f t="shared" si="16"/>
        <v>0</v>
      </c>
      <c r="BH139" s="202">
        <f t="shared" si="17"/>
        <v>0</v>
      </c>
      <c r="BI139" s="202">
        <f t="shared" si="18"/>
        <v>0</v>
      </c>
      <c r="BJ139" s="17" t="s">
        <v>89</v>
      </c>
      <c r="BK139" s="202">
        <f t="shared" si="19"/>
        <v>0</v>
      </c>
      <c r="BL139" s="17" t="s">
        <v>557</v>
      </c>
      <c r="BM139" s="201" t="s">
        <v>364</v>
      </c>
    </row>
    <row r="140" spans="1:65" s="2" customFormat="1" ht="24">
      <c r="A140" s="34"/>
      <c r="B140" s="35"/>
      <c r="C140" s="190" t="s">
        <v>8</v>
      </c>
      <c r="D140" s="190" t="s">
        <v>222</v>
      </c>
      <c r="E140" s="191" t="s">
        <v>3250</v>
      </c>
      <c r="F140" s="192" t="s">
        <v>3251</v>
      </c>
      <c r="G140" s="193" t="s">
        <v>1555</v>
      </c>
      <c r="H140" s="194">
        <v>1</v>
      </c>
      <c r="I140" s="195"/>
      <c r="J140" s="196">
        <f t="shared" si="10"/>
        <v>0</v>
      </c>
      <c r="K140" s="192" t="s">
        <v>1</v>
      </c>
      <c r="L140" s="39"/>
      <c r="M140" s="197" t="s">
        <v>1</v>
      </c>
      <c r="N140" s="198" t="s">
        <v>42</v>
      </c>
      <c r="O140" s="71"/>
      <c r="P140" s="199">
        <f t="shared" si="11"/>
        <v>0</v>
      </c>
      <c r="Q140" s="199">
        <v>0</v>
      </c>
      <c r="R140" s="199">
        <f t="shared" si="12"/>
        <v>0</v>
      </c>
      <c r="S140" s="199">
        <v>0</v>
      </c>
      <c r="T140" s="200">
        <f t="shared" si="13"/>
        <v>0</v>
      </c>
      <c r="U140" s="34"/>
      <c r="V140" s="34"/>
      <c r="W140" s="34"/>
      <c r="X140" s="34"/>
      <c r="Y140" s="34"/>
      <c r="Z140" s="34"/>
      <c r="AA140" s="34"/>
      <c r="AB140" s="34"/>
      <c r="AC140" s="34"/>
      <c r="AD140" s="34"/>
      <c r="AE140" s="34"/>
      <c r="AR140" s="201" t="s">
        <v>557</v>
      </c>
      <c r="AT140" s="201" t="s">
        <v>222</v>
      </c>
      <c r="AU140" s="201" t="s">
        <v>89</v>
      </c>
      <c r="AY140" s="17" t="s">
        <v>220</v>
      </c>
      <c r="BE140" s="202">
        <f t="shared" si="14"/>
        <v>0</v>
      </c>
      <c r="BF140" s="202">
        <f t="shared" si="15"/>
        <v>0</v>
      </c>
      <c r="BG140" s="202">
        <f t="shared" si="16"/>
        <v>0</v>
      </c>
      <c r="BH140" s="202">
        <f t="shared" si="17"/>
        <v>0</v>
      </c>
      <c r="BI140" s="202">
        <f t="shared" si="18"/>
        <v>0</v>
      </c>
      <c r="BJ140" s="17" t="s">
        <v>89</v>
      </c>
      <c r="BK140" s="202">
        <f t="shared" si="19"/>
        <v>0</v>
      </c>
      <c r="BL140" s="17" t="s">
        <v>557</v>
      </c>
      <c r="BM140" s="201" t="s">
        <v>389</v>
      </c>
    </row>
    <row r="141" spans="1:65" s="2" customFormat="1" ht="24">
      <c r="A141" s="34"/>
      <c r="B141" s="35"/>
      <c r="C141" s="190" t="s">
        <v>298</v>
      </c>
      <c r="D141" s="190" t="s">
        <v>222</v>
      </c>
      <c r="E141" s="191" t="s">
        <v>3252</v>
      </c>
      <c r="F141" s="192" t="s">
        <v>3253</v>
      </c>
      <c r="G141" s="193" t="s">
        <v>2330</v>
      </c>
      <c r="H141" s="194">
        <v>16</v>
      </c>
      <c r="I141" s="195"/>
      <c r="J141" s="196">
        <f t="shared" si="10"/>
        <v>0</v>
      </c>
      <c r="K141" s="192" t="s">
        <v>1</v>
      </c>
      <c r="L141" s="39"/>
      <c r="M141" s="197" t="s">
        <v>1</v>
      </c>
      <c r="N141" s="198" t="s">
        <v>42</v>
      </c>
      <c r="O141" s="71"/>
      <c r="P141" s="199">
        <f t="shared" si="11"/>
        <v>0</v>
      </c>
      <c r="Q141" s="199">
        <v>0</v>
      </c>
      <c r="R141" s="199">
        <f t="shared" si="12"/>
        <v>0</v>
      </c>
      <c r="S141" s="199">
        <v>0</v>
      </c>
      <c r="T141" s="200">
        <f t="shared" si="13"/>
        <v>0</v>
      </c>
      <c r="U141" s="34"/>
      <c r="V141" s="34"/>
      <c r="W141" s="34"/>
      <c r="X141" s="34"/>
      <c r="Y141" s="34"/>
      <c r="Z141" s="34"/>
      <c r="AA141" s="34"/>
      <c r="AB141" s="34"/>
      <c r="AC141" s="34"/>
      <c r="AD141" s="34"/>
      <c r="AE141" s="34"/>
      <c r="AR141" s="201" t="s">
        <v>557</v>
      </c>
      <c r="AT141" s="201" t="s">
        <v>222</v>
      </c>
      <c r="AU141" s="201" t="s">
        <v>89</v>
      </c>
      <c r="AY141" s="17" t="s">
        <v>220</v>
      </c>
      <c r="BE141" s="202">
        <f t="shared" si="14"/>
        <v>0</v>
      </c>
      <c r="BF141" s="202">
        <f t="shared" si="15"/>
        <v>0</v>
      </c>
      <c r="BG141" s="202">
        <f t="shared" si="16"/>
        <v>0</v>
      </c>
      <c r="BH141" s="202">
        <f t="shared" si="17"/>
        <v>0</v>
      </c>
      <c r="BI141" s="202">
        <f t="shared" si="18"/>
        <v>0</v>
      </c>
      <c r="BJ141" s="17" t="s">
        <v>89</v>
      </c>
      <c r="BK141" s="202">
        <f t="shared" si="19"/>
        <v>0</v>
      </c>
      <c r="BL141" s="17" t="s">
        <v>557</v>
      </c>
      <c r="BM141" s="201" t="s">
        <v>399</v>
      </c>
    </row>
    <row r="142" spans="1:65" s="2" customFormat="1" ht="24">
      <c r="A142" s="34"/>
      <c r="B142" s="35"/>
      <c r="C142" s="190" t="s">
        <v>305</v>
      </c>
      <c r="D142" s="190" t="s">
        <v>222</v>
      </c>
      <c r="E142" s="191" t="s">
        <v>3254</v>
      </c>
      <c r="F142" s="192" t="s">
        <v>3255</v>
      </c>
      <c r="G142" s="193" t="s">
        <v>1555</v>
      </c>
      <c r="H142" s="194">
        <v>1</v>
      </c>
      <c r="I142" s="195"/>
      <c r="J142" s="196">
        <f t="shared" si="10"/>
        <v>0</v>
      </c>
      <c r="K142" s="192" t="s">
        <v>1</v>
      </c>
      <c r="L142" s="39"/>
      <c r="M142" s="197" t="s">
        <v>1</v>
      </c>
      <c r="N142" s="198" t="s">
        <v>42</v>
      </c>
      <c r="O142" s="71"/>
      <c r="P142" s="199">
        <f t="shared" si="11"/>
        <v>0</v>
      </c>
      <c r="Q142" s="199">
        <v>0</v>
      </c>
      <c r="R142" s="199">
        <f t="shared" si="12"/>
        <v>0</v>
      </c>
      <c r="S142" s="199">
        <v>0</v>
      </c>
      <c r="T142" s="200">
        <f t="shared" si="13"/>
        <v>0</v>
      </c>
      <c r="U142" s="34"/>
      <c r="V142" s="34"/>
      <c r="W142" s="34"/>
      <c r="X142" s="34"/>
      <c r="Y142" s="34"/>
      <c r="Z142" s="34"/>
      <c r="AA142" s="34"/>
      <c r="AB142" s="34"/>
      <c r="AC142" s="34"/>
      <c r="AD142" s="34"/>
      <c r="AE142" s="34"/>
      <c r="AR142" s="201" t="s">
        <v>557</v>
      </c>
      <c r="AT142" s="201" t="s">
        <v>222</v>
      </c>
      <c r="AU142" s="201" t="s">
        <v>89</v>
      </c>
      <c r="AY142" s="17" t="s">
        <v>220</v>
      </c>
      <c r="BE142" s="202">
        <f t="shared" si="14"/>
        <v>0</v>
      </c>
      <c r="BF142" s="202">
        <f t="shared" si="15"/>
        <v>0</v>
      </c>
      <c r="BG142" s="202">
        <f t="shared" si="16"/>
        <v>0</v>
      </c>
      <c r="BH142" s="202">
        <f t="shared" si="17"/>
        <v>0</v>
      </c>
      <c r="BI142" s="202">
        <f t="shared" si="18"/>
        <v>0</v>
      </c>
      <c r="BJ142" s="17" t="s">
        <v>89</v>
      </c>
      <c r="BK142" s="202">
        <f t="shared" si="19"/>
        <v>0</v>
      </c>
      <c r="BL142" s="17" t="s">
        <v>557</v>
      </c>
      <c r="BM142" s="201" t="s">
        <v>407</v>
      </c>
    </row>
    <row r="143" spans="2:63" s="12" customFormat="1" ht="22.9" customHeight="1">
      <c r="B143" s="174"/>
      <c r="C143" s="175"/>
      <c r="D143" s="176" t="s">
        <v>75</v>
      </c>
      <c r="E143" s="188" t="s">
        <v>1784</v>
      </c>
      <c r="F143" s="188" t="s">
        <v>3256</v>
      </c>
      <c r="G143" s="175"/>
      <c r="H143" s="175"/>
      <c r="I143" s="178"/>
      <c r="J143" s="189">
        <f>BK143</f>
        <v>0</v>
      </c>
      <c r="K143" s="175"/>
      <c r="L143" s="180"/>
      <c r="M143" s="181"/>
      <c r="N143" s="182"/>
      <c r="O143" s="182"/>
      <c r="P143" s="183">
        <f>SUM(P144:P151)</f>
        <v>0</v>
      </c>
      <c r="Q143" s="182"/>
      <c r="R143" s="183">
        <f>SUM(R144:R151)</f>
        <v>0</v>
      </c>
      <c r="S143" s="182"/>
      <c r="T143" s="184">
        <f>SUM(T144:T151)</f>
        <v>0</v>
      </c>
      <c r="AR143" s="185" t="s">
        <v>83</v>
      </c>
      <c r="AT143" s="186" t="s">
        <v>75</v>
      </c>
      <c r="AU143" s="186" t="s">
        <v>83</v>
      </c>
      <c r="AY143" s="185" t="s">
        <v>220</v>
      </c>
      <c r="BK143" s="187">
        <f>SUM(BK144:BK151)</f>
        <v>0</v>
      </c>
    </row>
    <row r="144" spans="1:65" s="2" customFormat="1" ht="16.5" customHeight="1">
      <c r="A144" s="34"/>
      <c r="B144" s="35"/>
      <c r="C144" s="190" t="s">
        <v>311</v>
      </c>
      <c r="D144" s="190" t="s">
        <v>222</v>
      </c>
      <c r="E144" s="191" t="s">
        <v>3257</v>
      </c>
      <c r="F144" s="192" t="s">
        <v>3822</v>
      </c>
      <c r="G144" s="193" t="s">
        <v>308</v>
      </c>
      <c r="H144" s="194">
        <v>15</v>
      </c>
      <c r="I144" s="195"/>
      <c r="J144" s="196">
        <f aca="true" t="shared" si="20" ref="J144:J151">ROUND(I144*H144,2)</f>
        <v>0</v>
      </c>
      <c r="K144" s="192" t="s">
        <v>1</v>
      </c>
      <c r="L144" s="39"/>
      <c r="M144" s="197" t="s">
        <v>1</v>
      </c>
      <c r="N144" s="198" t="s">
        <v>42</v>
      </c>
      <c r="O144" s="71"/>
      <c r="P144" s="199">
        <f aca="true" t="shared" si="21" ref="P144:P151">O144*H144</f>
        <v>0</v>
      </c>
      <c r="Q144" s="199">
        <v>0</v>
      </c>
      <c r="R144" s="199">
        <f aca="true" t="shared" si="22" ref="R144:R151">Q144*H144</f>
        <v>0</v>
      </c>
      <c r="S144" s="199">
        <v>0</v>
      </c>
      <c r="T144" s="200">
        <f aca="true" t="shared" si="23" ref="T144:T151">S144*H144</f>
        <v>0</v>
      </c>
      <c r="U144" s="34"/>
      <c r="V144" s="34"/>
      <c r="W144" s="34"/>
      <c r="X144" s="34"/>
      <c r="Y144" s="34"/>
      <c r="Z144" s="34"/>
      <c r="AA144" s="34"/>
      <c r="AB144" s="34"/>
      <c r="AC144" s="34"/>
      <c r="AD144" s="34"/>
      <c r="AE144" s="34"/>
      <c r="AR144" s="201" t="s">
        <v>557</v>
      </c>
      <c r="AT144" s="201" t="s">
        <v>222</v>
      </c>
      <c r="AU144" s="201" t="s">
        <v>89</v>
      </c>
      <c r="AY144" s="17" t="s">
        <v>220</v>
      </c>
      <c r="BE144" s="202">
        <f aca="true" t="shared" si="24" ref="BE144:BE151">IF(N144="základní",J144,0)</f>
        <v>0</v>
      </c>
      <c r="BF144" s="202">
        <f aca="true" t="shared" si="25" ref="BF144:BF151">IF(N144="snížená",J144,0)</f>
        <v>0</v>
      </c>
      <c r="BG144" s="202">
        <f aca="true" t="shared" si="26" ref="BG144:BG151">IF(N144="zákl. přenesená",J144,0)</f>
        <v>0</v>
      </c>
      <c r="BH144" s="202">
        <f aca="true" t="shared" si="27" ref="BH144:BH151">IF(N144="sníž. přenesená",J144,0)</f>
        <v>0</v>
      </c>
      <c r="BI144" s="202">
        <f aca="true" t="shared" si="28" ref="BI144:BI151">IF(N144="nulová",J144,0)</f>
        <v>0</v>
      </c>
      <c r="BJ144" s="17" t="s">
        <v>89</v>
      </c>
      <c r="BK144" s="202">
        <f aca="true" t="shared" si="29" ref="BK144:BK151">ROUND(I144*H144,2)</f>
        <v>0</v>
      </c>
      <c r="BL144" s="17" t="s">
        <v>557</v>
      </c>
      <c r="BM144" s="201" t="s">
        <v>416</v>
      </c>
    </row>
    <row r="145" spans="1:65" s="2" customFormat="1" ht="16.5" customHeight="1">
      <c r="A145" s="34"/>
      <c r="B145" s="35"/>
      <c r="C145" s="190" t="s">
        <v>316</v>
      </c>
      <c r="D145" s="190" t="s">
        <v>222</v>
      </c>
      <c r="E145" s="191" t="s">
        <v>3258</v>
      </c>
      <c r="F145" s="192" t="s">
        <v>3823</v>
      </c>
      <c r="G145" s="193" t="s">
        <v>308</v>
      </c>
      <c r="H145" s="194">
        <v>10</v>
      </c>
      <c r="I145" s="195"/>
      <c r="J145" s="196">
        <f t="shared" si="20"/>
        <v>0</v>
      </c>
      <c r="K145" s="192" t="s">
        <v>1</v>
      </c>
      <c r="L145" s="39"/>
      <c r="M145" s="197" t="s">
        <v>1</v>
      </c>
      <c r="N145" s="198" t="s">
        <v>42</v>
      </c>
      <c r="O145" s="71"/>
      <c r="P145" s="199">
        <f t="shared" si="21"/>
        <v>0</v>
      </c>
      <c r="Q145" s="199">
        <v>0</v>
      </c>
      <c r="R145" s="199">
        <f t="shared" si="22"/>
        <v>0</v>
      </c>
      <c r="S145" s="199">
        <v>0</v>
      </c>
      <c r="T145" s="200">
        <f t="shared" si="23"/>
        <v>0</v>
      </c>
      <c r="U145" s="34"/>
      <c r="V145" s="34"/>
      <c r="W145" s="34"/>
      <c r="X145" s="34"/>
      <c r="Y145" s="34"/>
      <c r="Z145" s="34"/>
      <c r="AA145" s="34"/>
      <c r="AB145" s="34"/>
      <c r="AC145" s="34"/>
      <c r="AD145" s="34"/>
      <c r="AE145" s="34"/>
      <c r="AR145" s="201" t="s">
        <v>557</v>
      </c>
      <c r="AT145" s="201" t="s">
        <v>222</v>
      </c>
      <c r="AU145" s="201" t="s">
        <v>89</v>
      </c>
      <c r="AY145" s="17" t="s">
        <v>220</v>
      </c>
      <c r="BE145" s="202">
        <f t="shared" si="24"/>
        <v>0</v>
      </c>
      <c r="BF145" s="202">
        <f t="shared" si="25"/>
        <v>0</v>
      </c>
      <c r="BG145" s="202">
        <f t="shared" si="26"/>
        <v>0</v>
      </c>
      <c r="BH145" s="202">
        <f t="shared" si="27"/>
        <v>0</v>
      </c>
      <c r="BI145" s="202">
        <f t="shared" si="28"/>
        <v>0</v>
      </c>
      <c r="BJ145" s="17" t="s">
        <v>89</v>
      </c>
      <c r="BK145" s="202">
        <f t="shared" si="29"/>
        <v>0</v>
      </c>
      <c r="BL145" s="17" t="s">
        <v>557</v>
      </c>
      <c r="BM145" s="201" t="s">
        <v>424</v>
      </c>
    </row>
    <row r="146" spans="1:65" s="2" customFormat="1" ht="16.5" customHeight="1">
      <c r="A146" s="34"/>
      <c r="B146" s="35"/>
      <c r="C146" s="190" t="s">
        <v>321</v>
      </c>
      <c r="D146" s="190" t="s">
        <v>222</v>
      </c>
      <c r="E146" s="191" t="s">
        <v>3259</v>
      </c>
      <c r="F146" s="192" t="s">
        <v>3260</v>
      </c>
      <c r="G146" s="193" t="s">
        <v>308</v>
      </c>
      <c r="H146" s="194">
        <v>45</v>
      </c>
      <c r="I146" s="195"/>
      <c r="J146" s="196">
        <f t="shared" si="20"/>
        <v>0</v>
      </c>
      <c r="K146" s="192" t="s">
        <v>1</v>
      </c>
      <c r="L146" s="39"/>
      <c r="M146" s="197" t="s">
        <v>1</v>
      </c>
      <c r="N146" s="198" t="s">
        <v>42</v>
      </c>
      <c r="O146" s="71"/>
      <c r="P146" s="199">
        <f t="shared" si="21"/>
        <v>0</v>
      </c>
      <c r="Q146" s="199">
        <v>0</v>
      </c>
      <c r="R146" s="199">
        <f t="shared" si="22"/>
        <v>0</v>
      </c>
      <c r="S146" s="199">
        <v>0</v>
      </c>
      <c r="T146" s="200">
        <f t="shared" si="23"/>
        <v>0</v>
      </c>
      <c r="U146" s="34"/>
      <c r="V146" s="34"/>
      <c r="W146" s="34"/>
      <c r="X146" s="34"/>
      <c r="Y146" s="34"/>
      <c r="Z146" s="34"/>
      <c r="AA146" s="34"/>
      <c r="AB146" s="34"/>
      <c r="AC146" s="34"/>
      <c r="AD146" s="34"/>
      <c r="AE146" s="34"/>
      <c r="AR146" s="201" t="s">
        <v>557</v>
      </c>
      <c r="AT146" s="201" t="s">
        <v>222</v>
      </c>
      <c r="AU146" s="201" t="s">
        <v>89</v>
      </c>
      <c r="AY146" s="17" t="s">
        <v>220</v>
      </c>
      <c r="BE146" s="202">
        <f t="shared" si="24"/>
        <v>0</v>
      </c>
      <c r="BF146" s="202">
        <f t="shared" si="25"/>
        <v>0</v>
      </c>
      <c r="BG146" s="202">
        <f t="shared" si="26"/>
        <v>0</v>
      </c>
      <c r="BH146" s="202">
        <f t="shared" si="27"/>
        <v>0</v>
      </c>
      <c r="BI146" s="202">
        <f t="shared" si="28"/>
        <v>0</v>
      </c>
      <c r="BJ146" s="17" t="s">
        <v>89</v>
      </c>
      <c r="BK146" s="202">
        <f t="shared" si="29"/>
        <v>0</v>
      </c>
      <c r="BL146" s="17" t="s">
        <v>557</v>
      </c>
      <c r="BM146" s="201" t="s">
        <v>432</v>
      </c>
    </row>
    <row r="147" spans="1:65" s="2" customFormat="1" ht="24">
      <c r="A147" s="34"/>
      <c r="B147" s="35"/>
      <c r="C147" s="190" t="s">
        <v>7</v>
      </c>
      <c r="D147" s="190" t="s">
        <v>222</v>
      </c>
      <c r="E147" s="191" t="s">
        <v>3261</v>
      </c>
      <c r="F147" s="192" t="s">
        <v>3262</v>
      </c>
      <c r="G147" s="193" t="s">
        <v>1555</v>
      </c>
      <c r="H147" s="194">
        <v>1</v>
      </c>
      <c r="I147" s="195"/>
      <c r="J147" s="196">
        <f t="shared" si="20"/>
        <v>0</v>
      </c>
      <c r="K147" s="192" t="s">
        <v>1</v>
      </c>
      <c r="L147" s="39"/>
      <c r="M147" s="197" t="s">
        <v>1</v>
      </c>
      <c r="N147" s="198" t="s">
        <v>42</v>
      </c>
      <c r="O147" s="71"/>
      <c r="P147" s="199">
        <f t="shared" si="21"/>
        <v>0</v>
      </c>
      <c r="Q147" s="199">
        <v>0</v>
      </c>
      <c r="R147" s="199">
        <f t="shared" si="22"/>
        <v>0</v>
      </c>
      <c r="S147" s="199">
        <v>0</v>
      </c>
      <c r="T147" s="200">
        <f t="shared" si="23"/>
        <v>0</v>
      </c>
      <c r="U147" s="34"/>
      <c r="V147" s="34"/>
      <c r="W147" s="34"/>
      <c r="X147" s="34"/>
      <c r="Y147" s="34"/>
      <c r="Z147" s="34"/>
      <c r="AA147" s="34"/>
      <c r="AB147" s="34"/>
      <c r="AC147" s="34"/>
      <c r="AD147" s="34"/>
      <c r="AE147" s="34"/>
      <c r="AR147" s="201" t="s">
        <v>557</v>
      </c>
      <c r="AT147" s="201" t="s">
        <v>222</v>
      </c>
      <c r="AU147" s="201" t="s">
        <v>89</v>
      </c>
      <c r="AY147" s="17" t="s">
        <v>220</v>
      </c>
      <c r="BE147" s="202">
        <f t="shared" si="24"/>
        <v>0</v>
      </c>
      <c r="BF147" s="202">
        <f t="shared" si="25"/>
        <v>0</v>
      </c>
      <c r="BG147" s="202">
        <f t="shared" si="26"/>
        <v>0</v>
      </c>
      <c r="BH147" s="202">
        <f t="shared" si="27"/>
        <v>0</v>
      </c>
      <c r="BI147" s="202">
        <f t="shared" si="28"/>
        <v>0</v>
      </c>
      <c r="BJ147" s="17" t="s">
        <v>89</v>
      </c>
      <c r="BK147" s="202">
        <f t="shared" si="29"/>
        <v>0</v>
      </c>
      <c r="BL147" s="17" t="s">
        <v>557</v>
      </c>
      <c r="BM147" s="201" t="s">
        <v>440</v>
      </c>
    </row>
    <row r="148" spans="1:65" s="2" customFormat="1" ht="16.5" customHeight="1">
      <c r="A148" s="34"/>
      <c r="B148" s="35"/>
      <c r="C148" s="190" t="s">
        <v>330</v>
      </c>
      <c r="D148" s="190" t="s">
        <v>222</v>
      </c>
      <c r="E148" s="191" t="s">
        <v>3263</v>
      </c>
      <c r="F148" s="192" t="s">
        <v>3264</v>
      </c>
      <c r="G148" s="193" t="s">
        <v>308</v>
      </c>
      <c r="H148" s="194">
        <v>10</v>
      </c>
      <c r="I148" s="195"/>
      <c r="J148" s="196">
        <f t="shared" si="20"/>
        <v>0</v>
      </c>
      <c r="K148" s="192" t="s">
        <v>1</v>
      </c>
      <c r="L148" s="39"/>
      <c r="M148" s="197" t="s">
        <v>1</v>
      </c>
      <c r="N148" s="198" t="s">
        <v>42</v>
      </c>
      <c r="O148" s="71"/>
      <c r="P148" s="199">
        <f t="shared" si="21"/>
        <v>0</v>
      </c>
      <c r="Q148" s="199">
        <v>0</v>
      </c>
      <c r="R148" s="199">
        <f t="shared" si="22"/>
        <v>0</v>
      </c>
      <c r="S148" s="199">
        <v>0</v>
      </c>
      <c r="T148" s="200">
        <f t="shared" si="23"/>
        <v>0</v>
      </c>
      <c r="U148" s="34"/>
      <c r="V148" s="34"/>
      <c r="W148" s="34"/>
      <c r="X148" s="34"/>
      <c r="Y148" s="34"/>
      <c r="Z148" s="34"/>
      <c r="AA148" s="34"/>
      <c r="AB148" s="34"/>
      <c r="AC148" s="34"/>
      <c r="AD148" s="34"/>
      <c r="AE148" s="34"/>
      <c r="AR148" s="201" t="s">
        <v>557</v>
      </c>
      <c r="AT148" s="201" t="s">
        <v>222</v>
      </c>
      <c r="AU148" s="201" t="s">
        <v>89</v>
      </c>
      <c r="AY148" s="17" t="s">
        <v>220</v>
      </c>
      <c r="BE148" s="202">
        <f t="shared" si="24"/>
        <v>0</v>
      </c>
      <c r="BF148" s="202">
        <f t="shared" si="25"/>
        <v>0</v>
      </c>
      <c r="BG148" s="202">
        <f t="shared" si="26"/>
        <v>0</v>
      </c>
      <c r="BH148" s="202">
        <f t="shared" si="27"/>
        <v>0</v>
      </c>
      <c r="BI148" s="202">
        <f t="shared" si="28"/>
        <v>0</v>
      </c>
      <c r="BJ148" s="17" t="s">
        <v>89</v>
      </c>
      <c r="BK148" s="202">
        <f t="shared" si="29"/>
        <v>0</v>
      </c>
      <c r="BL148" s="17" t="s">
        <v>557</v>
      </c>
      <c r="BM148" s="201" t="s">
        <v>448</v>
      </c>
    </row>
    <row r="149" spans="1:65" s="2" customFormat="1" ht="24">
      <c r="A149" s="34"/>
      <c r="B149" s="35"/>
      <c r="C149" s="190" t="s">
        <v>336</v>
      </c>
      <c r="D149" s="190" t="s">
        <v>222</v>
      </c>
      <c r="E149" s="191" t="s">
        <v>3265</v>
      </c>
      <c r="F149" s="192" t="s">
        <v>3266</v>
      </c>
      <c r="G149" s="193" t="s">
        <v>1500</v>
      </c>
      <c r="H149" s="194">
        <v>6.5</v>
      </c>
      <c r="I149" s="195"/>
      <c r="J149" s="196">
        <f t="shared" si="20"/>
        <v>0</v>
      </c>
      <c r="K149" s="192" t="s">
        <v>1</v>
      </c>
      <c r="L149" s="39"/>
      <c r="M149" s="197" t="s">
        <v>1</v>
      </c>
      <c r="N149" s="198" t="s">
        <v>42</v>
      </c>
      <c r="O149" s="71"/>
      <c r="P149" s="199">
        <f t="shared" si="21"/>
        <v>0</v>
      </c>
      <c r="Q149" s="199">
        <v>0</v>
      </c>
      <c r="R149" s="199">
        <f t="shared" si="22"/>
        <v>0</v>
      </c>
      <c r="S149" s="199">
        <v>0</v>
      </c>
      <c r="T149" s="200">
        <f t="shared" si="23"/>
        <v>0</v>
      </c>
      <c r="U149" s="34"/>
      <c r="V149" s="34"/>
      <c r="W149" s="34"/>
      <c r="X149" s="34"/>
      <c r="Y149" s="34"/>
      <c r="Z149" s="34"/>
      <c r="AA149" s="34"/>
      <c r="AB149" s="34"/>
      <c r="AC149" s="34"/>
      <c r="AD149" s="34"/>
      <c r="AE149" s="34"/>
      <c r="AR149" s="201" t="s">
        <v>557</v>
      </c>
      <c r="AT149" s="201" t="s">
        <v>222</v>
      </c>
      <c r="AU149" s="201" t="s">
        <v>89</v>
      </c>
      <c r="AY149" s="17" t="s">
        <v>220</v>
      </c>
      <c r="BE149" s="202">
        <f t="shared" si="24"/>
        <v>0</v>
      </c>
      <c r="BF149" s="202">
        <f t="shared" si="25"/>
        <v>0</v>
      </c>
      <c r="BG149" s="202">
        <f t="shared" si="26"/>
        <v>0</v>
      </c>
      <c r="BH149" s="202">
        <f t="shared" si="27"/>
        <v>0</v>
      </c>
      <c r="BI149" s="202">
        <f t="shared" si="28"/>
        <v>0</v>
      </c>
      <c r="BJ149" s="17" t="s">
        <v>89</v>
      </c>
      <c r="BK149" s="202">
        <f t="shared" si="29"/>
        <v>0</v>
      </c>
      <c r="BL149" s="17" t="s">
        <v>557</v>
      </c>
      <c r="BM149" s="201" t="s">
        <v>456</v>
      </c>
    </row>
    <row r="150" spans="1:65" s="2" customFormat="1" ht="16.5" customHeight="1">
      <c r="A150" s="34"/>
      <c r="B150" s="35"/>
      <c r="C150" s="190" t="s">
        <v>342</v>
      </c>
      <c r="D150" s="190" t="s">
        <v>222</v>
      </c>
      <c r="E150" s="191" t="s">
        <v>3267</v>
      </c>
      <c r="F150" s="192" t="s">
        <v>3268</v>
      </c>
      <c r="G150" s="193" t="s">
        <v>1555</v>
      </c>
      <c r="H150" s="194">
        <v>1</v>
      </c>
      <c r="I150" s="195"/>
      <c r="J150" s="196">
        <f t="shared" si="20"/>
        <v>0</v>
      </c>
      <c r="K150" s="192" t="s">
        <v>1</v>
      </c>
      <c r="L150" s="39"/>
      <c r="M150" s="197" t="s">
        <v>1</v>
      </c>
      <c r="N150" s="198" t="s">
        <v>42</v>
      </c>
      <c r="O150" s="71"/>
      <c r="P150" s="199">
        <f t="shared" si="21"/>
        <v>0</v>
      </c>
      <c r="Q150" s="199">
        <v>0</v>
      </c>
      <c r="R150" s="199">
        <f t="shared" si="22"/>
        <v>0</v>
      </c>
      <c r="S150" s="199">
        <v>0</v>
      </c>
      <c r="T150" s="200">
        <f t="shared" si="23"/>
        <v>0</v>
      </c>
      <c r="U150" s="34"/>
      <c r="V150" s="34"/>
      <c r="W150" s="34"/>
      <c r="X150" s="34"/>
      <c r="Y150" s="34"/>
      <c r="Z150" s="34"/>
      <c r="AA150" s="34"/>
      <c r="AB150" s="34"/>
      <c r="AC150" s="34"/>
      <c r="AD150" s="34"/>
      <c r="AE150" s="34"/>
      <c r="AR150" s="201" t="s">
        <v>557</v>
      </c>
      <c r="AT150" s="201" t="s">
        <v>222</v>
      </c>
      <c r="AU150" s="201" t="s">
        <v>89</v>
      </c>
      <c r="AY150" s="17" t="s">
        <v>220</v>
      </c>
      <c r="BE150" s="202">
        <f t="shared" si="24"/>
        <v>0</v>
      </c>
      <c r="BF150" s="202">
        <f t="shared" si="25"/>
        <v>0</v>
      </c>
      <c r="BG150" s="202">
        <f t="shared" si="26"/>
        <v>0</v>
      </c>
      <c r="BH150" s="202">
        <f t="shared" si="27"/>
        <v>0</v>
      </c>
      <c r="BI150" s="202">
        <f t="shared" si="28"/>
        <v>0</v>
      </c>
      <c r="BJ150" s="17" t="s">
        <v>89</v>
      </c>
      <c r="BK150" s="202">
        <f t="shared" si="29"/>
        <v>0</v>
      </c>
      <c r="BL150" s="17" t="s">
        <v>557</v>
      </c>
      <c r="BM150" s="201" t="s">
        <v>464</v>
      </c>
    </row>
    <row r="151" spans="1:65" s="2" customFormat="1" ht="16.5" customHeight="1">
      <c r="A151" s="34"/>
      <c r="B151" s="35"/>
      <c r="C151" s="190" t="s">
        <v>346</v>
      </c>
      <c r="D151" s="190" t="s">
        <v>222</v>
      </c>
      <c r="E151" s="191" t="s">
        <v>3269</v>
      </c>
      <c r="F151" s="192" t="s">
        <v>3270</v>
      </c>
      <c r="G151" s="193" t="s">
        <v>1555</v>
      </c>
      <c r="H151" s="194">
        <v>1</v>
      </c>
      <c r="I151" s="195"/>
      <c r="J151" s="196">
        <f t="shared" si="20"/>
        <v>0</v>
      </c>
      <c r="K151" s="192" t="s">
        <v>1</v>
      </c>
      <c r="L151" s="39"/>
      <c r="M151" s="197" t="s">
        <v>1</v>
      </c>
      <c r="N151" s="198" t="s">
        <v>42</v>
      </c>
      <c r="O151" s="71"/>
      <c r="P151" s="199">
        <f t="shared" si="21"/>
        <v>0</v>
      </c>
      <c r="Q151" s="199">
        <v>0</v>
      </c>
      <c r="R151" s="199">
        <f t="shared" si="22"/>
        <v>0</v>
      </c>
      <c r="S151" s="199">
        <v>0</v>
      </c>
      <c r="T151" s="200">
        <f t="shared" si="23"/>
        <v>0</v>
      </c>
      <c r="U151" s="34"/>
      <c r="V151" s="34"/>
      <c r="W151" s="34"/>
      <c r="X151" s="34"/>
      <c r="Y151" s="34"/>
      <c r="Z151" s="34"/>
      <c r="AA151" s="34"/>
      <c r="AB151" s="34"/>
      <c r="AC151" s="34"/>
      <c r="AD151" s="34"/>
      <c r="AE151" s="34"/>
      <c r="AR151" s="201" t="s">
        <v>557</v>
      </c>
      <c r="AT151" s="201" t="s">
        <v>222</v>
      </c>
      <c r="AU151" s="201" t="s">
        <v>89</v>
      </c>
      <c r="AY151" s="17" t="s">
        <v>220</v>
      </c>
      <c r="BE151" s="202">
        <f t="shared" si="24"/>
        <v>0</v>
      </c>
      <c r="BF151" s="202">
        <f t="shared" si="25"/>
        <v>0</v>
      </c>
      <c r="BG151" s="202">
        <f t="shared" si="26"/>
        <v>0</v>
      </c>
      <c r="BH151" s="202">
        <f t="shared" si="27"/>
        <v>0</v>
      </c>
      <c r="BI151" s="202">
        <f t="shared" si="28"/>
        <v>0</v>
      </c>
      <c r="BJ151" s="17" t="s">
        <v>89</v>
      </c>
      <c r="BK151" s="202">
        <f t="shared" si="29"/>
        <v>0</v>
      </c>
      <c r="BL151" s="17" t="s">
        <v>557</v>
      </c>
      <c r="BM151" s="201" t="s">
        <v>472</v>
      </c>
    </row>
    <row r="152" spans="2:63" s="12" customFormat="1" ht="22.9" customHeight="1">
      <c r="B152" s="174"/>
      <c r="C152" s="175"/>
      <c r="D152" s="176" t="s">
        <v>75</v>
      </c>
      <c r="E152" s="188" t="s">
        <v>1798</v>
      </c>
      <c r="F152" s="188" t="s">
        <v>3271</v>
      </c>
      <c r="G152" s="175"/>
      <c r="H152" s="175"/>
      <c r="I152" s="178"/>
      <c r="J152" s="189">
        <f>BK152</f>
        <v>0</v>
      </c>
      <c r="K152" s="175"/>
      <c r="L152" s="180"/>
      <c r="M152" s="181"/>
      <c r="N152" s="182"/>
      <c r="O152" s="182"/>
      <c r="P152" s="183">
        <f>SUM(P153:P156)</f>
        <v>0</v>
      </c>
      <c r="Q152" s="182"/>
      <c r="R152" s="183">
        <f>SUM(R153:R156)</f>
        <v>0</v>
      </c>
      <c r="S152" s="182"/>
      <c r="T152" s="184">
        <f>SUM(T153:T156)</f>
        <v>0</v>
      </c>
      <c r="AR152" s="185" t="s">
        <v>83</v>
      </c>
      <c r="AT152" s="186" t="s">
        <v>75</v>
      </c>
      <c r="AU152" s="186" t="s">
        <v>83</v>
      </c>
      <c r="AY152" s="185" t="s">
        <v>220</v>
      </c>
      <c r="BK152" s="187">
        <f>SUM(BK153:BK156)</f>
        <v>0</v>
      </c>
    </row>
    <row r="153" spans="1:65" s="2" customFormat="1" ht="24">
      <c r="A153" s="34"/>
      <c r="B153" s="35"/>
      <c r="C153" s="190" t="s">
        <v>352</v>
      </c>
      <c r="D153" s="190" t="s">
        <v>222</v>
      </c>
      <c r="E153" s="191" t="s">
        <v>3272</v>
      </c>
      <c r="F153" s="192" t="s">
        <v>3273</v>
      </c>
      <c r="G153" s="193" t="s">
        <v>2330</v>
      </c>
      <c r="H153" s="194">
        <v>6</v>
      </c>
      <c r="I153" s="195"/>
      <c r="J153" s="196">
        <f>ROUND(I153*H153,2)</f>
        <v>0</v>
      </c>
      <c r="K153" s="192" t="s">
        <v>1</v>
      </c>
      <c r="L153" s="39"/>
      <c r="M153" s="197" t="s">
        <v>1</v>
      </c>
      <c r="N153" s="198" t="s">
        <v>42</v>
      </c>
      <c r="O153" s="71"/>
      <c r="P153" s="199">
        <f>O153*H153</f>
        <v>0</v>
      </c>
      <c r="Q153" s="199">
        <v>0</v>
      </c>
      <c r="R153" s="199">
        <f>Q153*H153</f>
        <v>0</v>
      </c>
      <c r="S153" s="199">
        <v>0</v>
      </c>
      <c r="T153" s="200">
        <f>S153*H153</f>
        <v>0</v>
      </c>
      <c r="U153" s="34"/>
      <c r="V153" s="34"/>
      <c r="W153" s="34"/>
      <c r="X153" s="34"/>
      <c r="Y153" s="34"/>
      <c r="Z153" s="34"/>
      <c r="AA153" s="34"/>
      <c r="AB153" s="34"/>
      <c r="AC153" s="34"/>
      <c r="AD153" s="34"/>
      <c r="AE153" s="34"/>
      <c r="AR153" s="201" t="s">
        <v>557</v>
      </c>
      <c r="AT153" s="201" t="s">
        <v>222</v>
      </c>
      <c r="AU153" s="201" t="s">
        <v>89</v>
      </c>
      <c r="AY153" s="17" t="s">
        <v>220</v>
      </c>
      <c r="BE153" s="202">
        <f>IF(N153="základní",J153,0)</f>
        <v>0</v>
      </c>
      <c r="BF153" s="202">
        <f>IF(N153="snížená",J153,0)</f>
        <v>0</v>
      </c>
      <c r="BG153" s="202">
        <f>IF(N153="zákl. přenesená",J153,0)</f>
        <v>0</v>
      </c>
      <c r="BH153" s="202">
        <f>IF(N153="sníž. přenesená",J153,0)</f>
        <v>0</v>
      </c>
      <c r="BI153" s="202">
        <f>IF(N153="nulová",J153,0)</f>
        <v>0</v>
      </c>
      <c r="BJ153" s="17" t="s">
        <v>89</v>
      </c>
      <c r="BK153" s="202">
        <f>ROUND(I153*H153,2)</f>
        <v>0</v>
      </c>
      <c r="BL153" s="17" t="s">
        <v>557</v>
      </c>
      <c r="BM153" s="201" t="s">
        <v>480</v>
      </c>
    </row>
    <row r="154" spans="1:65" s="2" customFormat="1" ht="24">
      <c r="A154" s="34"/>
      <c r="B154" s="35"/>
      <c r="C154" s="190" t="s">
        <v>357</v>
      </c>
      <c r="D154" s="190" t="s">
        <v>222</v>
      </c>
      <c r="E154" s="191" t="s">
        <v>2325</v>
      </c>
      <c r="F154" s="192" t="s">
        <v>2326</v>
      </c>
      <c r="G154" s="193" t="s">
        <v>2327</v>
      </c>
      <c r="H154" s="194">
        <v>6</v>
      </c>
      <c r="I154" s="195"/>
      <c r="J154" s="196">
        <f>ROUND(I154*H154,2)</f>
        <v>0</v>
      </c>
      <c r="K154" s="192" t="s">
        <v>1</v>
      </c>
      <c r="L154" s="39"/>
      <c r="M154" s="197" t="s">
        <v>1</v>
      </c>
      <c r="N154" s="198" t="s">
        <v>42</v>
      </c>
      <c r="O154" s="71"/>
      <c r="P154" s="199">
        <f>O154*H154</f>
        <v>0</v>
      </c>
      <c r="Q154" s="199">
        <v>0</v>
      </c>
      <c r="R154" s="199">
        <f>Q154*H154</f>
        <v>0</v>
      </c>
      <c r="S154" s="199">
        <v>0</v>
      </c>
      <c r="T154" s="200">
        <f>S154*H154</f>
        <v>0</v>
      </c>
      <c r="U154" s="34"/>
      <c r="V154" s="34"/>
      <c r="W154" s="34"/>
      <c r="X154" s="34"/>
      <c r="Y154" s="34"/>
      <c r="Z154" s="34"/>
      <c r="AA154" s="34"/>
      <c r="AB154" s="34"/>
      <c r="AC154" s="34"/>
      <c r="AD154" s="34"/>
      <c r="AE154" s="34"/>
      <c r="AR154" s="201" t="s">
        <v>557</v>
      </c>
      <c r="AT154" s="201" t="s">
        <v>222</v>
      </c>
      <c r="AU154" s="201" t="s">
        <v>89</v>
      </c>
      <c r="AY154" s="17" t="s">
        <v>220</v>
      </c>
      <c r="BE154" s="202">
        <f>IF(N154="základní",J154,0)</f>
        <v>0</v>
      </c>
      <c r="BF154" s="202">
        <f>IF(N154="snížená",J154,0)</f>
        <v>0</v>
      </c>
      <c r="BG154" s="202">
        <f>IF(N154="zákl. přenesená",J154,0)</f>
        <v>0</v>
      </c>
      <c r="BH154" s="202">
        <f>IF(N154="sníž. přenesená",J154,0)</f>
        <v>0</v>
      </c>
      <c r="BI154" s="202">
        <f>IF(N154="nulová",J154,0)</f>
        <v>0</v>
      </c>
      <c r="BJ154" s="17" t="s">
        <v>89</v>
      </c>
      <c r="BK154" s="202">
        <f>ROUND(I154*H154,2)</f>
        <v>0</v>
      </c>
      <c r="BL154" s="17" t="s">
        <v>557</v>
      </c>
      <c r="BM154" s="201" t="s">
        <v>488</v>
      </c>
    </row>
    <row r="155" spans="1:65" s="2" customFormat="1" ht="21.75" customHeight="1">
      <c r="A155" s="34"/>
      <c r="B155" s="35"/>
      <c r="C155" s="190" t="s">
        <v>364</v>
      </c>
      <c r="D155" s="190" t="s">
        <v>222</v>
      </c>
      <c r="E155" s="191" t="s">
        <v>3274</v>
      </c>
      <c r="F155" s="192" t="s">
        <v>3275</v>
      </c>
      <c r="G155" s="193" t="s">
        <v>2327</v>
      </c>
      <c r="H155" s="194">
        <v>8</v>
      </c>
      <c r="I155" s="195"/>
      <c r="J155" s="196">
        <f>ROUND(I155*H155,2)</f>
        <v>0</v>
      </c>
      <c r="K155" s="192" t="s">
        <v>1</v>
      </c>
      <c r="L155" s="39"/>
      <c r="M155" s="197" t="s">
        <v>1</v>
      </c>
      <c r="N155" s="198" t="s">
        <v>42</v>
      </c>
      <c r="O155" s="71"/>
      <c r="P155" s="199">
        <f>O155*H155</f>
        <v>0</v>
      </c>
      <c r="Q155" s="199">
        <v>0</v>
      </c>
      <c r="R155" s="199">
        <f>Q155*H155</f>
        <v>0</v>
      </c>
      <c r="S155" s="199">
        <v>0</v>
      </c>
      <c r="T155" s="200">
        <f>S155*H155</f>
        <v>0</v>
      </c>
      <c r="U155" s="34"/>
      <c r="V155" s="34"/>
      <c r="W155" s="34"/>
      <c r="X155" s="34"/>
      <c r="Y155" s="34"/>
      <c r="Z155" s="34"/>
      <c r="AA155" s="34"/>
      <c r="AB155" s="34"/>
      <c r="AC155" s="34"/>
      <c r="AD155" s="34"/>
      <c r="AE155" s="34"/>
      <c r="AR155" s="201" t="s">
        <v>557</v>
      </c>
      <c r="AT155" s="201" t="s">
        <v>222</v>
      </c>
      <c r="AU155" s="201" t="s">
        <v>89</v>
      </c>
      <c r="AY155" s="17" t="s">
        <v>220</v>
      </c>
      <c r="BE155" s="202">
        <f>IF(N155="základní",J155,0)</f>
        <v>0</v>
      </c>
      <c r="BF155" s="202">
        <f>IF(N155="snížená",J155,0)</f>
        <v>0</v>
      </c>
      <c r="BG155" s="202">
        <f>IF(N155="zákl. přenesená",J155,0)</f>
        <v>0</v>
      </c>
      <c r="BH155" s="202">
        <f>IF(N155="sníž. přenesená",J155,0)</f>
        <v>0</v>
      </c>
      <c r="BI155" s="202">
        <f>IF(N155="nulová",J155,0)</f>
        <v>0</v>
      </c>
      <c r="BJ155" s="17" t="s">
        <v>89</v>
      </c>
      <c r="BK155" s="202">
        <f>ROUND(I155*H155,2)</f>
        <v>0</v>
      </c>
      <c r="BL155" s="17" t="s">
        <v>557</v>
      </c>
      <c r="BM155" s="201" t="s">
        <v>508</v>
      </c>
    </row>
    <row r="156" spans="1:65" s="2" customFormat="1" ht="16.5" customHeight="1">
      <c r="A156" s="34"/>
      <c r="B156" s="35"/>
      <c r="C156" s="190" t="s">
        <v>383</v>
      </c>
      <c r="D156" s="190" t="s">
        <v>222</v>
      </c>
      <c r="E156" s="191" t="s">
        <v>3276</v>
      </c>
      <c r="F156" s="192" t="s">
        <v>3277</v>
      </c>
      <c r="G156" s="193" t="s">
        <v>2327</v>
      </c>
      <c r="H156" s="194">
        <v>6</v>
      </c>
      <c r="I156" s="195"/>
      <c r="J156" s="196">
        <f>ROUND(I156*H156,2)</f>
        <v>0</v>
      </c>
      <c r="K156" s="192" t="s">
        <v>1</v>
      </c>
      <c r="L156" s="39"/>
      <c r="M156" s="197" t="s">
        <v>1</v>
      </c>
      <c r="N156" s="198" t="s">
        <v>42</v>
      </c>
      <c r="O156" s="71"/>
      <c r="P156" s="199">
        <f>O156*H156</f>
        <v>0</v>
      </c>
      <c r="Q156" s="199">
        <v>0</v>
      </c>
      <c r="R156" s="199">
        <f>Q156*H156</f>
        <v>0</v>
      </c>
      <c r="S156" s="199">
        <v>0</v>
      </c>
      <c r="T156" s="200">
        <f>S156*H156</f>
        <v>0</v>
      </c>
      <c r="U156" s="34"/>
      <c r="V156" s="34"/>
      <c r="W156" s="34"/>
      <c r="X156" s="34"/>
      <c r="Y156" s="34"/>
      <c r="Z156" s="34"/>
      <c r="AA156" s="34"/>
      <c r="AB156" s="34"/>
      <c r="AC156" s="34"/>
      <c r="AD156" s="34"/>
      <c r="AE156" s="34"/>
      <c r="AR156" s="201" t="s">
        <v>557</v>
      </c>
      <c r="AT156" s="201" t="s">
        <v>222</v>
      </c>
      <c r="AU156" s="201" t="s">
        <v>89</v>
      </c>
      <c r="AY156" s="17" t="s">
        <v>220</v>
      </c>
      <c r="BE156" s="202">
        <f>IF(N156="základní",J156,0)</f>
        <v>0</v>
      </c>
      <c r="BF156" s="202">
        <f>IF(N156="snížená",J156,0)</f>
        <v>0</v>
      </c>
      <c r="BG156" s="202">
        <f>IF(N156="zákl. přenesená",J156,0)</f>
        <v>0</v>
      </c>
      <c r="BH156" s="202">
        <f>IF(N156="sníž. přenesená",J156,0)</f>
        <v>0</v>
      </c>
      <c r="BI156" s="202">
        <f>IF(N156="nulová",J156,0)</f>
        <v>0</v>
      </c>
      <c r="BJ156" s="17" t="s">
        <v>89</v>
      </c>
      <c r="BK156" s="202">
        <f>ROUND(I156*H156,2)</f>
        <v>0</v>
      </c>
      <c r="BL156" s="17" t="s">
        <v>557</v>
      </c>
      <c r="BM156" s="201" t="s">
        <v>525</v>
      </c>
    </row>
    <row r="157" spans="2:63" s="12" customFormat="1" ht="25.9" customHeight="1">
      <c r="B157" s="174"/>
      <c r="C157" s="175"/>
      <c r="D157" s="176" t="s">
        <v>75</v>
      </c>
      <c r="E157" s="177" t="s">
        <v>1823</v>
      </c>
      <c r="F157" s="177" t="s">
        <v>2711</v>
      </c>
      <c r="G157" s="175"/>
      <c r="H157" s="175"/>
      <c r="I157" s="178"/>
      <c r="J157" s="179">
        <f>BK157</f>
        <v>0</v>
      </c>
      <c r="K157" s="175"/>
      <c r="L157" s="180"/>
      <c r="M157" s="181"/>
      <c r="N157" s="182"/>
      <c r="O157" s="182"/>
      <c r="P157" s="183">
        <f>SUM(P158:P162)</f>
        <v>0</v>
      </c>
      <c r="Q157" s="182"/>
      <c r="R157" s="183">
        <f>SUM(R158:R162)</f>
        <v>0</v>
      </c>
      <c r="S157" s="182"/>
      <c r="T157" s="184">
        <f>SUM(T158:T162)</f>
        <v>0</v>
      </c>
      <c r="AR157" s="185" t="s">
        <v>83</v>
      </c>
      <c r="AT157" s="186" t="s">
        <v>75</v>
      </c>
      <c r="AU157" s="186" t="s">
        <v>76</v>
      </c>
      <c r="AY157" s="185" t="s">
        <v>220</v>
      </c>
      <c r="BK157" s="187">
        <f>SUM(BK158:BK162)</f>
        <v>0</v>
      </c>
    </row>
    <row r="158" spans="1:65" s="2" customFormat="1" ht="16.5" customHeight="1">
      <c r="A158" s="34"/>
      <c r="B158" s="35"/>
      <c r="C158" s="190" t="s">
        <v>389</v>
      </c>
      <c r="D158" s="190" t="s">
        <v>222</v>
      </c>
      <c r="E158" s="191" t="s">
        <v>3278</v>
      </c>
      <c r="F158" s="192" t="s">
        <v>2713</v>
      </c>
      <c r="G158" s="193" t="s">
        <v>1555</v>
      </c>
      <c r="H158" s="194">
        <v>1</v>
      </c>
      <c r="I158" s="195"/>
      <c r="J158" s="196">
        <f aca="true" t="shared" si="30" ref="J158:J160">ROUND(I158*H158,2)</f>
        <v>0</v>
      </c>
      <c r="K158" s="192" t="s">
        <v>1</v>
      </c>
      <c r="L158" s="39"/>
      <c r="M158" s="197" t="s">
        <v>1</v>
      </c>
      <c r="N158" s="198" t="s">
        <v>42</v>
      </c>
      <c r="O158" s="71"/>
      <c r="P158" s="199">
        <f aca="true" t="shared" si="31" ref="P158:P162">O158*H158</f>
        <v>0</v>
      </c>
      <c r="Q158" s="199">
        <v>0</v>
      </c>
      <c r="R158" s="199">
        <f aca="true" t="shared" si="32" ref="R158:R162">Q158*H158</f>
        <v>0</v>
      </c>
      <c r="S158" s="199">
        <v>0</v>
      </c>
      <c r="T158" s="200">
        <f aca="true" t="shared" si="33" ref="T158:T162">S158*H158</f>
        <v>0</v>
      </c>
      <c r="U158" s="34"/>
      <c r="V158" s="34"/>
      <c r="W158" s="34"/>
      <c r="X158" s="34"/>
      <c r="Y158" s="34"/>
      <c r="Z158" s="34"/>
      <c r="AA158" s="34"/>
      <c r="AB158" s="34"/>
      <c r="AC158" s="34"/>
      <c r="AD158" s="34"/>
      <c r="AE158" s="34"/>
      <c r="AR158" s="201" t="s">
        <v>557</v>
      </c>
      <c r="AT158" s="201" t="s">
        <v>222</v>
      </c>
      <c r="AU158" s="201" t="s">
        <v>83</v>
      </c>
      <c r="AY158" s="17" t="s">
        <v>220</v>
      </c>
      <c r="BE158" s="202">
        <f aca="true" t="shared" si="34" ref="BE158:BE162">IF(N158="základní",J158,0)</f>
        <v>0</v>
      </c>
      <c r="BF158" s="202">
        <f aca="true" t="shared" si="35" ref="BF158:BF162">IF(N158="snížená",J158,0)</f>
        <v>0</v>
      </c>
      <c r="BG158" s="202">
        <f aca="true" t="shared" si="36" ref="BG158:BG162">IF(N158="zákl. přenesená",J158,0)</f>
        <v>0</v>
      </c>
      <c r="BH158" s="202">
        <f aca="true" t="shared" si="37" ref="BH158:BH162">IF(N158="sníž. přenesená",J158,0)</f>
        <v>0</v>
      </c>
      <c r="BI158" s="202">
        <f aca="true" t="shared" si="38" ref="BI158:BI162">IF(N158="nulová",J158,0)</f>
        <v>0</v>
      </c>
      <c r="BJ158" s="17" t="s">
        <v>89</v>
      </c>
      <c r="BK158" s="202">
        <f aca="true" t="shared" si="39" ref="BK158:BK162">ROUND(I158*H158,2)</f>
        <v>0</v>
      </c>
      <c r="BL158" s="17" t="s">
        <v>557</v>
      </c>
      <c r="BM158" s="201" t="s">
        <v>3279</v>
      </c>
    </row>
    <row r="159" spans="1:65" s="2" customFormat="1" ht="16.5" customHeight="1">
      <c r="A159" s="34"/>
      <c r="B159" s="35"/>
      <c r="C159" s="190" t="s">
        <v>394</v>
      </c>
      <c r="D159" s="190" t="s">
        <v>222</v>
      </c>
      <c r="E159" s="191" t="s">
        <v>3280</v>
      </c>
      <c r="F159" s="192" t="s">
        <v>2716</v>
      </c>
      <c r="G159" s="193" t="s">
        <v>1555</v>
      </c>
      <c r="H159" s="194">
        <v>1</v>
      </c>
      <c r="I159" s="195"/>
      <c r="J159" s="196">
        <f t="shared" si="30"/>
        <v>0</v>
      </c>
      <c r="K159" s="192" t="s">
        <v>1</v>
      </c>
      <c r="L159" s="39"/>
      <c r="M159" s="197" t="s">
        <v>1</v>
      </c>
      <c r="N159" s="198" t="s">
        <v>42</v>
      </c>
      <c r="O159" s="71"/>
      <c r="P159" s="199">
        <f t="shared" si="31"/>
        <v>0</v>
      </c>
      <c r="Q159" s="199">
        <v>0</v>
      </c>
      <c r="R159" s="199">
        <f t="shared" si="32"/>
        <v>0</v>
      </c>
      <c r="S159" s="199">
        <v>0</v>
      </c>
      <c r="T159" s="200">
        <f t="shared" si="33"/>
        <v>0</v>
      </c>
      <c r="U159" s="34"/>
      <c r="V159" s="34"/>
      <c r="W159" s="34"/>
      <c r="X159" s="34"/>
      <c r="Y159" s="34"/>
      <c r="Z159" s="34"/>
      <c r="AA159" s="34"/>
      <c r="AB159" s="34"/>
      <c r="AC159" s="34"/>
      <c r="AD159" s="34"/>
      <c r="AE159" s="34"/>
      <c r="AR159" s="201" t="s">
        <v>557</v>
      </c>
      <c r="AT159" s="201" t="s">
        <v>222</v>
      </c>
      <c r="AU159" s="201" t="s">
        <v>83</v>
      </c>
      <c r="AY159" s="17" t="s">
        <v>220</v>
      </c>
      <c r="BE159" s="202">
        <f t="shared" si="34"/>
        <v>0</v>
      </c>
      <c r="BF159" s="202">
        <f t="shared" si="35"/>
        <v>0</v>
      </c>
      <c r="BG159" s="202">
        <f t="shared" si="36"/>
        <v>0</v>
      </c>
      <c r="BH159" s="202">
        <f t="shared" si="37"/>
        <v>0</v>
      </c>
      <c r="BI159" s="202">
        <f t="shared" si="38"/>
        <v>0</v>
      </c>
      <c r="BJ159" s="17" t="s">
        <v>89</v>
      </c>
      <c r="BK159" s="202">
        <f t="shared" si="39"/>
        <v>0</v>
      </c>
      <c r="BL159" s="17" t="s">
        <v>557</v>
      </c>
      <c r="BM159" s="201" t="s">
        <v>3281</v>
      </c>
    </row>
    <row r="160" spans="1:65" s="2" customFormat="1" ht="24">
      <c r="A160" s="34"/>
      <c r="B160" s="35"/>
      <c r="C160" s="190" t="s">
        <v>399</v>
      </c>
      <c r="D160" s="190" t="s">
        <v>222</v>
      </c>
      <c r="E160" s="191" t="s">
        <v>3282</v>
      </c>
      <c r="F160" s="192" t="s">
        <v>2719</v>
      </c>
      <c r="G160" s="193" t="s">
        <v>1555</v>
      </c>
      <c r="H160" s="194">
        <v>1</v>
      </c>
      <c r="I160" s="195"/>
      <c r="J160" s="196">
        <f t="shared" si="30"/>
        <v>0</v>
      </c>
      <c r="K160" s="192" t="s">
        <v>1</v>
      </c>
      <c r="L160" s="39"/>
      <c r="M160" s="197" t="s">
        <v>1</v>
      </c>
      <c r="N160" s="198" t="s">
        <v>42</v>
      </c>
      <c r="O160" s="71"/>
      <c r="P160" s="199">
        <f t="shared" si="31"/>
        <v>0</v>
      </c>
      <c r="Q160" s="199">
        <v>0</v>
      </c>
      <c r="R160" s="199">
        <f t="shared" si="32"/>
        <v>0</v>
      </c>
      <c r="S160" s="199">
        <v>0</v>
      </c>
      <c r="T160" s="200">
        <f t="shared" si="33"/>
        <v>0</v>
      </c>
      <c r="U160" s="34"/>
      <c r="V160" s="34"/>
      <c r="W160" s="34"/>
      <c r="X160" s="34"/>
      <c r="Y160" s="34"/>
      <c r="Z160" s="34"/>
      <c r="AA160" s="34"/>
      <c r="AB160" s="34"/>
      <c r="AC160" s="34"/>
      <c r="AD160" s="34"/>
      <c r="AE160" s="34"/>
      <c r="AR160" s="201" t="s">
        <v>557</v>
      </c>
      <c r="AT160" s="201" t="s">
        <v>222</v>
      </c>
      <c r="AU160" s="201" t="s">
        <v>83</v>
      </c>
      <c r="AY160" s="17" t="s">
        <v>220</v>
      </c>
      <c r="BE160" s="202">
        <f t="shared" si="34"/>
        <v>0</v>
      </c>
      <c r="BF160" s="202">
        <f t="shared" si="35"/>
        <v>0</v>
      </c>
      <c r="BG160" s="202">
        <f t="shared" si="36"/>
        <v>0</v>
      </c>
      <c r="BH160" s="202">
        <f t="shared" si="37"/>
        <v>0</v>
      </c>
      <c r="BI160" s="202">
        <f t="shared" si="38"/>
        <v>0</v>
      </c>
      <c r="BJ160" s="17" t="s">
        <v>89</v>
      </c>
      <c r="BK160" s="202">
        <f t="shared" si="39"/>
        <v>0</v>
      </c>
      <c r="BL160" s="17" t="s">
        <v>557</v>
      </c>
      <c r="BM160" s="201" t="s">
        <v>3283</v>
      </c>
    </row>
    <row r="161" spans="1:65" s="2" customFormat="1" ht="24">
      <c r="A161" s="34"/>
      <c r="B161" s="35"/>
      <c r="C161" s="190" t="s">
        <v>402</v>
      </c>
      <c r="D161" s="190" t="s">
        <v>222</v>
      </c>
      <c r="E161" s="191" t="s">
        <v>3826</v>
      </c>
      <c r="F161" s="192" t="s">
        <v>2726</v>
      </c>
      <c r="G161" s="193" t="s">
        <v>1555</v>
      </c>
      <c r="H161" s="194">
        <v>1</v>
      </c>
      <c r="I161" s="195"/>
      <c r="J161" s="196">
        <f aca="true" t="shared" si="40" ref="J161:J162">ROUND(I161*H161,2)</f>
        <v>0</v>
      </c>
      <c r="K161" s="192" t="s">
        <v>1</v>
      </c>
      <c r="L161" s="39"/>
      <c r="M161" s="197" t="s">
        <v>1</v>
      </c>
      <c r="N161" s="198" t="s">
        <v>42</v>
      </c>
      <c r="O161" s="71"/>
      <c r="P161" s="199">
        <f t="shared" si="31"/>
        <v>0</v>
      </c>
      <c r="Q161" s="199">
        <v>0</v>
      </c>
      <c r="R161" s="199">
        <f t="shared" si="32"/>
        <v>0</v>
      </c>
      <c r="S161" s="199">
        <v>0</v>
      </c>
      <c r="T161" s="200">
        <f t="shared" si="33"/>
        <v>0</v>
      </c>
      <c r="U161" s="34"/>
      <c r="V161" s="34"/>
      <c r="W161" s="34"/>
      <c r="X161" s="34"/>
      <c r="Y161" s="34"/>
      <c r="Z161" s="34"/>
      <c r="AA161" s="34"/>
      <c r="AB161" s="34"/>
      <c r="AC161" s="34"/>
      <c r="AD161" s="34"/>
      <c r="AE161" s="34"/>
      <c r="AR161" s="201" t="s">
        <v>557</v>
      </c>
      <c r="AT161" s="201" t="s">
        <v>222</v>
      </c>
      <c r="AU161" s="201" t="s">
        <v>83</v>
      </c>
      <c r="AY161" s="17" t="s">
        <v>220</v>
      </c>
      <c r="BE161" s="202">
        <f t="shared" si="34"/>
        <v>0</v>
      </c>
      <c r="BF161" s="202">
        <f t="shared" si="35"/>
        <v>0</v>
      </c>
      <c r="BG161" s="202">
        <f t="shared" si="36"/>
        <v>0</v>
      </c>
      <c r="BH161" s="202">
        <f t="shared" si="37"/>
        <v>0</v>
      </c>
      <c r="BI161" s="202">
        <f t="shared" si="38"/>
        <v>0</v>
      </c>
      <c r="BJ161" s="17" t="s">
        <v>89</v>
      </c>
      <c r="BK161" s="202">
        <f t="shared" si="39"/>
        <v>0</v>
      </c>
      <c r="BL161" s="17" t="s">
        <v>557</v>
      </c>
      <c r="BM161" s="201" t="s">
        <v>3284</v>
      </c>
    </row>
    <row r="162" spans="1:65" s="2" customFormat="1" ht="24">
      <c r="A162" s="34"/>
      <c r="B162" s="35"/>
      <c r="C162" s="190" t="s">
        <v>407</v>
      </c>
      <c r="D162" s="190" t="s">
        <v>222</v>
      </c>
      <c r="E162" s="191" t="s">
        <v>3827</v>
      </c>
      <c r="F162" s="192" t="s">
        <v>2728</v>
      </c>
      <c r="G162" s="193" t="s">
        <v>1555</v>
      </c>
      <c r="H162" s="194">
        <v>1</v>
      </c>
      <c r="I162" s="195"/>
      <c r="J162" s="196">
        <f t="shared" si="40"/>
        <v>0</v>
      </c>
      <c r="K162" s="192" t="s">
        <v>1</v>
      </c>
      <c r="L162" s="39"/>
      <c r="M162" s="197" t="s">
        <v>1</v>
      </c>
      <c r="N162" s="198" t="s">
        <v>42</v>
      </c>
      <c r="O162" s="71"/>
      <c r="P162" s="199">
        <f t="shared" si="31"/>
        <v>0</v>
      </c>
      <c r="Q162" s="199">
        <v>0</v>
      </c>
      <c r="R162" s="199">
        <f t="shared" si="32"/>
        <v>0</v>
      </c>
      <c r="S162" s="199">
        <v>0</v>
      </c>
      <c r="T162" s="200">
        <f t="shared" si="33"/>
        <v>0</v>
      </c>
      <c r="U162" s="34"/>
      <c r="V162" s="34"/>
      <c r="W162" s="34"/>
      <c r="X162" s="34"/>
      <c r="Y162" s="34"/>
      <c r="Z162" s="34"/>
      <c r="AA162" s="34"/>
      <c r="AB162" s="34"/>
      <c r="AC162" s="34"/>
      <c r="AD162" s="34"/>
      <c r="AE162" s="34"/>
      <c r="AR162" s="201" t="s">
        <v>557</v>
      </c>
      <c r="AT162" s="201" t="s">
        <v>222</v>
      </c>
      <c r="AU162" s="201" t="s">
        <v>83</v>
      </c>
      <c r="AY162" s="17" t="s">
        <v>220</v>
      </c>
      <c r="BE162" s="202">
        <f t="shared" si="34"/>
        <v>0</v>
      </c>
      <c r="BF162" s="202">
        <f t="shared" si="35"/>
        <v>0</v>
      </c>
      <c r="BG162" s="202">
        <f t="shared" si="36"/>
        <v>0</v>
      </c>
      <c r="BH162" s="202">
        <f t="shared" si="37"/>
        <v>0</v>
      </c>
      <c r="BI162" s="202">
        <f t="shared" si="38"/>
        <v>0</v>
      </c>
      <c r="BJ162" s="17" t="s">
        <v>89</v>
      </c>
      <c r="BK162" s="202">
        <f t="shared" si="39"/>
        <v>0</v>
      </c>
      <c r="BL162" s="17" t="s">
        <v>557</v>
      </c>
      <c r="BM162" s="201" t="s">
        <v>3285</v>
      </c>
    </row>
    <row r="163" spans="1:31" s="2" customFormat="1" ht="6.95" customHeight="1">
      <c r="A163" s="34"/>
      <c r="B163" s="54"/>
      <c r="C163" s="55"/>
      <c r="D163" s="55"/>
      <c r="E163" s="55"/>
      <c r="F163" s="55"/>
      <c r="G163" s="55"/>
      <c r="H163" s="55"/>
      <c r="I163" s="55"/>
      <c r="J163" s="55"/>
      <c r="K163" s="55"/>
      <c r="L163" s="39"/>
      <c r="M163" s="34"/>
      <c r="O163" s="34"/>
      <c r="P163" s="34"/>
      <c r="Q163" s="34"/>
      <c r="R163" s="34"/>
      <c r="S163" s="34"/>
      <c r="T163" s="34"/>
      <c r="U163" s="34"/>
      <c r="V163" s="34"/>
      <c r="W163" s="34"/>
      <c r="X163" s="34"/>
      <c r="Y163" s="34"/>
      <c r="Z163" s="34"/>
      <c r="AA163" s="34"/>
      <c r="AB163" s="34"/>
      <c r="AC163" s="34"/>
      <c r="AD163" s="34"/>
      <c r="AE163" s="34"/>
    </row>
  </sheetData>
  <sheetProtection password="DAFF" sheet="1" objects="1" scenarios="1"/>
  <autoFilter ref="C121:K162"/>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34"/>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142</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3286</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1</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ROUND((SUM(BE120:BE133)),2)</f>
        <v>0</v>
      </c>
      <c r="G33" s="34"/>
      <c r="H33" s="34"/>
      <c r="I33" s="129">
        <v>0.21</v>
      </c>
      <c r="J33" s="128">
        <f>ROUND(((SUM(BE120:BE133))*I33),2)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ROUND((SUM(BF120:BF133)),2)</f>
        <v>0</v>
      </c>
      <c r="G34" s="34"/>
      <c r="H34" s="34"/>
      <c r="I34" s="129">
        <v>0.15</v>
      </c>
      <c r="J34" s="128">
        <f>ROUND(((SUM(BF120:BF133))*I34),2)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ROUND((SUM(BG120:BG133)),2)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ROUND((SUM(BH120:BH133)),2)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ROUND((SUM(BI120:BI133)),2)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05 - SO 05-Chodník na pozemku 201/3</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181</v>
      </c>
      <c r="E97" s="155"/>
      <c r="F97" s="155"/>
      <c r="G97" s="155"/>
      <c r="H97" s="155"/>
      <c r="I97" s="155"/>
      <c r="J97" s="156">
        <f>J121</f>
        <v>0</v>
      </c>
      <c r="K97" s="153"/>
      <c r="L97" s="157"/>
    </row>
    <row r="98" spans="2:12" s="10" customFormat="1" ht="19.9" customHeight="1">
      <c r="B98" s="158"/>
      <c r="C98" s="104"/>
      <c r="D98" s="159" t="s">
        <v>2872</v>
      </c>
      <c r="E98" s="160"/>
      <c r="F98" s="160"/>
      <c r="G98" s="160"/>
      <c r="H98" s="160"/>
      <c r="I98" s="160"/>
      <c r="J98" s="161">
        <f>J122</f>
        <v>0</v>
      </c>
      <c r="K98" s="104"/>
      <c r="L98" s="162"/>
    </row>
    <row r="99" spans="2:12" s="10" customFormat="1" ht="19.9" customHeight="1">
      <c r="B99" s="158"/>
      <c r="C99" s="104"/>
      <c r="D99" s="159" t="s">
        <v>187</v>
      </c>
      <c r="E99" s="160"/>
      <c r="F99" s="160"/>
      <c r="G99" s="160"/>
      <c r="H99" s="160"/>
      <c r="I99" s="160"/>
      <c r="J99" s="161">
        <f>J128</f>
        <v>0</v>
      </c>
      <c r="K99" s="104"/>
      <c r="L99" s="162"/>
    </row>
    <row r="100" spans="2:12" s="10" customFormat="1" ht="19.9" customHeight="1">
      <c r="B100" s="158"/>
      <c r="C100" s="104"/>
      <c r="D100" s="159" t="s">
        <v>188</v>
      </c>
      <c r="E100" s="160"/>
      <c r="F100" s="160"/>
      <c r="G100" s="160"/>
      <c r="H100" s="160"/>
      <c r="I100" s="160"/>
      <c r="J100" s="161">
        <f>J132</f>
        <v>0</v>
      </c>
      <c r="K100" s="104"/>
      <c r="L100" s="162"/>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205</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13" t="str">
        <f>E7</f>
        <v>Centrum pro osoby se zdravotním postižením</v>
      </c>
      <c r="F110" s="314"/>
      <c r="G110" s="314"/>
      <c r="H110" s="314"/>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172</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74" t="str">
        <f>E9</f>
        <v>05 - SO 05-Chodník na pozemku 201/3</v>
      </c>
      <c r="F112" s="312"/>
      <c r="G112" s="312"/>
      <c r="H112" s="312"/>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20</v>
      </c>
      <c r="D114" s="36"/>
      <c r="E114" s="36"/>
      <c r="F114" s="27" t="str">
        <f>F12</f>
        <v xml:space="preserve">Hradec Králové-Roudnička </v>
      </c>
      <c r="G114" s="36"/>
      <c r="H114" s="36"/>
      <c r="I114" s="29" t="s">
        <v>22</v>
      </c>
      <c r="J114" s="66" t="str">
        <f>IF(J12="","",J12)</f>
        <v>Vyplň údaj</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23</v>
      </c>
      <c r="D116" s="36"/>
      <c r="E116" s="36"/>
      <c r="F116" s="27" t="str">
        <f>E15</f>
        <v>Královéhradecký kraj</v>
      </c>
      <c r="G116" s="36"/>
      <c r="H116" s="36"/>
      <c r="I116" s="29" t="s">
        <v>29</v>
      </c>
      <c r="J116" s="32" t="str">
        <f>E21</f>
        <v>Pridos Hradec Králové</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27</v>
      </c>
      <c r="D117" s="36"/>
      <c r="E117" s="36"/>
      <c r="F117" s="27" t="str">
        <f>IF(E18="","",E18)</f>
        <v>Vyplň údaj</v>
      </c>
      <c r="G117" s="36"/>
      <c r="H117" s="36"/>
      <c r="I117" s="29" t="s">
        <v>32</v>
      </c>
      <c r="J117" s="32" t="str">
        <f>E24</f>
        <v xml:space="preserve"> </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11" customFormat="1" ht="29.25" customHeight="1">
      <c r="A119" s="163"/>
      <c r="B119" s="164"/>
      <c r="C119" s="165" t="s">
        <v>206</v>
      </c>
      <c r="D119" s="166" t="s">
        <v>61</v>
      </c>
      <c r="E119" s="166" t="s">
        <v>57</v>
      </c>
      <c r="F119" s="166" t="s">
        <v>58</v>
      </c>
      <c r="G119" s="166" t="s">
        <v>207</v>
      </c>
      <c r="H119" s="166" t="s">
        <v>208</v>
      </c>
      <c r="I119" s="166" t="s">
        <v>209</v>
      </c>
      <c r="J119" s="166" t="s">
        <v>178</v>
      </c>
      <c r="K119" s="167" t="s">
        <v>210</v>
      </c>
      <c r="L119" s="168"/>
      <c r="M119" s="75" t="s">
        <v>1</v>
      </c>
      <c r="N119" s="76" t="s">
        <v>40</v>
      </c>
      <c r="O119" s="76" t="s">
        <v>211</v>
      </c>
      <c r="P119" s="76" t="s">
        <v>212</v>
      </c>
      <c r="Q119" s="76" t="s">
        <v>213</v>
      </c>
      <c r="R119" s="76" t="s">
        <v>214</v>
      </c>
      <c r="S119" s="76" t="s">
        <v>215</v>
      </c>
      <c r="T119" s="77" t="s">
        <v>216</v>
      </c>
      <c r="U119" s="163"/>
      <c r="V119" s="163"/>
      <c r="W119" s="163"/>
      <c r="X119" s="163"/>
      <c r="Y119" s="163"/>
      <c r="Z119" s="163"/>
      <c r="AA119" s="163"/>
      <c r="AB119" s="163"/>
      <c r="AC119" s="163"/>
      <c r="AD119" s="163"/>
      <c r="AE119" s="163"/>
    </row>
    <row r="120" spans="1:63" s="2" customFormat="1" ht="22.9" customHeight="1">
      <c r="A120" s="34"/>
      <c r="B120" s="35"/>
      <c r="C120" s="82" t="s">
        <v>217</v>
      </c>
      <c r="D120" s="36"/>
      <c r="E120" s="36"/>
      <c r="F120" s="36"/>
      <c r="G120" s="36"/>
      <c r="H120" s="36"/>
      <c r="I120" s="36"/>
      <c r="J120" s="169">
        <f>BK120</f>
        <v>0</v>
      </c>
      <c r="K120" s="36"/>
      <c r="L120" s="39"/>
      <c r="M120" s="78"/>
      <c r="N120" s="170"/>
      <c r="O120" s="79"/>
      <c r="P120" s="171">
        <f>P121</f>
        <v>0</v>
      </c>
      <c r="Q120" s="79"/>
      <c r="R120" s="171">
        <f>R121</f>
        <v>28.898544</v>
      </c>
      <c r="S120" s="79"/>
      <c r="T120" s="172">
        <f>T121</f>
        <v>0</v>
      </c>
      <c r="U120" s="34"/>
      <c r="V120" s="34"/>
      <c r="W120" s="34"/>
      <c r="X120" s="34"/>
      <c r="Y120" s="34"/>
      <c r="Z120" s="34"/>
      <c r="AA120" s="34"/>
      <c r="AB120" s="34"/>
      <c r="AC120" s="34"/>
      <c r="AD120" s="34"/>
      <c r="AE120" s="34"/>
      <c r="AT120" s="17" t="s">
        <v>75</v>
      </c>
      <c r="AU120" s="17" t="s">
        <v>180</v>
      </c>
      <c r="BK120" s="173">
        <f>BK121</f>
        <v>0</v>
      </c>
    </row>
    <row r="121" spans="2:63" s="12" customFormat="1" ht="25.9" customHeight="1">
      <c r="B121" s="174"/>
      <c r="C121" s="175"/>
      <c r="D121" s="176" t="s">
        <v>75</v>
      </c>
      <c r="E121" s="177" t="s">
        <v>218</v>
      </c>
      <c r="F121" s="177" t="s">
        <v>219</v>
      </c>
      <c r="G121" s="175"/>
      <c r="H121" s="175"/>
      <c r="I121" s="178"/>
      <c r="J121" s="179">
        <f>BK121</f>
        <v>0</v>
      </c>
      <c r="K121" s="175"/>
      <c r="L121" s="180"/>
      <c r="M121" s="181"/>
      <c r="N121" s="182"/>
      <c r="O121" s="182"/>
      <c r="P121" s="183">
        <f>P122+P128+P132</f>
        <v>0</v>
      </c>
      <c r="Q121" s="182"/>
      <c r="R121" s="183">
        <f>R122+R128+R132</f>
        <v>28.898544</v>
      </c>
      <c r="S121" s="182"/>
      <c r="T121" s="184">
        <f>T122+T128+T132</f>
        <v>0</v>
      </c>
      <c r="AR121" s="185" t="s">
        <v>83</v>
      </c>
      <c r="AT121" s="186" t="s">
        <v>75</v>
      </c>
      <c r="AU121" s="186" t="s">
        <v>76</v>
      </c>
      <c r="AY121" s="185" t="s">
        <v>220</v>
      </c>
      <c r="BK121" s="187">
        <f>BK122+BK128+BK132</f>
        <v>0</v>
      </c>
    </row>
    <row r="122" spans="2:63" s="12" customFormat="1" ht="22.9" customHeight="1">
      <c r="B122" s="174"/>
      <c r="C122" s="175"/>
      <c r="D122" s="176" t="s">
        <v>75</v>
      </c>
      <c r="E122" s="188" t="s">
        <v>243</v>
      </c>
      <c r="F122" s="188" t="s">
        <v>2972</v>
      </c>
      <c r="G122" s="175"/>
      <c r="H122" s="175"/>
      <c r="I122" s="178"/>
      <c r="J122" s="189">
        <f>BK122</f>
        <v>0</v>
      </c>
      <c r="K122" s="175"/>
      <c r="L122" s="180"/>
      <c r="M122" s="181"/>
      <c r="N122" s="182"/>
      <c r="O122" s="182"/>
      <c r="P122" s="183">
        <f>SUM(P123:P127)</f>
        <v>0</v>
      </c>
      <c r="Q122" s="182"/>
      <c r="R122" s="183">
        <f>SUM(R123:R127)</f>
        <v>19.835504</v>
      </c>
      <c r="S122" s="182"/>
      <c r="T122" s="184">
        <f>SUM(T123:T127)</f>
        <v>0</v>
      </c>
      <c r="AR122" s="185" t="s">
        <v>83</v>
      </c>
      <c r="AT122" s="186" t="s">
        <v>75</v>
      </c>
      <c r="AU122" s="186" t="s">
        <v>83</v>
      </c>
      <c r="AY122" s="185" t="s">
        <v>220</v>
      </c>
      <c r="BK122" s="187">
        <f>SUM(BK123:BK127)</f>
        <v>0</v>
      </c>
    </row>
    <row r="123" spans="1:65" s="2" customFormat="1" ht="24">
      <c r="A123" s="34"/>
      <c r="B123" s="35"/>
      <c r="C123" s="190" t="s">
        <v>83</v>
      </c>
      <c r="D123" s="190" t="s">
        <v>222</v>
      </c>
      <c r="E123" s="191" t="s">
        <v>3287</v>
      </c>
      <c r="F123" s="192" t="s">
        <v>3288</v>
      </c>
      <c r="G123" s="193" t="s">
        <v>301</v>
      </c>
      <c r="H123" s="194">
        <v>97.76</v>
      </c>
      <c r="I123" s="195"/>
      <c r="J123" s="196">
        <f>ROUND(I123*H123,2)</f>
        <v>0</v>
      </c>
      <c r="K123" s="192" t="s">
        <v>226</v>
      </c>
      <c r="L123" s="39"/>
      <c r="M123" s="197" t="s">
        <v>1</v>
      </c>
      <c r="N123" s="198" t="s">
        <v>42</v>
      </c>
      <c r="O123" s="71"/>
      <c r="P123" s="199">
        <f>O123*H123</f>
        <v>0</v>
      </c>
      <c r="Q123" s="199">
        <v>0</v>
      </c>
      <c r="R123" s="199">
        <f>Q123*H123</f>
        <v>0</v>
      </c>
      <c r="S123" s="199">
        <v>0</v>
      </c>
      <c r="T123" s="200">
        <f>S123*H123</f>
        <v>0</v>
      </c>
      <c r="U123" s="34"/>
      <c r="V123" s="34"/>
      <c r="W123" s="34"/>
      <c r="X123" s="34"/>
      <c r="Y123" s="34"/>
      <c r="Z123" s="34"/>
      <c r="AA123" s="34"/>
      <c r="AB123" s="34"/>
      <c r="AC123" s="34"/>
      <c r="AD123" s="34"/>
      <c r="AE123" s="34"/>
      <c r="AR123" s="201" t="s">
        <v>227</v>
      </c>
      <c r="AT123" s="201" t="s">
        <v>222</v>
      </c>
      <c r="AU123" s="201" t="s">
        <v>89</v>
      </c>
      <c r="AY123" s="17" t="s">
        <v>220</v>
      </c>
      <c r="BE123" s="202">
        <f>IF(N123="základní",J123,0)</f>
        <v>0</v>
      </c>
      <c r="BF123" s="202">
        <f>IF(N123="snížená",J123,0)</f>
        <v>0</v>
      </c>
      <c r="BG123" s="202">
        <f>IF(N123="zákl. přenesená",J123,0)</f>
        <v>0</v>
      </c>
      <c r="BH123" s="202">
        <f>IF(N123="sníž. přenesená",J123,0)</f>
        <v>0</v>
      </c>
      <c r="BI123" s="202">
        <f>IF(N123="nulová",J123,0)</f>
        <v>0</v>
      </c>
      <c r="BJ123" s="17" t="s">
        <v>89</v>
      </c>
      <c r="BK123" s="202">
        <f>ROUND(I123*H123,2)</f>
        <v>0</v>
      </c>
      <c r="BL123" s="17" t="s">
        <v>227</v>
      </c>
      <c r="BM123" s="201" t="s">
        <v>3289</v>
      </c>
    </row>
    <row r="124" spans="2:51" s="13" customFormat="1" ht="12">
      <c r="B124" s="203"/>
      <c r="C124" s="204"/>
      <c r="D124" s="205" t="s">
        <v>229</v>
      </c>
      <c r="E124" s="206" t="s">
        <v>1</v>
      </c>
      <c r="F124" s="207" t="s">
        <v>3290</v>
      </c>
      <c r="G124" s="204"/>
      <c r="H124" s="208">
        <v>97.76</v>
      </c>
      <c r="I124" s="209"/>
      <c r="J124" s="204"/>
      <c r="K124" s="204"/>
      <c r="L124" s="210"/>
      <c r="M124" s="211"/>
      <c r="N124" s="212"/>
      <c r="O124" s="212"/>
      <c r="P124" s="212"/>
      <c r="Q124" s="212"/>
      <c r="R124" s="212"/>
      <c r="S124" s="212"/>
      <c r="T124" s="213"/>
      <c r="AT124" s="214" t="s">
        <v>229</v>
      </c>
      <c r="AU124" s="214" t="s">
        <v>89</v>
      </c>
      <c r="AV124" s="13" t="s">
        <v>89</v>
      </c>
      <c r="AW124" s="13" t="s">
        <v>31</v>
      </c>
      <c r="AX124" s="13" t="s">
        <v>83</v>
      </c>
      <c r="AY124" s="214" t="s">
        <v>220</v>
      </c>
    </row>
    <row r="125" spans="1:65" s="2" customFormat="1" ht="24">
      <c r="A125" s="34"/>
      <c r="B125" s="35"/>
      <c r="C125" s="190" t="s">
        <v>89</v>
      </c>
      <c r="D125" s="190" t="s">
        <v>222</v>
      </c>
      <c r="E125" s="191" t="s">
        <v>3291</v>
      </c>
      <c r="F125" s="192" t="s">
        <v>3292</v>
      </c>
      <c r="G125" s="193" t="s">
        <v>301</v>
      </c>
      <c r="H125" s="194">
        <v>97.76</v>
      </c>
      <c r="I125" s="195"/>
      <c r="J125" s="196">
        <f>ROUND(I125*H125,2)</f>
        <v>0</v>
      </c>
      <c r="K125" s="192" t="s">
        <v>226</v>
      </c>
      <c r="L125" s="39"/>
      <c r="M125" s="197" t="s">
        <v>1</v>
      </c>
      <c r="N125" s="198" t="s">
        <v>42</v>
      </c>
      <c r="O125" s="71"/>
      <c r="P125" s="199">
        <f>O125*H125</f>
        <v>0</v>
      </c>
      <c r="Q125" s="199">
        <v>0.08425</v>
      </c>
      <c r="R125" s="199">
        <f>Q125*H125</f>
        <v>8.23628</v>
      </c>
      <c r="S125" s="199">
        <v>0</v>
      </c>
      <c r="T125" s="200">
        <f>S125*H125</f>
        <v>0</v>
      </c>
      <c r="U125" s="34"/>
      <c r="V125" s="34"/>
      <c r="W125" s="34"/>
      <c r="X125" s="34"/>
      <c r="Y125" s="34"/>
      <c r="Z125" s="34"/>
      <c r="AA125" s="34"/>
      <c r="AB125" s="34"/>
      <c r="AC125" s="34"/>
      <c r="AD125" s="34"/>
      <c r="AE125" s="34"/>
      <c r="AR125" s="201" t="s">
        <v>227</v>
      </c>
      <c r="AT125" s="201" t="s">
        <v>222</v>
      </c>
      <c r="AU125" s="201" t="s">
        <v>89</v>
      </c>
      <c r="AY125" s="17" t="s">
        <v>220</v>
      </c>
      <c r="BE125" s="202">
        <f>IF(N125="základní",J125,0)</f>
        <v>0</v>
      </c>
      <c r="BF125" s="202">
        <f>IF(N125="snížená",J125,0)</f>
        <v>0</v>
      </c>
      <c r="BG125" s="202">
        <f>IF(N125="zákl. přenesená",J125,0)</f>
        <v>0</v>
      </c>
      <c r="BH125" s="202">
        <f>IF(N125="sníž. přenesená",J125,0)</f>
        <v>0</v>
      </c>
      <c r="BI125" s="202">
        <f>IF(N125="nulová",J125,0)</f>
        <v>0</v>
      </c>
      <c r="BJ125" s="17" t="s">
        <v>89</v>
      </c>
      <c r="BK125" s="202">
        <f>ROUND(I125*H125,2)</f>
        <v>0</v>
      </c>
      <c r="BL125" s="17" t="s">
        <v>227</v>
      </c>
      <c r="BM125" s="201" t="s">
        <v>3293</v>
      </c>
    </row>
    <row r="126" spans="1:65" s="2" customFormat="1" ht="24">
      <c r="A126" s="34"/>
      <c r="B126" s="35"/>
      <c r="C126" s="226" t="s">
        <v>108</v>
      </c>
      <c r="D126" s="226" t="s">
        <v>408</v>
      </c>
      <c r="E126" s="227" t="s">
        <v>3294</v>
      </c>
      <c r="F126" s="228" t="s">
        <v>3295</v>
      </c>
      <c r="G126" s="229" t="s">
        <v>301</v>
      </c>
      <c r="H126" s="230">
        <v>102.648</v>
      </c>
      <c r="I126" s="231"/>
      <c r="J126" s="232">
        <f>ROUND(I126*H126,2)</f>
        <v>0</v>
      </c>
      <c r="K126" s="228" t="s">
        <v>226</v>
      </c>
      <c r="L126" s="233"/>
      <c r="M126" s="234" t="s">
        <v>1</v>
      </c>
      <c r="N126" s="235" t="s">
        <v>42</v>
      </c>
      <c r="O126" s="71"/>
      <c r="P126" s="199">
        <f>O126*H126</f>
        <v>0</v>
      </c>
      <c r="Q126" s="199">
        <v>0.113</v>
      </c>
      <c r="R126" s="199">
        <f>Q126*H126</f>
        <v>11.599224</v>
      </c>
      <c r="S126" s="199">
        <v>0</v>
      </c>
      <c r="T126" s="200">
        <f>S126*H126</f>
        <v>0</v>
      </c>
      <c r="U126" s="34"/>
      <c r="V126" s="34"/>
      <c r="W126" s="34"/>
      <c r="X126" s="34"/>
      <c r="Y126" s="34"/>
      <c r="Z126" s="34"/>
      <c r="AA126" s="34"/>
      <c r="AB126" s="34"/>
      <c r="AC126" s="34"/>
      <c r="AD126" s="34"/>
      <c r="AE126" s="34"/>
      <c r="AR126" s="201" t="s">
        <v>262</v>
      </c>
      <c r="AT126" s="201" t="s">
        <v>408</v>
      </c>
      <c r="AU126" s="201" t="s">
        <v>89</v>
      </c>
      <c r="AY126" s="17" t="s">
        <v>220</v>
      </c>
      <c r="BE126" s="202">
        <f>IF(N126="základní",J126,0)</f>
        <v>0</v>
      </c>
      <c r="BF126" s="202">
        <f>IF(N126="snížená",J126,0)</f>
        <v>0</v>
      </c>
      <c r="BG126" s="202">
        <f>IF(N126="zákl. přenesená",J126,0)</f>
        <v>0</v>
      </c>
      <c r="BH126" s="202">
        <f>IF(N126="sníž. přenesená",J126,0)</f>
        <v>0</v>
      </c>
      <c r="BI126" s="202">
        <f>IF(N126="nulová",J126,0)</f>
        <v>0</v>
      </c>
      <c r="BJ126" s="17" t="s">
        <v>89</v>
      </c>
      <c r="BK126" s="202">
        <f>ROUND(I126*H126,2)</f>
        <v>0</v>
      </c>
      <c r="BL126" s="17" t="s">
        <v>227</v>
      </c>
      <c r="BM126" s="201" t="s">
        <v>3296</v>
      </c>
    </row>
    <row r="127" spans="2:51" s="13" customFormat="1" ht="12">
      <c r="B127" s="203"/>
      <c r="C127" s="204"/>
      <c r="D127" s="205" t="s">
        <v>229</v>
      </c>
      <c r="E127" s="204"/>
      <c r="F127" s="207" t="s">
        <v>3297</v>
      </c>
      <c r="G127" s="204"/>
      <c r="H127" s="208">
        <v>102.648</v>
      </c>
      <c r="I127" s="209"/>
      <c r="J127" s="204"/>
      <c r="K127" s="204"/>
      <c r="L127" s="210"/>
      <c r="M127" s="211"/>
      <c r="N127" s="212"/>
      <c r="O127" s="212"/>
      <c r="P127" s="212"/>
      <c r="Q127" s="212"/>
      <c r="R127" s="212"/>
      <c r="S127" s="212"/>
      <c r="T127" s="213"/>
      <c r="AT127" s="214" t="s">
        <v>229</v>
      </c>
      <c r="AU127" s="214" t="s">
        <v>89</v>
      </c>
      <c r="AV127" s="13" t="s">
        <v>89</v>
      </c>
      <c r="AW127" s="13" t="s">
        <v>4</v>
      </c>
      <c r="AX127" s="13" t="s">
        <v>83</v>
      </c>
      <c r="AY127" s="214" t="s">
        <v>220</v>
      </c>
    </row>
    <row r="128" spans="2:63" s="12" customFormat="1" ht="22.9" customHeight="1">
      <c r="B128" s="174"/>
      <c r="C128" s="175"/>
      <c r="D128" s="176" t="s">
        <v>75</v>
      </c>
      <c r="E128" s="188" t="s">
        <v>267</v>
      </c>
      <c r="F128" s="188" t="s">
        <v>863</v>
      </c>
      <c r="G128" s="175"/>
      <c r="H128" s="175"/>
      <c r="I128" s="178"/>
      <c r="J128" s="189">
        <f>BK128</f>
        <v>0</v>
      </c>
      <c r="K128" s="175"/>
      <c r="L128" s="180"/>
      <c r="M128" s="181"/>
      <c r="N128" s="182"/>
      <c r="O128" s="182"/>
      <c r="P128" s="183">
        <f>SUM(P129:P131)</f>
        <v>0</v>
      </c>
      <c r="Q128" s="182"/>
      <c r="R128" s="183">
        <f>SUM(R129:R131)</f>
        <v>9.06304</v>
      </c>
      <c r="S128" s="182"/>
      <c r="T128" s="184">
        <f>SUM(T129:T131)</f>
        <v>0</v>
      </c>
      <c r="AR128" s="185" t="s">
        <v>83</v>
      </c>
      <c r="AT128" s="186" t="s">
        <v>75</v>
      </c>
      <c r="AU128" s="186" t="s">
        <v>83</v>
      </c>
      <c r="AY128" s="185" t="s">
        <v>220</v>
      </c>
      <c r="BK128" s="187">
        <f>SUM(BK129:BK131)</f>
        <v>0</v>
      </c>
    </row>
    <row r="129" spans="1:65" s="2" customFormat="1" ht="33" customHeight="1">
      <c r="A129" s="34"/>
      <c r="B129" s="35"/>
      <c r="C129" s="190" t="s">
        <v>227</v>
      </c>
      <c r="D129" s="190" t="s">
        <v>222</v>
      </c>
      <c r="E129" s="191" t="s">
        <v>3054</v>
      </c>
      <c r="F129" s="192" t="s">
        <v>3055</v>
      </c>
      <c r="G129" s="193" t="s">
        <v>308</v>
      </c>
      <c r="H129" s="194">
        <v>47.6</v>
      </c>
      <c r="I129" s="195"/>
      <c r="J129" s="196">
        <f>ROUND(I129*H129,2)</f>
        <v>0</v>
      </c>
      <c r="K129" s="192" t="s">
        <v>226</v>
      </c>
      <c r="L129" s="39"/>
      <c r="M129" s="197" t="s">
        <v>1</v>
      </c>
      <c r="N129" s="198" t="s">
        <v>42</v>
      </c>
      <c r="O129" s="71"/>
      <c r="P129" s="199">
        <f>O129*H129</f>
        <v>0</v>
      </c>
      <c r="Q129" s="199">
        <v>0.1295</v>
      </c>
      <c r="R129" s="199">
        <f>Q129*H129</f>
        <v>6.1642</v>
      </c>
      <c r="S129" s="199">
        <v>0</v>
      </c>
      <c r="T129" s="200">
        <f>S129*H129</f>
        <v>0</v>
      </c>
      <c r="U129" s="34"/>
      <c r="V129" s="34"/>
      <c r="W129" s="34"/>
      <c r="X129" s="34"/>
      <c r="Y129" s="34"/>
      <c r="Z129" s="34"/>
      <c r="AA129" s="34"/>
      <c r="AB129" s="34"/>
      <c r="AC129" s="34"/>
      <c r="AD129" s="34"/>
      <c r="AE129" s="34"/>
      <c r="AR129" s="201" t="s">
        <v>227</v>
      </c>
      <c r="AT129" s="201" t="s">
        <v>222</v>
      </c>
      <c r="AU129" s="201" t="s">
        <v>89</v>
      </c>
      <c r="AY129" s="17" t="s">
        <v>220</v>
      </c>
      <c r="BE129" s="202">
        <f>IF(N129="základní",J129,0)</f>
        <v>0</v>
      </c>
      <c r="BF129" s="202">
        <f>IF(N129="snížená",J129,0)</f>
        <v>0</v>
      </c>
      <c r="BG129" s="202">
        <f>IF(N129="zákl. přenesená",J129,0)</f>
        <v>0</v>
      </c>
      <c r="BH129" s="202">
        <f>IF(N129="sníž. přenesená",J129,0)</f>
        <v>0</v>
      </c>
      <c r="BI129" s="202">
        <f>IF(N129="nulová",J129,0)</f>
        <v>0</v>
      </c>
      <c r="BJ129" s="17" t="s">
        <v>89</v>
      </c>
      <c r="BK129" s="202">
        <f>ROUND(I129*H129,2)</f>
        <v>0</v>
      </c>
      <c r="BL129" s="17" t="s">
        <v>227</v>
      </c>
      <c r="BM129" s="201" t="s">
        <v>3298</v>
      </c>
    </row>
    <row r="130" spans="1:65" s="2" customFormat="1" ht="16.5" customHeight="1">
      <c r="A130" s="34"/>
      <c r="B130" s="35"/>
      <c r="C130" s="226" t="s">
        <v>243</v>
      </c>
      <c r="D130" s="226" t="s">
        <v>408</v>
      </c>
      <c r="E130" s="227" t="s">
        <v>3058</v>
      </c>
      <c r="F130" s="228" t="s">
        <v>3059</v>
      </c>
      <c r="G130" s="229" t="s">
        <v>308</v>
      </c>
      <c r="H130" s="230">
        <v>49.98</v>
      </c>
      <c r="I130" s="231"/>
      <c r="J130" s="232">
        <f>ROUND(I130*H130,2)</f>
        <v>0</v>
      </c>
      <c r="K130" s="228" t="s">
        <v>226</v>
      </c>
      <c r="L130" s="233"/>
      <c r="M130" s="234" t="s">
        <v>1</v>
      </c>
      <c r="N130" s="235" t="s">
        <v>42</v>
      </c>
      <c r="O130" s="71"/>
      <c r="P130" s="199">
        <f>O130*H130</f>
        <v>0</v>
      </c>
      <c r="Q130" s="199">
        <v>0.058</v>
      </c>
      <c r="R130" s="199">
        <f>Q130*H130</f>
        <v>2.89884</v>
      </c>
      <c r="S130" s="199">
        <v>0</v>
      </c>
      <c r="T130" s="200">
        <f>S130*H130</f>
        <v>0</v>
      </c>
      <c r="U130" s="34"/>
      <c r="V130" s="34"/>
      <c r="W130" s="34"/>
      <c r="X130" s="34"/>
      <c r="Y130" s="34"/>
      <c r="Z130" s="34"/>
      <c r="AA130" s="34"/>
      <c r="AB130" s="34"/>
      <c r="AC130" s="34"/>
      <c r="AD130" s="34"/>
      <c r="AE130" s="34"/>
      <c r="AR130" s="201" t="s">
        <v>262</v>
      </c>
      <c r="AT130" s="201" t="s">
        <v>408</v>
      </c>
      <c r="AU130" s="201" t="s">
        <v>89</v>
      </c>
      <c r="AY130" s="17" t="s">
        <v>220</v>
      </c>
      <c r="BE130" s="202">
        <f>IF(N130="základní",J130,0)</f>
        <v>0</v>
      </c>
      <c r="BF130" s="202">
        <f>IF(N130="snížená",J130,0)</f>
        <v>0</v>
      </c>
      <c r="BG130" s="202">
        <f>IF(N130="zákl. přenesená",J130,0)</f>
        <v>0</v>
      </c>
      <c r="BH130" s="202">
        <f>IF(N130="sníž. přenesená",J130,0)</f>
        <v>0</v>
      </c>
      <c r="BI130" s="202">
        <f>IF(N130="nulová",J130,0)</f>
        <v>0</v>
      </c>
      <c r="BJ130" s="17" t="s">
        <v>89</v>
      </c>
      <c r="BK130" s="202">
        <f>ROUND(I130*H130,2)</f>
        <v>0</v>
      </c>
      <c r="BL130" s="17" t="s">
        <v>227</v>
      </c>
      <c r="BM130" s="201" t="s">
        <v>3299</v>
      </c>
    </row>
    <row r="131" spans="2:51" s="13" customFormat="1" ht="12">
      <c r="B131" s="203"/>
      <c r="C131" s="204"/>
      <c r="D131" s="205" t="s">
        <v>229</v>
      </c>
      <c r="E131" s="204"/>
      <c r="F131" s="207" t="s">
        <v>3300</v>
      </c>
      <c r="G131" s="204"/>
      <c r="H131" s="208">
        <v>49.98</v>
      </c>
      <c r="I131" s="209"/>
      <c r="J131" s="204"/>
      <c r="K131" s="204"/>
      <c r="L131" s="210"/>
      <c r="M131" s="211"/>
      <c r="N131" s="212"/>
      <c r="O131" s="212"/>
      <c r="P131" s="212"/>
      <c r="Q131" s="212"/>
      <c r="R131" s="212"/>
      <c r="S131" s="212"/>
      <c r="T131" s="213"/>
      <c r="AT131" s="214" t="s">
        <v>229</v>
      </c>
      <c r="AU131" s="214" t="s">
        <v>89</v>
      </c>
      <c r="AV131" s="13" t="s">
        <v>89</v>
      </c>
      <c r="AW131" s="13" t="s">
        <v>4</v>
      </c>
      <c r="AX131" s="13" t="s">
        <v>83</v>
      </c>
      <c r="AY131" s="214" t="s">
        <v>220</v>
      </c>
    </row>
    <row r="132" spans="2:63" s="12" customFormat="1" ht="22.9" customHeight="1">
      <c r="B132" s="174"/>
      <c r="C132" s="175"/>
      <c r="D132" s="176" t="s">
        <v>75</v>
      </c>
      <c r="E132" s="188" t="s">
        <v>925</v>
      </c>
      <c r="F132" s="188" t="s">
        <v>926</v>
      </c>
      <c r="G132" s="175"/>
      <c r="H132" s="175"/>
      <c r="I132" s="178"/>
      <c r="J132" s="189">
        <f>BK132</f>
        <v>0</v>
      </c>
      <c r="K132" s="175"/>
      <c r="L132" s="180"/>
      <c r="M132" s="181"/>
      <c r="N132" s="182"/>
      <c r="O132" s="182"/>
      <c r="P132" s="183">
        <f>P133</f>
        <v>0</v>
      </c>
      <c r="Q132" s="182"/>
      <c r="R132" s="183">
        <f>R133</f>
        <v>0</v>
      </c>
      <c r="S132" s="182"/>
      <c r="T132" s="184">
        <f>T133</f>
        <v>0</v>
      </c>
      <c r="AR132" s="185" t="s">
        <v>83</v>
      </c>
      <c r="AT132" s="186" t="s">
        <v>75</v>
      </c>
      <c r="AU132" s="186" t="s">
        <v>83</v>
      </c>
      <c r="AY132" s="185" t="s">
        <v>220</v>
      </c>
      <c r="BK132" s="187">
        <f>BK133</f>
        <v>0</v>
      </c>
    </row>
    <row r="133" spans="1:65" s="2" customFormat="1" ht="24">
      <c r="A133" s="34"/>
      <c r="B133" s="35"/>
      <c r="C133" s="190" t="s">
        <v>250</v>
      </c>
      <c r="D133" s="190" t="s">
        <v>222</v>
      </c>
      <c r="E133" s="191" t="s">
        <v>3062</v>
      </c>
      <c r="F133" s="192" t="s">
        <v>3063</v>
      </c>
      <c r="G133" s="193" t="s">
        <v>339</v>
      </c>
      <c r="H133" s="194">
        <v>28.899</v>
      </c>
      <c r="I133" s="195"/>
      <c r="J133" s="196">
        <f>ROUND(I133*H133,2)</f>
        <v>0</v>
      </c>
      <c r="K133" s="192" t="s">
        <v>226</v>
      </c>
      <c r="L133" s="39"/>
      <c r="M133" s="253" t="s">
        <v>1</v>
      </c>
      <c r="N133" s="254" t="s">
        <v>42</v>
      </c>
      <c r="O133" s="251"/>
      <c r="P133" s="255">
        <f>O133*H133</f>
        <v>0</v>
      </c>
      <c r="Q133" s="255">
        <v>0</v>
      </c>
      <c r="R133" s="255">
        <f>Q133*H133</f>
        <v>0</v>
      </c>
      <c r="S133" s="255">
        <v>0</v>
      </c>
      <c r="T133" s="256">
        <f>S133*H133</f>
        <v>0</v>
      </c>
      <c r="U133" s="34"/>
      <c r="V133" s="34"/>
      <c r="W133" s="34"/>
      <c r="X133" s="34"/>
      <c r="Y133" s="34"/>
      <c r="Z133" s="34"/>
      <c r="AA133" s="34"/>
      <c r="AB133" s="34"/>
      <c r="AC133" s="34"/>
      <c r="AD133" s="34"/>
      <c r="AE133" s="34"/>
      <c r="AR133" s="201" t="s">
        <v>227</v>
      </c>
      <c r="AT133" s="201" t="s">
        <v>222</v>
      </c>
      <c r="AU133" s="201" t="s">
        <v>89</v>
      </c>
      <c r="AY133" s="17" t="s">
        <v>220</v>
      </c>
      <c r="BE133" s="202">
        <f>IF(N133="základní",J133,0)</f>
        <v>0</v>
      </c>
      <c r="BF133" s="202">
        <f>IF(N133="snížená",J133,0)</f>
        <v>0</v>
      </c>
      <c r="BG133" s="202">
        <f>IF(N133="zákl. přenesená",J133,0)</f>
        <v>0</v>
      </c>
      <c r="BH133" s="202">
        <f>IF(N133="sníž. přenesená",J133,0)</f>
        <v>0</v>
      </c>
      <c r="BI133" s="202">
        <f>IF(N133="nulová",J133,0)</f>
        <v>0</v>
      </c>
      <c r="BJ133" s="17" t="s">
        <v>89</v>
      </c>
      <c r="BK133" s="202">
        <f>ROUND(I133*H133,2)</f>
        <v>0</v>
      </c>
      <c r="BL133" s="17" t="s">
        <v>227</v>
      </c>
      <c r="BM133" s="201" t="s">
        <v>3301</v>
      </c>
    </row>
    <row r="134" spans="1:31" s="2" customFormat="1" ht="6.95" customHeight="1">
      <c r="A134" s="34"/>
      <c r="B134" s="54"/>
      <c r="C134" s="55"/>
      <c r="D134" s="55"/>
      <c r="E134" s="55"/>
      <c r="F134" s="55"/>
      <c r="G134" s="55"/>
      <c r="H134" s="55"/>
      <c r="I134" s="55"/>
      <c r="J134" s="55"/>
      <c r="K134" s="55"/>
      <c r="L134" s="39"/>
      <c r="M134" s="34"/>
      <c r="O134" s="34"/>
      <c r="P134" s="34"/>
      <c r="Q134" s="34"/>
      <c r="R134" s="34"/>
      <c r="S134" s="34"/>
      <c r="T134" s="34"/>
      <c r="U134" s="34"/>
      <c r="V134" s="34"/>
      <c r="W134" s="34"/>
      <c r="X134" s="34"/>
      <c r="Y134" s="34"/>
      <c r="Z134" s="34"/>
      <c r="AA134" s="34"/>
      <c r="AB134" s="34"/>
      <c r="AC134" s="34"/>
      <c r="AD134" s="34"/>
      <c r="AE134" s="34"/>
    </row>
  </sheetData>
  <sheetProtection password="DAFF" sheet="1" objects="1" scenarios="1"/>
  <autoFilter ref="C119:K13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148</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3302</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3303</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1</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ROUND(J139,2)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ROUND((SUM(BE139:BE197)),2)</f>
        <v>0</v>
      </c>
      <c r="G35" s="34"/>
      <c r="H35" s="34"/>
      <c r="I35" s="129">
        <v>0.21</v>
      </c>
      <c r="J35" s="128">
        <f>ROUND(((SUM(BE139:BE197))*I35),2)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ROUND((SUM(BF139:BF197)),2)</f>
        <v>0</v>
      </c>
      <c r="G36" s="34"/>
      <c r="H36" s="34"/>
      <c r="I36" s="129">
        <v>0.15</v>
      </c>
      <c r="J36" s="128">
        <f>ROUND(((SUM(BF139:BF197))*I36),2)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ROUND((SUM(BG139:BG197)),2)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ROUND((SUM(BH139:BH197)),2)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ROUND((SUM(BI139:BI197)),2)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3302</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06.1 - SO 06-Interiér 1.PP - suterén</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J139</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3304</v>
      </c>
      <c r="E99" s="155"/>
      <c r="F99" s="155"/>
      <c r="G99" s="155"/>
      <c r="H99" s="155"/>
      <c r="I99" s="155"/>
      <c r="J99" s="156">
        <f>J140</f>
        <v>0</v>
      </c>
      <c r="K99" s="153"/>
      <c r="L99" s="157"/>
    </row>
    <row r="100" spans="2:12" s="9" customFormat="1" ht="24.95" customHeight="1">
      <c r="B100" s="152"/>
      <c r="C100" s="153"/>
      <c r="D100" s="154" t="s">
        <v>3305</v>
      </c>
      <c r="E100" s="155"/>
      <c r="F100" s="155"/>
      <c r="G100" s="155"/>
      <c r="H100" s="155"/>
      <c r="I100" s="155"/>
      <c r="J100" s="156">
        <f>J141</f>
        <v>0</v>
      </c>
      <c r="K100" s="153"/>
      <c r="L100" s="157"/>
    </row>
    <row r="101" spans="2:12" s="9" customFormat="1" ht="24.95" customHeight="1">
      <c r="B101" s="152"/>
      <c r="C101" s="153"/>
      <c r="D101" s="154" t="s">
        <v>3306</v>
      </c>
      <c r="E101" s="155"/>
      <c r="F101" s="155"/>
      <c r="G101" s="155"/>
      <c r="H101" s="155"/>
      <c r="I101" s="155"/>
      <c r="J101" s="156">
        <f>J147</f>
        <v>0</v>
      </c>
      <c r="K101" s="153"/>
      <c r="L101" s="157"/>
    </row>
    <row r="102" spans="2:12" s="9" customFormat="1" ht="24.95" customHeight="1">
      <c r="B102" s="152"/>
      <c r="C102" s="153"/>
      <c r="D102" s="154" t="s">
        <v>3307</v>
      </c>
      <c r="E102" s="155"/>
      <c r="F102" s="155"/>
      <c r="G102" s="155"/>
      <c r="H102" s="155"/>
      <c r="I102" s="155"/>
      <c r="J102" s="156">
        <f>J150</f>
        <v>0</v>
      </c>
      <c r="K102" s="153"/>
      <c r="L102" s="157"/>
    </row>
    <row r="103" spans="2:12" s="9" customFormat="1" ht="24.95" customHeight="1">
      <c r="B103" s="152"/>
      <c r="C103" s="153"/>
      <c r="D103" s="154" t="s">
        <v>3308</v>
      </c>
      <c r="E103" s="155"/>
      <c r="F103" s="155"/>
      <c r="G103" s="155"/>
      <c r="H103" s="155"/>
      <c r="I103" s="155"/>
      <c r="J103" s="156">
        <f>J153</f>
        <v>0</v>
      </c>
      <c r="K103" s="153"/>
      <c r="L103" s="157"/>
    </row>
    <row r="104" spans="2:12" s="9" customFormat="1" ht="24.95" customHeight="1">
      <c r="B104" s="152"/>
      <c r="C104" s="153"/>
      <c r="D104" s="154" t="s">
        <v>3309</v>
      </c>
      <c r="E104" s="155"/>
      <c r="F104" s="155"/>
      <c r="G104" s="155"/>
      <c r="H104" s="155"/>
      <c r="I104" s="155"/>
      <c r="J104" s="156">
        <f>J156</f>
        <v>0</v>
      </c>
      <c r="K104" s="153"/>
      <c r="L104" s="157"/>
    </row>
    <row r="105" spans="2:12" s="9" customFormat="1" ht="24.95" customHeight="1">
      <c r="B105" s="152"/>
      <c r="C105" s="153"/>
      <c r="D105" s="154" t="s">
        <v>3310</v>
      </c>
      <c r="E105" s="155"/>
      <c r="F105" s="155"/>
      <c r="G105" s="155"/>
      <c r="H105" s="155"/>
      <c r="I105" s="155"/>
      <c r="J105" s="156">
        <f>J159</f>
        <v>0</v>
      </c>
      <c r="K105" s="153"/>
      <c r="L105" s="157"/>
    </row>
    <row r="106" spans="2:12" s="9" customFormat="1" ht="24.95" customHeight="1">
      <c r="B106" s="152"/>
      <c r="C106" s="153"/>
      <c r="D106" s="154" t="s">
        <v>3311</v>
      </c>
      <c r="E106" s="155"/>
      <c r="F106" s="155"/>
      <c r="G106" s="155"/>
      <c r="H106" s="155"/>
      <c r="I106" s="155"/>
      <c r="J106" s="156">
        <f>J162</f>
        <v>0</v>
      </c>
      <c r="K106" s="153"/>
      <c r="L106" s="157"/>
    </row>
    <row r="107" spans="2:12" s="9" customFormat="1" ht="24.95" customHeight="1">
      <c r="B107" s="152"/>
      <c r="C107" s="153"/>
      <c r="D107" s="154" t="s">
        <v>3312</v>
      </c>
      <c r="E107" s="155"/>
      <c r="F107" s="155"/>
      <c r="G107" s="155"/>
      <c r="H107" s="155"/>
      <c r="I107" s="155"/>
      <c r="J107" s="156">
        <f>J165</f>
        <v>0</v>
      </c>
      <c r="K107" s="153"/>
      <c r="L107" s="157"/>
    </row>
    <row r="108" spans="2:12" s="9" customFormat="1" ht="24.95" customHeight="1">
      <c r="B108" s="152"/>
      <c r="C108" s="153"/>
      <c r="D108" s="154" t="s">
        <v>3313</v>
      </c>
      <c r="E108" s="155"/>
      <c r="F108" s="155"/>
      <c r="G108" s="155"/>
      <c r="H108" s="155"/>
      <c r="I108" s="155"/>
      <c r="J108" s="156">
        <f>J168</f>
        <v>0</v>
      </c>
      <c r="K108" s="153"/>
      <c r="L108" s="157"/>
    </row>
    <row r="109" spans="2:12" s="9" customFormat="1" ht="24.95" customHeight="1">
      <c r="B109" s="152"/>
      <c r="C109" s="153"/>
      <c r="D109" s="154" t="s">
        <v>3314</v>
      </c>
      <c r="E109" s="155"/>
      <c r="F109" s="155"/>
      <c r="G109" s="155"/>
      <c r="H109" s="155"/>
      <c r="I109" s="155"/>
      <c r="J109" s="156">
        <f>J171</f>
        <v>0</v>
      </c>
      <c r="K109" s="153"/>
      <c r="L109" s="157"/>
    </row>
    <row r="110" spans="2:12" s="9" customFormat="1" ht="24.95" customHeight="1">
      <c r="B110" s="152"/>
      <c r="C110" s="153"/>
      <c r="D110" s="154" t="s">
        <v>3315</v>
      </c>
      <c r="E110" s="155"/>
      <c r="F110" s="155"/>
      <c r="G110" s="155"/>
      <c r="H110" s="155"/>
      <c r="I110" s="155"/>
      <c r="J110" s="156">
        <f>J174</f>
        <v>0</v>
      </c>
      <c r="K110" s="153"/>
      <c r="L110" s="157"/>
    </row>
    <row r="111" spans="2:12" s="9" customFormat="1" ht="24.95" customHeight="1">
      <c r="B111" s="152"/>
      <c r="C111" s="153"/>
      <c r="D111" s="154" t="s">
        <v>3316</v>
      </c>
      <c r="E111" s="155"/>
      <c r="F111" s="155"/>
      <c r="G111" s="155"/>
      <c r="H111" s="155"/>
      <c r="I111" s="155"/>
      <c r="J111" s="156">
        <f>J177</f>
        <v>0</v>
      </c>
      <c r="K111" s="153"/>
      <c r="L111" s="157"/>
    </row>
    <row r="112" spans="2:12" s="9" customFormat="1" ht="24.95" customHeight="1">
      <c r="B112" s="152"/>
      <c r="C112" s="153"/>
      <c r="D112" s="154" t="s">
        <v>3317</v>
      </c>
      <c r="E112" s="155"/>
      <c r="F112" s="155"/>
      <c r="G112" s="155"/>
      <c r="H112" s="155"/>
      <c r="I112" s="155"/>
      <c r="J112" s="156">
        <f>J178</f>
        <v>0</v>
      </c>
      <c r="K112" s="153"/>
      <c r="L112" s="157"/>
    </row>
    <row r="113" spans="2:12" s="9" customFormat="1" ht="24.95" customHeight="1">
      <c r="B113" s="152"/>
      <c r="C113" s="153"/>
      <c r="D113" s="154" t="s">
        <v>3318</v>
      </c>
      <c r="E113" s="155"/>
      <c r="F113" s="155"/>
      <c r="G113" s="155"/>
      <c r="H113" s="155"/>
      <c r="I113" s="155"/>
      <c r="J113" s="156">
        <f>J181</f>
        <v>0</v>
      </c>
      <c r="K113" s="153"/>
      <c r="L113" s="157"/>
    </row>
    <row r="114" spans="2:12" s="9" customFormat="1" ht="24.95" customHeight="1">
      <c r="B114" s="152"/>
      <c r="C114" s="153"/>
      <c r="D114" s="154" t="s">
        <v>3319</v>
      </c>
      <c r="E114" s="155"/>
      <c r="F114" s="155"/>
      <c r="G114" s="155"/>
      <c r="H114" s="155"/>
      <c r="I114" s="155"/>
      <c r="J114" s="156">
        <f>J184</f>
        <v>0</v>
      </c>
      <c r="K114" s="153"/>
      <c r="L114" s="157"/>
    </row>
    <row r="115" spans="2:12" s="9" customFormat="1" ht="24.95" customHeight="1">
      <c r="B115" s="152"/>
      <c r="C115" s="153"/>
      <c r="D115" s="154" t="s">
        <v>3320</v>
      </c>
      <c r="E115" s="155"/>
      <c r="F115" s="155"/>
      <c r="G115" s="155"/>
      <c r="H115" s="155"/>
      <c r="I115" s="155"/>
      <c r="J115" s="156">
        <f>J187</f>
        <v>0</v>
      </c>
      <c r="K115" s="153"/>
      <c r="L115" s="157"/>
    </row>
    <row r="116" spans="2:12" s="9" customFormat="1" ht="24.95" customHeight="1">
      <c r="B116" s="152"/>
      <c r="C116" s="153"/>
      <c r="D116" s="154" t="s">
        <v>3321</v>
      </c>
      <c r="E116" s="155"/>
      <c r="F116" s="155"/>
      <c r="G116" s="155"/>
      <c r="H116" s="155"/>
      <c r="I116" s="155"/>
      <c r="J116" s="156">
        <f>J190</f>
        <v>0</v>
      </c>
      <c r="K116" s="153"/>
      <c r="L116" s="157"/>
    </row>
    <row r="117" spans="2:12" s="9" customFormat="1" ht="24.95" customHeight="1">
      <c r="B117" s="152"/>
      <c r="C117" s="153"/>
      <c r="D117" s="154" t="s">
        <v>3322</v>
      </c>
      <c r="E117" s="155"/>
      <c r="F117" s="155"/>
      <c r="G117" s="155"/>
      <c r="H117" s="155"/>
      <c r="I117" s="155"/>
      <c r="J117" s="156">
        <f>J195</f>
        <v>0</v>
      </c>
      <c r="K117" s="153"/>
      <c r="L117" s="157"/>
    </row>
    <row r="118" spans="1:31" s="2" customFormat="1" ht="21.7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54"/>
      <c r="C119" s="55"/>
      <c r="D119" s="55"/>
      <c r="E119" s="55"/>
      <c r="F119" s="55"/>
      <c r="G119" s="55"/>
      <c r="H119" s="55"/>
      <c r="I119" s="55"/>
      <c r="J119" s="55"/>
      <c r="K119" s="55"/>
      <c r="L119" s="51"/>
      <c r="S119" s="34"/>
      <c r="T119" s="34"/>
      <c r="U119" s="34"/>
      <c r="V119" s="34"/>
      <c r="W119" s="34"/>
      <c r="X119" s="34"/>
      <c r="Y119" s="34"/>
      <c r="Z119" s="34"/>
      <c r="AA119" s="34"/>
      <c r="AB119" s="34"/>
      <c r="AC119" s="34"/>
      <c r="AD119" s="34"/>
      <c r="AE119" s="34"/>
    </row>
    <row r="123" spans="1:31" s="2" customFormat="1" ht="6.95" customHeight="1">
      <c r="A123" s="34"/>
      <c r="B123" s="56"/>
      <c r="C123" s="57"/>
      <c r="D123" s="57"/>
      <c r="E123" s="57"/>
      <c r="F123" s="57"/>
      <c r="G123" s="57"/>
      <c r="H123" s="57"/>
      <c r="I123" s="57"/>
      <c r="J123" s="57"/>
      <c r="K123" s="57"/>
      <c r="L123" s="51"/>
      <c r="S123" s="34"/>
      <c r="T123" s="34"/>
      <c r="U123" s="34"/>
      <c r="V123" s="34"/>
      <c r="W123" s="34"/>
      <c r="X123" s="34"/>
      <c r="Y123" s="34"/>
      <c r="Z123" s="34"/>
      <c r="AA123" s="34"/>
      <c r="AB123" s="34"/>
      <c r="AC123" s="34"/>
      <c r="AD123" s="34"/>
      <c r="AE123" s="34"/>
    </row>
    <row r="124" spans="1:31" s="2" customFormat="1" ht="24.95" customHeight="1">
      <c r="A124" s="34"/>
      <c r="B124" s="35"/>
      <c r="C124" s="23" t="s">
        <v>205</v>
      </c>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12" customHeight="1">
      <c r="A126" s="34"/>
      <c r="B126" s="35"/>
      <c r="C126" s="29" t="s">
        <v>16</v>
      </c>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6.5" customHeight="1">
      <c r="A127" s="34"/>
      <c r="B127" s="35"/>
      <c r="C127" s="36"/>
      <c r="D127" s="36"/>
      <c r="E127" s="313" t="str">
        <f>E7</f>
        <v>Centrum pro osoby se zdravotním postižením</v>
      </c>
      <c r="F127" s="314"/>
      <c r="G127" s="314"/>
      <c r="H127" s="314"/>
      <c r="I127" s="36"/>
      <c r="J127" s="36"/>
      <c r="K127" s="36"/>
      <c r="L127" s="51"/>
      <c r="S127" s="34"/>
      <c r="T127" s="34"/>
      <c r="U127" s="34"/>
      <c r="V127" s="34"/>
      <c r="W127" s="34"/>
      <c r="X127" s="34"/>
      <c r="Y127" s="34"/>
      <c r="Z127" s="34"/>
      <c r="AA127" s="34"/>
      <c r="AB127" s="34"/>
      <c r="AC127" s="34"/>
      <c r="AD127" s="34"/>
      <c r="AE127" s="34"/>
    </row>
    <row r="128" spans="2:12" s="1" customFormat="1" ht="12" customHeight="1">
      <c r="B128" s="21"/>
      <c r="C128" s="29" t="s">
        <v>172</v>
      </c>
      <c r="D128" s="22"/>
      <c r="E128" s="22"/>
      <c r="F128" s="22"/>
      <c r="G128" s="22"/>
      <c r="H128" s="22"/>
      <c r="I128" s="22"/>
      <c r="J128" s="22"/>
      <c r="K128" s="22"/>
      <c r="L128" s="20"/>
    </row>
    <row r="129" spans="1:31" s="2" customFormat="1" ht="16.5" customHeight="1">
      <c r="A129" s="34"/>
      <c r="B129" s="35"/>
      <c r="C129" s="36"/>
      <c r="D129" s="36"/>
      <c r="E129" s="313" t="s">
        <v>3302</v>
      </c>
      <c r="F129" s="312"/>
      <c r="G129" s="312"/>
      <c r="H129" s="312"/>
      <c r="I129" s="36"/>
      <c r="J129" s="36"/>
      <c r="K129" s="36"/>
      <c r="L129" s="51"/>
      <c r="S129" s="34"/>
      <c r="T129" s="34"/>
      <c r="U129" s="34"/>
      <c r="V129" s="34"/>
      <c r="W129" s="34"/>
      <c r="X129" s="34"/>
      <c r="Y129" s="34"/>
      <c r="Z129" s="34"/>
      <c r="AA129" s="34"/>
      <c r="AB129" s="34"/>
      <c r="AC129" s="34"/>
      <c r="AD129" s="34"/>
      <c r="AE129" s="34"/>
    </row>
    <row r="130" spans="1:31" s="2" customFormat="1" ht="12" customHeight="1">
      <c r="A130" s="34"/>
      <c r="B130" s="35"/>
      <c r="C130" s="29" t="s">
        <v>174</v>
      </c>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2" customFormat="1" ht="16.5" customHeight="1">
      <c r="A131" s="34"/>
      <c r="B131" s="35"/>
      <c r="C131" s="36"/>
      <c r="D131" s="36"/>
      <c r="E131" s="274" t="str">
        <f>E11</f>
        <v>06.1 - SO 06-Interiér 1.PP - suterén</v>
      </c>
      <c r="F131" s="312"/>
      <c r="G131" s="312"/>
      <c r="H131" s="312"/>
      <c r="I131" s="36"/>
      <c r="J131" s="36"/>
      <c r="K131" s="36"/>
      <c r="L131" s="51"/>
      <c r="S131" s="34"/>
      <c r="T131" s="34"/>
      <c r="U131" s="34"/>
      <c r="V131" s="34"/>
      <c r="W131" s="34"/>
      <c r="X131" s="34"/>
      <c r="Y131" s="34"/>
      <c r="Z131" s="34"/>
      <c r="AA131" s="34"/>
      <c r="AB131" s="34"/>
      <c r="AC131" s="34"/>
      <c r="AD131" s="34"/>
      <c r="AE131" s="34"/>
    </row>
    <row r="132" spans="1:31" s="2" customFormat="1" ht="6.95" customHeight="1">
      <c r="A132" s="34"/>
      <c r="B132" s="35"/>
      <c r="C132" s="36"/>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31" s="2" customFormat="1" ht="12" customHeight="1">
      <c r="A133" s="34"/>
      <c r="B133" s="35"/>
      <c r="C133" s="29" t="s">
        <v>20</v>
      </c>
      <c r="D133" s="36"/>
      <c r="E133" s="36"/>
      <c r="F133" s="27" t="str">
        <f>F14</f>
        <v xml:space="preserve">Hradec Králové-Roudnička </v>
      </c>
      <c r="G133" s="36"/>
      <c r="H133" s="36"/>
      <c r="I133" s="29" t="s">
        <v>22</v>
      </c>
      <c r="J133" s="66" t="str">
        <f>IF(J14="","",J14)</f>
        <v>Vyplň údaj</v>
      </c>
      <c r="K133" s="36"/>
      <c r="L133" s="51"/>
      <c r="S133" s="34"/>
      <c r="T133" s="34"/>
      <c r="U133" s="34"/>
      <c r="V133" s="34"/>
      <c r="W133" s="34"/>
      <c r="X133" s="34"/>
      <c r="Y133" s="34"/>
      <c r="Z133" s="34"/>
      <c r="AA133" s="34"/>
      <c r="AB133" s="34"/>
      <c r="AC133" s="34"/>
      <c r="AD133" s="34"/>
      <c r="AE133" s="34"/>
    </row>
    <row r="134" spans="1:31" s="2" customFormat="1" ht="6.95" customHeight="1">
      <c r="A134" s="34"/>
      <c r="B134" s="35"/>
      <c r="C134" s="36"/>
      <c r="D134" s="36"/>
      <c r="E134" s="36"/>
      <c r="F134" s="36"/>
      <c r="G134" s="36"/>
      <c r="H134" s="36"/>
      <c r="I134" s="36"/>
      <c r="J134" s="36"/>
      <c r="K134" s="36"/>
      <c r="L134" s="51"/>
      <c r="S134" s="34"/>
      <c r="T134" s="34"/>
      <c r="U134" s="34"/>
      <c r="V134" s="34"/>
      <c r="W134" s="34"/>
      <c r="X134" s="34"/>
      <c r="Y134" s="34"/>
      <c r="Z134" s="34"/>
      <c r="AA134" s="34"/>
      <c r="AB134" s="34"/>
      <c r="AC134" s="34"/>
      <c r="AD134" s="34"/>
      <c r="AE134" s="34"/>
    </row>
    <row r="135" spans="1:31" s="2" customFormat="1" ht="15.2" customHeight="1">
      <c r="A135" s="34"/>
      <c r="B135" s="35"/>
      <c r="C135" s="29" t="s">
        <v>23</v>
      </c>
      <c r="D135" s="36"/>
      <c r="E135" s="36"/>
      <c r="F135" s="27" t="str">
        <f>E17</f>
        <v>Královéhradecký kraj</v>
      </c>
      <c r="G135" s="36"/>
      <c r="H135" s="36"/>
      <c r="I135" s="29" t="s">
        <v>29</v>
      </c>
      <c r="J135" s="32" t="str">
        <f>E23</f>
        <v>Pridos Hradec Králové</v>
      </c>
      <c r="K135" s="36"/>
      <c r="L135" s="51"/>
      <c r="S135" s="34"/>
      <c r="T135" s="34"/>
      <c r="U135" s="34"/>
      <c r="V135" s="34"/>
      <c r="W135" s="34"/>
      <c r="X135" s="34"/>
      <c r="Y135" s="34"/>
      <c r="Z135" s="34"/>
      <c r="AA135" s="34"/>
      <c r="AB135" s="34"/>
      <c r="AC135" s="34"/>
      <c r="AD135" s="34"/>
      <c r="AE135" s="34"/>
    </row>
    <row r="136" spans="1:31" s="2" customFormat="1" ht="15.2" customHeight="1">
      <c r="A136" s="34"/>
      <c r="B136" s="35"/>
      <c r="C136" s="29" t="s">
        <v>27</v>
      </c>
      <c r="D136" s="36"/>
      <c r="E136" s="36"/>
      <c r="F136" s="27" t="str">
        <f>IF(E20="","",E20)</f>
        <v>Vyplň údaj</v>
      </c>
      <c r="G136" s="36"/>
      <c r="H136" s="36"/>
      <c r="I136" s="29" t="s">
        <v>32</v>
      </c>
      <c r="J136" s="32" t="str">
        <f>E26</f>
        <v xml:space="preserve"> </v>
      </c>
      <c r="K136" s="36"/>
      <c r="L136" s="51"/>
      <c r="S136" s="34"/>
      <c r="T136" s="34"/>
      <c r="U136" s="34"/>
      <c r="V136" s="34"/>
      <c r="W136" s="34"/>
      <c r="X136" s="34"/>
      <c r="Y136" s="34"/>
      <c r="Z136" s="34"/>
      <c r="AA136" s="34"/>
      <c r="AB136" s="34"/>
      <c r="AC136" s="34"/>
      <c r="AD136" s="34"/>
      <c r="AE136" s="34"/>
    </row>
    <row r="137" spans="1:31" s="2" customFormat="1" ht="10.35" customHeight="1">
      <c r="A137" s="34"/>
      <c r="B137" s="35"/>
      <c r="C137" s="36"/>
      <c r="D137" s="36"/>
      <c r="E137" s="36"/>
      <c r="F137" s="36"/>
      <c r="G137" s="36"/>
      <c r="H137" s="36"/>
      <c r="I137" s="36"/>
      <c r="J137" s="36"/>
      <c r="K137" s="36"/>
      <c r="L137" s="51"/>
      <c r="S137" s="34"/>
      <c r="T137" s="34"/>
      <c r="U137" s="34"/>
      <c r="V137" s="34"/>
      <c r="W137" s="34"/>
      <c r="X137" s="34"/>
      <c r="Y137" s="34"/>
      <c r="Z137" s="34"/>
      <c r="AA137" s="34"/>
      <c r="AB137" s="34"/>
      <c r="AC137" s="34"/>
      <c r="AD137" s="34"/>
      <c r="AE137" s="34"/>
    </row>
    <row r="138" spans="1:31" s="11" customFormat="1" ht="29.25" customHeight="1">
      <c r="A138" s="163"/>
      <c r="B138" s="164"/>
      <c r="C138" s="165" t="s">
        <v>206</v>
      </c>
      <c r="D138" s="166" t="s">
        <v>61</v>
      </c>
      <c r="E138" s="166" t="s">
        <v>57</v>
      </c>
      <c r="F138" s="166" t="s">
        <v>58</v>
      </c>
      <c r="G138" s="166" t="s">
        <v>207</v>
      </c>
      <c r="H138" s="166" t="s">
        <v>208</v>
      </c>
      <c r="I138" s="166" t="s">
        <v>209</v>
      </c>
      <c r="J138" s="166" t="s">
        <v>178</v>
      </c>
      <c r="K138" s="167" t="s">
        <v>210</v>
      </c>
      <c r="L138" s="168"/>
      <c r="M138" s="75" t="s">
        <v>1</v>
      </c>
      <c r="N138" s="76" t="s">
        <v>40</v>
      </c>
      <c r="O138" s="76" t="s">
        <v>211</v>
      </c>
      <c r="P138" s="76" t="s">
        <v>212</v>
      </c>
      <c r="Q138" s="76" t="s">
        <v>213</v>
      </c>
      <c r="R138" s="76" t="s">
        <v>214</v>
      </c>
      <c r="S138" s="76" t="s">
        <v>215</v>
      </c>
      <c r="T138" s="77" t="s">
        <v>216</v>
      </c>
      <c r="U138" s="163"/>
      <c r="V138" s="163"/>
      <c r="W138" s="163"/>
      <c r="X138" s="163"/>
      <c r="Y138" s="163"/>
      <c r="Z138" s="163"/>
      <c r="AA138" s="163"/>
      <c r="AB138" s="163"/>
      <c r="AC138" s="163"/>
      <c r="AD138" s="163"/>
      <c r="AE138" s="163"/>
    </row>
    <row r="139" spans="1:63" s="2" customFormat="1" ht="22.9" customHeight="1">
      <c r="A139" s="34"/>
      <c r="B139" s="35"/>
      <c r="C139" s="82" t="s">
        <v>217</v>
      </c>
      <c r="D139" s="36"/>
      <c r="E139" s="36"/>
      <c r="F139" s="36"/>
      <c r="G139" s="36"/>
      <c r="H139" s="36"/>
      <c r="I139" s="36"/>
      <c r="J139" s="169">
        <f>BK139</f>
        <v>0</v>
      </c>
      <c r="K139" s="36"/>
      <c r="L139" s="39"/>
      <c r="M139" s="78"/>
      <c r="N139" s="170"/>
      <c r="O139" s="79"/>
      <c r="P139" s="171">
        <f>P140+P141+P147+P150+P153+P156+P159+P162+P165+P168+P171+P174+P177+P178+P181+P184+P187+P190+P195</f>
        <v>0</v>
      </c>
      <c r="Q139" s="79"/>
      <c r="R139" s="171">
        <f>R140+R141+R147+R150+R153+R156+R159+R162+R165+R168+R171+R174+R177+R178+R181+R184+R187+R190+R195</f>
        <v>0</v>
      </c>
      <c r="S139" s="79"/>
      <c r="T139" s="172">
        <f>T140+T141+T147+T150+T153+T156+T159+T162+T165+T168+T171+T174+T177+T178+T181+T184+T187+T190+T195</f>
        <v>0</v>
      </c>
      <c r="U139" s="34"/>
      <c r="V139" s="34"/>
      <c r="W139" s="34"/>
      <c r="X139" s="34"/>
      <c r="Y139" s="34"/>
      <c r="Z139" s="34"/>
      <c r="AA139" s="34"/>
      <c r="AB139" s="34"/>
      <c r="AC139" s="34"/>
      <c r="AD139" s="34"/>
      <c r="AE139" s="34"/>
      <c r="AT139" s="17" t="s">
        <v>75</v>
      </c>
      <c r="AU139" s="17" t="s">
        <v>180</v>
      </c>
      <c r="BK139" s="173">
        <f>BK140+BK141+BK147+BK150+BK153+BK156+BK159+BK162+BK165+BK168+BK171+BK174+BK177+BK178+BK181+BK184+BK187+BK190+BK195</f>
        <v>0</v>
      </c>
    </row>
    <row r="140" spans="2:63" s="12" customFormat="1" ht="25.9" customHeight="1">
      <c r="B140" s="174"/>
      <c r="C140" s="175"/>
      <c r="D140" s="176" t="s">
        <v>75</v>
      </c>
      <c r="E140" s="177" t="s">
        <v>1776</v>
      </c>
      <c r="F140" s="177" t="s">
        <v>3323</v>
      </c>
      <c r="G140" s="175"/>
      <c r="H140" s="175"/>
      <c r="I140" s="178"/>
      <c r="J140" s="179">
        <f>BK140</f>
        <v>0</v>
      </c>
      <c r="K140" s="175"/>
      <c r="L140" s="180"/>
      <c r="M140" s="181"/>
      <c r="N140" s="182"/>
      <c r="O140" s="182"/>
      <c r="P140" s="183">
        <v>0</v>
      </c>
      <c r="Q140" s="182"/>
      <c r="R140" s="183">
        <v>0</v>
      </c>
      <c r="S140" s="182"/>
      <c r="T140" s="184">
        <v>0</v>
      </c>
      <c r="AR140" s="185" t="s">
        <v>83</v>
      </c>
      <c r="AT140" s="186" t="s">
        <v>75</v>
      </c>
      <c r="AU140" s="186" t="s">
        <v>76</v>
      </c>
      <c r="AY140" s="185" t="s">
        <v>220</v>
      </c>
      <c r="BK140" s="187">
        <v>0</v>
      </c>
    </row>
    <row r="141" spans="2:63" s="12" customFormat="1" ht="25.9" customHeight="1">
      <c r="B141" s="174"/>
      <c r="C141" s="175"/>
      <c r="D141" s="176" t="s">
        <v>75</v>
      </c>
      <c r="E141" s="177" t="s">
        <v>3324</v>
      </c>
      <c r="F141" s="177" t="s">
        <v>3325</v>
      </c>
      <c r="G141" s="175"/>
      <c r="H141" s="175"/>
      <c r="I141" s="178"/>
      <c r="J141" s="179">
        <f>BK141</f>
        <v>0</v>
      </c>
      <c r="K141" s="175"/>
      <c r="L141" s="180"/>
      <c r="M141" s="181"/>
      <c r="N141" s="182"/>
      <c r="O141" s="182"/>
      <c r="P141" s="183">
        <f>SUM(P142:P146)</f>
        <v>0</v>
      </c>
      <c r="Q141" s="182"/>
      <c r="R141" s="183">
        <f>SUM(R142:R146)</f>
        <v>0</v>
      </c>
      <c r="S141" s="182"/>
      <c r="T141" s="184">
        <f>SUM(T142:T146)</f>
        <v>0</v>
      </c>
      <c r="AR141" s="185" t="s">
        <v>83</v>
      </c>
      <c r="AT141" s="186" t="s">
        <v>75</v>
      </c>
      <c r="AU141" s="186" t="s">
        <v>76</v>
      </c>
      <c r="AY141" s="185" t="s">
        <v>220</v>
      </c>
      <c r="BK141" s="187">
        <f>SUM(BK142:BK146)</f>
        <v>0</v>
      </c>
    </row>
    <row r="142" spans="1:65" s="2" customFormat="1" ht="21.75" customHeight="1">
      <c r="A142" s="34"/>
      <c r="B142" s="35"/>
      <c r="C142" s="190" t="s">
        <v>83</v>
      </c>
      <c r="D142" s="190" t="s">
        <v>222</v>
      </c>
      <c r="E142" s="191" t="s">
        <v>76</v>
      </c>
      <c r="F142" s="192" t="s">
        <v>3326</v>
      </c>
      <c r="G142" s="193" t="s">
        <v>308</v>
      </c>
      <c r="H142" s="194">
        <v>16</v>
      </c>
      <c r="I142" s="195"/>
      <c r="J142" s="196">
        <f>ROUND(I142*H142,2)</f>
        <v>0</v>
      </c>
      <c r="K142" s="192" t="s">
        <v>1</v>
      </c>
      <c r="L142" s="39"/>
      <c r="M142" s="197" t="s">
        <v>1</v>
      </c>
      <c r="N142" s="198" t="s">
        <v>42</v>
      </c>
      <c r="O142" s="71"/>
      <c r="P142" s="199">
        <f>O142*H142</f>
        <v>0</v>
      </c>
      <c r="Q142" s="199">
        <v>0</v>
      </c>
      <c r="R142" s="199">
        <f>Q142*H142</f>
        <v>0</v>
      </c>
      <c r="S142" s="199">
        <v>0</v>
      </c>
      <c r="T142" s="200">
        <f>S142*H142</f>
        <v>0</v>
      </c>
      <c r="U142" s="34"/>
      <c r="V142" s="34"/>
      <c r="W142" s="34"/>
      <c r="X142" s="34"/>
      <c r="Y142" s="34"/>
      <c r="Z142" s="34"/>
      <c r="AA142" s="34"/>
      <c r="AB142" s="34"/>
      <c r="AC142" s="34"/>
      <c r="AD142" s="34"/>
      <c r="AE142" s="34"/>
      <c r="AR142" s="201" t="s">
        <v>298</v>
      </c>
      <c r="AT142" s="201" t="s">
        <v>222</v>
      </c>
      <c r="AU142" s="201" t="s">
        <v>83</v>
      </c>
      <c r="AY142" s="17" t="s">
        <v>220</v>
      </c>
      <c r="BE142" s="202">
        <f>IF(N142="základní",J142,0)</f>
        <v>0</v>
      </c>
      <c r="BF142" s="202">
        <f>IF(N142="snížená",J142,0)</f>
        <v>0</v>
      </c>
      <c r="BG142" s="202">
        <f>IF(N142="zákl. přenesená",J142,0)</f>
        <v>0</v>
      </c>
      <c r="BH142" s="202">
        <f>IF(N142="sníž. přenesená",J142,0)</f>
        <v>0</v>
      </c>
      <c r="BI142" s="202">
        <f>IF(N142="nulová",J142,0)</f>
        <v>0</v>
      </c>
      <c r="BJ142" s="17" t="s">
        <v>89</v>
      </c>
      <c r="BK142" s="202">
        <f>ROUND(I142*H142,2)</f>
        <v>0</v>
      </c>
      <c r="BL142" s="17" t="s">
        <v>298</v>
      </c>
      <c r="BM142" s="201" t="s">
        <v>89</v>
      </c>
    </row>
    <row r="143" spans="1:65" s="2" customFormat="1" ht="33" customHeight="1">
      <c r="A143" s="34"/>
      <c r="B143" s="35"/>
      <c r="C143" s="190" t="s">
        <v>89</v>
      </c>
      <c r="D143" s="190" t="s">
        <v>222</v>
      </c>
      <c r="E143" s="191" t="s">
        <v>3327</v>
      </c>
      <c r="F143" s="192" t="s">
        <v>3328</v>
      </c>
      <c r="G143" s="193" t="s">
        <v>308</v>
      </c>
      <c r="H143" s="194">
        <v>10</v>
      </c>
      <c r="I143" s="195"/>
      <c r="J143" s="196">
        <f>ROUND(I143*H143,2)</f>
        <v>0</v>
      </c>
      <c r="K143" s="192" t="s">
        <v>1</v>
      </c>
      <c r="L143" s="39"/>
      <c r="M143" s="197" t="s">
        <v>1</v>
      </c>
      <c r="N143" s="198" t="s">
        <v>42</v>
      </c>
      <c r="O143" s="71"/>
      <c r="P143" s="199">
        <f>O143*H143</f>
        <v>0</v>
      </c>
      <c r="Q143" s="199">
        <v>0</v>
      </c>
      <c r="R143" s="199">
        <f>Q143*H143</f>
        <v>0</v>
      </c>
      <c r="S143" s="199">
        <v>0</v>
      </c>
      <c r="T143" s="200">
        <f>S143*H143</f>
        <v>0</v>
      </c>
      <c r="U143" s="34"/>
      <c r="V143" s="34"/>
      <c r="W143" s="34"/>
      <c r="X143" s="34"/>
      <c r="Y143" s="34"/>
      <c r="Z143" s="34"/>
      <c r="AA143" s="34"/>
      <c r="AB143" s="34"/>
      <c r="AC143" s="34"/>
      <c r="AD143" s="34"/>
      <c r="AE143" s="34"/>
      <c r="AR143" s="201" t="s">
        <v>298</v>
      </c>
      <c r="AT143" s="201" t="s">
        <v>222</v>
      </c>
      <c r="AU143" s="201" t="s">
        <v>83</v>
      </c>
      <c r="AY143" s="17" t="s">
        <v>220</v>
      </c>
      <c r="BE143" s="202">
        <f>IF(N143="základní",J143,0)</f>
        <v>0</v>
      </c>
      <c r="BF143" s="202">
        <f>IF(N143="snížená",J143,0)</f>
        <v>0</v>
      </c>
      <c r="BG143" s="202">
        <f>IF(N143="zákl. přenesená",J143,0)</f>
        <v>0</v>
      </c>
      <c r="BH143" s="202">
        <f>IF(N143="sníž. přenesená",J143,0)</f>
        <v>0</v>
      </c>
      <c r="BI143" s="202">
        <f>IF(N143="nulová",J143,0)</f>
        <v>0</v>
      </c>
      <c r="BJ143" s="17" t="s">
        <v>89</v>
      </c>
      <c r="BK143" s="202">
        <f>ROUND(I143*H143,2)</f>
        <v>0</v>
      </c>
      <c r="BL143" s="17" t="s">
        <v>298</v>
      </c>
      <c r="BM143" s="201" t="s">
        <v>227</v>
      </c>
    </row>
    <row r="144" spans="1:47" s="2" customFormat="1" ht="29.25">
      <c r="A144" s="34"/>
      <c r="B144" s="35"/>
      <c r="C144" s="36"/>
      <c r="D144" s="205" t="s">
        <v>1760</v>
      </c>
      <c r="E144" s="36"/>
      <c r="F144" s="247" t="s">
        <v>3329</v>
      </c>
      <c r="G144" s="36"/>
      <c r="H144" s="36"/>
      <c r="I144" s="248"/>
      <c r="J144" s="36"/>
      <c r="K144" s="36"/>
      <c r="L144" s="39"/>
      <c r="M144" s="257"/>
      <c r="N144" s="258"/>
      <c r="O144" s="71"/>
      <c r="P144" s="71"/>
      <c r="Q144" s="71"/>
      <c r="R144" s="71"/>
      <c r="S144" s="71"/>
      <c r="T144" s="72"/>
      <c r="U144" s="34"/>
      <c r="V144" s="34"/>
      <c r="W144" s="34"/>
      <c r="X144" s="34"/>
      <c r="Y144" s="34"/>
      <c r="Z144" s="34"/>
      <c r="AA144" s="34"/>
      <c r="AB144" s="34"/>
      <c r="AC144" s="34"/>
      <c r="AD144" s="34"/>
      <c r="AE144" s="34"/>
      <c r="AT144" s="17" t="s">
        <v>1760</v>
      </c>
      <c r="AU144" s="17" t="s">
        <v>83</v>
      </c>
    </row>
    <row r="145" spans="1:65" s="2" customFormat="1" ht="21.75" customHeight="1">
      <c r="A145" s="34"/>
      <c r="B145" s="35"/>
      <c r="C145" s="190" t="s">
        <v>108</v>
      </c>
      <c r="D145" s="190" t="s">
        <v>222</v>
      </c>
      <c r="E145" s="191" t="s">
        <v>3330</v>
      </c>
      <c r="F145" s="192" t="s">
        <v>3331</v>
      </c>
      <c r="G145" s="193" t="s">
        <v>308</v>
      </c>
      <c r="H145" s="194">
        <v>16</v>
      </c>
      <c r="I145" s="195"/>
      <c r="J145" s="196">
        <f>ROUND(I145*H145,2)</f>
        <v>0</v>
      </c>
      <c r="K145" s="192" t="s">
        <v>1</v>
      </c>
      <c r="L145" s="39"/>
      <c r="M145" s="197" t="s">
        <v>1</v>
      </c>
      <c r="N145" s="198" t="s">
        <v>42</v>
      </c>
      <c r="O145" s="71"/>
      <c r="P145" s="199">
        <f>O145*H145</f>
        <v>0</v>
      </c>
      <c r="Q145" s="199">
        <v>0</v>
      </c>
      <c r="R145" s="199">
        <f>Q145*H145</f>
        <v>0</v>
      </c>
      <c r="S145" s="199">
        <v>0</v>
      </c>
      <c r="T145" s="200">
        <f>S145*H145</f>
        <v>0</v>
      </c>
      <c r="U145" s="34"/>
      <c r="V145" s="34"/>
      <c r="W145" s="34"/>
      <c r="X145" s="34"/>
      <c r="Y145" s="34"/>
      <c r="Z145" s="34"/>
      <c r="AA145" s="34"/>
      <c r="AB145" s="34"/>
      <c r="AC145" s="34"/>
      <c r="AD145" s="34"/>
      <c r="AE145" s="34"/>
      <c r="AR145" s="201" t="s">
        <v>298</v>
      </c>
      <c r="AT145" s="201" t="s">
        <v>222</v>
      </c>
      <c r="AU145" s="201" t="s">
        <v>83</v>
      </c>
      <c r="AY145" s="17" t="s">
        <v>220</v>
      </c>
      <c r="BE145" s="202">
        <f>IF(N145="základní",J145,0)</f>
        <v>0</v>
      </c>
      <c r="BF145" s="202">
        <f>IF(N145="snížená",J145,0)</f>
        <v>0</v>
      </c>
      <c r="BG145" s="202">
        <f>IF(N145="zákl. přenesená",J145,0)</f>
        <v>0</v>
      </c>
      <c r="BH145" s="202">
        <f>IF(N145="sníž. přenesená",J145,0)</f>
        <v>0</v>
      </c>
      <c r="BI145" s="202">
        <f>IF(N145="nulová",J145,0)</f>
        <v>0</v>
      </c>
      <c r="BJ145" s="17" t="s">
        <v>89</v>
      </c>
      <c r="BK145" s="202">
        <f>ROUND(I145*H145,2)</f>
        <v>0</v>
      </c>
      <c r="BL145" s="17" t="s">
        <v>298</v>
      </c>
      <c r="BM145" s="201" t="s">
        <v>3332</v>
      </c>
    </row>
    <row r="146" spans="1:47" s="2" customFormat="1" ht="29.25">
      <c r="A146" s="34"/>
      <c r="B146" s="35"/>
      <c r="C146" s="36"/>
      <c r="D146" s="205" t="s">
        <v>1760</v>
      </c>
      <c r="E146" s="36"/>
      <c r="F146" s="247" t="s">
        <v>3329</v>
      </c>
      <c r="G146" s="36"/>
      <c r="H146" s="36"/>
      <c r="I146" s="248"/>
      <c r="J146" s="36"/>
      <c r="K146" s="36"/>
      <c r="L146" s="39"/>
      <c r="M146" s="257"/>
      <c r="N146" s="258"/>
      <c r="O146" s="71"/>
      <c r="P146" s="71"/>
      <c r="Q146" s="71"/>
      <c r="R146" s="71"/>
      <c r="S146" s="71"/>
      <c r="T146" s="72"/>
      <c r="U146" s="34"/>
      <c r="V146" s="34"/>
      <c r="W146" s="34"/>
      <c r="X146" s="34"/>
      <c r="Y146" s="34"/>
      <c r="Z146" s="34"/>
      <c r="AA146" s="34"/>
      <c r="AB146" s="34"/>
      <c r="AC146" s="34"/>
      <c r="AD146" s="34"/>
      <c r="AE146" s="34"/>
      <c r="AT146" s="17" t="s">
        <v>1760</v>
      </c>
      <c r="AU146" s="17" t="s">
        <v>83</v>
      </c>
    </row>
    <row r="147" spans="2:63" s="12" customFormat="1" ht="25.9" customHeight="1">
      <c r="B147" s="174"/>
      <c r="C147" s="175"/>
      <c r="D147" s="176" t="s">
        <v>75</v>
      </c>
      <c r="E147" s="177" t="s">
        <v>1777</v>
      </c>
      <c r="F147" s="177" t="s">
        <v>3333</v>
      </c>
      <c r="G147" s="175"/>
      <c r="H147" s="175"/>
      <c r="I147" s="178"/>
      <c r="J147" s="179">
        <f>BK147</f>
        <v>0</v>
      </c>
      <c r="K147" s="175"/>
      <c r="L147" s="180"/>
      <c r="M147" s="181"/>
      <c r="N147" s="182"/>
      <c r="O147" s="182"/>
      <c r="P147" s="183">
        <f>SUM(P148:P149)</f>
        <v>0</v>
      </c>
      <c r="Q147" s="182"/>
      <c r="R147" s="183">
        <f>SUM(R148:R149)</f>
        <v>0</v>
      </c>
      <c r="S147" s="182"/>
      <c r="T147" s="184">
        <f>SUM(T148:T149)</f>
        <v>0</v>
      </c>
      <c r="AR147" s="185" t="s">
        <v>83</v>
      </c>
      <c r="AT147" s="186" t="s">
        <v>75</v>
      </c>
      <c r="AU147" s="186" t="s">
        <v>76</v>
      </c>
      <c r="AY147" s="185" t="s">
        <v>220</v>
      </c>
      <c r="BK147" s="187">
        <f>SUM(BK148:BK149)</f>
        <v>0</v>
      </c>
    </row>
    <row r="148" spans="1:65" s="2" customFormat="1" ht="16.5" customHeight="1">
      <c r="A148" s="34"/>
      <c r="B148" s="35"/>
      <c r="C148" s="190" t="s">
        <v>227</v>
      </c>
      <c r="D148" s="190" t="s">
        <v>222</v>
      </c>
      <c r="E148" s="191" t="s">
        <v>267</v>
      </c>
      <c r="F148" s="192" t="s">
        <v>3334</v>
      </c>
      <c r="G148" s="193" t="s">
        <v>1555</v>
      </c>
      <c r="H148" s="194">
        <v>1</v>
      </c>
      <c r="I148" s="195"/>
      <c r="J148" s="196">
        <f>ROUND(I148*H148,2)</f>
        <v>0</v>
      </c>
      <c r="K148" s="192" t="s">
        <v>1</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298</v>
      </c>
      <c r="AT148" s="201" t="s">
        <v>222</v>
      </c>
      <c r="AU148" s="201" t="s">
        <v>83</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298</v>
      </c>
      <c r="BM148" s="201" t="s">
        <v>250</v>
      </c>
    </row>
    <row r="149" spans="1:47" s="2" customFormat="1" ht="58.5">
      <c r="A149" s="34"/>
      <c r="B149" s="35"/>
      <c r="C149" s="36"/>
      <c r="D149" s="205" t="s">
        <v>1760</v>
      </c>
      <c r="E149" s="36"/>
      <c r="F149" s="247" t="s">
        <v>3335</v>
      </c>
      <c r="G149" s="36"/>
      <c r="H149" s="36"/>
      <c r="I149" s="248"/>
      <c r="J149" s="36"/>
      <c r="K149" s="36"/>
      <c r="L149" s="39"/>
      <c r="M149" s="257"/>
      <c r="N149" s="258"/>
      <c r="O149" s="71"/>
      <c r="P149" s="71"/>
      <c r="Q149" s="71"/>
      <c r="R149" s="71"/>
      <c r="S149" s="71"/>
      <c r="T149" s="72"/>
      <c r="U149" s="34"/>
      <c r="V149" s="34"/>
      <c r="W149" s="34"/>
      <c r="X149" s="34"/>
      <c r="Y149" s="34"/>
      <c r="Z149" s="34"/>
      <c r="AA149" s="34"/>
      <c r="AB149" s="34"/>
      <c r="AC149" s="34"/>
      <c r="AD149" s="34"/>
      <c r="AE149" s="34"/>
      <c r="AT149" s="17" t="s">
        <v>1760</v>
      </c>
      <c r="AU149" s="17" t="s">
        <v>83</v>
      </c>
    </row>
    <row r="150" spans="2:63" s="12" customFormat="1" ht="25.9" customHeight="1">
      <c r="B150" s="174"/>
      <c r="C150" s="175"/>
      <c r="D150" s="176" t="s">
        <v>75</v>
      </c>
      <c r="E150" s="177" t="s">
        <v>1783</v>
      </c>
      <c r="F150" s="177" t="s">
        <v>3336</v>
      </c>
      <c r="G150" s="175"/>
      <c r="H150" s="175"/>
      <c r="I150" s="178"/>
      <c r="J150" s="179">
        <f>BK150</f>
        <v>0</v>
      </c>
      <c r="K150" s="175"/>
      <c r="L150" s="180"/>
      <c r="M150" s="181"/>
      <c r="N150" s="182"/>
      <c r="O150" s="182"/>
      <c r="P150" s="183">
        <f>SUM(P151:P152)</f>
        <v>0</v>
      </c>
      <c r="Q150" s="182"/>
      <c r="R150" s="183">
        <f>SUM(R151:R152)</f>
        <v>0</v>
      </c>
      <c r="S150" s="182"/>
      <c r="T150" s="184">
        <f>SUM(T151:T152)</f>
        <v>0</v>
      </c>
      <c r="AR150" s="185" t="s">
        <v>83</v>
      </c>
      <c r="AT150" s="186" t="s">
        <v>75</v>
      </c>
      <c r="AU150" s="186" t="s">
        <v>76</v>
      </c>
      <c r="AY150" s="185" t="s">
        <v>220</v>
      </c>
      <c r="BK150" s="187">
        <f>SUM(BK151:BK152)</f>
        <v>0</v>
      </c>
    </row>
    <row r="151" spans="1:65" s="2" customFormat="1" ht="24">
      <c r="A151" s="34"/>
      <c r="B151" s="35"/>
      <c r="C151" s="190" t="s">
        <v>243</v>
      </c>
      <c r="D151" s="190" t="s">
        <v>222</v>
      </c>
      <c r="E151" s="191" t="s">
        <v>161</v>
      </c>
      <c r="F151" s="192" t="s">
        <v>3337</v>
      </c>
      <c r="G151" s="193" t="s">
        <v>867</v>
      </c>
      <c r="H151" s="194">
        <v>1</v>
      </c>
      <c r="I151" s="195"/>
      <c r="J151" s="196">
        <f>ROUND(I151*H151,2)</f>
        <v>0</v>
      </c>
      <c r="K151" s="192" t="s">
        <v>1</v>
      </c>
      <c r="L151" s="39"/>
      <c r="M151" s="197" t="s">
        <v>1</v>
      </c>
      <c r="N151" s="198" t="s">
        <v>42</v>
      </c>
      <c r="O151" s="71"/>
      <c r="P151" s="199">
        <f>O151*H151</f>
        <v>0</v>
      </c>
      <c r="Q151" s="199">
        <v>0</v>
      </c>
      <c r="R151" s="199">
        <f>Q151*H151</f>
        <v>0</v>
      </c>
      <c r="S151" s="199">
        <v>0</v>
      </c>
      <c r="T151" s="200">
        <f>S151*H151</f>
        <v>0</v>
      </c>
      <c r="U151" s="34"/>
      <c r="V151" s="34"/>
      <c r="W151" s="34"/>
      <c r="X151" s="34"/>
      <c r="Y151" s="34"/>
      <c r="Z151" s="34"/>
      <c r="AA151" s="34"/>
      <c r="AB151" s="34"/>
      <c r="AC151" s="34"/>
      <c r="AD151" s="34"/>
      <c r="AE151" s="34"/>
      <c r="AR151" s="201" t="s">
        <v>298</v>
      </c>
      <c r="AT151" s="201" t="s">
        <v>222</v>
      </c>
      <c r="AU151" s="201" t="s">
        <v>83</v>
      </c>
      <c r="AY151" s="17" t="s">
        <v>220</v>
      </c>
      <c r="BE151" s="202">
        <f>IF(N151="základní",J151,0)</f>
        <v>0</v>
      </c>
      <c r="BF151" s="202">
        <f>IF(N151="snížená",J151,0)</f>
        <v>0</v>
      </c>
      <c r="BG151" s="202">
        <f>IF(N151="zákl. přenesená",J151,0)</f>
        <v>0</v>
      </c>
      <c r="BH151" s="202">
        <f>IF(N151="sníž. přenesená",J151,0)</f>
        <v>0</v>
      </c>
      <c r="BI151" s="202">
        <f>IF(N151="nulová",J151,0)</f>
        <v>0</v>
      </c>
      <c r="BJ151" s="17" t="s">
        <v>89</v>
      </c>
      <c r="BK151" s="202">
        <f>ROUND(I151*H151,2)</f>
        <v>0</v>
      </c>
      <c r="BL151" s="17" t="s">
        <v>298</v>
      </c>
      <c r="BM151" s="201" t="s">
        <v>262</v>
      </c>
    </row>
    <row r="152" spans="1:47" s="2" customFormat="1" ht="29.25">
      <c r="A152" s="34"/>
      <c r="B152" s="35"/>
      <c r="C152" s="36"/>
      <c r="D152" s="205" t="s">
        <v>1760</v>
      </c>
      <c r="E152" s="36"/>
      <c r="F152" s="247" t="s">
        <v>3338</v>
      </c>
      <c r="G152" s="36"/>
      <c r="H152" s="36"/>
      <c r="I152" s="248"/>
      <c r="J152" s="36"/>
      <c r="K152" s="36"/>
      <c r="L152" s="39"/>
      <c r="M152" s="257"/>
      <c r="N152" s="258"/>
      <c r="O152" s="71"/>
      <c r="P152" s="71"/>
      <c r="Q152" s="71"/>
      <c r="R152" s="71"/>
      <c r="S152" s="71"/>
      <c r="T152" s="72"/>
      <c r="U152" s="34"/>
      <c r="V152" s="34"/>
      <c r="W152" s="34"/>
      <c r="X152" s="34"/>
      <c r="Y152" s="34"/>
      <c r="Z152" s="34"/>
      <c r="AA152" s="34"/>
      <c r="AB152" s="34"/>
      <c r="AC152" s="34"/>
      <c r="AD152" s="34"/>
      <c r="AE152" s="34"/>
      <c r="AT152" s="17" t="s">
        <v>1760</v>
      </c>
      <c r="AU152" s="17" t="s">
        <v>83</v>
      </c>
    </row>
    <row r="153" spans="2:63" s="12" customFormat="1" ht="25.9" customHeight="1">
      <c r="B153" s="174"/>
      <c r="C153" s="175"/>
      <c r="D153" s="176" t="s">
        <v>75</v>
      </c>
      <c r="E153" s="177" t="s">
        <v>1784</v>
      </c>
      <c r="F153" s="177" t="s">
        <v>3339</v>
      </c>
      <c r="G153" s="175"/>
      <c r="H153" s="175"/>
      <c r="I153" s="178"/>
      <c r="J153" s="179">
        <f>BK153</f>
        <v>0</v>
      </c>
      <c r="K153" s="175"/>
      <c r="L153" s="180"/>
      <c r="M153" s="181"/>
      <c r="N153" s="182"/>
      <c r="O153" s="182"/>
      <c r="P153" s="183">
        <f>SUM(P154:P155)</f>
        <v>0</v>
      </c>
      <c r="Q153" s="182"/>
      <c r="R153" s="183">
        <f>SUM(R154:R155)</f>
        <v>0</v>
      </c>
      <c r="S153" s="182"/>
      <c r="T153" s="184">
        <f>SUM(T154:T155)</f>
        <v>0</v>
      </c>
      <c r="AR153" s="185" t="s">
        <v>83</v>
      </c>
      <c r="AT153" s="186" t="s">
        <v>75</v>
      </c>
      <c r="AU153" s="186" t="s">
        <v>76</v>
      </c>
      <c r="AY153" s="185" t="s">
        <v>220</v>
      </c>
      <c r="BK153" s="187">
        <f>SUM(BK154:BK155)</f>
        <v>0</v>
      </c>
    </row>
    <row r="154" spans="1:65" s="2" customFormat="1" ht="24">
      <c r="A154" s="34"/>
      <c r="B154" s="35"/>
      <c r="C154" s="190" t="s">
        <v>250</v>
      </c>
      <c r="D154" s="190" t="s">
        <v>222</v>
      </c>
      <c r="E154" s="191" t="s">
        <v>164</v>
      </c>
      <c r="F154" s="192" t="s">
        <v>3340</v>
      </c>
      <c r="G154" s="193" t="s">
        <v>867</v>
      </c>
      <c r="H154" s="194">
        <v>1</v>
      </c>
      <c r="I154" s="195"/>
      <c r="J154" s="196">
        <f>ROUND(I154*H154,2)</f>
        <v>0</v>
      </c>
      <c r="K154" s="192" t="s">
        <v>1</v>
      </c>
      <c r="L154" s="39"/>
      <c r="M154" s="197" t="s">
        <v>1</v>
      </c>
      <c r="N154" s="198" t="s">
        <v>42</v>
      </c>
      <c r="O154" s="71"/>
      <c r="P154" s="199">
        <f>O154*H154</f>
        <v>0</v>
      </c>
      <c r="Q154" s="199">
        <v>0</v>
      </c>
      <c r="R154" s="199">
        <f>Q154*H154</f>
        <v>0</v>
      </c>
      <c r="S154" s="199">
        <v>0</v>
      </c>
      <c r="T154" s="200">
        <f>S154*H154</f>
        <v>0</v>
      </c>
      <c r="U154" s="34"/>
      <c r="V154" s="34"/>
      <c r="W154" s="34"/>
      <c r="X154" s="34"/>
      <c r="Y154" s="34"/>
      <c r="Z154" s="34"/>
      <c r="AA154" s="34"/>
      <c r="AB154" s="34"/>
      <c r="AC154" s="34"/>
      <c r="AD154" s="34"/>
      <c r="AE154" s="34"/>
      <c r="AR154" s="201" t="s">
        <v>298</v>
      </c>
      <c r="AT154" s="201" t="s">
        <v>222</v>
      </c>
      <c r="AU154" s="201" t="s">
        <v>83</v>
      </c>
      <c r="AY154" s="17" t="s">
        <v>220</v>
      </c>
      <c r="BE154" s="202">
        <f>IF(N154="základní",J154,0)</f>
        <v>0</v>
      </c>
      <c r="BF154" s="202">
        <f>IF(N154="snížená",J154,0)</f>
        <v>0</v>
      </c>
      <c r="BG154" s="202">
        <f>IF(N154="zákl. přenesená",J154,0)</f>
        <v>0</v>
      </c>
      <c r="BH154" s="202">
        <f>IF(N154="sníž. přenesená",J154,0)</f>
        <v>0</v>
      </c>
      <c r="BI154" s="202">
        <f>IF(N154="nulová",J154,0)</f>
        <v>0</v>
      </c>
      <c r="BJ154" s="17" t="s">
        <v>89</v>
      </c>
      <c r="BK154" s="202">
        <f>ROUND(I154*H154,2)</f>
        <v>0</v>
      </c>
      <c r="BL154" s="17" t="s">
        <v>298</v>
      </c>
      <c r="BM154" s="201" t="s">
        <v>161</v>
      </c>
    </row>
    <row r="155" spans="1:47" s="2" customFormat="1" ht="29.25">
      <c r="A155" s="34"/>
      <c r="B155" s="35"/>
      <c r="C155" s="36"/>
      <c r="D155" s="205" t="s">
        <v>1760</v>
      </c>
      <c r="E155" s="36"/>
      <c r="F155" s="247" t="s">
        <v>3338</v>
      </c>
      <c r="G155" s="36"/>
      <c r="H155" s="36"/>
      <c r="I155" s="248"/>
      <c r="J155" s="36"/>
      <c r="K155" s="36"/>
      <c r="L155" s="39"/>
      <c r="M155" s="257"/>
      <c r="N155" s="258"/>
      <c r="O155" s="71"/>
      <c r="P155" s="71"/>
      <c r="Q155" s="71"/>
      <c r="R155" s="71"/>
      <c r="S155" s="71"/>
      <c r="T155" s="72"/>
      <c r="U155" s="34"/>
      <c r="V155" s="34"/>
      <c r="W155" s="34"/>
      <c r="X155" s="34"/>
      <c r="Y155" s="34"/>
      <c r="Z155" s="34"/>
      <c r="AA155" s="34"/>
      <c r="AB155" s="34"/>
      <c r="AC155" s="34"/>
      <c r="AD155" s="34"/>
      <c r="AE155" s="34"/>
      <c r="AT155" s="17" t="s">
        <v>1760</v>
      </c>
      <c r="AU155" s="17" t="s">
        <v>83</v>
      </c>
    </row>
    <row r="156" spans="2:63" s="12" customFormat="1" ht="25.9" customHeight="1">
      <c r="B156" s="174"/>
      <c r="C156" s="175"/>
      <c r="D156" s="176" t="s">
        <v>75</v>
      </c>
      <c r="E156" s="177" t="s">
        <v>1798</v>
      </c>
      <c r="F156" s="177" t="s">
        <v>3341</v>
      </c>
      <c r="G156" s="175"/>
      <c r="H156" s="175"/>
      <c r="I156" s="178"/>
      <c r="J156" s="179">
        <f>BK156</f>
        <v>0</v>
      </c>
      <c r="K156" s="175"/>
      <c r="L156" s="180"/>
      <c r="M156" s="181"/>
      <c r="N156" s="182"/>
      <c r="O156" s="182"/>
      <c r="P156" s="183">
        <f>SUM(P157:P158)</f>
        <v>0</v>
      </c>
      <c r="Q156" s="182"/>
      <c r="R156" s="183">
        <f>SUM(R157:R158)</f>
        <v>0</v>
      </c>
      <c r="S156" s="182"/>
      <c r="T156" s="184">
        <f>SUM(T157:T158)</f>
        <v>0</v>
      </c>
      <c r="AR156" s="185" t="s">
        <v>83</v>
      </c>
      <c r="AT156" s="186" t="s">
        <v>75</v>
      </c>
      <c r="AU156" s="186" t="s">
        <v>76</v>
      </c>
      <c r="AY156" s="185" t="s">
        <v>220</v>
      </c>
      <c r="BK156" s="187">
        <f>SUM(BK157:BK158)</f>
        <v>0</v>
      </c>
    </row>
    <row r="157" spans="1:65" s="2" customFormat="1" ht="24">
      <c r="A157" s="34"/>
      <c r="B157" s="35"/>
      <c r="C157" s="190" t="s">
        <v>255</v>
      </c>
      <c r="D157" s="190" t="s">
        <v>222</v>
      </c>
      <c r="E157" s="191" t="s">
        <v>167</v>
      </c>
      <c r="F157" s="192" t="s">
        <v>3342</v>
      </c>
      <c r="G157" s="193" t="s">
        <v>867</v>
      </c>
      <c r="H157" s="194">
        <v>1</v>
      </c>
      <c r="I157" s="195"/>
      <c r="J157" s="196">
        <f>ROUND(I157*H157,2)</f>
        <v>0</v>
      </c>
      <c r="K157" s="192" t="s">
        <v>1</v>
      </c>
      <c r="L157" s="39"/>
      <c r="M157" s="197" t="s">
        <v>1</v>
      </c>
      <c r="N157" s="198" t="s">
        <v>42</v>
      </c>
      <c r="O157" s="71"/>
      <c r="P157" s="199">
        <f>O157*H157</f>
        <v>0</v>
      </c>
      <c r="Q157" s="199">
        <v>0</v>
      </c>
      <c r="R157" s="199">
        <f>Q157*H157</f>
        <v>0</v>
      </c>
      <c r="S157" s="199">
        <v>0</v>
      </c>
      <c r="T157" s="200">
        <f>S157*H157</f>
        <v>0</v>
      </c>
      <c r="U157" s="34"/>
      <c r="V157" s="34"/>
      <c r="W157" s="34"/>
      <c r="X157" s="34"/>
      <c r="Y157" s="34"/>
      <c r="Z157" s="34"/>
      <c r="AA157" s="34"/>
      <c r="AB157" s="34"/>
      <c r="AC157" s="34"/>
      <c r="AD157" s="34"/>
      <c r="AE157" s="34"/>
      <c r="AR157" s="201" t="s">
        <v>298</v>
      </c>
      <c r="AT157" s="201" t="s">
        <v>222</v>
      </c>
      <c r="AU157" s="201" t="s">
        <v>83</v>
      </c>
      <c r="AY157" s="17" t="s">
        <v>220</v>
      </c>
      <c r="BE157" s="202">
        <f>IF(N157="základní",J157,0)</f>
        <v>0</v>
      </c>
      <c r="BF157" s="202">
        <f>IF(N157="snížená",J157,0)</f>
        <v>0</v>
      </c>
      <c r="BG157" s="202">
        <f>IF(N157="zákl. přenesená",J157,0)</f>
        <v>0</v>
      </c>
      <c r="BH157" s="202">
        <f>IF(N157="sníž. přenesená",J157,0)</f>
        <v>0</v>
      </c>
      <c r="BI157" s="202">
        <f>IF(N157="nulová",J157,0)</f>
        <v>0</v>
      </c>
      <c r="BJ157" s="17" t="s">
        <v>89</v>
      </c>
      <c r="BK157" s="202">
        <f>ROUND(I157*H157,2)</f>
        <v>0</v>
      </c>
      <c r="BL157" s="17" t="s">
        <v>298</v>
      </c>
      <c r="BM157" s="201" t="s">
        <v>167</v>
      </c>
    </row>
    <row r="158" spans="1:47" s="2" customFormat="1" ht="29.25">
      <c r="A158" s="34"/>
      <c r="B158" s="35"/>
      <c r="C158" s="36"/>
      <c r="D158" s="205" t="s">
        <v>1760</v>
      </c>
      <c r="E158" s="36"/>
      <c r="F158" s="247" t="s">
        <v>3338</v>
      </c>
      <c r="G158" s="36"/>
      <c r="H158" s="36"/>
      <c r="I158" s="248"/>
      <c r="J158" s="36"/>
      <c r="K158" s="36"/>
      <c r="L158" s="39"/>
      <c r="M158" s="257"/>
      <c r="N158" s="258"/>
      <c r="O158" s="71"/>
      <c r="P158" s="71"/>
      <c r="Q158" s="71"/>
      <c r="R158" s="71"/>
      <c r="S158" s="71"/>
      <c r="T158" s="72"/>
      <c r="U158" s="34"/>
      <c r="V158" s="34"/>
      <c r="W158" s="34"/>
      <c r="X158" s="34"/>
      <c r="Y158" s="34"/>
      <c r="Z158" s="34"/>
      <c r="AA158" s="34"/>
      <c r="AB158" s="34"/>
      <c r="AC158" s="34"/>
      <c r="AD158" s="34"/>
      <c r="AE158" s="34"/>
      <c r="AT158" s="17" t="s">
        <v>1760</v>
      </c>
      <c r="AU158" s="17" t="s">
        <v>83</v>
      </c>
    </row>
    <row r="159" spans="2:63" s="12" customFormat="1" ht="25.9" customHeight="1">
      <c r="B159" s="174"/>
      <c r="C159" s="175"/>
      <c r="D159" s="176" t="s">
        <v>75</v>
      </c>
      <c r="E159" s="177" t="s">
        <v>1802</v>
      </c>
      <c r="F159" s="177" t="s">
        <v>3343</v>
      </c>
      <c r="G159" s="175"/>
      <c r="H159" s="175"/>
      <c r="I159" s="178"/>
      <c r="J159" s="179">
        <f>BK159</f>
        <v>0</v>
      </c>
      <c r="K159" s="175"/>
      <c r="L159" s="180"/>
      <c r="M159" s="181"/>
      <c r="N159" s="182"/>
      <c r="O159" s="182"/>
      <c r="P159" s="183">
        <f>SUM(P160:P161)</f>
        <v>0</v>
      </c>
      <c r="Q159" s="182"/>
      <c r="R159" s="183">
        <f>SUM(R160:R161)</f>
        <v>0</v>
      </c>
      <c r="S159" s="182"/>
      <c r="T159" s="184">
        <f>SUM(T160:T161)</f>
        <v>0</v>
      </c>
      <c r="AR159" s="185" t="s">
        <v>83</v>
      </c>
      <c r="AT159" s="186" t="s">
        <v>75</v>
      </c>
      <c r="AU159" s="186" t="s">
        <v>76</v>
      </c>
      <c r="AY159" s="185" t="s">
        <v>220</v>
      </c>
      <c r="BK159" s="187">
        <f>SUM(BK160:BK161)</f>
        <v>0</v>
      </c>
    </row>
    <row r="160" spans="1:65" s="2" customFormat="1" ht="24">
      <c r="A160" s="34"/>
      <c r="B160" s="35"/>
      <c r="C160" s="190" t="s">
        <v>262</v>
      </c>
      <c r="D160" s="190" t="s">
        <v>222</v>
      </c>
      <c r="E160" s="191" t="s">
        <v>290</v>
      </c>
      <c r="F160" s="192" t="s">
        <v>3344</v>
      </c>
      <c r="G160" s="193" t="s">
        <v>867</v>
      </c>
      <c r="H160" s="194">
        <v>1</v>
      </c>
      <c r="I160" s="195"/>
      <c r="J160" s="196">
        <f>ROUND(I160*H160,2)</f>
        <v>0</v>
      </c>
      <c r="K160" s="192" t="s">
        <v>1</v>
      </c>
      <c r="L160" s="39"/>
      <c r="M160" s="197" t="s">
        <v>1</v>
      </c>
      <c r="N160" s="198" t="s">
        <v>42</v>
      </c>
      <c r="O160" s="71"/>
      <c r="P160" s="199">
        <f>O160*H160</f>
        <v>0</v>
      </c>
      <c r="Q160" s="199">
        <v>0</v>
      </c>
      <c r="R160" s="199">
        <f>Q160*H160</f>
        <v>0</v>
      </c>
      <c r="S160" s="199">
        <v>0</v>
      </c>
      <c r="T160" s="200">
        <f>S160*H160</f>
        <v>0</v>
      </c>
      <c r="U160" s="34"/>
      <c r="V160" s="34"/>
      <c r="W160" s="34"/>
      <c r="X160" s="34"/>
      <c r="Y160" s="34"/>
      <c r="Z160" s="34"/>
      <c r="AA160" s="34"/>
      <c r="AB160" s="34"/>
      <c r="AC160" s="34"/>
      <c r="AD160" s="34"/>
      <c r="AE160" s="34"/>
      <c r="AR160" s="201" t="s">
        <v>298</v>
      </c>
      <c r="AT160" s="201" t="s">
        <v>222</v>
      </c>
      <c r="AU160" s="201" t="s">
        <v>83</v>
      </c>
      <c r="AY160" s="17" t="s">
        <v>220</v>
      </c>
      <c r="BE160" s="202">
        <f>IF(N160="základní",J160,0)</f>
        <v>0</v>
      </c>
      <c r="BF160" s="202">
        <f>IF(N160="snížená",J160,0)</f>
        <v>0</v>
      </c>
      <c r="BG160" s="202">
        <f>IF(N160="zákl. přenesená",J160,0)</f>
        <v>0</v>
      </c>
      <c r="BH160" s="202">
        <f>IF(N160="sníž. přenesená",J160,0)</f>
        <v>0</v>
      </c>
      <c r="BI160" s="202">
        <f>IF(N160="nulová",J160,0)</f>
        <v>0</v>
      </c>
      <c r="BJ160" s="17" t="s">
        <v>89</v>
      </c>
      <c r="BK160" s="202">
        <f>ROUND(I160*H160,2)</f>
        <v>0</v>
      </c>
      <c r="BL160" s="17" t="s">
        <v>298</v>
      </c>
      <c r="BM160" s="201" t="s">
        <v>290</v>
      </c>
    </row>
    <row r="161" spans="1:47" s="2" customFormat="1" ht="29.25">
      <c r="A161" s="34"/>
      <c r="B161" s="35"/>
      <c r="C161" s="36"/>
      <c r="D161" s="205" t="s">
        <v>1760</v>
      </c>
      <c r="E161" s="36"/>
      <c r="F161" s="247" t="s">
        <v>3338</v>
      </c>
      <c r="G161" s="36"/>
      <c r="H161" s="36"/>
      <c r="I161" s="248"/>
      <c r="J161" s="36"/>
      <c r="K161" s="36"/>
      <c r="L161" s="39"/>
      <c r="M161" s="257"/>
      <c r="N161" s="258"/>
      <c r="O161" s="71"/>
      <c r="P161" s="71"/>
      <c r="Q161" s="71"/>
      <c r="R161" s="71"/>
      <c r="S161" s="71"/>
      <c r="T161" s="72"/>
      <c r="U161" s="34"/>
      <c r="V161" s="34"/>
      <c r="W161" s="34"/>
      <c r="X161" s="34"/>
      <c r="Y161" s="34"/>
      <c r="Z161" s="34"/>
      <c r="AA161" s="34"/>
      <c r="AB161" s="34"/>
      <c r="AC161" s="34"/>
      <c r="AD161" s="34"/>
      <c r="AE161" s="34"/>
      <c r="AT161" s="17" t="s">
        <v>1760</v>
      </c>
      <c r="AU161" s="17" t="s">
        <v>83</v>
      </c>
    </row>
    <row r="162" spans="2:63" s="12" customFormat="1" ht="25.9" customHeight="1">
      <c r="B162" s="174"/>
      <c r="C162" s="175"/>
      <c r="D162" s="176" t="s">
        <v>75</v>
      </c>
      <c r="E162" s="177" t="s">
        <v>1823</v>
      </c>
      <c r="F162" s="177" t="s">
        <v>3345</v>
      </c>
      <c r="G162" s="175"/>
      <c r="H162" s="175"/>
      <c r="I162" s="178"/>
      <c r="J162" s="179">
        <f>BK162</f>
        <v>0</v>
      </c>
      <c r="K162" s="175"/>
      <c r="L162" s="180"/>
      <c r="M162" s="181"/>
      <c r="N162" s="182"/>
      <c r="O162" s="182"/>
      <c r="P162" s="183">
        <f>SUM(P163:P164)</f>
        <v>0</v>
      </c>
      <c r="Q162" s="182"/>
      <c r="R162" s="183">
        <f>SUM(R163:R164)</f>
        <v>0</v>
      </c>
      <c r="S162" s="182"/>
      <c r="T162" s="184">
        <f>SUM(T163:T164)</f>
        <v>0</v>
      </c>
      <c r="AR162" s="185" t="s">
        <v>83</v>
      </c>
      <c r="AT162" s="186" t="s">
        <v>75</v>
      </c>
      <c r="AU162" s="186" t="s">
        <v>76</v>
      </c>
      <c r="AY162" s="185" t="s">
        <v>220</v>
      </c>
      <c r="BK162" s="187">
        <f>SUM(BK163:BK164)</f>
        <v>0</v>
      </c>
    </row>
    <row r="163" spans="1:65" s="2" customFormat="1" ht="16.5" customHeight="1">
      <c r="A163" s="34"/>
      <c r="B163" s="35"/>
      <c r="C163" s="190" t="s">
        <v>267</v>
      </c>
      <c r="D163" s="190" t="s">
        <v>222</v>
      </c>
      <c r="E163" s="191" t="s">
        <v>8</v>
      </c>
      <c r="F163" s="192" t="s">
        <v>3346</v>
      </c>
      <c r="G163" s="193" t="s">
        <v>867</v>
      </c>
      <c r="H163" s="194">
        <v>1</v>
      </c>
      <c r="I163" s="195"/>
      <c r="J163" s="196">
        <f>ROUND(I163*H163,2)</f>
        <v>0</v>
      </c>
      <c r="K163" s="192" t="s">
        <v>1</v>
      </c>
      <c r="L163" s="39"/>
      <c r="M163" s="197" t="s">
        <v>1</v>
      </c>
      <c r="N163" s="198" t="s">
        <v>42</v>
      </c>
      <c r="O163" s="71"/>
      <c r="P163" s="199">
        <f>O163*H163</f>
        <v>0</v>
      </c>
      <c r="Q163" s="199">
        <v>0</v>
      </c>
      <c r="R163" s="199">
        <f>Q163*H163</f>
        <v>0</v>
      </c>
      <c r="S163" s="199">
        <v>0</v>
      </c>
      <c r="T163" s="200">
        <f>S163*H163</f>
        <v>0</v>
      </c>
      <c r="U163" s="34"/>
      <c r="V163" s="34"/>
      <c r="W163" s="34"/>
      <c r="X163" s="34"/>
      <c r="Y163" s="34"/>
      <c r="Z163" s="34"/>
      <c r="AA163" s="34"/>
      <c r="AB163" s="34"/>
      <c r="AC163" s="34"/>
      <c r="AD163" s="34"/>
      <c r="AE163" s="34"/>
      <c r="AR163" s="201" t="s">
        <v>298</v>
      </c>
      <c r="AT163" s="201" t="s">
        <v>222</v>
      </c>
      <c r="AU163" s="201" t="s">
        <v>83</v>
      </c>
      <c r="AY163" s="17" t="s">
        <v>220</v>
      </c>
      <c r="BE163" s="202">
        <f>IF(N163="základní",J163,0)</f>
        <v>0</v>
      </c>
      <c r="BF163" s="202">
        <f>IF(N163="snížená",J163,0)</f>
        <v>0</v>
      </c>
      <c r="BG163" s="202">
        <f>IF(N163="zákl. přenesená",J163,0)</f>
        <v>0</v>
      </c>
      <c r="BH163" s="202">
        <f>IF(N163="sníž. přenesená",J163,0)</f>
        <v>0</v>
      </c>
      <c r="BI163" s="202">
        <f>IF(N163="nulová",J163,0)</f>
        <v>0</v>
      </c>
      <c r="BJ163" s="17" t="s">
        <v>89</v>
      </c>
      <c r="BK163" s="202">
        <f>ROUND(I163*H163,2)</f>
        <v>0</v>
      </c>
      <c r="BL163" s="17" t="s">
        <v>298</v>
      </c>
      <c r="BM163" s="201" t="s">
        <v>298</v>
      </c>
    </row>
    <row r="164" spans="1:47" s="2" customFormat="1" ht="39">
      <c r="A164" s="34"/>
      <c r="B164" s="35"/>
      <c r="C164" s="36"/>
      <c r="D164" s="205" t="s">
        <v>1760</v>
      </c>
      <c r="E164" s="36"/>
      <c r="F164" s="247" t="s">
        <v>3347</v>
      </c>
      <c r="G164" s="36"/>
      <c r="H164" s="36"/>
      <c r="I164" s="248"/>
      <c r="J164" s="36"/>
      <c r="K164" s="36"/>
      <c r="L164" s="39"/>
      <c r="M164" s="257"/>
      <c r="N164" s="258"/>
      <c r="O164" s="71"/>
      <c r="P164" s="71"/>
      <c r="Q164" s="71"/>
      <c r="R164" s="71"/>
      <c r="S164" s="71"/>
      <c r="T164" s="72"/>
      <c r="U164" s="34"/>
      <c r="V164" s="34"/>
      <c r="W164" s="34"/>
      <c r="X164" s="34"/>
      <c r="Y164" s="34"/>
      <c r="Z164" s="34"/>
      <c r="AA164" s="34"/>
      <c r="AB164" s="34"/>
      <c r="AC164" s="34"/>
      <c r="AD164" s="34"/>
      <c r="AE164" s="34"/>
      <c r="AT164" s="17" t="s">
        <v>1760</v>
      </c>
      <c r="AU164" s="17" t="s">
        <v>83</v>
      </c>
    </row>
    <row r="165" spans="2:63" s="12" customFormat="1" ht="25.9" customHeight="1">
      <c r="B165" s="174"/>
      <c r="C165" s="175"/>
      <c r="D165" s="176" t="s">
        <v>75</v>
      </c>
      <c r="E165" s="177" t="s">
        <v>1859</v>
      </c>
      <c r="F165" s="177" t="s">
        <v>3348</v>
      </c>
      <c r="G165" s="175"/>
      <c r="H165" s="175"/>
      <c r="I165" s="178"/>
      <c r="J165" s="179">
        <f>BK165</f>
        <v>0</v>
      </c>
      <c r="K165" s="175"/>
      <c r="L165" s="180"/>
      <c r="M165" s="181"/>
      <c r="N165" s="182"/>
      <c r="O165" s="182"/>
      <c r="P165" s="183">
        <f>SUM(P166:P167)</f>
        <v>0</v>
      </c>
      <c r="Q165" s="182"/>
      <c r="R165" s="183">
        <f>SUM(R166:R167)</f>
        <v>0</v>
      </c>
      <c r="S165" s="182"/>
      <c r="T165" s="184">
        <f>SUM(T166:T167)</f>
        <v>0</v>
      </c>
      <c r="AR165" s="185" t="s">
        <v>83</v>
      </c>
      <c r="AT165" s="186" t="s">
        <v>75</v>
      </c>
      <c r="AU165" s="186" t="s">
        <v>76</v>
      </c>
      <c r="AY165" s="185" t="s">
        <v>220</v>
      </c>
      <c r="BK165" s="187">
        <f>SUM(BK166:BK167)</f>
        <v>0</v>
      </c>
    </row>
    <row r="166" spans="1:65" s="2" customFormat="1" ht="24">
      <c r="A166" s="34"/>
      <c r="B166" s="35"/>
      <c r="C166" s="190" t="s">
        <v>161</v>
      </c>
      <c r="D166" s="190" t="s">
        <v>222</v>
      </c>
      <c r="E166" s="191" t="s">
        <v>321</v>
      </c>
      <c r="F166" s="192" t="s">
        <v>3349</v>
      </c>
      <c r="G166" s="193" t="s">
        <v>867</v>
      </c>
      <c r="H166" s="194">
        <v>1</v>
      </c>
      <c r="I166" s="195"/>
      <c r="J166" s="196">
        <f>ROUND(I166*H166,2)</f>
        <v>0</v>
      </c>
      <c r="K166" s="192" t="s">
        <v>1</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298</v>
      </c>
      <c r="AT166" s="201" t="s">
        <v>222</v>
      </c>
      <c r="AU166" s="201" t="s">
        <v>83</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298</v>
      </c>
      <c r="BM166" s="201" t="s">
        <v>311</v>
      </c>
    </row>
    <row r="167" spans="1:47" s="2" customFormat="1" ht="29.25">
      <c r="A167" s="34"/>
      <c r="B167" s="35"/>
      <c r="C167" s="36"/>
      <c r="D167" s="205" t="s">
        <v>1760</v>
      </c>
      <c r="E167" s="36"/>
      <c r="F167" s="247" t="s">
        <v>3338</v>
      </c>
      <c r="G167" s="36"/>
      <c r="H167" s="36"/>
      <c r="I167" s="248"/>
      <c r="J167" s="36"/>
      <c r="K167" s="36"/>
      <c r="L167" s="39"/>
      <c r="M167" s="257"/>
      <c r="N167" s="258"/>
      <c r="O167" s="71"/>
      <c r="P167" s="71"/>
      <c r="Q167" s="71"/>
      <c r="R167" s="71"/>
      <c r="S167" s="71"/>
      <c r="T167" s="72"/>
      <c r="U167" s="34"/>
      <c r="V167" s="34"/>
      <c r="W167" s="34"/>
      <c r="X167" s="34"/>
      <c r="Y167" s="34"/>
      <c r="Z167" s="34"/>
      <c r="AA167" s="34"/>
      <c r="AB167" s="34"/>
      <c r="AC167" s="34"/>
      <c r="AD167" s="34"/>
      <c r="AE167" s="34"/>
      <c r="AT167" s="17" t="s">
        <v>1760</v>
      </c>
      <c r="AU167" s="17" t="s">
        <v>83</v>
      </c>
    </row>
    <row r="168" spans="2:63" s="12" customFormat="1" ht="25.9" customHeight="1">
      <c r="B168" s="174"/>
      <c r="C168" s="175"/>
      <c r="D168" s="176" t="s">
        <v>75</v>
      </c>
      <c r="E168" s="177" t="s">
        <v>1901</v>
      </c>
      <c r="F168" s="177" t="s">
        <v>3350</v>
      </c>
      <c r="G168" s="175"/>
      <c r="H168" s="175"/>
      <c r="I168" s="178"/>
      <c r="J168" s="179">
        <f>BK168</f>
        <v>0</v>
      </c>
      <c r="K168" s="175"/>
      <c r="L168" s="180"/>
      <c r="M168" s="181"/>
      <c r="N168" s="182"/>
      <c r="O168" s="182"/>
      <c r="P168" s="183">
        <f>SUM(P169:P170)</f>
        <v>0</v>
      </c>
      <c r="Q168" s="182"/>
      <c r="R168" s="183">
        <f>SUM(R169:R170)</f>
        <v>0</v>
      </c>
      <c r="S168" s="182"/>
      <c r="T168" s="184">
        <f>SUM(T169:T170)</f>
        <v>0</v>
      </c>
      <c r="AR168" s="185" t="s">
        <v>83</v>
      </c>
      <c r="AT168" s="186" t="s">
        <v>75</v>
      </c>
      <c r="AU168" s="186" t="s">
        <v>76</v>
      </c>
      <c r="AY168" s="185" t="s">
        <v>220</v>
      </c>
      <c r="BK168" s="187">
        <f>SUM(BK169:BK170)</f>
        <v>0</v>
      </c>
    </row>
    <row r="169" spans="1:65" s="2" customFormat="1" ht="21.75" customHeight="1">
      <c r="A169" s="34"/>
      <c r="B169" s="35"/>
      <c r="C169" s="190" t="s">
        <v>164</v>
      </c>
      <c r="D169" s="190" t="s">
        <v>222</v>
      </c>
      <c r="E169" s="191" t="s">
        <v>336</v>
      </c>
      <c r="F169" s="192" t="s">
        <v>3351</v>
      </c>
      <c r="G169" s="193" t="s">
        <v>867</v>
      </c>
      <c r="H169" s="194">
        <v>1</v>
      </c>
      <c r="I169" s="195"/>
      <c r="J169" s="196">
        <f>ROUND(I169*H169,2)</f>
        <v>0</v>
      </c>
      <c r="K169" s="192" t="s">
        <v>1</v>
      </c>
      <c r="L169" s="39"/>
      <c r="M169" s="197" t="s">
        <v>1</v>
      </c>
      <c r="N169" s="198" t="s">
        <v>42</v>
      </c>
      <c r="O169" s="71"/>
      <c r="P169" s="199">
        <f>O169*H169</f>
        <v>0</v>
      </c>
      <c r="Q169" s="199">
        <v>0</v>
      </c>
      <c r="R169" s="199">
        <f>Q169*H169</f>
        <v>0</v>
      </c>
      <c r="S169" s="199">
        <v>0</v>
      </c>
      <c r="T169" s="200">
        <f>S169*H169</f>
        <v>0</v>
      </c>
      <c r="U169" s="34"/>
      <c r="V169" s="34"/>
      <c r="W169" s="34"/>
      <c r="X169" s="34"/>
      <c r="Y169" s="34"/>
      <c r="Z169" s="34"/>
      <c r="AA169" s="34"/>
      <c r="AB169" s="34"/>
      <c r="AC169" s="34"/>
      <c r="AD169" s="34"/>
      <c r="AE169" s="34"/>
      <c r="AR169" s="201" t="s">
        <v>298</v>
      </c>
      <c r="AT169" s="201" t="s">
        <v>222</v>
      </c>
      <c r="AU169" s="201" t="s">
        <v>83</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298</v>
      </c>
      <c r="BM169" s="201" t="s">
        <v>321</v>
      </c>
    </row>
    <row r="170" spans="1:47" s="2" customFormat="1" ht="19.5">
      <c r="A170" s="34"/>
      <c r="B170" s="35"/>
      <c r="C170" s="36"/>
      <c r="D170" s="205" t="s">
        <v>1760</v>
      </c>
      <c r="E170" s="36"/>
      <c r="F170" s="247" t="s">
        <v>3352</v>
      </c>
      <c r="G170" s="36"/>
      <c r="H170" s="36"/>
      <c r="I170" s="248"/>
      <c r="J170" s="36"/>
      <c r="K170" s="36"/>
      <c r="L170" s="39"/>
      <c r="M170" s="257"/>
      <c r="N170" s="258"/>
      <c r="O170" s="71"/>
      <c r="P170" s="71"/>
      <c r="Q170" s="71"/>
      <c r="R170" s="71"/>
      <c r="S170" s="71"/>
      <c r="T170" s="72"/>
      <c r="U170" s="34"/>
      <c r="V170" s="34"/>
      <c r="W170" s="34"/>
      <c r="X170" s="34"/>
      <c r="Y170" s="34"/>
      <c r="Z170" s="34"/>
      <c r="AA170" s="34"/>
      <c r="AB170" s="34"/>
      <c r="AC170" s="34"/>
      <c r="AD170" s="34"/>
      <c r="AE170" s="34"/>
      <c r="AT170" s="17" t="s">
        <v>1760</v>
      </c>
      <c r="AU170" s="17" t="s">
        <v>83</v>
      </c>
    </row>
    <row r="171" spans="2:63" s="12" customFormat="1" ht="25.9" customHeight="1">
      <c r="B171" s="174"/>
      <c r="C171" s="175"/>
      <c r="D171" s="176" t="s">
        <v>75</v>
      </c>
      <c r="E171" s="177" t="s">
        <v>1915</v>
      </c>
      <c r="F171" s="177" t="s">
        <v>3353</v>
      </c>
      <c r="G171" s="175"/>
      <c r="H171" s="175"/>
      <c r="I171" s="178"/>
      <c r="J171" s="179">
        <f>BK171</f>
        <v>0</v>
      </c>
      <c r="K171" s="175"/>
      <c r="L171" s="180"/>
      <c r="M171" s="181"/>
      <c r="N171" s="182"/>
      <c r="O171" s="182"/>
      <c r="P171" s="183">
        <f>SUM(P172:P173)</f>
        <v>0</v>
      </c>
      <c r="Q171" s="182"/>
      <c r="R171" s="183">
        <f>SUM(R172:R173)</f>
        <v>0</v>
      </c>
      <c r="S171" s="182"/>
      <c r="T171" s="184">
        <f>SUM(T172:T173)</f>
        <v>0</v>
      </c>
      <c r="AR171" s="185" t="s">
        <v>83</v>
      </c>
      <c r="AT171" s="186" t="s">
        <v>75</v>
      </c>
      <c r="AU171" s="186" t="s">
        <v>76</v>
      </c>
      <c r="AY171" s="185" t="s">
        <v>220</v>
      </c>
      <c r="BK171" s="187">
        <f>SUM(BK172:BK173)</f>
        <v>0</v>
      </c>
    </row>
    <row r="172" spans="1:65" s="2" customFormat="1" ht="16.5" customHeight="1">
      <c r="A172" s="34"/>
      <c r="B172" s="35"/>
      <c r="C172" s="190" t="s">
        <v>167</v>
      </c>
      <c r="D172" s="190" t="s">
        <v>222</v>
      </c>
      <c r="E172" s="191" t="s">
        <v>364</v>
      </c>
      <c r="F172" s="192" t="s">
        <v>3354</v>
      </c>
      <c r="G172" s="193" t="s">
        <v>867</v>
      </c>
      <c r="H172" s="194">
        <v>4</v>
      </c>
      <c r="I172" s="195"/>
      <c r="J172" s="196">
        <f>ROUND(I172*H172,2)</f>
        <v>0</v>
      </c>
      <c r="K172" s="192" t="s">
        <v>1</v>
      </c>
      <c r="L172" s="39"/>
      <c r="M172" s="197" t="s">
        <v>1</v>
      </c>
      <c r="N172" s="198" t="s">
        <v>42</v>
      </c>
      <c r="O172" s="71"/>
      <c r="P172" s="199">
        <f>O172*H172</f>
        <v>0</v>
      </c>
      <c r="Q172" s="199">
        <v>0</v>
      </c>
      <c r="R172" s="199">
        <f>Q172*H172</f>
        <v>0</v>
      </c>
      <c r="S172" s="199">
        <v>0</v>
      </c>
      <c r="T172" s="200">
        <f>S172*H172</f>
        <v>0</v>
      </c>
      <c r="U172" s="34"/>
      <c r="V172" s="34"/>
      <c r="W172" s="34"/>
      <c r="X172" s="34"/>
      <c r="Y172" s="34"/>
      <c r="Z172" s="34"/>
      <c r="AA172" s="34"/>
      <c r="AB172" s="34"/>
      <c r="AC172" s="34"/>
      <c r="AD172" s="34"/>
      <c r="AE172" s="34"/>
      <c r="AR172" s="201" t="s">
        <v>298</v>
      </c>
      <c r="AT172" s="201" t="s">
        <v>222</v>
      </c>
      <c r="AU172" s="201" t="s">
        <v>83</v>
      </c>
      <c r="AY172" s="17" t="s">
        <v>220</v>
      </c>
      <c r="BE172" s="202">
        <f>IF(N172="základní",J172,0)</f>
        <v>0</v>
      </c>
      <c r="BF172" s="202">
        <f>IF(N172="snížená",J172,0)</f>
        <v>0</v>
      </c>
      <c r="BG172" s="202">
        <f>IF(N172="zákl. přenesená",J172,0)</f>
        <v>0</v>
      </c>
      <c r="BH172" s="202">
        <f>IF(N172="sníž. přenesená",J172,0)</f>
        <v>0</v>
      </c>
      <c r="BI172" s="202">
        <f>IF(N172="nulová",J172,0)</f>
        <v>0</v>
      </c>
      <c r="BJ172" s="17" t="s">
        <v>89</v>
      </c>
      <c r="BK172" s="202">
        <f>ROUND(I172*H172,2)</f>
        <v>0</v>
      </c>
      <c r="BL172" s="17" t="s">
        <v>298</v>
      </c>
      <c r="BM172" s="201" t="s">
        <v>330</v>
      </c>
    </row>
    <row r="173" spans="1:47" s="2" customFormat="1" ht="48.75">
      <c r="A173" s="34"/>
      <c r="B173" s="35"/>
      <c r="C173" s="36"/>
      <c r="D173" s="205" t="s">
        <v>1760</v>
      </c>
      <c r="E173" s="36"/>
      <c r="F173" s="247" t="s">
        <v>3355</v>
      </c>
      <c r="G173" s="36"/>
      <c r="H173" s="36"/>
      <c r="I173" s="248"/>
      <c r="J173" s="36"/>
      <c r="K173" s="36"/>
      <c r="L173" s="39"/>
      <c r="M173" s="257"/>
      <c r="N173" s="258"/>
      <c r="O173" s="71"/>
      <c r="P173" s="71"/>
      <c r="Q173" s="71"/>
      <c r="R173" s="71"/>
      <c r="S173" s="71"/>
      <c r="T173" s="72"/>
      <c r="U173" s="34"/>
      <c r="V173" s="34"/>
      <c r="W173" s="34"/>
      <c r="X173" s="34"/>
      <c r="Y173" s="34"/>
      <c r="Z173" s="34"/>
      <c r="AA173" s="34"/>
      <c r="AB173" s="34"/>
      <c r="AC173" s="34"/>
      <c r="AD173" s="34"/>
      <c r="AE173" s="34"/>
      <c r="AT173" s="17" t="s">
        <v>1760</v>
      </c>
      <c r="AU173" s="17" t="s">
        <v>83</v>
      </c>
    </row>
    <row r="174" spans="2:63" s="12" customFormat="1" ht="25.9" customHeight="1">
      <c r="B174" s="174"/>
      <c r="C174" s="175"/>
      <c r="D174" s="176" t="s">
        <v>75</v>
      </c>
      <c r="E174" s="177" t="s">
        <v>1927</v>
      </c>
      <c r="F174" s="177" t="s">
        <v>3356</v>
      </c>
      <c r="G174" s="175"/>
      <c r="H174" s="175"/>
      <c r="I174" s="178"/>
      <c r="J174" s="179">
        <f>BK174</f>
        <v>0</v>
      </c>
      <c r="K174" s="175"/>
      <c r="L174" s="180"/>
      <c r="M174" s="181"/>
      <c r="N174" s="182"/>
      <c r="O174" s="182"/>
      <c r="P174" s="183">
        <f>SUM(P175:P176)</f>
        <v>0</v>
      </c>
      <c r="Q174" s="182"/>
      <c r="R174" s="183">
        <f>SUM(R175:R176)</f>
        <v>0</v>
      </c>
      <c r="S174" s="182"/>
      <c r="T174" s="184">
        <f>SUM(T175:T176)</f>
        <v>0</v>
      </c>
      <c r="AR174" s="185" t="s">
        <v>83</v>
      </c>
      <c r="AT174" s="186" t="s">
        <v>75</v>
      </c>
      <c r="AU174" s="186" t="s">
        <v>76</v>
      </c>
      <c r="AY174" s="185" t="s">
        <v>220</v>
      </c>
      <c r="BK174" s="187">
        <f>SUM(BK175:BK176)</f>
        <v>0</v>
      </c>
    </row>
    <row r="175" spans="1:65" s="2" customFormat="1" ht="16.5" customHeight="1">
      <c r="A175" s="34"/>
      <c r="B175" s="35"/>
      <c r="C175" s="190" t="s">
        <v>285</v>
      </c>
      <c r="D175" s="190" t="s">
        <v>222</v>
      </c>
      <c r="E175" s="191" t="s">
        <v>383</v>
      </c>
      <c r="F175" s="192" t="s">
        <v>3357</v>
      </c>
      <c r="G175" s="193" t="s">
        <v>867</v>
      </c>
      <c r="H175" s="194">
        <v>1</v>
      </c>
      <c r="I175" s="195"/>
      <c r="J175" s="196">
        <f>ROUND(I175*H175,2)</f>
        <v>0</v>
      </c>
      <c r="K175" s="192" t="s">
        <v>1</v>
      </c>
      <c r="L175" s="39"/>
      <c r="M175" s="197" t="s">
        <v>1</v>
      </c>
      <c r="N175" s="198" t="s">
        <v>42</v>
      </c>
      <c r="O175" s="71"/>
      <c r="P175" s="199">
        <f>O175*H175</f>
        <v>0</v>
      </c>
      <c r="Q175" s="199">
        <v>0</v>
      </c>
      <c r="R175" s="199">
        <f>Q175*H175</f>
        <v>0</v>
      </c>
      <c r="S175" s="199">
        <v>0</v>
      </c>
      <c r="T175" s="200">
        <f>S175*H175</f>
        <v>0</v>
      </c>
      <c r="U175" s="34"/>
      <c r="V175" s="34"/>
      <c r="W175" s="34"/>
      <c r="X175" s="34"/>
      <c r="Y175" s="34"/>
      <c r="Z175" s="34"/>
      <c r="AA175" s="34"/>
      <c r="AB175" s="34"/>
      <c r="AC175" s="34"/>
      <c r="AD175" s="34"/>
      <c r="AE175" s="34"/>
      <c r="AR175" s="201" t="s">
        <v>298</v>
      </c>
      <c r="AT175" s="201" t="s">
        <v>222</v>
      </c>
      <c r="AU175" s="201" t="s">
        <v>83</v>
      </c>
      <c r="AY175" s="17" t="s">
        <v>220</v>
      </c>
      <c r="BE175" s="202">
        <f>IF(N175="základní",J175,0)</f>
        <v>0</v>
      </c>
      <c r="BF175" s="202">
        <f>IF(N175="snížená",J175,0)</f>
        <v>0</v>
      </c>
      <c r="BG175" s="202">
        <f>IF(N175="zákl. přenesená",J175,0)</f>
        <v>0</v>
      </c>
      <c r="BH175" s="202">
        <f>IF(N175="sníž. přenesená",J175,0)</f>
        <v>0</v>
      </c>
      <c r="BI175" s="202">
        <f>IF(N175="nulová",J175,0)</f>
        <v>0</v>
      </c>
      <c r="BJ175" s="17" t="s">
        <v>89</v>
      </c>
      <c r="BK175" s="202">
        <f>ROUND(I175*H175,2)</f>
        <v>0</v>
      </c>
      <c r="BL175" s="17" t="s">
        <v>298</v>
      </c>
      <c r="BM175" s="201" t="s">
        <v>342</v>
      </c>
    </row>
    <row r="176" spans="1:47" s="2" customFormat="1" ht="39">
      <c r="A176" s="34"/>
      <c r="B176" s="35"/>
      <c r="C176" s="36"/>
      <c r="D176" s="205" t="s">
        <v>1760</v>
      </c>
      <c r="E176" s="36"/>
      <c r="F176" s="247" t="s">
        <v>3358</v>
      </c>
      <c r="G176" s="36"/>
      <c r="H176" s="36"/>
      <c r="I176" s="248"/>
      <c r="J176" s="36"/>
      <c r="K176" s="36"/>
      <c r="L176" s="39"/>
      <c r="M176" s="257"/>
      <c r="N176" s="258"/>
      <c r="O176" s="71"/>
      <c r="P176" s="71"/>
      <c r="Q176" s="71"/>
      <c r="R176" s="71"/>
      <c r="S176" s="71"/>
      <c r="T176" s="72"/>
      <c r="U176" s="34"/>
      <c r="V176" s="34"/>
      <c r="W176" s="34"/>
      <c r="X176" s="34"/>
      <c r="Y176" s="34"/>
      <c r="Z176" s="34"/>
      <c r="AA176" s="34"/>
      <c r="AB176" s="34"/>
      <c r="AC176" s="34"/>
      <c r="AD176" s="34"/>
      <c r="AE176" s="34"/>
      <c r="AT176" s="17" t="s">
        <v>1760</v>
      </c>
      <c r="AU176" s="17" t="s">
        <v>83</v>
      </c>
    </row>
    <row r="177" spans="2:63" s="12" customFormat="1" ht="25.9" customHeight="1">
      <c r="B177" s="174"/>
      <c r="C177" s="175"/>
      <c r="D177" s="176" t="s">
        <v>75</v>
      </c>
      <c r="E177" s="177" t="s">
        <v>1972</v>
      </c>
      <c r="F177" s="177" t="s">
        <v>3359</v>
      </c>
      <c r="G177" s="175"/>
      <c r="H177" s="175"/>
      <c r="I177" s="178"/>
      <c r="J177" s="179">
        <f>BK177</f>
        <v>0</v>
      </c>
      <c r="K177" s="175"/>
      <c r="L177" s="180"/>
      <c r="M177" s="181"/>
      <c r="N177" s="182"/>
      <c r="O177" s="182"/>
      <c r="P177" s="183">
        <v>0</v>
      </c>
      <c r="Q177" s="182"/>
      <c r="R177" s="183">
        <v>0</v>
      </c>
      <c r="S177" s="182"/>
      <c r="T177" s="184">
        <v>0</v>
      </c>
      <c r="AR177" s="185" t="s">
        <v>83</v>
      </c>
      <c r="AT177" s="186" t="s">
        <v>75</v>
      </c>
      <c r="AU177" s="186" t="s">
        <v>76</v>
      </c>
      <c r="AY177" s="185" t="s">
        <v>220</v>
      </c>
      <c r="BK177" s="187">
        <v>0</v>
      </c>
    </row>
    <row r="178" spans="2:63" s="12" customFormat="1" ht="25.9" customHeight="1">
      <c r="B178" s="174"/>
      <c r="C178" s="175"/>
      <c r="D178" s="176" t="s">
        <v>75</v>
      </c>
      <c r="E178" s="177" t="s">
        <v>3360</v>
      </c>
      <c r="F178" s="177" t="s">
        <v>3361</v>
      </c>
      <c r="G178" s="175"/>
      <c r="H178" s="175"/>
      <c r="I178" s="178"/>
      <c r="J178" s="179">
        <f>BK178</f>
        <v>0</v>
      </c>
      <c r="K178" s="175"/>
      <c r="L178" s="180"/>
      <c r="M178" s="181"/>
      <c r="N178" s="182"/>
      <c r="O178" s="182"/>
      <c r="P178" s="183">
        <f>SUM(P179:P180)</f>
        <v>0</v>
      </c>
      <c r="Q178" s="182"/>
      <c r="R178" s="183">
        <f>SUM(R179:R180)</f>
        <v>0</v>
      </c>
      <c r="S178" s="182"/>
      <c r="T178" s="184">
        <f>SUM(T179:T180)</f>
        <v>0</v>
      </c>
      <c r="AR178" s="185" t="s">
        <v>83</v>
      </c>
      <c r="AT178" s="186" t="s">
        <v>75</v>
      </c>
      <c r="AU178" s="186" t="s">
        <v>76</v>
      </c>
      <c r="AY178" s="185" t="s">
        <v>220</v>
      </c>
      <c r="BK178" s="187">
        <f>SUM(BK179:BK180)</f>
        <v>0</v>
      </c>
    </row>
    <row r="179" spans="1:65" s="2" customFormat="1" ht="16.5" customHeight="1">
      <c r="A179" s="34"/>
      <c r="B179" s="35"/>
      <c r="C179" s="190" t="s">
        <v>290</v>
      </c>
      <c r="D179" s="190" t="s">
        <v>222</v>
      </c>
      <c r="E179" s="191" t="s">
        <v>412</v>
      </c>
      <c r="F179" s="192" t="s">
        <v>3362</v>
      </c>
      <c r="G179" s="193" t="s">
        <v>867</v>
      </c>
      <c r="H179" s="194">
        <v>1</v>
      </c>
      <c r="I179" s="195"/>
      <c r="J179" s="196">
        <f>ROUND(I179*H179,2)</f>
        <v>0</v>
      </c>
      <c r="K179" s="192" t="s">
        <v>1</v>
      </c>
      <c r="L179" s="39"/>
      <c r="M179" s="197" t="s">
        <v>1</v>
      </c>
      <c r="N179" s="198" t="s">
        <v>42</v>
      </c>
      <c r="O179" s="71"/>
      <c r="P179" s="199">
        <f>O179*H179</f>
        <v>0</v>
      </c>
      <c r="Q179" s="199">
        <v>0</v>
      </c>
      <c r="R179" s="199">
        <f>Q179*H179</f>
        <v>0</v>
      </c>
      <c r="S179" s="199">
        <v>0</v>
      </c>
      <c r="T179" s="200">
        <f>S179*H179</f>
        <v>0</v>
      </c>
      <c r="U179" s="34"/>
      <c r="V179" s="34"/>
      <c r="W179" s="34"/>
      <c r="X179" s="34"/>
      <c r="Y179" s="34"/>
      <c r="Z179" s="34"/>
      <c r="AA179" s="34"/>
      <c r="AB179" s="34"/>
      <c r="AC179" s="34"/>
      <c r="AD179" s="34"/>
      <c r="AE179" s="34"/>
      <c r="AR179" s="201" t="s">
        <v>298</v>
      </c>
      <c r="AT179" s="201" t="s">
        <v>222</v>
      </c>
      <c r="AU179" s="201" t="s">
        <v>83</v>
      </c>
      <c r="AY179" s="17" t="s">
        <v>220</v>
      </c>
      <c r="BE179" s="202">
        <f>IF(N179="základní",J179,0)</f>
        <v>0</v>
      </c>
      <c r="BF179" s="202">
        <f>IF(N179="snížená",J179,0)</f>
        <v>0</v>
      </c>
      <c r="BG179" s="202">
        <f>IF(N179="zákl. přenesená",J179,0)</f>
        <v>0</v>
      </c>
      <c r="BH179" s="202">
        <f>IF(N179="sníž. přenesená",J179,0)</f>
        <v>0</v>
      </c>
      <c r="BI179" s="202">
        <f>IF(N179="nulová",J179,0)</f>
        <v>0</v>
      </c>
      <c r="BJ179" s="17" t="s">
        <v>89</v>
      </c>
      <c r="BK179" s="202">
        <f>ROUND(I179*H179,2)</f>
        <v>0</v>
      </c>
      <c r="BL179" s="17" t="s">
        <v>298</v>
      </c>
      <c r="BM179" s="201" t="s">
        <v>352</v>
      </c>
    </row>
    <row r="180" spans="1:47" s="2" customFormat="1" ht="78">
      <c r="A180" s="34"/>
      <c r="B180" s="35"/>
      <c r="C180" s="36"/>
      <c r="D180" s="205" t="s">
        <v>1760</v>
      </c>
      <c r="E180" s="36"/>
      <c r="F180" s="247" t="s">
        <v>3363</v>
      </c>
      <c r="G180" s="36"/>
      <c r="H180" s="36"/>
      <c r="I180" s="248"/>
      <c r="J180" s="36"/>
      <c r="K180" s="36"/>
      <c r="L180" s="39"/>
      <c r="M180" s="257"/>
      <c r="N180" s="258"/>
      <c r="O180" s="71"/>
      <c r="P180" s="71"/>
      <c r="Q180" s="71"/>
      <c r="R180" s="71"/>
      <c r="S180" s="71"/>
      <c r="T180" s="72"/>
      <c r="U180" s="34"/>
      <c r="V180" s="34"/>
      <c r="W180" s="34"/>
      <c r="X180" s="34"/>
      <c r="Y180" s="34"/>
      <c r="Z180" s="34"/>
      <c r="AA180" s="34"/>
      <c r="AB180" s="34"/>
      <c r="AC180" s="34"/>
      <c r="AD180" s="34"/>
      <c r="AE180" s="34"/>
      <c r="AT180" s="17" t="s">
        <v>1760</v>
      </c>
      <c r="AU180" s="17" t="s">
        <v>83</v>
      </c>
    </row>
    <row r="181" spans="2:63" s="12" customFormat="1" ht="25.9" customHeight="1">
      <c r="B181" s="174"/>
      <c r="C181" s="175"/>
      <c r="D181" s="176" t="s">
        <v>75</v>
      </c>
      <c r="E181" s="177" t="s">
        <v>3364</v>
      </c>
      <c r="F181" s="177" t="s">
        <v>3365</v>
      </c>
      <c r="G181" s="175"/>
      <c r="H181" s="175"/>
      <c r="I181" s="178"/>
      <c r="J181" s="179">
        <f>BK181</f>
        <v>0</v>
      </c>
      <c r="K181" s="175"/>
      <c r="L181" s="180"/>
      <c r="M181" s="181"/>
      <c r="N181" s="182"/>
      <c r="O181" s="182"/>
      <c r="P181" s="183">
        <f>SUM(P182:P183)</f>
        <v>0</v>
      </c>
      <c r="Q181" s="182"/>
      <c r="R181" s="183">
        <f>SUM(R182:R183)</f>
        <v>0</v>
      </c>
      <c r="S181" s="182"/>
      <c r="T181" s="184">
        <f>SUM(T182:T183)</f>
        <v>0</v>
      </c>
      <c r="AR181" s="185" t="s">
        <v>83</v>
      </c>
      <c r="AT181" s="186" t="s">
        <v>75</v>
      </c>
      <c r="AU181" s="186" t="s">
        <v>76</v>
      </c>
      <c r="AY181" s="185" t="s">
        <v>220</v>
      </c>
      <c r="BK181" s="187">
        <f>SUM(BK182:BK183)</f>
        <v>0</v>
      </c>
    </row>
    <row r="182" spans="1:65" s="2" customFormat="1" ht="16.5" customHeight="1">
      <c r="A182" s="34"/>
      <c r="B182" s="35"/>
      <c r="C182" s="190" t="s">
        <v>8</v>
      </c>
      <c r="D182" s="190" t="s">
        <v>222</v>
      </c>
      <c r="E182" s="191" t="s">
        <v>416</v>
      </c>
      <c r="F182" s="192" t="s">
        <v>3366</v>
      </c>
      <c r="G182" s="193" t="s">
        <v>867</v>
      </c>
      <c r="H182" s="194">
        <v>1</v>
      </c>
      <c r="I182" s="195"/>
      <c r="J182" s="196">
        <f>ROUND(I182*H182,2)</f>
        <v>0</v>
      </c>
      <c r="K182" s="192" t="s">
        <v>1</v>
      </c>
      <c r="L182" s="39"/>
      <c r="M182" s="197" t="s">
        <v>1</v>
      </c>
      <c r="N182" s="198" t="s">
        <v>42</v>
      </c>
      <c r="O182" s="71"/>
      <c r="P182" s="199">
        <f>O182*H182</f>
        <v>0</v>
      </c>
      <c r="Q182" s="199">
        <v>0</v>
      </c>
      <c r="R182" s="199">
        <f>Q182*H182</f>
        <v>0</v>
      </c>
      <c r="S182" s="199">
        <v>0</v>
      </c>
      <c r="T182" s="200">
        <f>S182*H182</f>
        <v>0</v>
      </c>
      <c r="U182" s="34"/>
      <c r="V182" s="34"/>
      <c r="W182" s="34"/>
      <c r="X182" s="34"/>
      <c r="Y182" s="34"/>
      <c r="Z182" s="34"/>
      <c r="AA182" s="34"/>
      <c r="AB182" s="34"/>
      <c r="AC182" s="34"/>
      <c r="AD182" s="34"/>
      <c r="AE182" s="34"/>
      <c r="AR182" s="201" t="s">
        <v>298</v>
      </c>
      <c r="AT182" s="201" t="s">
        <v>222</v>
      </c>
      <c r="AU182" s="201" t="s">
        <v>83</v>
      </c>
      <c r="AY182" s="17" t="s">
        <v>220</v>
      </c>
      <c r="BE182" s="202">
        <f>IF(N182="základní",J182,0)</f>
        <v>0</v>
      </c>
      <c r="BF182" s="202">
        <f>IF(N182="snížená",J182,0)</f>
        <v>0</v>
      </c>
      <c r="BG182" s="202">
        <f>IF(N182="zákl. přenesená",J182,0)</f>
        <v>0</v>
      </c>
      <c r="BH182" s="202">
        <f>IF(N182="sníž. přenesená",J182,0)</f>
        <v>0</v>
      </c>
      <c r="BI182" s="202">
        <f>IF(N182="nulová",J182,0)</f>
        <v>0</v>
      </c>
      <c r="BJ182" s="17" t="s">
        <v>89</v>
      </c>
      <c r="BK182" s="202">
        <f>ROUND(I182*H182,2)</f>
        <v>0</v>
      </c>
      <c r="BL182" s="17" t="s">
        <v>298</v>
      </c>
      <c r="BM182" s="201" t="s">
        <v>364</v>
      </c>
    </row>
    <row r="183" spans="1:47" s="2" customFormat="1" ht="78">
      <c r="A183" s="34"/>
      <c r="B183" s="35"/>
      <c r="C183" s="36"/>
      <c r="D183" s="205" t="s">
        <v>1760</v>
      </c>
      <c r="E183" s="36"/>
      <c r="F183" s="247" t="s">
        <v>3363</v>
      </c>
      <c r="G183" s="36"/>
      <c r="H183" s="36"/>
      <c r="I183" s="248"/>
      <c r="J183" s="36"/>
      <c r="K183" s="36"/>
      <c r="L183" s="39"/>
      <c r="M183" s="257"/>
      <c r="N183" s="258"/>
      <c r="O183" s="71"/>
      <c r="P183" s="71"/>
      <c r="Q183" s="71"/>
      <c r="R183" s="71"/>
      <c r="S183" s="71"/>
      <c r="T183" s="72"/>
      <c r="U183" s="34"/>
      <c r="V183" s="34"/>
      <c r="W183" s="34"/>
      <c r="X183" s="34"/>
      <c r="Y183" s="34"/>
      <c r="Z183" s="34"/>
      <c r="AA183" s="34"/>
      <c r="AB183" s="34"/>
      <c r="AC183" s="34"/>
      <c r="AD183" s="34"/>
      <c r="AE183" s="34"/>
      <c r="AT183" s="17" t="s">
        <v>1760</v>
      </c>
      <c r="AU183" s="17" t="s">
        <v>83</v>
      </c>
    </row>
    <row r="184" spans="2:63" s="12" customFormat="1" ht="25.9" customHeight="1">
      <c r="B184" s="174"/>
      <c r="C184" s="175"/>
      <c r="D184" s="176" t="s">
        <v>75</v>
      </c>
      <c r="E184" s="177" t="s">
        <v>3367</v>
      </c>
      <c r="F184" s="177" t="s">
        <v>3368</v>
      </c>
      <c r="G184" s="175"/>
      <c r="H184" s="175"/>
      <c r="I184" s="178"/>
      <c r="J184" s="179">
        <f>BK184</f>
        <v>0</v>
      </c>
      <c r="K184" s="175"/>
      <c r="L184" s="180"/>
      <c r="M184" s="181"/>
      <c r="N184" s="182"/>
      <c r="O184" s="182"/>
      <c r="P184" s="183">
        <f>SUM(P185:P186)</f>
        <v>0</v>
      </c>
      <c r="Q184" s="182"/>
      <c r="R184" s="183">
        <f>SUM(R185:R186)</f>
        <v>0</v>
      </c>
      <c r="S184" s="182"/>
      <c r="T184" s="184">
        <f>SUM(T185:T186)</f>
        <v>0</v>
      </c>
      <c r="AR184" s="185" t="s">
        <v>83</v>
      </c>
      <c r="AT184" s="186" t="s">
        <v>75</v>
      </c>
      <c r="AU184" s="186" t="s">
        <v>76</v>
      </c>
      <c r="AY184" s="185" t="s">
        <v>220</v>
      </c>
      <c r="BK184" s="187">
        <f>SUM(BK185:BK186)</f>
        <v>0</v>
      </c>
    </row>
    <row r="185" spans="1:65" s="2" customFormat="1" ht="16.5" customHeight="1">
      <c r="A185" s="34"/>
      <c r="B185" s="35"/>
      <c r="C185" s="190" t="s">
        <v>298</v>
      </c>
      <c r="D185" s="190" t="s">
        <v>222</v>
      </c>
      <c r="E185" s="191" t="s">
        <v>420</v>
      </c>
      <c r="F185" s="192" t="s">
        <v>3369</v>
      </c>
      <c r="G185" s="193" t="s">
        <v>867</v>
      </c>
      <c r="H185" s="194">
        <v>1</v>
      </c>
      <c r="I185" s="195"/>
      <c r="J185" s="196">
        <f>ROUND(I185*H185,2)</f>
        <v>0</v>
      </c>
      <c r="K185" s="192" t="s">
        <v>1</v>
      </c>
      <c r="L185" s="39"/>
      <c r="M185" s="197" t="s">
        <v>1</v>
      </c>
      <c r="N185" s="198" t="s">
        <v>42</v>
      </c>
      <c r="O185" s="71"/>
      <c r="P185" s="199">
        <f>O185*H185</f>
        <v>0</v>
      </c>
      <c r="Q185" s="199">
        <v>0</v>
      </c>
      <c r="R185" s="199">
        <f>Q185*H185</f>
        <v>0</v>
      </c>
      <c r="S185" s="199">
        <v>0</v>
      </c>
      <c r="T185" s="200">
        <f>S185*H185</f>
        <v>0</v>
      </c>
      <c r="U185" s="34"/>
      <c r="V185" s="34"/>
      <c r="W185" s="34"/>
      <c r="X185" s="34"/>
      <c r="Y185" s="34"/>
      <c r="Z185" s="34"/>
      <c r="AA185" s="34"/>
      <c r="AB185" s="34"/>
      <c r="AC185" s="34"/>
      <c r="AD185" s="34"/>
      <c r="AE185" s="34"/>
      <c r="AR185" s="201" t="s">
        <v>298</v>
      </c>
      <c r="AT185" s="201" t="s">
        <v>222</v>
      </c>
      <c r="AU185" s="201" t="s">
        <v>83</v>
      </c>
      <c r="AY185" s="17" t="s">
        <v>220</v>
      </c>
      <c r="BE185" s="202">
        <f>IF(N185="základní",J185,0)</f>
        <v>0</v>
      </c>
      <c r="BF185" s="202">
        <f>IF(N185="snížená",J185,0)</f>
        <v>0</v>
      </c>
      <c r="BG185" s="202">
        <f>IF(N185="zákl. přenesená",J185,0)</f>
        <v>0</v>
      </c>
      <c r="BH185" s="202">
        <f>IF(N185="sníž. přenesená",J185,0)</f>
        <v>0</v>
      </c>
      <c r="BI185" s="202">
        <f>IF(N185="nulová",J185,0)</f>
        <v>0</v>
      </c>
      <c r="BJ185" s="17" t="s">
        <v>89</v>
      </c>
      <c r="BK185" s="202">
        <f>ROUND(I185*H185,2)</f>
        <v>0</v>
      </c>
      <c r="BL185" s="17" t="s">
        <v>298</v>
      </c>
      <c r="BM185" s="201" t="s">
        <v>389</v>
      </c>
    </row>
    <row r="186" spans="1:47" s="2" customFormat="1" ht="117">
      <c r="A186" s="34"/>
      <c r="B186" s="35"/>
      <c r="C186" s="36"/>
      <c r="D186" s="205" t="s">
        <v>1760</v>
      </c>
      <c r="E186" s="36"/>
      <c r="F186" s="247" t="s">
        <v>3370</v>
      </c>
      <c r="G186" s="36"/>
      <c r="H186" s="36"/>
      <c r="I186" s="248"/>
      <c r="J186" s="36"/>
      <c r="K186" s="36"/>
      <c r="L186" s="39"/>
      <c r="M186" s="257"/>
      <c r="N186" s="258"/>
      <c r="O186" s="71"/>
      <c r="P186" s="71"/>
      <c r="Q186" s="71"/>
      <c r="R186" s="71"/>
      <c r="S186" s="71"/>
      <c r="T186" s="72"/>
      <c r="U186" s="34"/>
      <c r="V186" s="34"/>
      <c r="W186" s="34"/>
      <c r="X186" s="34"/>
      <c r="Y186" s="34"/>
      <c r="Z186" s="34"/>
      <c r="AA186" s="34"/>
      <c r="AB186" s="34"/>
      <c r="AC186" s="34"/>
      <c r="AD186" s="34"/>
      <c r="AE186" s="34"/>
      <c r="AT186" s="17" t="s">
        <v>1760</v>
      </c>
      <c r="AU186" s="17" t="s">
        <v>83</v>
      </c>
    </row>
    <row r="187" spans="2:63" s="12" customFormat="1" ht="25.9" customHeight="1">
      <c r="B187" s="174"/>
      <c r="C187" s="175"/>
      <c r="D187" s="176" t="s">
        <v>75</v>
      </c>
      <c r="E187" s="177" t="s">
        <v>3371</v>
      </c>
      <c r="F187" s="177" t="s">
        <v>3372</v>
      </c>
      <c r="G187" s="175"/>
      <c r="H187" s="175"/>
      <c r="I187" s="178"/>
      <c r="J187" s="179">
        <f>BK187</f>
        <v>0</v>
      </c>
      <c r="K187" s="175"/>
      <c r="L187" s="180"/>
      <c r="M187" s="181"/>
      <c r="N187" s="182"/>
      <c r="O187" s="182"/>
      <c r="P187" s="183">
        <f>SUM(P188:P189)</f>
        <v>0</v>
      </c>
      <c r="Q187" s="182"/>
      <c r="R187" s="183">
        <f>SUM(R188:R189)</f>
        <v>0</v>
      </c>
      <c r="S187" s="182"/>
      <c r="T187" s="184">
        <f>SUM(T188:T189)</f>
        <v>0</v>
      </c>
      <c r="AR187" s="185" t="s">
        <v>83</v>
      </c>
      <c r="AT187" s="186" t="s">
        <v>75</v>
      </c>
      <c r="AU187" s="186" t="s">
        <v>76</v>
      </c>
      <c r="AY187" s="185" t="s">
        <v>220</v>
      </c>
      <c r="BK187" s="187">
        <f>SUM(BK188:BK189)</f>
        <v>0</v>
      </c>
    </row>
    <row r="188" spans="1:65" s="2" customFormat="1" ht="16.5" customHeight="1">
      <c r="A188" s="34"/>
      <c r="B188" s="35"/>
      <c r="C188" s="190" t="s">
        <v>305</v>
      </c>
      <c r="D188" s="190" t="s">
        <v>222</v>
      </c>
      <c r="E188" s="191" t="s">
        <v>424</v>
      </c>
      <c r="F188" s="192" t="s">
        <v>3373</v>
      </c>
      <c r="G188" s="193" t="s">
        <v>867</v>
      </c>
      <c r="H188" s="194">
        <v>2</v>
      </c>
      <c r="I188" s="195"/>
      <c r="J188" s="196">
        <f>ROUND(I188*H188,2)</f>
        <v>0</v>
      </c>
      <c r="K188" s="192" t="s">
        <v>1</v>
      </c>
      <c r="L188" s="39"/>
      <c r="M188" s="197" t="s">
        <v>1</v>
      </c>
      <c r="N188" s="198" t="s">
        <v>42</v>
      </c>
      <c r="O188" s="71"/>
      <c r="P188" s="199">
        <f>O188*H188</f>
        <v>0</v>
      </c>
      <c r="Q188" s="199">
        <v>0</v>
      </c>
      <c r="R188" s="199">
        <f>Q188*H188</f>
        <v>0</v>
      </c>
      <c r="S188" s="199">
        <v>0</v>
      </c>
      <c r="T188" s="200">
        <f>S188*H188</f>
        <v>0</v>
      </c>
      <c r="U188" s="34"/>
      <c r="V188" s="34"/>
      <c r="W188" s="34"/>
      <c r="X188" s="34"/>
      <c r="Y188" s="34"/>
      <c r="Z188" s="34"/>
      <c r="AA188" s="34"/>
      <c r="AB188" s="34"/>
      <c r="AC188" s="34"/>
      <c r="AD188" s="34"/>
      <c r="AE188" s="34"/>
      <c r="AR188" s="201" t="s">
        <v>298</v>
      </c>
      <c r="AT188" s="201" t="s">
        <v>222</v>
      </c>
      <c r="AU188" s="201" t="s">
        <v>83</v>
      </c>
      <c r="AY188" s="17" t="s">
        <v>220</v>
      </c>
      <c r="BE188" s="202">
        <f>IF(N188="základní",J188,0)</f>
        <v>0</v>
      </c>
      <c r="BF188" s="202">
        <f>IF(N188="snížená",J188,0)</f>
        <v>0</v>
      </c>
      <c r="BG188" s="202">
        <f>IF(N188="zákl. přenesená",J188,0)</f>
        <v>0</v>
      </c>
      <c r="BH188" s="202">
        <f>IF(N188="sníž. přenesená",J188,0)</f>
        <v>0</v>
      </c>
      <c r="BI188" s="202">
        <f>IF(N188="nulová",J188,0)</f>
        <v>0</v>
      </c>
      <c r="BJ188" s="17" t="s">
        <v>89</v>
      </c>
      <c r="BK188" s="202">
        <f>ROUND(I188*H188,2)</f>
        <v>0</v>
      </c>
      <c r="BL188" s="17" t="s">
        <v>298</v>
      </c>
      <c r="BM188" s="201" t="s">
        <v>399</v>
      </c>
    </row>
    <row r="189" spans="1:47" s="2" customFormat="1" ht="68.25">
      <c r="A189" s="34"/>
      <c r="B189" s="35"/>
      <c r="C189" s="36"/>
      <c r="D189" s="205" t="s">
        <v>1760</v>
      </c>
      <c r="E189" s="36"/>
      <c r="F189" s="247" t="s">
        <v>3374</v>
      </c>
      <c r="G189" s="36"/>
      <c r="H189" s="36"/>
      <c r="I189" s="248"/>
      <c r="J189" s="36"/>
      <c r="K189" s="36"/>
      <c r="L189" s="39"/>
      <c r="M189" s="257"/>
      <c r="N189" s="258"/>
      <c r="O189" s="71"/>
      <c r="P189" s="71"/>
      <c r="Q189" s="71"/>
      <c r="R189" s="71"/>
      <c r="S189" s="71"/>
      <c r="T189" s="72"/>
      <c r="U189" s="34"/>
      <c r="V189" s="34"/>
      <c r="W189" s="34"/>
      <c r="X189" s="34"/>
      <c r="Y189" s="34"/>
      <c r="Z189" s="34"/>
      <c r="AA189" s="34"/>
      <c r="AB189" s="34"/>
      <c r="AC189" s="34"/>
      <c r="AD189" s="34"/>
      <c r="AE189" s="34"/>
      <c r="AT189" s="17" t="s">
        <v>1760</v>
      </c>
      <c r="AU189" s="17" t="s">
        <v>83</v>
      </c>
    </row>
    <row r="190" spans="2:63" s="12" customFormat="1" ht="25.9" customHeight="1">
      <c r="B190" s="174"/>
      <c r="C190" s="175"/>
      <c r="D190" s="176" t="s">
        <v>75</v>
      </c>
      <c r="E190" s="177" t="s">
        <v>3375</v>
      </c>
      <c r="F190" s="177" t="s">
        <v>3376</v>
      </c>
      <c r="G190" s="175"/>
      <c r="H190" s="175"/>
      <c r="I190" s="178"/>
      <c r="J190" s="179">
        <f>BK190</f>
        <v>0</v>
      </c>
      <c r="K190" s="175"/>
      <c r="L190" s="180"/>
      <c r="M190" s="181"/>
      <c r="N190" s="182"/>
      <c r="O190" s="182"/>
      <c r="P190" s="183">
        <f>SUM(P191:P194)</f>
        <v>0</v>
      </c>
      <c r="Q190" s="182"/>
      <c r="R190" s="183">
        <f>SUM(R191:R194)</f>
        <v>0</v>
      </c>
      <c r="S190" s="182"/>
      <c r="T190" s="184">
        <f>SUM(T191:T194)</f>
        <v>0</v>
      </c>
      <c r="AR190" s="185" t="s">
        <v>83</v>
      </c>
      <c r="AT190" s="186" t="s">
        <v>75</v>
      </c>
      <c r="AU190" s="186" t="s">
        <v>76</v>
      </c>
      <c r="AY190" s="185" t="s">
        <v>220</v>
      </c>
      <c r="BK190" s="187">
        <f>SUM(BK191:BK194)</f>
        <v>0</v>
      </c>
    </row>
    <row r="191" spans="1:65" s="2" customFormat="1" ht="16.5" customHeight="1">
      <c r="A191" s="34"/>
      <c r="B191" s="35"/>
      <c r="C191" s="190" t="s">
        <v>311</v>
      </c>
      <c r="D191" s="190" t="s">
        <v>222</v>
      </c>
      <c r="E191" s="191" t="s">
        <v>3377</v>
      </c>
      <c r="F191" s="192" t="s">
        <v>3378</v>
      </c>
      <c r="G191" s="193" t="s">
        <v>867</v>
      </c>
      <c r="H191" s="194">
        <v>1</v>
      </c>
      <c r="I191" s="195"/>
      <c r="J191" s="196">
        <f>ROUND(I191*H191,2)</f>
        <v>0</v>
      </c>
      <c r="K191" s="192" t="s">
        <v>1</v>
      </c>
      <c r="L191" s="39"/>
      <c r="M191" s="197" t="s">
        <v>1</v>
      </c>
      <c r="N191" s="198" t="s">
        <v>42</v>
      </c>
      <c r="O191" s="71"/>
      <c r="P191" s="199">
        <f>O191*H191</f>
        <v>0</v>
      </c>
      <c r="Q191" s="199">
        <v>0</v>
      </c>
      <c r="R191" s="199">
        <f>Q191*H191</f>
        <v>0</v>
      </c>
      <c r="S191" s="199">
        <v>0</v>
      </c>
      <c r="T191" s="200">
        <f>S191*H191</f>
        <v>0</v>
      </c>
      <c r="U191" s="34"/>
      <c r="V191" s="34"/>
      <c r="W191" s="34"/>
      <c r="X191" s="34"/>
      <c r="Y191" s="34"/>
      <c r="Z191" s="34"/>
      <c r="AA191" s="34"/>
      <c r="AB191" s="34"/>
      <c r="AC191" s="34"/>
      <c r="AD191" s="34"/>
      <c r="AE191" s="34"/>
      <c r="AR191" s="201" t="s">
        <v>298</v>
      </c>
      <c r="AT191" s="201" t="s">
        <v>222</v>
      </c>
      <c r="AU191" s="201" t="s">
        <v>83</v>
      </c>
      <c r="AY191" s="17" t="s">
        <v>220</v>
      </c>
      <c r="BE191" s="202">
        <f>IF(N191="základní",J191,0)</f>
        <v>0</v>
      </c>
      <c r="BF191" s="202">
        <f>IF(N191="snížená",J191,0)</f>
        <v>0</v>
      </c>
      <c r="BG191" s="202">
        <f>IF(N191="zákl. přenesená",J191,0)</f>
        <v>0</v>
      </c>
      <c r="BH191" s="202">
        <f>IF(N191="sníž. přenesená",J191,0)</f>
        <v>0</v>
      </c>
      <c r="BI191" s="202">
        <f>IF(N191="nulová",J191,0)</f>
        <v>0</v>
      </c>
      <c r="BJ191" s="17" t="s">
        <v>89</v>
      </c>
      <c r="BK191" s="202">
        <f>ROUND(I191*H191,2)</f>
        <v>0</v>
      </c>
      <c r="BL191" s="17" t="s">
        <v>298</v>
      </c>
      <c r="BM191" s="201" t="s">
        <v>407</v>
      </c>
    </row>
    <row r="192" spans="1:47" s="2" customFormat="1" ht="136.5">
      <c r="A192" s="34"/>
      <c r="B192" s="35"/>
      <c r="C192" s="36"/>
      <c r="D192" s="205" t="s">
        <v>1760</v>
      </c>
      <c r="E192" s="36"/>
      <c r="F192" s="247" t="s">
        <v>3379</v>
      </c>
      <c r="G192" s="36"/>
      <c r="H192" s="36"/>
      <c r="I192" s="248"/>
      <c r="J192" s="36"/>
      <c r="K192" s="36"/>
      <c r="L192" s="39"/>
      <c r="M192" s="257"/>
      <c r="N192" s="258"/>
      <c r="O192" s="71"/>
      <c r="P192" s="71"/>
      <c r="Q192" s="71"/>
      <c r="R192" s="71"/>
      <c r="S192" s="71"/>
      <c r="T192" s="72"/>
      <c r="U192" s="34"/>
      <c r="V192" s="34"/>
      <c r="W192" s="34"/>
      <c r="X192" s="34"/>
      <c r="Y192" s="34"/>
      <c r="Z192" s="34"/>
      <c r="AA192" s="34"/>
      <c r="AB192" s="34"/>
      <c r="AC192" s="34"/>
      <c r="AD192" s="34"/>
      <c r="AE192" s="34"/>
      <c r="AT192" s="17" t="s">
        <v>1760</v>
      </c>
      <c r="AU192" s="17" t="s">
        <v>83</v>
      </c>
    </row>
    <row r="193" spans="1:65" s="2" customFormat="1" ht="16.5" customHeight="1">
      <c r="A193" s="34"/>
      <c r="B193" s="35"/>
      <c r="C193" s="190" t="s">
        <v>316</v>
      </c>
      <c r="D193" s="190" t="s">
        <v>222</v>
      </c>
      <c r="E193" s="191" t="s">
        <v>3380</v>
      </c>
      <c r="F193" s="192" t="s">
        <v>3381</v>
      </c>
      <c r="G193" s="193" t="s">
        <v>867</v>
      </c>
      <c r="H193" s="194">
        <v>1</v>
      </c>
      <c r="I193" s="195"/>
      <c r="J193" s="196">
        <f>ROUND(I193*H193,2)</f>
        <v>0</v>
      </c>
      <c r="K193" s="192" t="s">
        <v>1</v>
      </c>
      <c r="L193" s="39"/>
      <c r="M193" s="197" t="s">
        <v>1</v>
      </c>
      <c r="N193" s="198" t="s">
        <v>42</v>
      </c>
      <c r="O193" s="71"/>
      <c r="P193" s="199">
        <f>O193*H193</f>
        <v>0</v>
      </c>
      <c r="Q193" s="199">
        <v>0</v>
      </c>
      <c r="R193" s="199">
        <f>Q193*H193</f>
        <v>0</v>
      </c>
      <c r="S193" s="199">
        <v>0</v>
      </c>
      <c r="T193" s="200">
        <f>S193*H193</f>
        <v>0</v>
      </c>
      <c r="U193" s="34"/>
      <c r="V193" s="34"/>
      <c r="W193" s="34"/>
      <c r="X193" s="34"/>
      <c r="Y193" s="34"/>
      <c r="Z193" s="34"/>
      <c r="AA193" s="34"/>
      <c r="AB193" s="34"/>
      <c r="AC193" s="34"/>
      <c r="AD193" s="34"/>
      <c r="AE193" s="34"/>
      <c r="AR193" s="201" t="s">
        <v>298</v>
      </c>
      <c r="AT193" s="201" t="s">
        <v>222</v>
      </c>
      <c r="AU193" s="201" t="s">
        <v>83</v>
      </c>
      <c r="AY193" s="17" t="s">
        <v>220</v>
      </c>
      <c r="BE193" s="202">
        <f>IF(N193="základní",J193,0)</f>
        <v>0</v>
      </c>
      <c r="BF193" s="202">
        <f>IF(N193="snížená",J193,0)</f>
        <v>0</v>
      </c>
      <c r="BG193" s="202">
        <f>IF(N193="zákl. přenesená",J193,0)</f>
        <v>0</v>
      </c>
      <c r="BH193" s="202">
        <f>IF(N193="sníž. přenesená",J193,0)</f>
        <v>0</v>
      </c>
      <c r="BI193" s="202">
        <f>IF(N193="nulová",J193,0)</f>
        <v>0</v>
      </c>
      <c r="BJ193" s="17" t="s">
        <v>89</v>
      </c>
      <c r="BK193" s="202">
        <f>ROUND(I193*H193,2)</f>
        <v>0</v>
      </c>
      <c r="BL193" s="17" t="s">
        <v>298</v>
      </c>
      <c r="BM193" s="201" t="s">
        <v>416</v>
      </c>
    </row>
    <row r="194" spans="1:47" s="2" customFormat="1" ht="185.25">
      <c r="A194" s="34"/>
      <c r="B194" s="35"/>
      <c r="C194" s="36"/>
      <c r="D194" s="205" t="s">
        <v>1760</v>
      </c>
      <c r="E194" s="36"/>
      <c r="F194" s="247" t="s">
        <v>3382</v>
      </c>
      <c r="G194" s="36"/>
      <c r="H194" s="36"/>
      <c r="I194" s="248"/>
      <c r="J194" s="36"/>
      <c r="K194" s="36"/>
      <c r="L194" s="39"/>
      <c r="M194" s="257"/>
      <c r="N194" s="258"/>
      <c r="O194" s="71"/>
      <c r="P194" s="71"/>
      <c r="Q194" s="71"/>
      <c r="R194" s="71"/>
      <c r="S194" s="71"/>
      <c r="T194" s="72"/>
      <c r="U194" s="34"/>
      <c r="V194" s="34"/>
      <c r="W194" s="34"/>
      <c r="X194" s="34"/>
      <c r="Y194" s="34"/>
      <c r="Z194" s="34"/>
      <c r="AA194" s="34"/>
      <c r="AB194" s="34"/>
      <c r="AC194" s="34"/>
      <c r="AD194" s="34"/>
      <c r="AE194" s="34"/>
      <c r="AT194" s="17" t="s">
        <v>1760</v>
      </c>
      <c r="AU194" s="17" t="s">
        <v>83</v>
      </c>
    </row>
    <row r="195" spans="2:63" s="12" customFormat="1" ht="25.9" customHeight="1">
      <c r="B195" s="174"/>
      <c r="C195" s="175"/>
      <c r="D195" s="176" t="s">
        <v>75</v>
      </c>
      <c r="E195" s="177" t="s">
        <v>3383</v>
      </c>
      <c r="F195" s="177" t="s">
        <v>3384</v>
      </c>
      <c r="G195" s="175"/>
      <c r="H195" s="175"/>
      <c r="I195" s="178"/>
      <c r="J195" s="179">
        <f>BK195</f>
        <v>0</v>
      </c>
      <c r="K195" s="175"/>
      <c r="L195" s="180"/>
      <c r="M195" s="181"/>
      <c r="N195" s="182"/>
      <c r="O195" s="182"/>
      <c r="P195" s="183">
        <f>SUM(P196:P197)</f>
        <v>0</v>
      </c>
      <c r="Q195" s="182"/>
      <c r="R195" s="183">
        <f>SUM(R196:R197)</f>
        <v>0</v>
      </c>
      <c r="S195" s="182"/>
      <c r="T195" s="184">
        <f>SUM(T196:T197)</f>
        <v>0</v>
      </c>
      <c r="AR195" s="185" t="s">
        <v>83</v>
      </c>
      <c r="AT195" s="186" t="s">
        <v>75</v>
      </c>
      <c r="AU195" s="186" t="s">
        <v>76</v>
      </c>
      <c r="AY195" s="185" t="s">
        <v>220</v>
      </c>
      <c r="BK195" s="187">
        <f>SUM(BK196:BK197)</f>
        <v>0</v>
      </c>
    </row>
    <row r="196" spans="1:65" s="2" customFormat="1" ht="24">
      <c r="A196" s="34"/>
      <c r="B196" s="35"/>
      <c r="C196" s="190" t="s">
        <v>321</v>
      </c>
      <c r="D196" s="190" t="s">
        <v>222</v>
      </c>
      <c r="E196" s="191" t="s">
        <v>432</v>
      </c>
      <c r="F196" s="192" t="s">
        <v>3385</v>
      </c>
      <c r="G196" s="193" t="s">
        <v>867</v>
      </c>
      <c r="H196" s="194">
        <v>1</v>
      </c>
      <c r="I196" s="195"/>
      <c r="J196" s="196">
        <f>ROUND(I196*H196,2)</f>
        <v>0</v>
      </c>
      <c r="K196" s="192" t="s">
        <v>1</v>
      </c>
      <c r="L196" s="39"/>
      <c r="M196" s="197" t="s">
        <v>1</v>
      </c>
      <c r="N196" s="198" t="s">
        <v>42</v>
      </c>
      <c r="O196" s="71"/>
      <c r="P196" s="199">
        <f>O196*H196</f>
        <v>0</v>
      </c>
      <c r="Q196" s="199">
        <v>0</v>
      </c>
      <c r="R196" s="199">
        <f>Q196*H196</f>
        <v>0</v>
      </c>
      <c r="S196" s="199">
        <v>0</v>
      </c>
      <c r="T196" s="200">
        <f>S196*H196</f>
        <v>0</v>
      </c>
      <c r="U196" s="34"/>
      <c r="V196" s="34"/>
      <c r="W196" s="34"/>
      <c r="X196" s="34"/>
      <c r="Y196" s="34"/>
      <c r="Z196" s="34"/>
      <c r="AA196" s="34"/>
      <c r="AB196" s="34"/>
      <c r="AC196" s="34"/>
      <c r="AD196" s="34"/>
      <c r="AE196" s="34"/>
      <c r="AR196" s="201" t="s">
        <v>298</v>
      </c>
      <c r="AT196" s="201" t="s">
        <v>222</v>
      </c>
      <c r="AU196" s="201" t="s">
        <v>83</v>
      </c>
      <c r="AY196" s="17" t="s">
        <v>220</v>
      </c>
      <c r="BE196" s="202">
        <f>IF(N196="základní",J196,0)</f>
        <v>0</v>
      </c>
      <c r="BF196" s="202">
        <f>IF(N196="snížená",J196,0)</f>
        <v>0</v>
      </c>
      <c r="BG196" s="202">
        <f>IF(N196="zákl. přenesená",J196,0)</f>
        <v>0</v>
      </c>
      <c r="BH196" s="202">
        <f>IF(N196="sníž. přenesená",J196,0)</f>
        <v>0</v>
      </c>
      <c r="BI196" s="202">
        <f>IF(N196="nulová",J196,0)</f>
        <v>0</v>
      </c>
      <c r="BJ196" s="17" t="s">
        <v>89</v>
      </c>
      <c r="BK196" s="202">
        <f>ROUND(I196*H196,2)</f>
        <v>0</v>
      </c>
      <c r="BL196" s="17" t="s">
        <v>298</v>
      </c>
      <c r="BM196" s="201" t="s">
        <v>424</v>
      </c>
    </row>
    <row r="197" spans="1:47" s="2" customFormat="1" ht="107.25">
      <c r="A197" s="34"/>
      <c r="B197" s="35"/>
      <c r="C197" s="36"/>
      <c r="D197" s="205" t="s">
        <v>1760</v>
      </c>
      <c r="E197" s="36"/>
      <c r="F197" s="247" t="s">
        <v>3386</v>
      </c>
      <c r="G197" s="36"/>
      <c r="H197" s="36"/>
      <c r="I197" s="248"/>
      <c r="J197" s="36"/>
      <c r="K197" s="36"/>
      <c r="L197" s="39"/>
      <c r="M197" s="249"/>
      <c r="N197" s="250"/>
      <c r="O197" s="251"/>
      <c r="P197" s="251"/>
      <c r="Q197" s="251"/>
      <c r="R197" s="251"/>
      <c r="S197" s="251"/>
      <c r="T197" s="252"/>
      <c r="U197" s="34"/>
      <c r="V197" s="34"/>
      <c r="W197" s="34"/>
      <c r="X197" s="34"/>
      <c r="Y197" s="34"/>
      <c r="Z197" s="34"/>
      <c r="AA197" s="34"/>
      <c r="AB197" s="34"/>
      <c r="AC197" s="34"/>
      <c r="AD197" s="34"/>
      <c r="AE197" s="34"/>
      <c r="AT197" s="17" t="s">
        <v>1760</v>
      </c>
      <c r="AU197" s="17" t="s">
        <v>83</v>
      </c>
    </row>
    <row r="198" spans="1:31" s="2" customFormat="1" ht="6.95" customHeight="1">
      <c r="A198" s="34"/>
      <c r="B198" s="54"/>
      <c r="C198" s="55"/>
      <c r="D198" s="55"/>
      <c r="E198" s="55"/>
      <c r="F198" s="55"/>
      <c r="G198" s="55"/>
      <c r="H198" s="55"/>
      <c r="I198" s="55"/>
      <c r="J198" s="55"/>
      <c r="K198" s="55"/>
      <c r="L198" s="39"/>
      <c r="M198" s="34"/>
      <c r="O198" s="34"/>
      <c r="P198" s="34"/>
      <c r="Q198" s="34"/>
      <c r="R198" s="34"/>
      <c r="S198" s="34"/>
      <c r="T198" s="34"/>
      <c r="U198" s="34"/>
      <c r="V198" s="34"/>
      <c r="W198" s="34"/>
      <c r="X198" s="34"/>
      <c r="Y198" s="34"/>
      <c r="Z198" s="34"/>
      <c r="AA198" s="34"/>
      <c r="AB198" s="34"/>
      <c r="AC198" s="34"/>
      <c r="AD198" s="34"/>
      <c r="AE198" s="34"/>
    </row>
  </sheetData>
  <sheetProtection password="DAFF" sheet="1" objects="1" scenarios="1"/>
  <autoFilter ref="C138:K197"/>
  <mergeCells count="12">
    <mergeCell ref="E131:H131"/>
    <mergeCell ref="L2:V2"/>
    <mergeCell ref="E85:H85"/>
    <mergeCell ref="E87:H87"/>
    <mergeCell ref="E89:H89"/>
    <mergeCell ref="E127:H127"/>
    <mergeCell ref="E129:H12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241"/>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151</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3302</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3387</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1</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ROUND(J145,2)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ROUND((SUM(BE145:BE240)),2)</f>
        <v>0</v>
      </c>
      <c r="G35" s="34"/>
      <c r="H35" s="34"/>
      <c r="I35" s="129">
        <v>0.21</v>
      </c>
      <c r="J35" s="128">
        <f>ROUND(((SUM(BE145:BE240))*I35),2)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ROUND((SUM(BF145:BF240)),2)</f>
        <v>0</v>
      </c>
      <c r="G36" s="34"/>
      <c r="H36" s="34"/>
      <c r="I36" s="129">
        <v>0.15</v>
      </c>
      <c r="J36" s="128">
        <f>ROUND(((SUM(BF145:BF240))*I36),2)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ROUND((SUM(BG145:BG240)),2)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ROUND((SUM(BH145:BH240)),2)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ROUND((SUM(BI145:BI240)),2)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3302</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06.2 - SO 06-Interiér 1.NP - přízemí</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J145</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3304</v>
      </c>
      <c r="E99" s="155"/>
      <c r="F99" s="155"/>
      <c r="G99" s="155"/>
      <c r="H99" s="155"/>
      <c r="I99" s="155"/>
      <c r="J99" s="156">
        <f>J146</f>
        <v>0</v>
      </c>
      <c r="K99" s="153"/>
      <c r="L99" s="157"/>
    </row>
    <row r="100" spans="2:12" s="10" customFormat="1" ht="19.9" customHeight="1">
      <c r="B100" s="158"/>
      <c r="C100" s="104"/>
      <c r="D100" s="159" t="s">
        <v>3388</v>
      </c>
      <c r="E100" s="160"/>
      <c r="F100" s="160"/>
      <c r="G100" s="160"/>
      <c r="H100" s="160"/>
      <c r="I100" s="160"/>
      <c r="J100" s="161">
        <f>J147</f>
        <v>0</v>
      </c>
      <c r="K100" s="104"/>
      <c r="L100" s="162"/>
    </row>
    <row r="101" spans="2:12" s="10" customFormat="1" ht="19.9" customHeight="1">
      <c r="B101" s="158"/>
      <c r="C101" s="104"/>
      <c r="D101" s="159" t="s">
        <v>3389</v>
      </c>
      <c r="E101" s="160"/>
      <c r="F101" s="160"/>
      <c r="G101" s="160"/>
      <c r="H101" s="160"/>
      <c r="I101" s="160"/>
      <c r="J101" s="161">
        <f>J154</f>
        <v>0</v>
      </c>
      <c r="K101" s="104"/>
      <c r="L101" s="162"/>
    </row>
    <row r="102" spans="2:12" s="10" customFormat="1" ht="19.9" customHeight="1">
      <c r="B102" s="158"/>
      <c r="C102" s="104"/>
      <c r="D102" s="159" t="s">
        <v>3390</v>
      </c>
      <c r="E102" s="160"/>
      <c r="F102" s="160"/>
      <c r="G102" s="160"/>
      <c r="H102" s="160"/>
      <c r="I102" s="160"/>
      <c r="J102" s="161">
        <f>J157</f>
        <v>0</v>
      </c>
      <c r="K102" s="104"/>
      <c r="L102" s="162"/>
    </row>
    <row r="103" spans="2:12" s="10" customFormat="1" ht="14.85" customHeight="1">
      <c r="B103" s="158"/>
      <c r="C103" s="104"/>
      <c r="D103" s="159" t="s">
        <v>3391</v>
      </c>
      <c r="E103" s="160"/>
      <c r="F103" s="160"/>
      <c r="G103" s="160"/>
      <c r="H103" s="160"/>
      <c r="I103" s="160"/>
      <c r="J103" s="161">
        <f>J158</f>
        <v>0</v>
      </c>
      <c r="K103" s="104"/>
      <c r="L103" s="162"/>
    </row>
    <row r="104" spans="2:12" s="10" customFormat="1" ht="14.85" customHeight="1">
      <c r="B104" s="158"/>
      <c r="C104" s="104"/>
      <c r="D104" s="159" t="s">
        <v>3392</v>
      </c>
      <c r="E104" s="160"/>
      <c r="F104" s="160"/>
      <c r="G104" s="160"/>
      <c r="H104" s="160"/>
      <c r="I104" s="160"/>
      <c r="J104" s="161">
        <f>J165</f>
        <v>0</v>
      </c>
      <c r="K104" s="104"/>
      <c r="L104" s="162"/>
    </row>
    <row r="105" spans="2:12" s="10" customFormat="1" ht="14.85" customHeight="1">
      <c r="B105" s="158"/>
      <c r="C105" s="104"/>
      <c r="D105" s="159" t="s">
        <v>3393</v>
      </c>
      <c r="E105" s="160"/>
      <c r="F105" s="160"/>
      <c r="G105" s="160"/>
      <c r="H105" s="160"/>
      <c r="I105" s="160"/>
      <c r="J105" s="161">
        <f>J168</f>
        <v>0</v>
      </c>
      <c r="K105" s="104"/>
      <c r="L105" s="162"/>
    </row>
    <row r="106" spans="2:12" s="10" customFormat="1" ht="14.85" customHeight="1">
      <c r="B106" s="158"/>
      <c r="C106" s="104"/>
      <c r="D106" s="159" t="s">
        <v>3394</v>
      </c>
      <c r="E106" s="160"/>
      <c r="F106" s="160"/>
      <c r="G106" s="160"/>
      <c r="H106" s="160"/>
      <c r="I106" s="160"/>
      <c r="J106" s="161">
        <f>J171</f>
        <v>0</v>
      </c>
      <c r="K106" s="104"/>
      <c r="L106" s="162"/>
    </row>
    <row r="107" spans="2:12" s="10" customFormat="1" ht="14.85" customHeight="1">
      <c r="B107" s="158"/>
      <c r="C107" s="104"/>
      <c r="D107" s="159" t="s">
        <v>3395</v>
      </c>
      <c r="E107" s="160"/>
      <c r="F107" s="160"/>
      <c r="G107" s="160"/>
      <c r="H107" s="160"/>
      <c r="I107" s="160"/>
      <c r="J107" s="161">
        <f>J174</f>
        <v>0</v>
      </c>
      <c r="K107" s="104"/>
      <c r="L107" s="162"/>
    </row>
    <row r="108" spans="2:12" s="10" customFormat="1" ht="14.85" customHeight="1">
      <c r="B108" s="158"/>
      <c r="C108" s="104"/>
      <c r="D108" s="159" t="s">
        <v>3396</v>
      </c>
      <c r="E108" s="160"/>
      <c r="F108" s="160"/>
      <c r="G108" s="160"/>
      <c r="H108" s="160"/>
      <c r="I108" s="160"/>
      <c r="J108" s="161">
        <f>J183</f>
        <v>0</v>
      </c>
      <c r="K108" s="104"/>
      <c r="L108" s="162"/>
    </row>
    <row r="109" spans="2:12" s="10" customFormat="1" ht="19.9" customHeight="1">
      <c r="B109" s="158"/>
      <c r="C109" s="104"/>
      <c r="D109" s="159" t="s">
        <v>3397</v>
      </c>
      <c r="E109" s="160"/>
      <c r="F109" s="160"/>
      <c r="G109" s="160"/>
      <c r="H109" s="160"/>
      <c r="I109" s="160"/>
      <c r="J109" s="161">
        <f>J186</f>
        <v>0</v>
      </c>
      <c r="K109" s="104"/>
      <c r="L109" s="162"/>
    </row>
    <row r="110" spans="2:12" s="10" customFormat="1" ht="14.85" customHeight="1">
      <c r="B110" s="158"/>
      <c r="C110" s="104"/>
      <c r="D110" s="159" t="s">
        <v>3398</v>
      </c>
      <c r="E110" s="160"/>
      <c r="F110" s="160"/>
      <c r="G110" s="160"/>
      <c r="H110" s="160"/>
      <c r="I110" s="160"/>
      <c r="J110" s="161">
        <f>J187</f>
        <v>0</v>
      </c>
      <c r="K110" s="104"/>
      <c r="L110" s="162"/>
    </row>
    <row r="111" spans="2:12" s="10" customFormat="1" ht="14.85" customHeight="1">
      <c r="B111" s="158"/>
      <c r="C111" s="104"/>
      <c r="D111" s="159" t="s">
        <v>3399</v>
      </c>
      <c r="E111" s="160"/>
      <c r="F111" s="160"/>
      <c r="G111" s="160"/>
      <c r="H111" s="160"/>
      <c r="I111" s="160"/>
      <c r="J111" s="161">
        <f>J194</f>
        <v>0</v>
      </c>
      <c r="K111" s="104"/>
      <c r="L111" s="162"/>
    </row>
    <row r="112" spans="2:12" s="10" customFormat="1" ht="14.85" customHeight="1">
      <c r="B112" s="158"/>
      <c r="C112" s="104"/>
      <c r="D112" s="159" t="s">
        <v>3400</v>
      </c>
      <c r="E112" s="160"/>
      <c r="F112" s="160"/>
      <c r="G112" s="160"/>
      <c r="H112" s="160"/>
      <c r="I112" s="160"/>
      <c r="J112" s="161">
        <f>J197</f>
        <v>0</v>
      </c>
      <c r="K112" s="104"/>
      <c r="L112" s="162"/>
    </row>
    <row r="113" spans="2:12" s="10" customFormat="1" ht="14.85" customHeight="1">
      <c r="B113" s="158"/>
      <c r="C113" s="104"/>
      <c r="D113" s="159" t="s">
        <v>3401</v>
      </c>
      <c r="E113" s="160"/>
      <c r="F113" s="160"/>
      <c r="G113" s="160"/>
      <c r="H113" s="160"/>
      <c r="I113" s="160"/>
      <c r="J113" s="161">
        <f>J200</f>
        <v>0</v>
      </c>
      <c r="K113" s="104"/>
      <c r="L113" s="162"/>
    </row>
    <row r="114" spans="2:12" s="10" customFormat="1" ht="14.85" customHeight="1">
      <c r="B114" s="158"/>
      <c r="C114" s="104"/>
      <c r="D114" s="159" t="s">
        <v>3402</v>
      </c>
      <c r="E114" s="160"/>
      <c r="F114" s="160"/>
      <c r="G114" s="160"/>
      <c r="H114" s="160"/>
      <c r="I114" s="160"/>
      <c r="J114" s="161">
        <f>J203</f>
        <v>0</v>
      </c>
      <c r="K114" s="104"/>
      <c r="L114" s="162"/>
    </row>
    <row r="115" spans="2:12" s="10" customFormat="1" ht="14.85" customHeight="1">
      <c r="B115" s="158"/>
      <c r="C115" s="104"/>
      <c r="D115" s="159" t="s">
        <v>3403</v>
      </c>
      <c r="E115" s="160"/>
      <c r="F115" s="160"/>
      <c r="G115" s="160"/>
      <c r="H115" s="160"/>
      <c r="I115" s="160"/>
      <c r="J115" s="161">
        <f>J212</f>
        <v>0</v>
      </c>
      <c r="K115" s="104"/>
      <c r="L115" s="162"/>
    </row>
    <row r="116" spans="2:12" s="9" customFormat="1" ht="24.95" customHeight="1">
      <c r="B116" s="152"/>
      <c r="C116" s="153"/>
      <c r="D116" s="154" t="s">
        <v>3404</v>
      </c>
      <c r="E116" s="155"/>
      <c r="F116" s="155"/>
      <c r="G116" s="155"/>
      <c r="H116" s="155"/>
      <c r="I116" s="155"/>
      <c r="J116" s="156">
        <f>J215</f>
        <v>0</v>
      </c>
      <c r="K116" s="153"/>
      <c r="L116" s="157"/>
    </row>
    <row r="117" spans="2:12" s="10" customFormat="1" ht="19.9" customHeight="1">
      <c r="B117" s="158"/>
      <c r="C117" s="104"/>
      <c r="D117" s="159" t="s">
        <v>3405</v>
      </c>
      <c r="E117" s="160"/>
      <c r="F117" s="160"/>
      <c r="G117" s="160"/>
      <c r="H117" s="160"/>
      <c r="I117" s="160"/>
      <c r="J117" s="161">
        <f>J216</f>
        <v>0</v>
      </c>
      <c r="K117" s="104"/>
      <c r="L117" s="162"/>
    </row>
    <row r="118" spans="2:12" s="10" customFormat="1" ht="19.9" customHeight="1">
      <c r="B118" s="158"/>
      <c r="C118" s="104"/>
      <c r="D118" s="159" t="s">
        <v>3406</v>
      </c>
      <c r="E118" s="160"/>
      <c r="F118" s="160"/>
      <c r="G118" s="160"/>
      <c r="H118" s="160"/>
      <c r="I118" s="160"/>
      <c r="J118" s="161">
        <f>J219</f>
        <v>0</v>
      </c>
      <c r="K118" s="104"/>
      <c r="L118" s="162"/>
    </row>
    <row r="119" spans="2:12" s="10" customFormat="1" ht="19.9" customHeight="1">
      <c r="B119" s="158"/>
      <c r="C119" s="104"/>
      <c r="D119" s="159" t="s">
        <v>3407</v>
      </c>
      <c r="E119" s="160"/>
      <c r="F119" s="160"/>
      <c r="G119" s="160"/>
      <c r="H119" s="160"/>
      <c r="I119" s="160"/>
      <c r="J119" s="161">
        <f>J222</f>
        <v>0</v>
      </c>
      <c r="K119" s="104"/>
      <c r="L119" s="162"/>
    </row>
    <row r="120" spans="2:12" s="10" customFormat="1" ht="19.9" customHeight="1">
      <c r="B120" s="158"/>
      <c r="C120" s="104"/>
      <c r="D120" s="159" t="s">
        <v>3408</v>
      </c>
      <c r="E120" s="160"/>
      <c r="F120" s="160"/>
      <c r="G120" s="160"/>
      <c r="H120" s="160"/>
      <c r="I120" s="160"/>
      <c r="J120" s="161">
        <f>J227</f>
        <v>0</v>
      </c>
      <c r="K120" s="104"/>
      <c r="L120" s="162"/>
    </row>
    <row r="121" spans="2:12" s="10" customFormat="1" ht="19.9" customHeight="1">
      <c r="B121" s="158"/>
      <c r="C121" s="104"/>
      <c r="D121" s="159" t="s">
        <v>3409</v>
      </c>
      <c r="E121" s="160"/>
      <c r="F121" s="160"/>
      <c r="G121" s="160"/>
      <c r="H121" s="160"/>
      <c r="I121" s="160"/>
      <c r="J121" s="161">
        <f>J230</f>
        <v>0</v>
      </c>
      <c r="K121" s="104"/>
      <c r="L121" s="162"/>
    </row>
    <row r="122" spans="2:12" s="10" customFormat="1" ht="19.9" customHeight="1">
      <c r="B122" s="158"/>
      <c r="C122" s="104"/>
      <c r="D122" s="159" t="s">
        <v>3410</v>
      </c>
      <c r="E122" s="160"/>
      <c r="F122" s="160"/>
      <c r="G122" s="160"/>
      <c r="H122" s="160"/>
      <c r="I122" s="160"/>
      <c r="J122" s="161">
        <f>J233</f>
        <v>0</v>
      </c>
      <c r="K122" s="104"/>
      <c r="L122" s="162"/>
    </row>
    <row r="123" spans="2:12" s="10" customFormat="1" ht="19.9" customHeight="1">
      <c r="B123" s="158"/>
      <c r="C123" s="104"/>
      <c r="D123" s="159" t="s">
        <v>3411</v>
      </c>
      <c r="E123" s="160"/>
      <c r="F123" s="160"/>
      <c r="G123" s="160"/>
      <c r="H123" s="160"/>
      <c r="I123" s="160"/>
      <c r="J123" s="161">
        <f>J238</f>
        <v>0</v>
      </c>
      <c r="K123" s="104"/>
      <c r="L123" s="162"/>
    </row>
    <row r="124" spans="1:31" s="2" customFormat="1" ht="21.7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6.95" customHeight="1">
      <c r="A125" s="34"/>
      <c r="B125" s="54"/>
      <c r="C125" s="55"/>
      <c r="D125" s="55"/>
      <c r="E125" s="55"/>
      <c r="F125" s="55"/>
      <c r="G125" s="55"/>
      <c r="H125" s="55"/>
      <c r="I125" s="55"/>
      <c r="J125" s="55"/>
      <c r="K125" s="55"/>
      <c r="L125" s="51"/>
      <c r="S125" s="34"/>
      <c r="T125" s="34"/>
      <c r="U125" s="34"/>
      <c r="V125" s="34"/>
      <c r="W125" s="34"/>
      <c r="X125" s="34"/>
      <c r="Y125" s="34"/>
      <c r="Z125" s="34"/>
      <c r="AA125" s="34"/>
      <c r="AB125" s="34"/>
      <c r="AC125" s="34"/>
      <c r="AD125" s="34"/>
      <c r="AE125" s="34"/>
    </row>
    <row r="129" spans="1:31" s="2" customFormat="1" ht="6.95" customHeight="1">
      <c r="A129" s="34"/>
      <c r="B129" s="56"/>
      <c r="C129" s="57"/>
      <c r="D129" s="57"/>
      <c r="E129" s="57"/>
      <c r="F129" s="57"/>
      <c r="G129" s="57"/>
      <c r="H129" s="57"/>
      <c r="I129" s="57"/>
      <c r="J129" s="57"/>
      <c r="K129" s="57"/>
      <c r="L129" s="51"/>
      <c r="S129" s="34"/>
      <c r="T129" s="34"/>
      <c r="U129" s="34"/>
      <c r="V129" s="34"/>
      <c r="W129" s="34"/>
      <c r="X129" s="34"/>
      <c r="Y129" s="34"/>
      <c r="Z129" s="34"/>
      <c r="AA129" s="34"/>
      <c r="AB129" s="34"/>
      <c r="AC129" s="34"/>
      <c r="AD129" s="34"/>
      <c r="AE129" s="34"/>
    </row>
    <row r="130" spans="1:31" s="2" customFormat="1" ht="24.95" customHeight="1">
      <c r="A130" s="34"/>
      <c r="B130" s="35"/>
      <c r="C130" s="23" t="s">
        <v>205</v>
      </c>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2" customFormat="1" ht="6.95" customHeight="1">
      <c r="A131" s="34"/>
      <c r="B131" s="35"/>
      <c r="C131" s="36"/>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12" customHeight="1">
      <c r="A132" s="34"/>
      <c r="B132" s="35"/>
      <c r="C132" s="29" t="s">
        <v>16</v>
      </c>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31" s="2" customFormat="1" ht="16.5" customHeight="1">
      <c r="A133" s="34"/>
      <c r="B133" s="35"/>
      <c r="C133" s="36"/>
      <c r="D133" s="36"/>
      <c r="E133" s="313" t="str">
        <f>E7</f>
        <v>Centrum pro osoby se zdravotním postižením</v>
      </c>
      <c r="F133" s="314"/>
      <c r="G133" s="314"/>
      <c r="H133" s="314"/>
      <c r="I133" s="36"/>
      <c r="J133" s="36"/>
      <c r="K133" s="36"/>
      <c r="L133" s="51"/>
      <c r="S133" s="34"/>
      <c r="T133" s="34"/>
      <c r="U133" s="34"/>
      <c r="V133" s="34"/>
      <c r="W133" s="34"/>
      <c r="X133" s="34"/>
      <c r="Y133" s="34"/>
      <c r="Z133" s="34"/>
      <c r="AA133" s="34"/>
      <c r="AB133" s="34"/>
      <c r="AC133" s="34"/>
      <c r="AD133" s="34"/>
      <c r="AE133" s="34"/>
    </row>
    <row r="134" spans="2:12" s="1" customFormat="1" ht="12" customHeight="1">
      <c r="B134" s="21"/>
      <c r="C134" s="29" t="s">
        <v>172</v>
      </c>
      <c r="D134" s="22"/>
      <c r="E134" s="22"/>
      <c r="F134" s="22"/>
      <c r="G134" s="22"/>
      <c r="H134" s="22"/>
      <c r="I134" s="22"/>
      <c r="J134" s="22"/>
      <c r="K134" s="22"/>
      <c r="L134" s="20"/>
    </row>
    <row r="135" spans="1:31" s="2" customFormat="1" ht="16.5" customHeight="1">
      <c r="A135" s="34"/>
      <c r="B135" s="35"/>
      <c r="C135" s="36"/>
      <c r="D135" s="36"/>
      <c r="E135" s="313" t="s">
        <v>3302</v>
      </c>
      <c r="F135" s="312"/>
      <c r="G135" s="312"/>
      <c r="H135" s="312"/>
      <c r="I135" s="36"/>
      <c r="J135" s="36"/>
      <c r="K135" s="36"/>
      <c r="L135" s="51"/>
      <c r="S135" s="34"/>
      <c r="T135" s="34"/>
      <c r="U135" s="34"/>
      <c r="V135" s="34"/>
      <c r="W135" s="34"/>
      <c r="X135" s="34"/>
      <c r="Y135" s="34"/>
      <c r="Z135" s="34"/>
      <c r="AA135" s="34"/>
      <c r="AB135" s="34"/>
      <c r="AC135" s="34"/>
      <c r="AD135" s="34"/>
      <c r="AE135" s="34"/>
    </row>
    <row r="136" spans="1:31" s="2" customFormat="1" ht="12" customHeight="1">
      <c r="A136" s="34"/>
      <c r="B136" s="35"/>
      <c r="C136" s="29" t="s">
        <v>174</v>
      </c>
      <c r="D136" s="36"/>
      <c r="E136" s="36"/>
      <c r="F136" s="36"/>
      <c r="G136" s="36"/>
      <c r="H136" s="36"/>
      <c r="I136" s="36"/>
      <c r="J136" s="36"/>
      <c r="K136" s="36"/>
      <c r="L136" s="51"/>
      <c r="S136" s="34"/>
      <c r="T136" s="34"/>
      <c r="U136" s="34"/>
      <c r="V136" s="34"/>
      <c r="W136" s="34"/>
      <c r="X136" s="34"/>
      <c r="Y136" s="34"/>
      <c r="Z136" s="34"/>
      <c r="AA136" s="34"/>
      <c r="AB136" s="34"/>
      <c r="AC136" s="34"/>
      <c r="AD136" s="34"/>
      <c r="AE136" s="34"/>
    </row>
    <row r="137" spans="1:31" s="2" customFormat="1" ht="16.5" customHeight="1">
      <c r="A137" s="34"/>
      <c r="B137" s="35"/>
      <c r="C137" s="36"/>
      <c r="D137" s="36"/>
      <c r="E137" s="274" t="str">
        <f>E11</f>
        <v>06.2 - SO 06-Interiér 1.NP - přízemí</v>
      </c>
      <c r="F137" s="312"/>
      <c r="G137" s="312"/>
      <c r="H137" s="312"/>
      <c r="I137" s="36"/>
      <c r="J137" s="36"/>
      <c r="K137" s="36"/>
      <c r="L137" s="51"/>
      <c r="S137" s="34"/>
      <c r="T137" s="34"/>
      <c r="U137" s="34"/>
      <c r="V137" s="34"/>
      <c r="W137" s="34"/>
      <c r="X137" s="34"/>
      <c r="Y137" s="34"/>
      <c r="Z137" s="34"/>
      <c r="AA137" s="34"/>
      <c r="AB137" s="34"/>
      <c r="AC137" s="34"/>
      <c r="AD137" s="34"/>
      <c r="AE137" s="34"/>
    </row>
    <row r="138" spans="1:31" s="2" customFormat="1" ht="6.95" customHeight="1">
      <c r="A138" s="34"/>
      <c r="B138" s="35"/>
      <c r="C138" s="36"/>
      <c r="D138" s="36"/>
      <c r="E138" s="36"/>
      <c r="F138" s="36"/>
      <c r="G138" s="36"/>
      <c r="H138" s="36"/>
      <c r="I138" s="36"/>
      <c r="J138" s="36"/>
      <c r="K138" s="36"/>
      <c r="L138" s="51"/>
      <c r="S138" s="34"/>
      <c r="T138" s="34"/>
      <c r="U138" s="34"/>
      <c r="V138" s="34"/>
      <c r="W138" s="34"/>
      <c r="X138" s="34"/>
      <c r="Y138" s="34"/>
      <c r="Z138" s="34"/>
      <c r="AA138" s="34"/>
      <c r="AB138" s="34"/>
      <c r="AC138" s="34"/>
      <c r="AD138" s="34"/>
      <c r="AE138" s="34"/>
    </row>
    <row r="139" spans="1:31" s="2" customFormat="1" ht="12" customHeight="1">
      <c r="A139" s="34"/>
      <c r="B139" s="35"/>
      <c r="C139" s="29" t="s">
        <v>20</v>
      </c>
      <c r="D139" s="36"/>
      <c r="E139" s="36"/>
      <c r="F139" s="27" t="str">
        <f>F14</f>
        <v xml:space="preserve">Hradec Králové-Roudnička </v>
      </c>
      <c r="G139" s="36"/>
      <c r="H139" s="36"/>
      <c r="I139" s="29" t="s">
        <v>22</v>
      </c>
      <c r="J139" s="66" t="str">
        <f>IF(J14="","",J14)</f>
        <v>Vyplň údaj</v>
      </c>
      <c r="K139" s="36"/>
      <c r="L139" s="51"/>
      <c r="S139" s="34"/>
      <c r="T139" s="34"/>
      <c r="U139" s="34"/>
      <c r="V139" s="34"/>
      <c r="W139" s="34"/>
      <c r="X139" s="34"/>
      <c r="Y139" s="34"/>
      <c r="Z139" s="34"/>
      <c r="AA139" s="34"/>
      <c r="AB139" s="34"/>
      <c r="AC139" s="34"/>
      <c r="AD139" s="34"/>
      <c r="AE139" s="34"/>
    </row>
    <row r="140" spans="1:31" s="2" customFormat="1" ht="6.95" customHeight="1">
      <c r="A140" s="34"/>
      <c r="B140" s="35"/>
      <c r="C140" s="36"/>
      <c r="D140" s="36"/>
      <c r="E140" s="36"/>
      <c r="F140" s="36"/>
      <c r="G140" s="36"/>
      <c r="H140" s="36"/>
      <c r="I140" s="36"/>
      <c r="J140" s="36"/>
      <c r="K140" s="36"/>
      <c r="L140" s="51"/>
      <c r="S140" s="34"/>
      <c r="T140" s="34"/>
      <c r="U140" s="34"/>
      <c r="V140" s="34"/>
      <c r="W140" s="34"/>
      <c r="X140" s="34"/>
      <c r="Y140" s="34"/>
      <c r="Z140" s="34"/>
      <c r="AA140" s="34"/>
      <c r="AB140" s="34"/>
      <c r="AC140" s="34"/>
      <c r="AD140" s="34"/>
      <c r="AE140" s="34"/>
    </row>
    <row r="141" spans="1:31" s="2" customFormat="1" ht="15.2" customHeight="1">
      <c r="A141" s="34"/>
      <c r="B141" s="35"/>
      <c r="C141" s="29" t="s">
        <v>23</v>
      </c>
      <c r="D141" s="36"/>
      <c r="E141" s="36"/>
      <c r="F141" s="27" t="str">
        <f>E17</f>
        <v>Královéhradecký kraj</v>
      </c>
      <c r="G141" s="36"/>
      <c r="H141" s="36"/>
      <c r="I141" s="29" t="s">
        <v>29</v>
      </c>
      <c r="J141" s="32" t="str">
        <f>E23</f>
        <v>Pridos Hradec Králové</v>
      </c>
      <c r="K141" s="36"/>
      <c r="L141" s="51"/>
      <c r="S141" s="34"/>
      <c r="T141" s="34"/>
      <c r="U141" s="34"/>
      <c r="V141" s="34"/>
      <c r="W141" s="34"/>
      <c r="X141" s="34"/>
      <c r="Y141" s="34"/>
      <c r="Z141" s="34"/>
      <c r="AA141" s="34"/>
      <c r="AB141" s="34"/>
      <c r="AC141" s="34"/>
      <c r="AD141" s="34"/>
      <c r="AE141" s="34"/>
    </row>
    <row r="142" spans="1:31" s="2" customFormat="1" ht="15.2" customHeight="1">
      <c r="A142" s="34"/>
      <c r="B142" s="35"/>
      <c r="C142" s="29" t="s">
        <v>27</v>
      </c>
      <c r="D142" s="36"/>
      <c r="E142" s="36"/>
      <c r="F142" s="27" t="str">
        <f>IF(E20="","",E20)</f>
        <v>Vyplň údaj</v>
      </c>
      <c r="G142" s="36"/>
      <c r="H142" s="36"/>
      <c r="I142" s="29" t="s">
        <v>32</v>
      </c>
      <c r="J142" s="32" t="str">
        <f>E26</f>
        <v xml:space="preserve"> </v>
      </c>
      <c r="K142" s="36"/>
      <c r="L142" s="51"/>
      <c r="S142" s="34"/>
      <c r="T142" s="34"/>
      <c r="U142" s="34"/>
      <c r="V142" s="34"/>
      <c r="W142" s="34"/>
      <c r="X142" s="34"/>
      <c r="Y142" s="34"/>
      <c r="Z142" s="34"/>
      <c r="AA142" s="34"/>
      <c r="AB142" s="34"/>
      <c r="AC142" s="34"/>
      <c r="AD142" s="34"/>
      <c r="AE142" s="34"/>
    </row>
    <row r="143" spans="1:31" s="2" customFormat="1" ht="10.35" customHeight="1">
      <c r="A143" s="34"/>
      <c r="B143" s="35"/>
      <c r="C143" s="36"/>
      <c r="D143" s="36"/>
      <c r="E143" s="36"/>
      <c r="F143" s="36"/>
      <c r="G143" s="36"/>
      <c r="H143" s="36"/>
      <c r="I143" s="36"/>
      <c r="J143" s="36"/>
      <c r="K143" s="36"/>
      <c r="L143" s="51"/>
      <c r="S143" s="34"/>
      <c r="T143" s="34"/>
      <c r="U143" s="34"/>
      <c r="V143" s="34"/>
      <c r="W143" s="34"/>
      <c r="X143" s="34"/>
      <c r="Y143" s="34"/>
      <c r="Z143" s="34"/>
      <c r="AA143" s="34"/>
      <c r="AB143" s="34"/>
      <c r="AC143" s="34"/>
      <c r="AD143" s="34"/>
      <c r="AE143" s="34"/>
    </row>
    <row r="144" spans="1:31" s="11" customFormat="1" ht="29.25" customHeight="1">
      <c r="A144" s="163"/>
      <c r="B144" s="164"/>
      <c r="C144" s="165" t="s">
        <v>206</v>
      </c>
      <c r="D144" s="166" t="s">
        <v>61</v>
      </c>
      <c r="E144" s="166" t="s">
        <v>57</v>
      </c>
      <c r="F144" s="166" t="s">
        <v>58</v>
      </c>
      <c r="G144" s="166" t="s">
        <v>207</v>
      </c>
      <c r="H144" s="166" t="s">
        <v>208</v>
      </c>
      <c r="I144" s="166" t="s">
        <v>209</v>
      </c>
      <c r="J144" s="166" t="s">
        <v>178</v>
      </c>
      <c r="K144" s="167" t="s">
        <v>210</v>
      </c>
      <c r="L144" s="168"/>
      <c r="M144" s="75" t="s">
        <v>1</v>
      </c>
      <c r="N144" s="76" t="s">
        <v>40</v>
      </c>
      <c r="O144" s="76" t="s">
        <v>211</v>
      </c>
      <c r="P144" s="76" t="s">
        <v>212</v>
      </c>
      <c r="Q144" s="76" t="s">
        <v>213</v>
      </c>
      <c r="R144" s="76" t="s">
        <v>214</v>
      </c>
      <c r="S144" s="76" t="s">
        <v>215</v>
      </c>
      <c r="T144" s="77" t="s">
        <v>216</v>
      </c>
      <c r="U144" s="163"/>
      <c r="V144" s="163"/>
      <c r="W144" s="163"/>
      <c r="X144" s="163"/>
      <c r="Y144" s="163"/>
      <c r="Z144" s="163"/>
      <c r="AA144" s="163"/>
      <c r="AB144" s="163"/>
      <c r="AC144" s="163"/>
      <c r="AD144" s="163"/>
      <c r="AE144" s="163"/>
    </row>
    <row r="145" spans="1:63" s="2" customFormat="1" ht="22.9" customHeight="1">
      <c r="A145" s="34"/>
      <c r="B145" s="35"/>
      <c r="C145" s="82" t="s">
        <v>217</v>
      </c>
      <c r="D145" s="36"/>
      <c r="E145" s="36"/>
      <c r="F145" s="36"/>
      <c r="G145" s="36"/>
      <c r="H145" s="36"/>
      <c r="I145" s="36"/>
      <c r="J145" s="169">
        <f>BK145</f>
        <v>0</v>
      </c>
      <c r="K145" s="36"/>
      <c r="L145" s="39"/>
      <c r="M145" s="78"/>
      <c r="N145" s="170"/>
      <c r="O145" s="79"/>
      <c r="P145" s="171">
        <f>P146+P215</f>
        <v>0</v>
      </c>
      <c r="Q145" s="79"/>
      <c r="R145" s="171">
        <f>R146+R215</f>
        <v>0</v>
      </c>
      <c r="S145" s="79"/>
      <c r="T145" s="172">
        <f>T146+T215</f>
        <v>0</v>
      </c>
      <c r="U145" s="34"/>
      <c r="V145" s="34"/>
      <c r="W145" s="34"/>
      <c r="X145" s="34"/>
      <c r="Y145" s="34"/>
      <c r="Z145" s="34"/>
      <c r="AA145" s="34"/>
      <c r="AB145" s="34"/>
      <c r="AC145" s="34"/>
      <c r="AD145" s="34"/>
      <c r="AE145" s="34"/>
      <c r="AT145" s="17" t="s">
        <v>75</v>
      </c>
      <c r="AU145" s="17" t="s">
        <v>180</v>
      </c>
      <c r="BK145" s="173">
        <f>BK146+BK215</f>
        <v>0</v>
      </c>
    </row>
    <row r="146" spans="2:63" s="12" customFormat="1" ht="25.9" customHeight="1">
      <c r="B146" s="174"/>
      <c r="C146" s="175"/>
      <c r="D146" s="176" t="s">
        <v>75</v>
      </c>
      <c r="E146" s="177" t="s">
        <v>1776</v>
      </c>
      <c r="F146" s="177" t="s">
        <v>3323</v>
      </c>
      <c r="G146" s="175"/>
      <c r="H146" s="175"/>
      <c r="I146" s="178"/>
      <c r="J146" s="179">
        <f>BK146</f>
        <v>0</v>
      </c>
      <c r="K146" s="175"/>
      <c r="L146" s="180"/>
      <c r="M146" s="181"/>
      <c r="N146" s="182"/>
      <c r="O146" s="182"/>
      <c r="P146" s="183">
        <f>P147+P154+P157+P186</f>
        <v>0</v>
      </c>
      <c r="Q146" s="182"/>
      <c r="R146" s="183">
        <f>R147+R154+R157+R186</f>
        <v>0</v>
      </c>
      <c r="S146" s="182"/>
      <c r="T146" s="184">
        <f>T147+T154+T157+T186</f>
        <v>0</v>
      </c>
      <c r="AR146" s="185" t="s">
        <v>83</v>
      </c>
      <c r="AT146" s="186" t="s">
        <v>75</v>
      </c>
      <c r="AU146" s="186" t="s">
        <v>76</v>
      </c>
      <c r="AY146" s="185" t="s">
        <v>220</v>
      </c>
      <c r="BK146" s="187">
        <f>BK147+BK154+BK157+BK186</f>
        <v>0</v>
      </c>
    </row>
    <row r="147" spans="2:63" s="12" customFormat="1" ht="22.9" customHeight="1">
      <c r="B147" s="174"/>
      <c r="C147" s="175"/>
      <c r="D147" s="176" t="s">
        <v>75</v>
      </c>
      <c r="E147" s="188" t="s">
        <v>3324</v>
      </c>
      <c r="F147" s="188" t="s">
        <v>3412</v>
      </c>
      <c r="G147" s="175"/>
      <c r="H147" s="175"/>
      <c r="I147" s="178"/>
      <c r="J147" s="189">
        <f>BK147</f>
        <v>0</v>
      </c>
      <c r="K147" s="175"/>
      <c r="L147" s="180"/>
      <c r="M147" s="181"/>
      <c r="N147" s="182"/>
      <c r="O147" s="182"/>
      <c r="P147" s="183">
        <f>SUM(P148:P153)</f>
        <v>0</v>
      </c>
      <c r="Q147" s="182"/>
      <c r="R147" s="183">
        <f>SUM(R148:R153)</f>
        <v>0</v>
      </c>
      <c r="S147" s="182"/>
      <c r="T147" s="184">
        <f>SUM(T148:T153)</f>
        <v>0</v>
      </c>
      <c r="AR147" s="185" t="s">
        <v>83</v>
      </c>
      <c r="AT147" s="186" t="s">
        <v>75</v>
      </c>
      <c r="AU147" s="186" t="s">
        <v>83</v>
      </c>
      <c r="AY147" s="185" t="s">
        <v>220</v>
      </c>
      <c r="BK147" s="187">
        <f>SUM(BK148:BK153)</f>
        <v>0</v>
      </c>
    </row>
    <row r="148" spans="1:65" s="2" customFormat="1" ht="21.75" customHeight="1">
      <c r="A148" s="34"/>
      <c r="B148" s="35"/>
      <c r="C148" s="190" t="s">
        <v>83</v>
      </c>
      <c r="D148" s="190" t="s">
        <v>222</v>
      </c>
      <c r="E148" s="191" t="s">
        <v>83</v>
      </c>
      <c r="F148" s="192" t="s">
        <v>3413</v>
      </c>
      <c r="G148" s="193" t="s">
        <v>308</v>
      </c>
      <c r="H148" s="194">
        <v>22.3</v>
      </c>
      <c r="I148" s="195"/>
      <c r="J148" s="196">
        <f>ROUND(I148*H148,2)</f>
        <v>0</v>
      </c>
      <c r="K148" s="192" t="s">
        <v>1</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298</v>
      </c>
      <c r="AT148" s="201" t="s">
        <v>222</v>
      </c>
      <c r="AU148" s="201" t="s">
        <v>89</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298</v>
      </c>
      <c r="BM148" s="201" t="s">
        <v>89</v>
      </c>
    </row>
    <row r="149" spans="1:47" s="2" customFormat="1" ht="48.75">
      <c r="A149" s="34"/>
      <c r="B149" s="35"/>
      <c r="C149" s="36"/>
      <c r="D149" s="205" t="s">
        <v>1760</v>
      </c>
      <c r="E149" s="36"/>
      <c r="F149" s="247" t="s">
        <v>3414</v>
      </c>
      <c r="G149" s="36"/>
      <c r="H149" s="36"/>
      <c r="I149" s="248"/>
      <c r="J149" s="36"/>
      <c r="K149" s="36"/>
      <c r="L149" s="39"/>
      <c r="M149" s="257"/>
      <c r="N149" s="258"/>
      <c r="O149" s="71"/>
      <c r="P149" s="71"/>
      <c r="Q149" s="71"/>
      <c r="R149" s="71"/>
      <c r="S149" s="71"/>
      <c r="T149" s="72"/>
      <c r="U149" s="34"/>
      <c r="V149" s="34"/>
      <c r="W149" s="34"/>
      <c r="X149" s="34"/>
      <c r="Y149" s="34"/>
      <c r="Z149" s="34"/>
      <c r="AA149" s="34"/>
      <c r="AB149" s="34"/>
      <c r="AC149" s="34"/>
      <c r="AD149" s="34"/>
      <c r="AE149" s="34"/>
      <c r="AT149" s="17" t="s">
        <v>1760</v>
      </c>
      <c r="AU149" s="17" t="s">
        <v>89</v>
      </c>
    </row>
    <row r="150" spans="1:65" s="2" customFormat="1" ht="33" customHeight="1">
      <c r="A150" s="34"/>
      <c r="B150" s="35"/>
      <c r="C150" s="190" t="s">
        <v>89</v>
      </c>
      <c r="D150" s="190" t="s">
        <v>222</v>
      </c>
      <c r="E150" s="191" t="s">
        <v>3415</v>
      </c>
      <c r="F150" s="192" t="s">
        <v>3328</v>
      </c>
      <c r="G150" s="193" t="s">
        <v>308</v>
      </c>
      <c r="H150" s="194">
        <v>16</v>
      </c>
      <c r="I150" s="195"/>
      <c r="J150" s="196">
        <f>ROUND(I150*H150,2)</f>
        <v>0</v>
      </c>
      <c r="K150" s="192" t="s">
        <v>1</v>
      </c>
      <c r="L150" s="39"/>
      <c r="M150" s="197" t="s">
        <v>1</v>
      </c>
      <c r="N150" s="198" t="s">
        <v>42</v>
      </c>
      <c r="O150" s="71"/>
      <c r="P150" s="199">
        <f>O150*H150</f>
        <v>0</v>
      </c>
      <c r="Q150" s="199">
        <v>0</v>
      </c>
      <c r="R150" s="199">
        <f>Q150*H150</f>
        <v>0</v>
      </c>
      <c r="S150" s="199">
        <v>0</v>
      </c>
      <c r="T150" s="200">
        <f>S150*H150</f>
        <v>0</v>
      </c>
      <c r="U150" s="34"/>
      <c r="V150" s="34"/>
      <c r="W150" s="34"/>
      <c r="X150" s="34"/>
      <c r="Y150" s="34"/>
      <c r="Z150" s="34"/>
      <c r="AA150" s="34"/>
      <c r="AB150" s="34"/>
      <c r="AC150" s="34"/>
      <c r="AD150" s="34"/>
      <c r="AE150" s="34"/>
      <c r="AR150" s="201" t="s">
        <v>298</v>
      </c>
      <c r="AT150" s="201" t="s">
        <v>222</v>
      </c>
      <c r="AU150" s="201" t="s">
        <v>89</v>
      </c>
      <c r="AY150" s="17" t="s">
        <v>220</v>
      </c>
      <c r="BE150" s="202">
        <f>IF(N150="základní",J150,0)</f>
        <v>0</v>
      </c>
      <c r="BF150" s="202">
        <f>IF(N150="snížená",J150,0)</f>
        <v>0</v>
      </c>
      <c r="BG150" s="202">
        <f>IF(N150="zákl. přenesená",J150,0)</f>
        <v>0</v>
      </c>
      <c r="BH150" s="202">
        <f>IF(N150="sníž. přenesená",J150,0)</f>
        <v>0</v>
      </c>
      <c r="BI150" s="202">
        <f>IF(N150="nulová",J150,0)</f>
        <v>0</v>
      </c>
      <c r="BJ150" s="17" t="s">
        <v>89</v>
      </c>
      <c r="BK150" s="202">
        <f>ROUND(I150*H150,2)</f>
        <v>0</v>
      </c>
      <c r="BL150" s="17" t="s">
        <v>298</v>
      </c>
      <c r="BM150" s="201" t="s">
        <v>3416</v>
      </c>
    </row>
    <row r="151" spans="1:47" s="2" customFormat="1" ht="29.25">
      <c r="A151" s="34"/>
      <c r="B151" s="35"/>
      <c r="C151" s="36"/>
      <c r="D151" s="205" t="s">
        <v>1760</v>
      </c>
      <c r="E151" s="36"/>
      <c r="F151" s="247" t="s">
        <v>3329</v>
      </c>
      <c r="G151" s="36"/>
      <c r="H151" s="36"/>
      <c r="I151" s="248"/>
      <c r="J151" s="36"/>
      <c r="K151" s="36"/>
      <c r="L151" s="39"/>
      <c r="M151" s="257"/>
      <c r="N151" s="258"/>
      <c r="O151" s="71"/>
      <c r="P151" s="71"/>
      <c r="Q151" s="71"/>
      <c r="R151" s="71"/>
      <c r="S151" s="71"/>
      <c r="T151" s="72"/>
      <c r="U151" s="34"/>
      <c r="V151" s="34"/>
      <c r="W151" s="34"/>
      <c r="X151" s="34"/>
      <c r="Y151" s="34"/>
      <c r="Z151" s="34"/>
      <c r="AA151" s="34"/>
      <c r="AB151" s="34"/>
      <c r="AC151" s="34"/>
      <c r="AD151" s="34"/>
      <c r="AE151" s="34"/>
      <c r="AT151" s="17" t="s">
        <v>1760</v>
      </c>
      <c r="AU151" s="17" t="s">
        <v>89</v>
      </c>
    </row>
    <row r="152" spans="1:65" s="2" customFormat="1" ht="21.75" customHeight="1">
      <c r="A152" s="34"/>
      <c r="B152" s="35"/>
      <c r="C152" s="190" t="s">
        <v>108</v>
      </c>
      <c r="D152" s="190" t="s">
        <v>222</v>
      </c>
      <c r="E152" s="191" t="s">
        <v>3417</v>
      </c>
      <c r="F152" s="192" t="s">
        <v>3331</v>
      </c>
      <c r="G152" s="193" t="s">
        <v>308</v>
      </c>
      <c r="H152" s="194">
        <v>22.3</v>
      </c>
      <c r="I152" s="195"/>
      <c r="J152" s="196">
        <f>ROUND(I152*H152,2)</f>
        <v>0</v>
      </c>
      <c r="K152" s="192" t="s">
        <v>1</v>
      </c>
      <c r="L152" s="39"/>
      <c r="M152" s="197" t="s">
        <v>1</v>
      </c>
      <c r="N152" s="198" t="s">
        <v>42</v>
      </c>
      <c r="O152" s="71"/>
      <c r="P152" s="199">
        <f>O152*H152</f>
        <v>0</v>
      </c>
      <c r="Q152" s="199">
        <v>0</v>
      </c>
      <c r="R152" s="199">
        <f>Q152*H152</f>
        <v>0</v>
      </c>
      <c r="S152" s="199">
        <v>0</v>
      </c>
      <c r="T152" s="200">
        <f>S152*H152</f>
        <v>0</v>
      </c>
      <c r="U152" s="34"/>
      <c r="V152" s="34"/>
      <c r="W152" s="34"/>
      <c r="X152" s="34"/>
      <c r="Y152" s="34"/>
      <c r="Z152" s="34"/>
      <c r="AA152" s="34"/>
      <c r="AB152" s="34"/>
      <c r="AC152" s="34"/>
      <c r="AD152" s="34"/>
      <c r="AE152" s="34"/>
      <c r="AR152" s="201" t="s">
        <v>298</v>
      </c>
      <c r="AT152" s="201" t="s">
        <v>222</v>
      </c>
      <c r="AU152" s="201" t="s">
        <v>89</v>
      </c>
      <c r="AY152" s="17" t="s">
        <v>220</v>
      </c>
      <c r="BE152" s="202">
        <f>IF(N152="základní",J152,0)</f>
        <v>0</v>
      </c>
      <c r="BF152" s="202">
        <f>IF(N152="snížená",J152,0)</f>
        <v>0</v>
      </c>
      <c r="BG152" s="202">
        <f>IF(N152="zákl. přenesená",J152,0)</f>
        <v>0</v>
      </c>
      <c r="BH152" s="202">
        <f>IF(N152="sníž. přenesená",J152,0)</f>
        <v>0</v>
      </c>
      <c r="BI152" s="202">
        <f>IF(N152="nulová",J152,0)</f>
        <v>0</v>
      </c>
      <c r="BJ152" s="17" t="s">
        <v>89</v>
      </c>
      <c r="BK152" s="202">
        <f>ROUND(I152*H152,2)</f>
        <v>0</v>
      </c>
      <c r="BL152" s="17" t="s">
        <v>298</v>
      </c>
      <c r="BM152" s="201" t="s">
        <v>227</v>
      </c>
    </row>
    <row r="153" spans="1:65" s="2" customFormat="1" ht="16.5" customHeight="1">
      <c r="A153" s="34"/>
      <c r="B153" s="35"/>
      <c r="C153" s="190" t="s">
        <v>227</v>
      </c>
      <c r="D153" s="190" t="s">
        <v>222</v>
      </c>
      <c r="E153" s="191" t="s">
        <v>3418</v>
      </c>
      <c r="F153" s="192" t="s">
        <v>3419</v>
      </c>
      <c r="G153" s="193" t="s">
        <v>308</v>
      </c>
      <c r="H153" s="194">
        <v>2.3</v>
      </c>
      <c r="I153" s="195"/>
      <c r="J153" s="196">
        <f>ROUND(I153*H153,2)</f>
        <v>0</v>
      </c>
      <c r="K153" s="192" t="s">
        <v>1</v>
      </c>
      <c r="L153" s="39"/>
      <c r="M153" s="197" t="s">
        <v>1</v>
      </c>
      <c r="N153" s="198" t="s">
        <v>42</v>
      </c>
      <c r="O153" s="71"/>
      <c r="P153" s="199">
        <f>O153*H153</f>
        <v>0</v>
      </c>
      <c r="Q153" s="199">
        <v>0</v>
      </c>
      <c r="R153" s="199">
        <f>Q153*H153</f>
        <v>0</v>
      </c>
      <c r="S153" s="199">
        <v>0</v>
      </c>
      <c r="T153" s="200">
        <f>S153*H153</f>
        <v>0</v>
      </c>
      <c r="U153" s="34"/>
      <c r="V153" s="34"/>
      <c r="W153" s="34"/>
      <c r="X153" s="34"/>
      <c r="Y153" s="34"/>
      <c r="Z153" s="34"/>
      <c r="AA153" s="34"/>
      <c r="AB153" s="34"/>
      <c r="AC153" s="34"/>
      <c r="AD153" s="34"/>
      <c r="AE153" s="34"/>
      <c r="AR153" s="201" t="s">
        <v>298</v>
      </c>
      <c r="AT153" s="201" t="s">
        <v>222</v>
      </c>
      <c r="AU153" s="201" t="s">
        <v>89</v>
      </c>
      <c r="AY153" s="17" t="s">
        <v>220</v>
      </c>
      <c r="BE153" s="202">
        <f>IF(N153="základní",J153,0)</f>
        <v>0</v>
      </c>
      <c r="BF153" s="202">
        <f>IF(N153="snížená",J153,0)</f>
        <v>0</v>
      </c>
      <c r="BG153" s="202">
        <f>IF(N153="zákl. přenesená",J153,0)</f>
        <v>0</v>
      </c>
      <c r="BH153" s="202">
        <f>IF(N153="sníž. přenesená",J153,0)</f>
        <v>0</v>
      </c>
      <c r="BI153" s="202">
        <f>IF(N153="nulová",J153,0)</f>
        <v>0</v>
      </c>
      <c r="BJ153" s="17" t="s">
        <v>89</v>
      </c>
      <c r="BK153" s="202">
        <f>ROUND(I153*H153,2)</f>
        <v>0</v>
      </c>
      <c r="BL153" s="17" t="s">
        <v>298</v>
      </c>
      <c r="BM153" s="201" t="s">
        <v>250</v>
      </c>
    </row>
    <row r="154" spans="2:63" s="12" customFormat="1" ht="22.9" customHeight="1">
      <c r="B154" s="174"/>
      <c r="C154" s="175"/>
      <c r="D154" s="176" t="s">
        <v>75</v>
      </c>
      <c r="E154" s="188" t="s">
        <v>1777</v>
      </c>
      <c r="F154" s="188" t="s">
        <v>3420</v>
      </c>
      <c r="G154" s="175"/>
      <c r="H154" s="175"/>
      <c r="I154" s="178"/>
      <c r="J154" s="189">
        <f>BK154</f>
        <v>0</v>
      </c>
      <c r="K154" s="175"/>
      <c r="L154" s="180"/>
      <c r="M154" s="181"/>
      <c r="N154" s="182"/>
      <c r="O154" s="182"/>
      <c r="P154" s="183">
        <f>SUM(P155:P156)</f>
        <v>0</v>
      </c>
      <c r="Q154" s="182"/>
      <c r="R154" s="183">
        <f>SUM(R155:R156)</f>
        <v>0</v>
      </c>
      <c r="S154" s="182"/>
      <c r="T154" s="184">
        <f>SUM(T155:T156)</f>
        <v>0</v>
      </c>
      <c r="AR154" s="185" t="s">
        <v>83</v>
      </c>
      <c r="AT154" s="186" t="s">
        <v>75</v>
      </c>
      <c r="AU154" s="186" t="s">
        <v>83</v>
      </c>
      <c r="AY154" s="185" t="s">
        <v>220</v>
      </c>
      <c r="BK154" s="187">
        <f>SUM(BK155:BK156)</f>
        <v>0</v>
      </c>
    </row>
    <row r="155" spans="1:65" s="2" customFormat="1" ht="16.5" customHeight="1">
      <c r="A155" s="34"/>
      <c r="B155" s="35"/>
      <c r="C155" s="190" t="s">
        <v>243</v>
      </c>
      <c r="D155" s="190" t="s">
        <v>222</v>
      </c>
      <c r="E155" s="191" t="s">
        <v>255</v>
      </c>
      <c r="F155" s="192" t="s">
        <v>3421</v>
      </c>
      <c r="G155" s="193" t="s">
        <v>867</v>
      </c>
      <c r="H155" s="194">
        <v>1</v>
      </c>
      <c r="I155" s="195"/>
      <c r="J155" s="196">
        <f>ROUND(I155*H155,2)</f>
        <v>0</v>
      </c>
      <c r="K155" s="192" t="s">
        <v>1</v>
      </c>
      <c r="L155" s="39"/>
      <c r="M155" s="197" t="s">
        <v>1</v>
      </c>
      <c r="N155" s="198" t="s">
        <v>42</v>
      </c>
      <c r="O155" s="71"/>
      <c r="P155" s="199">
        <f>O155*H155</f>
        <v>0</v>
      </c>
      <c r="Q155" s="199">
        <v>0</v>
      </c>
      <c r="R155" s="199">
        <f>Q155*H155</f>
        <v>0</v>
      </c>
      <c r="S155" s="199">
        <v>0</v>
      </c>
      <c r="T155" s="200">
        <f>S155*H155</f>
        <v>0</v>
      </c>
      <c r="U155" s="34"/>
      <c r="V155" s="34"/>
      <c r="W155" s="34"/>
      <c r="X155" s="34"/>
      <c r="Y155" s="34"/>
      <c r="Z155" s="34"/>
      <c r="AA155" s="34"/>
      <c r="AB155" s="34"/>
      <c r="AC155" s="34"/>
      <c r="AD155" s="34"/>
      <c r="AE155" s="34"/>
      <c r="AR155" s="201" t="s">
        <v>298</v>
      </c>
      <c r="AT155" s="201" t="s">
        <v>222</v>
      </c>
      <c r="AU155" s="201" t="s">
        <v>89</v>
      </c>
      <c r="AY155" s="17" t="s">
        <v>220</v>
      </c>
      <c r="BE155" s="202">
        <f>IF(N155="základní",J155,0)</f>
        <v>0</v>
      </c>
      <c r="BF155" s="202">
        <f>IF(N155="snížená",J155,0)</f>
        <v>0</v>
      </c>
      <c r="BG155" s="202">
        <f>IF(N155="zákl. přenesená",J155,0)</f>
        <v>0</v>
      </c>
      <c r="BH155" s="202">
        <f>IF(N155="sníž. přenesená",J155,0)</f>
        <v>0</v>
      </c>
      <c r="BI155" s="202">
        <f>IF(N155="nulová",J155,0)</f>
        <v>0</v>
      </c>
      <c r="BJ155" s="17" t="s">
        <v>89</v>
      </c>
      <c r="BK155" s="202">
        <f>ROUND(I155*H155,2)</f>
        <v>0</v>
      </c>
      <c r="BL155" s="17" t="s">
        <v>298</v>
      </c>
      <c r="BM155" s="201" t="s">
        <v>262</v>
      </c>
    </row>
    <row r="156" spans="1:47" s="2" customFormat="1" ht="39">
      <c r="A156" s="34"/>
      <c r="B156" s="35"/>
      <c r="C156" s="36"/>
      <c r="D156" s="205" t="s">
        <v>1760</v>
      </c>
      <c r="E156" s="36"/>
      <c r="F156" s="247" t="s">
        <v>3422</v>
      </c>
      <c r="G156" s="36"/>
      <c r="H156" s="36"/>
      <c r="I156" s="248"/>
      <c r="J156" s="36"/>
      <c r="K156" s="36"/>
      <c r="L156" s="39"/>
      <c r="M156" s="257"/>
      <c r="N156" s="258"/>
      <c r="O156" s="71"/>
      <c r="P156" s="71"/>
      <c r="Q156" s="71"/>
      <c r="R156" s="71"/>
      <c r="S156" s="71"/>
      <c r="T156" s="72"/>
      <c r="U156" s="34"/>
      <c r="V156" s="34"/>
      <c r="W156" s="34"/>
      <c r="X156" s="34"/>
      <c r="Y156" s="34"/>
      <c r="Z156" s="34"/>
      <c r="AA156" s="34"/>
      <c r="AB156" s="34"/>
      <c r="AC156" s="34"/>
      <c r="AD156" s="34"/>
      <c r="AE156" s="34"/>
      <c r="AT156" s="17" t="s">
        <v>1760</v>
      </c>
      <c r="AU156" s="17" t="s">
        <v>89</v>
      </c>
    </row>
    <row r="157" spans="2:63" s="12" customFormat="1" ht="22.9" customHeight="1">
      <c r="B157" s="174"/>
      <c r="C157" s="175"/>
      <c r="D157" s="176" t="s">
        <v>75</v>
      </c>
      <c r="E157" s="188" t="s">
        <v>3423</v>
      </c>
      <c r="F157" s="188" t="s">
        <v>3424</v>
      </c>
      <c r="G157" s="175"/>
      <c r="H157" s="175"/>
      <c r="I157" s="178"/>
      <c r="J157" s="189">
        <f>BK157</f>
        <v>0</v>
      </c>
      <c r="K157" s="175"/>
      <c r="L157" s="180"/>
      <c r="M157" s="181"/>
      <c r="N157" s="182"/>
      <c r="O157" s="182"/>
      <c r="P157" s="183">
        <f>P158+P165+P168+P171+P174+P183</f>
        <v>0</v>
      </c>
      <c r="Q157" s="182"/>
      <c r="R157" s="183">
        <f>R158+R165+R168+R171+R174+R183</f>
        <v>0</v>
      </c>
      <c r="S157" s="182"/>
      <c r="T157" s="184">
        <f>T158+T165+T168+T171+T174+T183</f>
        <v>0</v>
      </c>
      <c r="AR157" s="185" t="s">
        <v>83</v>
      </c>
      <c r="AT157" s="186" t="s">
        <v>75</v>
      </c>
      <c r="AU157" s="186" t="s">
        <v>83</v>
      </c>
      <c r="AY157" s="185" t="s">
        <v>220</v>
      </c>
      <c r="BK157" s="187">
        <f>BK158+BK165+BK168+BK171+BK174+BK183</f>
        <v>0</v>
      </c>
    </row>
    <row r="158" spans="2:63" s="12" customFormat="1" ht="20.85" customHeight="1">
      <c r="B158" s="174"/>
      <c r="C158" s="175"/>
      <c r="D158" s="176" t="s">
        <v>75</v>
      </c>
      <c r="E158" s="188" t="s">
        <v>1783</v>
      </c>
      <c r="F158" s="188" t="s">
        <v>3425</v>
      </c>
      <c r="G158" s="175"/>
      <c r="H158" s="175"/>
      <c r="I158" s="178"/>
      <c r="J158" s="189">
        <f>BK158</f>
        <v>0</v>
      </c>
      <c r="K158" s="175"/>
      <c r="L158" s="180"/>
      <c r="M158" s="181"/>
      <c r="N158" s="182"/>
      <c r="O158" s="182"/>
      <c r="P158" s="183">
        <f>SUM(P159:P164)</f>
        <v>0</v>
      </c>
      <c r="Q158" s="182"/>
      <c r="R158" s="183">
        <f>SUM(R159:R164)</f>
        <v>0</v>
      </c>
      <c r="S158" s="182"/>
      <c r="T158" s="184">
        <f>SUM(T159:T164)</f>
        <v>0</v>
      </c>
      <c r="AR158" s="185" t="s">
        <v>83</v>
      </c>
      <c r="AT158" s="186" t="s">
        <v>75</v>
      </c>
      <c r="AU158" s="186" t="s">
        <v>89</v>
      </c>
      <c r="AY158" s="185" t="s">
        <v>220</v>
      </c>
      <c r="BK158" s="187">
        <f>SUM(BK159:BK164)</f>
        <v>0</v>
      </c>
    </row>
    <row r="159" spans="1:65" s="2" customFormat="1" ht="21.75" customHeight="1">
      <c r="A159" s="34"/>
      <c r="B159" s="35"/>
      <c r="C159" s="190" t="s">
        <v>250</v>
      </c>
      <c r="D159" s="190" t="s">
        <v>222</v>
      </c>
      <c r="E159" s="191" t="s">
        <v>167</v>
      </c>
      <c r="F159" s="192" t="s">
        <v>3426</v>
      </c>
      <c r="G159" s="193" t="s">
        <v>308</v>
      </c>
      <c r="H159" s="194">
        <v>21.1</v>
      </c>
      <c r="I159" s="195"/>
      <c r="J159" s="196">
        <f>ROUND(I159*H159,2)</f>
        <v>0</v>
      </c>
      <c r="K159" s="192" t="s">
        <v>1</v>
      </c>
      <c r="L159" s="39"/>
      <c r="M159" s="197" t="s">
        <v>1</v>
      </c>
      <c r="N159" s="198" t="s">
        <v>42</v>
      </c>
      <c r="O159" s="71"/>
      <c r="P159" s="199">
        <f>O159*H159</f>
        <v>0</v>
      </c>
      <c r="Q159" s="199">
        <v>0</v>
      </c>
      <c r="R159" s="199">
        <f>Q159*H159</f>
        <v>0</v>
      </c>
      <c r="S159" s="199">
        <v>0</v>
      </c>
      <c r="T159" s="200">
        <f>S159*H159</f>
        <v>0</v>
      </c>
      <c r="U159" s="34"/>
      <c r="V159" s="34"/>
      <c r="W159" s="34"/>
      <c r="X159" s="34"/>
      <c r="Y159" s="34"/>
      <c r="Z159" s="34"/>
      <c r="AA159" s="34"/>
      <c r="AB159" s="34"/>
      <c r="AC159" s="34"/>
      <c r="AD159" s="34"/>
      <c r="AE159" s="34"/>
      <c r="AR159" s="201" t="s">
        <v>298</v>
      </c>
      <c r="AT159" s="201" t="s">
        <v>222</v>
      </c>
      <c r="AU159" s="201" t="s">
        <v>108</v>
      </c>
      <c r="AY159" s="17" t="s">
        <v>220</v>
      </c>
      <c r="BE159" s="202">
        <f>IF(N159="základní",J159,0)</f>
        <v>0</v>
      </c>
      <c r="BF159" s="202">
        <f>IF(N159="snížená",J159,0)</f>
        <v>0</v>
      </c>
      <c r="BG159" s="202">
        <f>IF(N159="zákl. přenesená",J159,0)</f>
        <v>0</v>
      </c>
      <c r="BH159" s="202">
        <f>IF(N159="sníž. přenesená",J159,0)</f>
        <v>0</v>
      </c>
      <c r="BI159" s="202">
        <f>IF(N159="nulová",J159,0)</f>
        <v>0</v>
      </c>
      <c r="BJ159" s="17" t="s">
        <v>89</v>
      </c>
      <c r="BK159" s="202">
        <f>ROUND(I159*H159,2)</f>
        <v>0</v>
      </c>
      <c r="BL159" s="17" t="s">
        <v>298</v>
      </c>
      <c r="BM159" s="201" t="s">
        <v>161</v>
      </c>
    </row>
    <row r="160" spans="1:47" s="2" customFormat="1" ht="48.75">
      <c r="A160" s="34"/>
      <c r="B160" s="35"/>
      <c r="C160" s="36"/>
      <c r="D160" s="205" t="s">
        <v>1760</v>
      </c>
      <c r="E160" s="36"/>
      <c r="F160" s="247" t="s">
        <v>3414</v>
      </c>
      <c r="G160" s="36"/>
      <c r="H160" s="36"/>
      <c r="I160" s="248"/>
      <c r="J160" s="36"/>
      <c r="K160" s="36"/>
      <c r="L160" s="39"/>
      <c r="M160" s="257"/>
      <c r="N160" s="258"/>
      <c r="O160" s="71"/>
      <c r="P160" s="71"/>
      <c r="Q160" s="71"/>
      <c r="R160" s="71"/>
      <c r="S160" s="71"/>
      <c r="T160" s="72"/>
      <c r="U160" s="34"/>
      <c r="V160" s="34"/>
      <c r="W160" s="34"/>
      <c r="X160" s="34"/>
      <c r="Y160" s="34"/>
      <c r="Z160" s="34"/>
      <c r="AA160" s="34"/>
      <c r="AB160" s="34"/>
      <c r="AC160" s="34"/>
      <c r="AD160" s="34"/>
      <c r="AE160" s="34"/>
      <c r="AT160" s="17" t="s">
        <v>1760</v>
      </c>
      <c r="AU160" s="17" t="s">
        <v>108</v>
      </c>
    </row>
    <row r="161" spans="1:65" s="2" customFormat="1" ht="33" customHeight="1">
      <c r="A161" s="34"/>
      <c r="B161" s="35"/>
      <c r="C161" s="190" t="s">
        <v>255</v>
      </c>
      <c r="D161" s="190" t="s">
        <v>222</v>
      </c>
      <c r="E161" s="191" t="s">
        <v>3427</v>
      </c>
      <c r="F161" s="192" t="s">
        <v>3328</v>
      </c>
      <c r="G161" s="193" t="s">
        <v>308</v>
      </c>
      <c r="H161" s="194">
        <v>15</v>
      </c>
      <c r="I161" s="195"/>
      <c r="J161" s="196">
        <f>ROUND(I161*H161,2)</f>
        <v>0</v>
      </c>
      <c r="K161" s="192" t="s">
        <v>1</v>
      </c>
      <c r="L161" s="39"/>
      <c r="M161" s="197" t="s">
        <v>1</v>
      </c>
      <c r="N161" s="198" t="s">
        <v>42</v>
      </c>
      <c r="O161" s="71"/>
      <c r="P161" s="199">
        <f>O161*H161</f>
        <v>0</v>
      </c>
      <c r="Q161" s="199">
        <v>0</v>
      </c>
      <c r="R161" s="199">
        <f>Q161*H161</f>
        <v>0</v>
      </c>
      <c r="S161" s="199">
        <v>0</v>
      </c>
      <c r="T161" s="200">
        <f>S161*H161</f>
        <v>0</v>
      </c>
      <c r="U161" s="34"/>
      <c r="V161" s="34"/>
      <c r="W161" s="34"/>
      <c r="X161" s="34"/>
      <c r="Y161" s="34"/>
      <c r="Z161" s="34"/>
      <c r="AA161" s="34"/>
      <c r="AB161" s="34"/>
      <c r="AC161" s="34"/>
      <c r="AD161" s="34"/>
      <c r="AE161" s="34"/>
      <c r="AR161" s="201" t="s">
        <v>298</v>
      </c>
      <c r="AT161" s="201" t="s">
        <v>222</v>
      </c>
      <c r="AU161" s="201" t="s">
        <v>108</v>
      </c>
      <c r="AY161" s="17" t="s">
        <v>220</v>
      </c>
      <c r="BE161" s="202">
        <f>IF(N161="základní",J161,0)</f>
        <v>0</v>
      </c>
      <c r="BF161" s="202">
        <f>IF(N161="snížená",J161,0)</f>
        <v>0</v>
      </c>
      <c r="BG161" s="202">
        <f>IF(N161="zákl. přenesená",J161,0)</f>
        <v>0</v>
      </c>
      <c r="BH161" s="202">
        <f>IF(N161="sníž. přenesená",J161,0)</f>
        <v>0</v>
      </c>
      <c r="BI161" s="202">
        <f>IF(N161="nulová",J161,0)</f>
        <v>0</v>
      </c>
      <c r="BJ161" s="17" t="s">
        <v>89</v>
      </c>
      <c r="BK161" s="202">
        <f>ROUND(I161*H161,2)</f>
        <v>0</v>
      </c>
      <c r="BL161" s="17" t="s">
        <v>298</v>
      </c>
      <c r="BM161" s="201" t="s">
        <v>3428</v>
      </c>
    </row>
    <row r="162" spans="1:47" s="2" customFormat="1" ht="29.25">
      <c r="A162" s="34"/>
      <c r="B162" s="35"/>
      <c r="C162" s="36"/>
      <c r="D162" s="205" t="s">
        <v>1760</v>
      </c>
      <c r="E162" s="36"/>
      <c r="F162" s="247" t="s">
        <v>3329</v>
      </c>
      <c r="G162" s="36"/>
      <c r="H162" s="36"/>
      <c r="I162" s="248"/>
      <c r="J162" s="36"/>
      <c r="K162" s="36"/>
      <c r="L162" s="39"/>
      <c r="M162" s="257"/>
      <c r="N162" s="258"/>
      <c r="O162" s="71"/>
      <c r="P162" s="71"/>
      <c r="Q162" s="71"/>
      <c r="R162" s="71"/>
      <c r="S162" s="71"/>
      <c r="T162" s="72"/>
      <c r="U162" s="34"/>
      <c r="V162" s="34"/>
      <c r="W162" s="34"/>
      <c r="X162" s="34"/>
      <c r="Y162" s="34"/>
      <c r="Z162" s="34"/>
      <c r="AA162" s="34"/>
      <c r="AB162" s="34"/>
      <c r="AC162" s="34"/>
      <c r="AD162" s="34"/>
      <c r="AE162" s="34"/>
      <c r="AT162" s="17" t="s">
        <v>1760</v>
      </c>
      <c r="AU162" s="17" t="s">
        <v>108</v>
      </c>
    </row>
    <row r="163" spans="1:65" s="2" customFormat="1" ht="21.75" customHeight="1">
      <c r="A163" s="34"/>
      <c r="B163" s="35"/>
      <c r="C163" s="190" t="s">
        <v>262</v>
      </c>
      <c r="D163" s="190" t="s">
        <v>222</v>
      </c>
      <c r="E163" s="191" t="s">
        <v>3417</v>
      </c>
      <c r="F163" s="192" t="s">
        <v>3331</v>
      </c>
      <c r="G163" s="193" t="s">
        <v>308</v>
      </c>
      <c r="H163" s="194">
        <v>21.1</v>
      </c>
      <c r="I163" s="195"/>
      <c r="J163" s="196">
        <f>ROUND(I163*H163,2)</f>
        <v>0</v>
      </c>
      <c r="K163" s="192" t="s">
        <v>1</v>
      </c>
      <c r="L163" s="39"/>
      <c r="M163" s="197" t="s">
        <v>1</v>
      </c>
      <c r="N163" s="198" t="s">
        <v>42</v>
      </c>
      <c r="O163" s="71"/>
      <c r="P163" s="199">
        <f>O163*H163</f>
        <v>0</v>
      </c>
      <c r="Q163" s="199">
        <v>0</v>
      </c>
      <c r="R163" s="199">
        <f>Q163*H163</f>
        <v>0</v>
      </c>
      <c r="S163" s="199">
        <v>0</v>
      </c>
      <c r="T163" s="200">
        <f>S163*H163</f>
        <v>0</v>
      </c>
      <c r="U163" s="34"/>
      <c r="V163" s="34"/>
      <c r="W163" s="34"/>
      <c r="X163" s="34"/>
      <c r="Y163" s="34"/>
      <c r="Z163" s="34"/>
      <c r="AA163" s="34"/>
      <c r="AB163" s="34"/>
      <c r="AC163" s="34"/>
      <c r="AD163" s="34"/>
      <c r="AE163" s="34"/>
      <c r="AR163" s="201" t="s">
        <v>298</v>
      </c>
      <c r="AT163" s="201" t="s">
        <v>222</v>
      </c>
      <c r="AU163" s="201" t="s">
        <v>108</v>
      </c>
      <c r="AY163" s="17" t="s">
        <v>220</v>
      </c>
      <c r="BE163" s="202">
        <f>IF(N163="základní",J163,0)</f>
        <v>0</v>
      </c>
      <c r="BF163" s="202">
        <f>IF(N163="snížená",J163,0)</f>
        <v>0</v>
      </c>
      <c r="BG163" s="202">
        <f>IF(N163="zákl. přenesená",J163,0)</f>
        <v>0</v>
      </c>
      <c r="BH163" s="202">
        <f>IF(N163="sníž. přenesená",J163,0)</f>
        <v>0</v>
      </c>
      <c r="BI163" s="202">
        <f>IF(N163="nulová",J163,0)</f>
        <v>0</v>
      </c>
      <c r="BJ163" s="17" t="s">
        <v>89</v>
      </c>
      <c r="BK163" s="202">
        <f>ROUND(I163*H163,2)</f>
        <v>0</v>
      </c>
      <c r="BL163" s="17" t="s">
        <v>298</v>
      </c>
      <c r="BM163" s="201" t="s">
        <v>167</v>
      </c>
    </row>
    <row r="164" spans="1:65" s="2" customFormat="1" ht="21.75" customHeight="1">
      <c r="A164" s="34"/>
      <c r="B164" s="35"/>
      <c r="C164" s="190" t="s">
        <v>267</v>
      </c>
      <c r="D164" s="190" t="s">
        <v>222</v>
      </c>
      <c r="E164" s="191" t="s">
        <v>3429</v>
      </c>
      <c r="F164" s="192" t="s">
        <v>3430</v>
      </c>
      <c r="G164" s="193" t="s">
        <v>308</v>
      </c>
      <c r="H164" s="194">
        <v>30.4</v>
      </c>
      <c r="I164" s="195"/>
      <c r="J164" s="196">
        <f>ROUND(I164*H164,2)</f>
        <v>0</v>
      </c>
      <c r="K164" s="192" t="s">
        <v>1</v>
      </c>
      <c r="L164" s="39"/>
      <c r="M164" s="197" t="s">
        <v>1</v>
      </c>
      <c r="N164" s="198" t="s">
        <v>42</v>
      </c>
      <c r="O164" s="71"/>
      <c r="P164" s="199">
        <f>O164*H164</f>
        <v>0</v>
      </c>
      <c r="Q164" s="199">
        <v>0</v>
      </c>
      <c r="R164" s="199">
        <f>Q164*H164</f>
        <v>0</v>
      </c>
      <c r="S164" s="199">
        <v>0</v>
      </c>
      <c r="T164" s="200">
        <f>S164*H164</f>
        <v>0</v>
      </c>
      <c r="U164" s="34"/>
      <c r="V164" s="34"/>
      <c r="W164" s="34"/>
      <c r="X164" s="34"/>
      <c r="Y164" s="34"/>
      <c r="Z164" s="34"/>
      <c r="AA164" s="34"/>
      <c r="AB164" s="34"/>
      <c r="AC164" s="34"/>
      <c r="AD164" s="34"/>
      <c r="AE164" s="34"/>
      <c r="AR164" s="201" t="s">
        <v>298</v>
      </c>
      <c r="AT164" s="201" t="s">
        <v>222</v>
      </c>
      <c r="AU164" s="201" t="s">
        <v>108</v>
      </c>
      <c r="AY164" s="17" t="s">
        <v>220</v>
      </c>
      <c r="BE164" s="202">
        <f>IF(N164="základní",J164,0)</f>
        <v>0</v>
      </c>
      <c r="BF164" s="202">
        <f>IF(N164="snížená",J164,0)</f>
        <v>0</v>
      </c>
      <c r="BG164" s="202">
        <f>IF(N164="zákl. přenesená",J164,0)</f>
        <v>0</v>
      </c>
      <c r="BH164" s="202">
        <f>IF(N164="sníž. přenesená",J164,0)</f>
        <v>0</v>
      </c>
      <c r="BI164" s="202">
        <f>IF(N164="nulová",J164,0)</f>
        <v>0</v>
      </c>
      <c r="BJ164" s="17" t="s">
        <v>89</v>
      </c>
      <c r="BK164" s="202">
        <f>ROUND(I164*H164,2)</f>
        <v>0</v>
      </c>
      <c r="BL164" s="17" t="s">
        <v>298</v>
      </c>
      <c r="BM164" s="201" t="s">
        <v>290</v>
      </c>
    </row>
    <row r="165" spans="2:63" s="12" customFormat="1" ht="20.85" customHeight="1">
      <c r="B165" s="174"/>
      <c r="C165" s="175"/>
      <c r="D165" s="176" t="s">
        <v>75</v>
      </c>
      <c r="E165" s="188" t="s">
        <v>1784</v>
      </c>
      <c r="F165" s="188" t="s">
        <v>3431</v>
      </c>
      <c r="G165" s="175"/>
      <c r="H165" s="175"/>
      <c r="I165" s="178"/>
      <c r="J165" s="189">
        <f>BK165</f>
        <v>0</v>
      </c>
      <c r="K165" s="175"/>
      <c r="L165" s="180"/>
      <c r="M165" s="181"/>
      <c r="N165" s="182"/>
      <c r="O165" s="182"/>
      <c r="P165" s="183">
        <f>SUM(P166:P167)</f>
        <v>0</v>
      </c>
      <c r="Q165" s="182"/>
      <c r="R165" s="183">
        <f>SUM(R166:R167)</f>
        <v>0</v>
      </c>
      <c r="S165" s="182"/>
      <c r="T165" s="184">
        <f>SUM(T166:T167)</f>
        <v>0</v>
      </c>
      <c r="AR165" s="185" t="s">
        <v>83</v>
      </c>
      <c r="AT165" s="186" t="s">
        <v>75</v>
      </c>
      <c r="AU165" s="186" t="s">
        <v>89</v>
      </c>
      <c r="AY165" s="185" t="s">
        <v>220</v>
      </c>
      <c r="BK165" s="187">
        <f>SUM(BK166:BK167)</f>
        <v>0</v>
      </c>
    </row>
    <row r="166" spans="1:65" s="2" customFormat="1" ht="33" customHeight="1">
      <c r="A166" s="34"/>
      <c r="B166" s="35"/>
      <c r="C166" s="190" t="s">
        <v>161</v>
      </c>
      <c r="D166" s="190" t="s">
        <v>222</v>
      </c>
      <c r="E166" s="191" t="s">
        <v>290</v>
      </c>
      <c r="F166" s="192" t="s">
        <v>3432</v>
      </c>
      <c r="G166" s="193" t="s">
        <v>308</v>
      </c>
      <c r="H166" s="194">
        <v>21.6</v>
      </c>
      <c r="I166" s="195"/>
      <c r="J166" s="196">
        <f>ROUND(I166*H166,2)</f>
        <v>0</v>
      </c>
      <c r="K166" s="192" t="s">
        <v>1</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298</v>
      </c>
      <c r="AT166" s="201" t="s">
        <v>222</v>
      </c>
      <c r="AU166" s="201" t="s">
        <v>108</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298</v>
      </c>
      <c r="BM166" s="201" t="s">
        <v>298</v>
      </c>
    </row>
    <row r="167" spans="1:47" s="2" customFormat="1" ht="19.5">
      <c r="A167" s="34"/>
      <c r="B167" s="35"/>
      <c r="C167" s="36"/>
      <c r="D167" s="205" t="s">
        <v>1760</v>
      </c>
      <c r="E167" s="36"/>
      <c r="F167" s="247" t="s">
        <v>3433</v>
      </c>
      <c r="G167" s="36"/>
      <c r="H167" s="36"/>
      <c r="I167" s="248"/>
      <c r="J167" s="36"/>
      <c r="K167" s="36"/>
      <c r="L167" s="39"/>
      <c r="M167" s="257"/>
      <c r="N167" s="258"/>
      <c r="O167" s="71"/>
      <c r="P167" s="71"/>
      <c r="Q167" s="71"/>
      <c r="R167" s="71"/>
      <c r="S167" s="71"/>
      <c r="T167" s="72"/>
      <c r="U167" s="34"/>
      <c r="V167" s="34"/>
      <c r="W167" s="34"/>
      <c r="X167" s="34"/>
      <c r="Y167" s="34"/>
      <c r="Z167" s="34"/>
      <c r="AA167" s="34"/>
      <c r="AB167" s="34"/>
      <c r="AC167" s="34"/>
      <c r="AD167" s="34"/>
      <c r="AE167" s="34"/>
      <c r="AT167" s="17" t="s">
        <v>1760</v>
      </c>
      <c r="AU167" s="17" t="s">
        <v>108</v>
      </c>
    </row>
    <row r="168" spans="2:63" s="12" customFormat="1" ht="20.85" customHeight="1">
      <c r="B168" s="174"/>
      <c r="C168" s="175"/>
      <c r="D168" s="176" t="s">
        <v>75</v>
      </c>
      <c r="E168" s="188" t="s">
        <v>1798</v>
      </c>
      <c r="F168" s="188" t="s">
        <v>3434</v>
      </c>
      <c r="G168" s="175"/>
      <c r="H168" s="175"/>
      <c r="I168" s="178"/>
      <c r="J168" s="189">
        <f>BK168</f>
        <v>0</v>
      </c>
      <c r="K168" s="175"/>
      <c r="L168" s="180"/>
      <c r="M168" s="181"/>
      <c r="N168" s="182"/>
      <c r="O168" s="182"/>
      <c r="P168" s="183">
        <f>SUM(P169:P170)</f>
        <v>0</v>
      </c>
      <c r="Q168" s="182"/>
      <c r="R168" s="183">
        <f>SUM(R169:R170)</f>
        <v>0</v>
      </c>
      <c r="S168" s="182"/>
      <c r="T168" s="184">
        <f>SUM(T169:T170)</f>
        <v>0</v>
      </c>
      <c r="AR168" s="185" t="s">
        <v>83</v>
      </c>
      <c r="AT168" s="186" t="s">
        <v>75</v>
      </c>
      <c r="AU168" s="186" t="s">
        <v>89</v>
      </c>
      <c r="AY168" s="185" t="s">
        <v>220</v>
      </c>
      <c r="BK168" s="187">
        <f>SUM(BK169:BK170)</f>
        <v>0</v>
      </c>
    </row>
    <row r="169" spans="1:65" s="2" customFormat="1" ht="24">
      <c r="A169" s="34"/>
      <c r="B169" s="35"/>
      <c r="C169" s="190" t="s">
        <v>164</v>
      </c>
      <c r="D169" s="190" t="s">
        <v>222</v>
      </c>
      <c r="E169" s="191" t="s">
        <v>336</v>
      </c>
      <c r="F169" s="192" t="s">
        <v>3435</v>
      </c>
      <c r="G169" s="193" t="s">
        <v>867</v>
      </c>
      <c r="H169" s="194">
        <v>1</v>
      </c>
      <c r="I169" s="195"/>
      <c r="J169" s="196">
        <f>ROUND(I169*H169,2)</f>
        <v>0</v>
      </c>
      <c r="K169" s="192" t="s">
        <v>1</v>
      </c>
      <c r="L169" s="39"/>
      <c r="M169" s="197" t="s">
        <v>1</v>
      </c>
      <c r="N169" s="198" t="s">
        <v>42</v>
      </c>
      <c r="O169" s="71"/>
      <c r="P169" s="199">
        <f>O169*H169</f>
        <v>0</v>
      </c>
      <c r="Q169" s="199">
        <v>0</v>
      </c>
      <c r="R169" s="199">
        <f>Q169*H169</f>
        <v>0</v>
      </c>
      <c r="S169" s="199">
        <v>0</v>
      </c>
      <c r="T169" s="200">
        <f>S169*H169</f>
        <v>0</v>
      </c>
      <c r="U169" s="34"/>
      <c r="V169" s="34"/>
      <c r="W169" s="34"/>
      <c r="X169" s="34"/>
      <c r="Y169" s="34"/>
      <c r="Z169" s="34"/>
      <c r="AA169" s="34"/>
      <c r="AB169" s="34"/>
      <c r="AC169" s="34"/>
      <c r="AD169" s="34"/>
      <c r="AE169" s="34"/>
      <c r="AR169" s="201" t="s">
        <v>298</v>
      </c>
      <c r="AT169" s="201" t="s">
        <v>222</v>
      </c>
      <c r="AU169" s="201" t="s">
        <v>108</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298</v>
      </c>
      <c r="BM169" s="201" t="s">
        <v>311</v>
      </c>
    </row>
    <row r="170" spans="1:47" s="2" customFormat="1" ht="29.25">
      <c r="A170" s="34"/>
      <c r="B170" s="35"/>
      <c r="C170" s="36"/>
      <c r="D170" s="205" t="s">
        <v>1760</v>
      </c>
      <c r="E170" s="36"/>
      <c r="F170" s="247" t="s">
        <v>3338</v>
      </c>
      <c r="G170" s="36"/>
      <c r="H170" s="36"/>
      <c r="I170" s="248"/>
      <c r="J170" s="36"/>
      <c r="K170" s="36"/>
      <c r="L170" s="39"/>
      <c r="M170" s="257"/>
      <c r="N170" s="258"/>
      <c r="O170" s="71"/>
      <c r="P170" s="71"/>
      <c r="Q170" s="71"/>
      <c r="R170" s="71"/>
      <c r="S170" s="71"/>
      <c r="T170" s="72"/>
      <c r="U170" s="34"/>
      <c r="V170" s="34"/>
      <c r="W170" s="34"/>
      <c r="X170" s="34"/>
      <c r="Y170" s="34"/>
      <c r="Z170" s="34"/>
      <c r="AA170" s="34"/>
      <c r="AB170" s="34"/>
      <c r="AC170" s="34"/>
      <c r="AD170" s="34"/>
      <c r="AE170" s="34"/>
      <c r="AT170" s="17" t="s">
        <v>1760</v>
      </c>
      <c r="AU170" s="17" t="s">
        <v>108</v>
      </c>
    </row>
    <row r="171" spans="2:63" s="12" customFormat="1" ht="20.85" customHeight="1">
      <c r="B171" s="174"/>
      <c r="C171" s="175"/>
      <c r="D171" s="176" t="s">
        <v>75</v>
      </c>
      <c r="E171" s="188" t="s">
        <v>1802</v>
      </c>
      <c r="F171" s="188" t="s">
        <v>3436</v>
      </c>
      <c r="G171" s="175"/>
      <c r="H171" s="175"/>
      <c r="I171" s="178"/>
      <c r="J171" s="189">
        <f>BK171</f>
        <v>0</v>
      </c>
      <c r="K171" s="175"/>
      <c r="L171" s="180"/>
      <c r="M171" s="181"/>
      <c r="N171" s="182"/>
      <c r="O171" s="182"/>
      <c r="P171" s="183">
        <f>SUM(P172:P173)</f>
        <v>0</v>
      </c>
      <c r="Q171" s="182"/>
      <c r="R171" s="183">
        <f>SUM(R172:R173)</f>
        <v>0</v>
      </c>
      <c r="S171" s="182"/>
      <c r="T171" s="184">
        <f>SUM(T172:T173)</f>
        <v>0</v>
      </c>
      <c r="AR171" s="185" t="s">
        <v>83</v>
      </c>
      <c r="AT171" s="186" t="s">
        <v>75</v>
      </c>
      <c r="AU171" s="186" t="s">
        <v>89</v>
      </c>
      <c r="AY171" s="185" t="s">
        <v>220</v>
      </c>
      <c r="BK171" s="187">
        <f>SUM(BK172:BK173)</f>
        <v>0</v>
      </c>
    </row>
    <row r="172" spans="1:65" s="2" customFormat="1" ht="24">
      <c r="A172" s="34"/>
      <c r="B172" s="35"/>
      <c r="C172" s="190" t="s">
        <v>167</v>
      </c>
      <c r="D172" s="190" t="s">
        <v>222</v>
      </c>
      <c r="E172" s="191" t="s">
        <v>342</v>
      </c>
      <c r="F172" s="192" t="s">
        <v>3437</v>
      </c>
      <c r="G172" s="193" t="s">
        <v>867</v>
      </c>
      <c r="H172" s="194">
        <v>1</v>
      </c>
      <c r="I172" s="195"/>
      <c r="J172" s="196">
        <f>ROUND(I172*H172,2)</f>
        <v>0</v>
      </c>
      <c r="K172" s="192" t="s">
        <v>1</v>
      </c>
      <c r="L172" s="39"/>
      <c r="M172" s="197" t="s">
        <v>1</v>
      </c>
      <c r="N172" s="198" t="s">
        <v>42</v>
      </c>
      <c r="O172" s="71"/>
      <c r="P172" s="199">
        <f>O172*H172</f>
        <v>0</v>
      </c>
      <c r="Q172" s="199">
        <v>0</v>
      </c>
      <c r="R172" s="199">
        <f>Q172*H172</f>
        <v>0</v>
      </c>
      <c r="S172" s="199">
        <v>0</v>
      </c>
      <c r="T172" s="200">
        <f>S172*H172</f>
        <v>0</v>
      </c>
      <c r="U172" s="34"/>
      <c r="V172" s="34"/>
      <c r="W172" s="34"/>
      <c r="X172" s="34"/>
      <c r="Y172" s="34"/>
      <c r="Z172" s="34"/>
      <c r="AA172" s="34"/>
      <c r="AB172" s="34"/>
      <c r="AC172" s="34"/>
      <c r="AD172" s="34"/>
      <c r="AE172" s="34"/>
      <c r="AR172" s="201" t="s">
        <v>298</v>
      </c>
      <c r="AT172" s="201" t="s">
        <v>222</v>
      </c>
      <c r="AU172" s="201" t="s">
        <v>108</v>
      </c>
      <c r="AY172" s="17" t="s">
        <v>220</v>
      </c>
      <c r="BE172" s="202">
        <f>IF(N172="základní",J172,0)</f>
        <v>0</v>
      </c>
      <c r="BF172" s="202">
        <f>IF(N172="snížená",J172,0)</f>
        <v>0</v>
      </c>
      <c r="BG172" s="202">
        <f>IF(N172="zákl. přenesená",J172,0)</f>
        <v>0</v>
      </c>
      <c r="BH172" s="202">
        <f>IF(N172="sníž. přenesená",J172,0)</f>
        <v>0</v>
      </c>
      <c r="BI172" s="202">
        <f>IF(N172="nulová",J172,0)</f>
        <v>0</v>
      </c>
      <c r="BJ172" s="17" t="s">
        <v>89</v>
      </c>
      <c r="BK172" s="202">
        <f>ROUND(I172*H172,2)</f>
        <v>0</v>
      </c>
      <c r="BL172" s="17" t="s">
        <v>298</v>
      </c>
      <c r="BM172" s="201" t="s">
        <v>321</v>
      </c>
    </row>
    <row r="173" spans="1:47" s="2" customFormat="1" ht="19.5">
      <c r="A173" s="34"/>
      <c r="B173" s="35"/>
      <c r="C173" s="36"/>
      <c r="D173" s="205" t="s">
        <v>1760</v>
      </c>
      <c r="E173" s="36"/>
      <c r="F173" s="247" t="s">
        <v>3438</v>
      </c>
      <c r="G173" s="36"/>
      <c r="H173" s="36"/>
      <c r="I173" s="248"/>
      <c r="J173" s="36"/>
      <c r="K173" s="36"/>
      <c r="L173" s="39"/>
      <c r="M173" s="257"/>
      <c r="N173" s="258"/>
      <c r="O173" s="71"/>
      <c r="P173" s="71"/>
      <c r="Q173" s="71"/>
      <c r="R173" s="71"/>
      <c r="S173" s="71"/>
      <c r="T173" s="72"/>
      <c r="U173" s="34"/>
      <c r="V173" s="34"/>
      <c r="W173" s="34"/>
      <c r="X173" s="34"/>
      <c r="Y173" s="34"/>
      <c r="Z173" s="34"/>
      <c r="AA173" s="34"/>
      <c r="AB173" s="34"/>
      <c r="AC173" s="34"/>
      <c r="AD173" s="34"/>
      <c r="AE173" s="34"/>
      <c r="AT173" s="17" t="s">
        <v>1760</v>
      </c>
      <c r="AU173" s="17" t="s">
        <v>108</v>
      </c>
    </row>
    <row r="174" spans="2:63" s="12" customFormat="1" ht="20.85" customHeight="1">
      <c r="B174" s="174"/>
      <c r="C174" s="175"/>
      <c r="D174" s="176" t="s">
        <v>75</v>
      </c>
      <c r="E174" s="188" t="s">
        <v>1823</v>
      </c>
      <c r="F174" s="188" t="s">
        <v>3439</v>
      </c>
      <c r="G174" s="175"/>
      <c r="H174" s="175"/>
      <c r="I174" s="178"/>
      <c r="J174" s="189">
        <f>BK174</f>
        <v>0</v>
      </c>
      <c r="K174" s="175"/>
      <c r="L174" s="180"/>
      <c r="M174" s="181"/>
      <c r="N174" s="182"/>
      <c r="O174" s="182"/>
      <c r="P174" s="183">
        <f>SUM(P175:P182)</f>
        <v>0</v>
      </c>
      <c r="Q174" s="182"/>
      <c r="R174" s="183">
        <f>SUM(R175:R182)</f>
        <v>0</v>
      </c>
      <c r="S174" s="182"/>
      <c r="T174" s="184">
        <f>SUM(T175:T182)</f>
        <v>0</v>
      </c>
      <c r="AR174" s="185" t="s">
        <v>83</v>
      </c>
      <c r="AT174" s="186" t="s">
        <v>75</v>
      </c>
      <c r="AU174" s="186" t="s">
        <v>89</v>
      </c>
      <c r="AY174" s="185" t="s">
        <v>220</v>
      </c>
      <c r="BK174" s="187">
        <f>SUM(BK175:BK182)</f>
        <v>0</v>
      </c>
    </row>
    <row r="175" spans="1:65" s="2" customFormat="1" ht="16.5" customHeight="1">
      <c r="A175" s="34"/>
      <c r="B175" s="35"/>
      <c r="C175" s="190" t="s">
        <v>285</v>
      </c>
      <c r="D175" s="190" t="s">
        <v>222</v>
      </c>
      <c r="E175" s="191" t="s">
        <v>352</v>
      </c>
      <c r="F175" s="192" t="s">
        <v>3440</v>
      </c>
      <c r="G175" s="193" t="s">
        <v>867</v>
      </c>
      <c r="H175" s="194">
        <v>1</v>
      </c>
      <c r="I175" s="195"/>
      <c r="J175" s="196">
        <f>ROUND(I175*H175,2)</f>
        <v>0</v>
      </c>
      <c r="K175" s="192" t="s">
        <v>1</v>
      </c>
      <c r="L175" s="39"/>
      <c r="M175" s="197" t="s">
        <v>1</v>
      </c>
      <c r="N175" s="198" t="s">
        <v>42</v>
      </c>
      <c r="O175" s="71"/>
      <c r="P175" s="199">
        <f>O175*H175</f>
        <v>0</v>
      </c>
      <c r="Q175" s="199">
        <v>0</v>
      </c>
      <c r="R175" s="199">
        <f>Q175*H175</f>
        <v>0</v>
      </c>
      <c r="S175" s="199">
        <v>0</v>
      </c>
      <c r="T175" s="200">
        <f>S175*H175</f>
        <v>0</v>
      </c>
      <c r="U175" s="34"/>
      <c r="V175" s="34"/>
      <c r="W175" s="34"/>
      <c r="X175" s="34"/>
      <c r="Y175" s="34"/>
      <c r="Z175" s="34"/>
      <c r="AA175" s="34"/>
      <c r="AB175" s="34"/>
      <c r="AC175" s="34"/>
      <c r="AD175" s="34"/>
      <c r="AE175" s="34"/>
      <c r="AR175" s="201" t="s">
        <v>298</v>
      </c>
      <c r="AT175" s="201" t="s">
        <v>222</v>
      </c>
      <c r="AU175" s="201" t="s">
        <v>108</v>
      </c>
      <c r="AY175" s="17" t="s">
        <v>220</v>
      </c>
      <c r="BE175" s="202">
        <f>IF(N175="základní",J175,0)</f>
        <v>0</v>
      </c>
      <c r="BF175" s="202">
        <f>IF(N175="snížená",J175,0)</f>
        <v>0</v>
      </c>
      <c r="BG175" s="202">
        <f>IF(N175="zákl. přenesená",J175,0)</f>
        <v>0</v>
      </c>
      <c r="BH175" s="202">
        <f>IF(N175="sníž. přenesená",J175,0)</f>
        <v>0</v>
      </c>
      <c r="BI175" s="202">
        <f>IF(N175="nulová",J175,0)</f>
        <v>0</v>
      </c>
      <c r="BJ175" s="17" t="s">
        <v>89</v>
      </c>
      <c r="BK175" s="202">
        <f>ROUND(I175*H175,2)</f>
        <v>0</v>
      </c>
      <c r="BL175" s="17" t="s">
        <v>298</v>
      </c>
      <c r="BM175" s="201" t="s">
        <v>330</v>
      </c>
    </row>
    <row r="176" spans="1:47" s="2" customFormat="1" ht="68.25">
      <c r="A176" s="34"/>
      <c r="B176" s="35"/>
      <c r="C176" s="36"/>
      <c r="D176" s="205" t="s">
        <v>1760</v>
      </c>
      <c r="E176" s="36"/>
      <c r="F176" s="247" t="s">
        <v>3441</v>
      </c>
      <c r="G176" s="36"/>
      <c r="H176" s="36"/>
      <c r="I176" s="248"/>
      <c r="J176" s="36"/>
      <c r="K176" s="36"/>
      <c r="L176" s="39"/>
      <c r="M176" s="257"/>
      <c r="N176" s="258"/>
      <c r="O176" s="71"/>
      <c r="P176" s="71"/>
      <c r="Q176" s="71"/>
      <c r="R176" s="71"/>
      <c r="S176" s="71"/>
      <c r="T176" s="72"/>
      <c r="U176" s="34"/>
      <c r="V176" s="34"/>
      <c r="W176" s="34"/>
      <c r="X176" s="34"/>
      <c r="Y176" s="34"/>
      <c r="Z176" s="34"/>
      <c r="AA176" s="34"/>
      <c r="AB176" s="34"/>
      <c r="AC176" s="34"/>
      <c r="AD176" s="34"/>
      <c r="AE176" s="34"/>
      <c r="AT176" s="17" t="s">
        <v>1760</v>
      </c>
      <c r="AU176" s="17" t="s">
        <v>108</v>
      </c>
    </row>
    <row r="177" spans="1:65" s="2" customFormat="1" ht="16.5" customHeight="1">
      <c r="A177" s="34"/>
      <c r="B177" s="35"/>
      <c r="C177" s="190" t="s">
        <v>290</v>
      </c>
      <c r="D177" s="190" t="s">
        <v>222</v>
      </c>
      <c r="E177" s="191" t="s">
        <v>3442</v>
      </c>
      <c r="F177" s="192" t="s">
        <v>3443</v>
      </c>
      <c r="G177" s="193" t="s">
        <v>867</v>
      </c>
      <c r="H177" s="194">
        <v>1</v>
      </c>
      <c r="I177" s="195"/>
      <c r="J177" s="196">
        <f aca="true" t="shared" si="0" ref="J177:J182">ROUND(I177*H177,2)</f>
        <v>0</v>
      </c>
      <c r="K177" s="192" t="s">
        <v>1</v>
      </c>
      <c r="L177" s="39"/>
      <c r="M177" s="197" t="s">
        <v>1</v>
      </c>
      <c r="N177" s="198" t="s">
        <v>42</v>
      </c>
      <c r="O177" s="71"/>
      <c r="P177" s="199">
        <f aca="true" t="shared" si="1" ref="P177:P182">O177*H177</f>
        <v>0</v>
      </c>
      <c r="Q177" s="199">
        <v>0</v>
      </c>
      <c r="R177" s="199">
        <f aca="true" t="shared" si="2" ref="R177:R182">Q177*H177</f>
        <v>0</v>
      </c>
      <c r="S177" s="199">
        <v>0</v>
      </c>
      <c r="T177" s="200">
        <f aca="true" t="shared" si="3" ref="T177:T182">S177*H177</f>
        <v>0</v>
      </c>
      <c r="U177" s="34"/>
      <c r="V177" s="34"/>
      <c r="W177" s="34"/>
      <c r="X177" s="34"/>
      <c r="Y177" s="34"/>
      <c r="Z177" s="34"/>
      <c r="AA177" s="34"/>
      <c r="AB177" s="34"/>
      <c r="AC177" s="34"/>
      <c r="AD177" s="34"/>
      <c r="AE177" s="34"/>
      <c r="AR177" s="201" t="s">
        <v>298</v>
      </c>
      <c r="AT177" s="201" t="s">
        <v>222</v>
      </c>
      <c r="AU177" s="201" t="s">
        <v>108</v>
      </c>
      <c r="AY177" s="17" t="s">
        <v>220</v>
      </c>
      <c r="BE177" s="202">
        <f aca="true" t="shared" si="4" ref="BE177:BE182">IF(N177="základní",J177,0)</f>
        <v>0</v>
      </c>
      <c r="BF177" s="202">
        <f aca="true" t="shared" si="5" ref="BF177:BF182">IF(N177="snížená",J177,0)</f>
        <v>0</v>
      </c>
      <c r="BG177" s="202">
        <f aca="true" t="shared" si="6" ref="BG177:BG182">IF(N177="zákl. přenesená",J177,0)</f>
        <v>0</v>
      </c>
      <c r="BH177" s="202">
        <f aca="true" t="shared" si="7" ref="BH177:BH182">IF(N177="sníž. přenesená",J177,0)</f>
        <v>0</v>
      </c>
      <c r="BI177" s="202">
        <f aca="true" t="shared" si="8" ref="BI177:BI182">IF(N177="nulová",J177,0)</f>
        <v>0</v>
      </c>
      <c r="BJ177" s="17" t="s">
        <v>89</v>
      </c>
      <c r="BK177" s="202">
        <f aca="true" t="shared" si="9" ref="BK177:BK182">ROUND(I177*H177,2)</f>
        <v>0</v>
      </c>
      <c r="BL177" s="17" t="s">
        <v>298</v>
      </c>
      <c r="BM177" s="201" t="s">
        <v>342</v>
      </c>
    </row>
    <row r="178" spans="1:65" s="2" customFormat="1" ht="16.5" customHeight="1">
      <c r="A178" s="34"/>
      <c r="B178" s="35"/>
      <c r="C178" s="190" t="s">
        <v>8</v>
      </c>
      <c r="D178" s="190" t="s">
        <v>222</v>
      </c>
      <c r="E178" s="191" t="s">
        <v>3444</v>
      </c>
      <c r="F178" s="192" t="s">
        <v>3445</v>
      </c>
      <c r="G178" s="193" t="s">
        <v>867</v>
      </c>
      <c r="H178" s="194">
        <v>1</v>
      </c>
      <c r="I178" s="195"/>
      <c r="J178" s="196">
        <f t="shared" si="0"/>
        <v>0</v>
      </c>
      <c r="K178" s="192" t="s">
        <v>1</v>
      </c>
      <c r="L178" s="39"/>
      <c r="M178" s="197" t="s">
        <v>1</v>
      </c>
      <c r="N178" s="198" t="s">
        <v>42</v>
      </c>
      <c r="O178" s="71"/>
      <c r="P178" s="199">
        <f t="shared" si="1"/>
        <v>0</v>
      </c>
      <c r="Q178" s="199">
        <v>0</v>
      </c>
      <c r="R178" s="199">
        <f t="shared" si="2"/>
        <v>0</v>
      </c>
      <c r="S178" s="199">
        <v>0</v>
      </c>
      <c r="T178" s="200">
        <f t="shared" si="3"/>
        <v>0</v>
      </c>
      <c r="U178" s="34"/>
      <c r="V178" s="34"/>
      <c r="W178" s="34"/>
      <c r="X178" s="34"/>
      <c r="Y178" s="34"/>
      <c r="Z178" s="34"/>
      <c r="AA178" s="34"/>
      <c r="AB178" s="34"/>
      <c r="AC178" s="34"/>
      <c r="AD178" s="34"/>
      <c r="AE178" s="34"/>
      <c r="AR178" s="201" t="s">
        <v>298</v>
      </c>
      <c r="AT178" s="201" t="s">
        <v>222</v>
      </c>
      <c r="AU178" s="201" t="s">
        <v>108</v>
      </c>
      <c r="AY178" s="17" t="s">
        <v>220</v>
      </c>
      <c r="BE178" s="202">
        <f t="shared" si="4"/>
        <v>0</v>
      </c>
      <c r="BF178" s="202">
        <f t="shared" si="5"/>
        <v>0</v>
      </c>
      <c r="BG178" s="202">
        <f t="shared" si="6"/>
        <v>0</v>
      </c>
      <c r="BH178" s="202">
        <f t="shared" si="7"/>
        <v>0</v>
      </c>
      <c r="BI178" s="202">
        <f t="shared" si="8"/>
        <v>0</v>
      </c>
      <c r="BJ178" s="17" t="s">
        <v>89</v>
      </c>
      <c r="BK178" s="202">
        <f t="shared" si="9"/>
        <v>0</v>
      </c>
      <c r="BL178" s="17" t="s">
        <v>298</v>
      </c>
      <c r="BM178" s="201" t="s">
        <v>352</v>
      </c>
    </row>
    <row r="179" spans="1:65" s="2" customFormat="1" ht="21.75" customHeight="1">
      <c r="A179" s="34"/>
      <c r="B179" s="35"/>
      <c r="C179" s="190" t="s">
        <v>298</v>
      </c>
      <c r="D179" s="190" t="s">
        <v>222</v>
      </c>
      <c r="E179" s="191" t="s">
        <v>3446</v>
      </c>
      <c r="F179" s="192" t="s">
        <v>3447</v>
      </c>
      <c r="G179" s="193" t="s">
        <v>867</v>
      </c>
      <c r="H179" s="194">
        <v>1</v>
      </c>
      <c r="I179" s="195"/>
      <c r="J179" s="196">
        <f t="shared" si="0"/>
        <v>0</v>
      </c>
      <c r="K179" s="192" t="s">
        <v>1</v>
      </c>
      <c r="L179" s="39"/>
      <c r="M179" s="197" t="s">
        <v>1</v>
      </c>
      <c r="N179" s="198" t="s">
        <v>42</v>
      </c>
      <c r="O179" s="71"/>
      <c r="P179" s="199">
        <f t="shared" si="1"/>
        <v>0</v>
      </c>
      <c r="Q179" s="199">
        <v>0</v>
      </c>
      <c r="R179" s="199">
        <f t="shared" si="2"/>
        <v>0</v>
      </c>
      <c r="S179" s="199">
        <v>0</v>
      </c>
      <c r="T179" s="200">
        <f t="shared" si="3"/>
        <v>0</v>
      </c>
      <c r="U179" s="34"/>
      <c r="V179" s="34"/>
      <c r="W179" s="34"/>
      <c r="X179" s="34"/>
      <c r="Y179" s="34"/>
      <c r="Z179" s="34"/>
      <c r="AA179" s="34"/>
      <c r="AB179" s="34"/>
      <c r="AC179" s="34"/>
      <c r="AD179" s="34"/>
      <c r="AE179" s="34"/>
      <c r="AR179" s="201" t="s">
        <v>298</v>
      </c>
      <c r="AT179" s="201" t="s">
        <v>222</v>
      </c>
      <c r="AU179" s="201" t="s">
        <v>108</v>
      </c>
      <c r="AY179" s="17" t="s">
        <v>220</v>
      </c>
      <c r="BE179" s="202">
        <f t="shared" si="4"/>
        <v>0</v>
      </c>
      <c r="BF179" s="202">
        <f t="shared" si="5"/>
        <v>0</v>
      </c>
      <c r="BG179" s="202">
        <f t="shared" si="6"/>
        <v>0</v>
      </c>
      <c r="BH179" s="202">
        <f t="shared" si="7"/>
        <v>0</v>
      </c>
      <c r="BI179" s="202">
        <f t="shared" si="8"/>
        <v>0</v>
      </c>
      <c r="BJ179" s="17" t="s">
        <v>89</v>
      </c>
      <c r="BK179" s="202">
        <f t="shared" si="9"/>
        <v>0</v>
      </c>
      <c r="BL179" s="17" t="s">
        <v>298</v>
      </c>
      <c r="BM179" s="201" t="s">
        <v>364</v>
      </c>
    </row>
    <row r="180" spans="1:65" s="2" customFormat="1" ht="36">
      <c r="A180" s="34"/>
      <c r="B180" s="35"/>
      <c r="C180" s="190" t="s">
        <v>305</v>
      </c>
      <c r="D180" s="190" t="s">
        <v>222</v>
      </c>
      <c r="E180" s="191" t="s">
        <v>3448</v>
      </c>
      <c r="F180" s="192" t="s">
        <v>3449</v>
      </c>
      <c r="G180" s="193" t="s">
        <v>867</v>
      </c>
      <c r="H180" s="194">
        <v>1</v>
      </c>
      <c r="I180" s="195"/>
      <c r="J180" s="196">
        <f t="shared" si="0"/>
        <v>0</v>
      </c>
      <c r="K180" s="192" t="s">
        <v>1</v>
      </c>
      <c r="L180" s="39"/>
      <c r="M180" s="197" t="s">
        <v>1</v>
      </c>
      <c r="N180" s="198" t="s">
        <v>42</v>
      </c>
      <c r="O180" s="71"/>
      <c r="P180" s="199">
        <f t="shared" si="1"/>
        <v>0</v>
      </c>
      <c r="Q180" s="199">
        <v>0</v>
      </c>
      <c r="R180" s="199">
        <f t="shared" si="2"/>
        <v>0</v>
      </c>
      <c r="S180" s="199">
        <v>0</v>
      </c>
      <c r="T180" s="200">
        <f t="shared" si="3"/>
        <v>0</v>
      </c>
      <c r="U180" s="34"/>
      <c r="V180" s="34"/>
      <c r="W180" s="34"/>
      <c r="X180" s="34"/>
      <c r="Y180" s="34"/>
      <c r="Z180" s="34"/>
      <c r="AA180" s="34"/>
      <c r="AB180" s="34"/>
      <c r="AC180" s="34"/>
      <c r="AD180" s="34"/>
      <c r="AE180" s="34"/>
      <c r="AR180" s="201" t="s">
        <v>298</v>
      </c>
      <c r="AT180" s="201" t="s">
        <v>222</v>
      </c>
      <c r="AU180" s="201" t="s">
        <v>108</v>
      </c>
      <c r="AY180" s="17" t="s">
        <v>220</v>
      </c>
      <c r="BE180" s="202">
        <f t="shared" si="4"/>
        <v>0</v>
      </c>
      <c r="BF180" s="202">
        <f t="shared" si="5"/>
        <v>0</v>
      </c>
      <c r="BG180" s="202">
        <f t="shared" si="6"/>
        <v>0</v>
      </c>
      <c r="BH180" s="202">
        <f t="shared" si="7"/>
        <v>0</v>
      </c>
      <c r="BI180" s="202">
        <f t="shared" si="8"/>
        <v>0</v>
      </c>
      <c r="BJ180" s="17" t="s">
        <v>89</v>
      </c>
      <c r="BK180" s="202">
        <f t="shared" si="9"/>
        <v>0</v>
      </c>
      <c r="BL180" s="17" t="s">
        <v>298</v>
      </c>
      <c r="BM180" s="201" t="s">
        <v>389</v>
      </c>
    </row>
    <row r="181" spans="1:65" s="2" customFormat="1" ht="16.5" customHeight="1">
      <c r="A181" s="34"/>
      <c r="B181" s="35"/>
      <c r="C181" s="190" t="s">
        <v>311</v>
      </c>
      <c r="D181" s="190" t="s">
        <v>222</v>
      </c>
      <c r="E181" s="191" t="s">
        <v>3450</v>
      </c>
      <c r="F181" s="192" t="s">
        <v>3451</v>
      </c>
      <c r="G181" s="193" t="s">
        <v>867</v>
      </c>
      <c r="H181" s="194">
        <v>1</v>
      </c>
      <c r="I181" s="195"/>
      <c r="J181" s="196">
        <f t="shared" si="0"/>
        <v>0</v>
      </c>
      <c r="K181" s="192" t="s">
        <v>1</v>
      </c>
      <c r="L181" s="39"/>
      <c r="M181" s="197" t="s">
        <v>1</v>
      </c>
      <c r="N181" s="198" t="s">
        <v>42</v>
      </c>
      <c r="O181" s="71"/>
      <c r="P181" s="199">
        <f t="shared" si="1"/>
        <v>0</v>
      </c>
      <c r="Q181" s="199">
        <v>0</v>
      </c>
      <c r="R181" s="199">
        <f t="shared" si="2"/>
        <v>0</v>
      </c>
      <c r="S181" s="199">
        <v>0</v>
      </c>
      <c r="T181" s="200">
        <f t="shared" si="3"/>
        <v>0</v>
      </c>
      <c r="U181" s="34"/>
      <c r="V181" s="34"/>
      <c r="W181" s="34"/>
      <c r="X181" s="34"/>
      <c r="Y181" s="34"/>
      <c r="Z181" s="34"/>
      <c r="AA181" s="34"/>
      <c r="AB181" s="34"/>
      <c r="AC181" s="34"/>
      <c r="AD181" s="34"/>
      <c r="AE181" s="34"/>
      <c r="AR181" s="201" t="s">
        <v>298</v>
      </c>
      <c r="AT181" s="201" t="s">
        <v>222</v>
      </c>
      <c r="AU181" s="201" t="s">
        <v>108</v>
      </c>
      <c r="AY181" s="17" t="s">
        <v>220</v>
      </c>
      <c r="BE181" s="202">
        <f t="shared" si="4"/>
        <v>0</v>
      </c>
      <c r="BF181" s="202">
        <f t="shared" si="5"/>
        <v>0</v>
      </c>
      <c r="BG181" s="202">
        <f t="shared" si="6"/>
        <v>0</v>
      </c>
      <c r="BH181" s="202">
        <f t="shared" si="7"/>
        <v>0</v>
      </c>
      <c r="BI181" s="202">
        <f t="shared" si="8"/>
        <v>0</v>
      </c>
      <c r="BJ181" s="17" t="s">
        <v>89</v>
      </c>
      <c r="BK181" s="202">
        <f t="shared" si="9"/>
        <v>0</v>
      </c>
      <c r="BL181" s="17" t="s">
        <v>298</v>
      </c>
      <c r="BM181" s="201" t="s">
        <v>399</v>
      </c>
    </row>
    <row r="182" spans="1:65" s="2" customFormat="1" ht="16.5" customHeight="1">
      <c r="A182" s="34"/>
      <c r="B182" s="35"/>
      <c r="C182" s="190" t="s">
        <v>316</v>
      </c>
      <c r="D182" s="190" t="s">
        <v>222</v>
      </c>
      <c r="E182" s="191" t="s">
        <v>3452</v>
      </c>
      <c r="F182" s="192" t="s">
        <v>3453</v>
      </c>
      <c r="G182" s="193" t="s">
        <v>867</v>
      </c>
      <c r="H182" s="194">
        <v>1</v>
      </c>
      <c r="I182" s="195"/>
      <c r="J182" s="196">
        <f t="shared" si="0"/>
        <v>0</v>
      </c>
      <c r="K182" s="192" t="s">
        <v>1</v>
      </c>
      <c r="L182" s="39"/>
      <c r="M182" s="197" t="s">
        <v>1</v>
      </c>
      <c r="N182" s="198" t="s">
        <v>42</v>
      </c>
      <c r="O182" s="71"/>
      <c r="P182" s="199">
        <f t="shared" si="1"/>
        <v>0</v>
      </c>
      <c r="Q182" s="199">
        <v>0</v>
      </c>
      <c r="R182" s="199">
        <f t="shared" si="2"/>
        <v>0</v>
      </c>
      <c r="S182" s="199">
        <v>0</v>
      </c>
      <c r="T182" s="200">
        <f t="shared" si="3"/>
        <v>0</v>
      </c>
      <c r="U182" s="34"/>
      <c r="V182" s="34"/>
      <c r="W182" s="34"/>
      <c r="X182" s="34"/>
      <c r="Y182" s="34"/>
      <c r="Z182" s="34"/>
      <c r="AA182" s="34"/>
      <c r="AB182" s="34"/>
      <c r="AC182" s="34"/>
      <c r="AD182" s="34"/>
      <c r="AE182" s="34"/>
      <c r="AR182" s="201" t="s">
        <v>298</v>
      </c>
      <c r="AT182" s="201" t="s">
        <v>222</v>
      </c>
      <c r="AU182" s="201" t="s">
        <v>108</v>
      </c>
      <c r="AY182" s="17" t="s">
        <v>220</v>
      </c>
      <c r="BE182" s="202">
        <f t="shared" si="4"/>
        <v>0</v>
      </c>
      <c r="BF182" s="202">
        <f t="shared" si="5"/>
        <v>0</v>
      </c>
      <c r="BG182" s="202">
        <f t="shared" si="6"/>
        <v>0</v>
      </c>
      <c r="BH182" s="202">
        <f t="shared" si="7"/>
        <v>0</v>
      </c>
      <c r="BI182" s="202">
        <f t="shared" si="8"/>
        <v>0</v>
      </c>
      <c r="BJ182" s="17" t="s">
        <v>89</v>
      </c>
      <c r="BK182" s="202">
        <f t="shared" si="9"/>
        <v>0</v>
      </c>
      <c r="BL182" s="17" t="s">
        <v>298</v>
      </c>
      <c r="BM182" s="201" t="s">
        <v>407</v>
      </c>
    </row>
    <row r="183" spans="2:63" s="12" customFormat="1" ht="20.85" customHeight="1">
      <c r="B183" s="174"/>
      <c r="C183" s="175"/>
      <c r="D183" s="176" t="s">
        <v>75</v>
      </c>
      <c r="E183" s="188" t="s">
        <v>1859</v>
      </c>
      <c r="F183" s="188" t="s">
        <v>3454</v>
      </c>
      <c r="G183" s="175"/>
      <c r="H183" s="175"/>
      <c r="I183" s="178"/>
      <c r="J183" s="189">
        <f>BK183</f>
        <v>0</v>
      </c>
      <c r="K183" s="175"/>
      <c r="L183" s="180"/>
      <c r="M183" s="181"/>
      <c r="N183" s="182"/>
      <c r="O183" s="182"/>
      <c r="P183" s="183">
        <f>SUM(P184:P185)</f>
        <v>0</v>
      </c>
      <c r="Q183" s="182"/>
      <c r="R183" s="183">
        <f>SUM(R184:R185)</f>
        <v>0</v>
      </c>
      <c r="S183" s="182"/>
      <c r="T183" s="184">
        <f>SUM(T184:T185)</f>
        <v>0</v>
      </c>
      <c r="AR183" s="185" t="s">
        <v>83</v>
      </c>
      <c r="AT183" s="186" t="s">
        <v>75</v>
      </c>
      <c r="AU183" s="186" t="s">
        <v>89</v>
      </c>
      <c r="AY183" s="185" t="s">
        <v>220</v>
      </c>
      <c r="BK183" s="187">
        <f>SUM(BK184:BK185)</f>
        <v>0</v>
      </c>
    </row>
    <row r="184" spans="1:65" s="2" customFormat="1" ht="24">
      <c r="A184" s="34"/>
      <c r="B184" s="35"/>
      <c r="C184" s="190" t="s">
        <v>321</v>
      </c>
      <c r="D184" s="190" t="s">
        <v>222</v>
      </c>
      <c r="E184" s="191" t="s">
        <v>357</v>
      </c>
      <c r="F184" s="192" t="s">
        <v>3455</v>
      </c>
      <c r="G184" s="193" t="s">
        <v>308</v>
      </c>
      <c r="H184" s="194">
        <v>30</v>
      </c>
      <c r="I184" s="195"/>
      <c r="J184" s="196">
        <f>ROUND(I184*H184,2)</f>
        <v>0</v>
      </c>
      <c r="K184" s="192" t="s">
        <v>1</v>
      </c>
      <c r="L184" s="39"/>
      <c r="M184" s="197" t="s">
        <v>1</v>
      </c>
      <c r="N184" s="198" t="s">
        <v>42</v>
      </c>
      <c r="O184" s="71"/>
      <c r="P184" s="199">
        <f>O184*H184</f>
        <v>0</v>
      </c>
      <c r="Q184" s="199">
        <v>0</v>
      </c>
      <c r="R184" s="199">
        <f>Q184*H184</f>
        <v>0</v>
      </c>
      <c r="S184" s="199">
        <v>0</v>
      </c>
      <c r="T184" s="200">
        <f>S184*H184</f>
        <v>0</v>
      </c>
      <c r="U184" s="34"/>
      <c r="V184" s="34"/>
      <c r="W184" s="34"/>
      <c r="X184" s="34"/>
      <c r="Y184" s="34"/>
      <c r="Z184" s="34"/>
      <c r="AA184" s="34"/>
      <c r="AB184" s="34"/>
      <c r="AC184" s="34"/>
      <c r="AD184" s="34"/>
      <c r="AE184" s="34"/>
      <c r="AR184" s="201" t="s">
        <v>298</v>
      </c>
      <c r="AT184" s="201" t="s">
        <v>222</v>
      </c>
      <c r="AU184" s="201" t="s">
        <v>108</v>
      </c>
      <c r="AY184" s="17" t="s">
        <v>220</v>
      </c>
      <c r="BE184" s="202">
        <f>IF(N184="základní",J184,0)</f>
        <v>0</v>
      </c>
      <c r="BF184" s="202">
        <f>IF(N184="snížená",J184,0)</f>
        <v>0</v>
      </c>
      <c r="BG184" s="202">
        <f>IF(N184="zákl. přenesená",J184,0)</f>
        <v>0</v>
      </c>
      <c r="BH184" s="202">
        <f>IF(N184="sníž. přenesená",J184,0)</f>
        <v>0</v>
      </c>
      <c r="BI184" s="202">
        <f>IF(N184="nulová",J184,0)</f>
        <v>0</v>
      </c>
      <c r="BJ184" s="17" t="s">
        <v>89</v>
      </c>
      <c r="BK184" s="202">
        <f>ROUND(I184*H184,2)</f>
        <v>0</v>
      </c>
      <c r="BL184" s="17" t="s">
        <v>298</v>
      </c>
      <c r="BM184" s="201" t="s">
        <v>416</v>
      </c>
    </row>
    <row r="185" spans="1:47" s="2" customFormat="1" ht="19.5">
      <c r="A185" s="34"/>
      <c r="B185" s="35"/>
      <c r="C185" s="36"/>
      <c r="D185" s="205" t="s">
        <v>1760</v>
      </c>
      <c r="E185" s="36"/>
      <c r="F185" s="247" t="s">
        <v>3433</v>
      </c>
      <c r="G185" s="36"/>
      <c r="H185" s="36"/>
      <c r="I185" s="248"/>
      <c r="J185" s="36"/>
      <c r="K185" s="36"/>
      <c r="L185" s="39"/>
      <c r="M185" s="257"/>
      <c r="N185" s="258"/>
      <c r="O185" s="71"/>
      <c r="P185" s="71"/>
      <c r="Q185" s="71"/>
      <c r="R185" s="71"/>
      <c r="S185" s="71"/>
      <c r="T185" s="72"/>
      <c r="U185" s="34"/>
      <c r="V185" s="34"/>
      <c r="W185" s="34"/>
      <c r="X185" s="34"/>
      <c r="Y185" s="34"/>
      <c r="Z185" s="34"/>
      <c r="AA185" s="34"/>
      <c r="AB185" s="34"/>
      <c r="AC185" s="34"/>
      <c r="AD185" s="34"/>
      <c r="AE185" s="34"/>
      <c r="AT185" s="17" t="s">
        <v>1760</v>
      </c>
      <c r="AU185" s="17" t="s">
        <v>108</v>
      </c>
    </row>
    <row r="186" spans="2:63" s="12" customFormat="1" ht="22.9" customHeight="1">
      <c r="B186" s="174"/>
      <c r="C186" s="175"/>
      <c r="D186" s="176" t="s">
        <v>75</v>
      </c>
      <c r="E186" s="188" t="s">
        <v>3456</v>
      </c>
      <c r="F186" s="188" t="s">
        <v>3457</v>
      </c>
      <c r="G186" s="175"/>
      <c r="H186" s="175"/>
      <c r="I186" s="178"/>
      <c r="J186" s="189">
        <f>BK186</f>
        <v>0</v>
      </c>
      <c r="K186" s="175"/>
      <c r="L186" s="180"/>
      <c r="M186" s="181"/>
      <c r="N186" s="182"/>
      <c r="O186" s="182"/>
      <c r="P186" s="183">
        <f>P187+P194+P197+P200+P203+P212</f>
        <v>0</v>
      </c>
      <c r="Q186" s="182"/>
      <c r="R186" s="183">
        <f>R187+R194+R197+R200+R203+R212</f>
        <v>0</v>
      </c>
      <c r="S186" s="182"/>
      <c r="T186" s="184">
        <f>T187+T194+T197+T200+T203+T212</f>
        <v>0</v>
      </c>
      <c r="AR186" s="185" t="s">
        <v>83</v>
      </c>
      <c r="AT186" s="186" t="s">
        <v>75</v>
      </c>
      <c r="AU186" s="186" t="s">
        <v>83</v>
      </c>
      <c r="AY186" s="185" t="s">
        <v>220</v>
      </c>
      <c r="BK186" s="187">
        <f>BK187+BK194+BK197+BK200+BK203+BK212</f>
        <v>0</v>
      </c>
    </row>
    <row r="187" spans="2:63" s="12" customFormat="1" ht="20.85" customHeight="1">
      <c r="B187" s="174"/>
      <c r="C187" s="175"/>
      <c r="D187" s="176" t="s">
        <v>75</v>
      </c>
      <c r="E187" s="188" t="s">
        <v>1901</v>
      </c>
      <c r="F187" s="188" t="s">
        <v>3458</v>
      </c>
      <c r="G187" s="175"/>
      <c r="H187" s="175"/>
      <c r="I187" s="178"/>
      <c r="J187" s="189">
        <f>BK187</f>
        <v>0</v>
      </c>
      <c r="K187" s="175"/>
      <c r="L187" s="180"/>
      <c r="M187" s="181"/>
      <c r="N187" s="182"/>
      <c r="O187" s="182"/>
      <c r="P187" s="183">
        <f>SUM(P188:P193)</f>
        <v>0</v>
      </c>
      <c r="Q187" s="182"/>
      <c r="R187" s="183">
        <f>SUM(R188:R193)</f>
        <v>0</v>
      </c>
      <c r="S187" s="182"/>
      <c r="T187" s="184">
        <f>SUM(T188:T193)</f>
        <v>0</v>
      </c>
      <c r="AR187" s="185" t="s">
        <v>83</v>
      </c>
      <c r="AT187" s="186" t="s">
        <v>75</v>
      </c>
      <c r="AU187" s="186" t="s">
        <v>89</v>
      </c>
      <c r="AY187" s="185" t="s">
        <v>220</v>
      </c>
      <c r="BK187" s="187">
        <f>SUM(BK188:BK193)</f>
        <v>0</v>
      </c>
    </row>
    <row r="188" spans="1:65" s="2" customFormat="1" ht="21.75" customHeight="1">
      <c r="A188" s="34"/>
      <c r="B188" s="35"/>
      <c r="C188" s="190" t="s">
        <v>7</v>
      </c>
      <c r="D188" s="190" t="s">
        <v>222</v>
      </c>
      <c r="E188" s="191" t="s">
        <v>412</v>
      </c>
      <c r="F188" s="192" t="s">
        <v>3459</v>
      </c>
      <c r="G188" s="193" t="s">
        <v>308</v>
      </c>
      <c r="H188" s="194">
        <v>28.4</v>
      </c>
      <c r="I188" s="195"/>
      <c r="J188" s="196">
        <f>ROUND(I188*H188,2)</f>
        <v>0</v>
      </c>
      <c r="K188" s="192" t="s">
        <v>1</v>
      </c>
      <c r="L188" s="39"/>
      <c r="M188" s="197" t="s">
        <v>1</v>
      </c>
      <c r="N188" s="198" t="s">
        <v>42</v>
      </c>
      <c r="O188" s="71"/>
      <c r="P188" s="199">
        <f>O188*H188</f>
        <v>0</v>
      </c>
      <c r="Q188" s="199">
        <v>0</v>
      </c>
      <c r="R188" s="199">
        <f>Q188*H188</f>
        <v>0</v>
      </c>
      <c r="S188" s="199">
        <v>0</v>
      </c>
      <c r="T188" s="200">
        <f>S188*H188</f>
        <v>0</v>
      </c>
      <c r="U188" s="34"/>
      <c r="V188" s="34"/>
      <c r="W188" s="34"/>
      <c r="X188" s="34"/>
      <c r="Y188" s="34"/>
      <c r="Z188" s="34"/>
      <c r="AA188" s="34"/>
      <c r="AB188" s="34"/>
      <c r="AC188" s="34"/>
      <c r="AD188" s="34"/>
      <c r="AE188" s="34"/>
      <c r="AR188" s="201" t="s">
        <v>298</v>
      </c>
      <c r="AT188" s="201" t="s">
        <v>222</v>
      </c>
      <c r="AU188" s="201" t="s">
        <v>108</v>
      </c>
      <c r="AY188" s="17" t="s">
        <v>220</v>
      </c>
      <c r="BE188" s="202">
        <f>IF(N188="základní",J188,0)</f>
        <v>0</v>
      </c>
      <c r="BF188" s="202">
        <f>IF(N188="snížená",J188,0)</f>
        <v>0</v>
      </c>
      <c r="BG188" s="202">
        <f>IF(N188="zákl. přenesená",J188,0)</f>
        <v>0</v>
      </c>
      <c r="BH188" s="202">
        <f>IF(N188="sníž. přenesená",J188,0)</f>
        <v>0</v>
      </c>
      <c r="BI188" s="202">
        <f>IF(N188="nulová",J188,0)</f>
        <v>0</v>
      </c>
      <c r="BJ188" s="17" t="s">
        <v>89</v>
      </c>
      <c r="BK188" s="202">
        <f>ROUND(I188*H188,2)</f>
        <v>0</v>
      </c>
      <c r="BL188" s="17" t="s">
        <v>298</v>
      </c>
      <c r="BM188" s="201" t="s">
        <v>424</v>
      </c>
    </row>
    <row r="189" spans="1:47" s="2" customFormat="1" ht="48.75">
      <c r="A189" s="34"/>
      <c r="B189" s="35"/>
      <c r="C189" s="36"/>
      <c r="D189" s="205" t="s">
        <v>1760</v>
      </c>
      <c r="E189" s="36"/>
      <c r="F189" s="247" t="s">
        <v>3414</v>
      </c>
      <c r="G189" s="36"/>
      <c r="H189" s="36"/>
      <c r="I189" s="248"/>
      <c r="J189" s="36"/>
      <c r="K189" s="36"/>
      <c r="L189" s="39"/>
      <c r="M189" s="257"/>
      <c r="N189" s="258"/>
      <c r="O189" s="71"/>
      <c r="P189" s="71"/>
      <c r="Q189" s="71"/>
      <c r="R189" s="71"/>
      <c r="S189" s="71"/>
      <c r="T189" s="72"/>
      <c r="U189" s="34"/>
      <c r="V189" s="34"/>
      <c r="W189" s="34"/>
      <c r="X189" s="34"/>
      <c r="Y189" s="34"/>
      <c r="Z189" s="34"/>
      <c r="AA189" s="34"/>
      <c r="AB189" s="34"/>
      <c r="AC189" s="34"/>
      <c r="AD189" s="34"/>
      <c r="AE189" s="34"/>
      <c r="AT189" s="17" t="s">
        <v>1760</v>
      </c>
      <c r="AU189" s="17" t="s">
        <v>108</v>
      </c>
    </row>
    <row r="190" spans="1:65" s="2" customFormat="1" ht="33" customHeight="1">
      <c r="A190" s="34"/>
      <c r="B190" s="35"/>
      <c r="C190" s="190" t="s">
        <v>330</v>
      </c>
      <c r="D190" s="190" t="s">
        <v>222</v>
      </c>
      <c r="E190" s="191" t="s">
        <v>3460</v>
      </c>
      <c r="F190" s="192" t="s">
        <v>3328</v>
      </c>
      <c r="G190" s="193" t="s">
        <v>308</v>
      </c>
      <c r="H190" s="194">
        <v>16</v>
      </c>
      <c r="I190" s="195"/>
      <c r="J190" s="196">
        <f>ROUND(I190*H190,2)</f>
        <v>0</v>
      </c>
      <c r="K190" s="192" t="s">
        <v>1</v>
      </c>
      <c r="L190" s="39"/>
      <c r="M190" s="197" t="s">
        <v>1</v>
      </c>
      <c r="N190" s="198" t="s">
        <v>42</v>
      </c>
      <c r="O190" s="71"/>
      <c r="P190" s="199">
        <f>O190*H190</f>
        <v>0</v>
      </c>
      <c r="Q190" s="199">
        <v>0</v>
      </c>
      <c r="R190" s="199">
        <f>Q190*H190</f>
        <v>0</v>
      </c>
      <c r="S190" s="199">
        <v>0</v>
      </c>
      <c r="T190" s="200">
        <f>S190*H190</f>
        <v>0</v>
      </c>
      <c r="U190" s="34"/>
      <c r="V190" s="34"/>
      <c r="W190" s="34"/>
      <c r="X190" s="34"/>
      <c r="Y190" s="34"/>
      <c r="Z190" s="34"/>
      <c r="AA190" s="34"/>
      <c r="AB190" s="34"/>
      <c r="AC190" s="34"/>
      <c r="AD190" s="34"/>
      <c r="AE190" s="34"/>
      <c r="AR190" s="201" t="s">
        <v>298</v>
      </c>
      <c r="AT190" s="201" t="s">
        <v>222</v>
      </c>
      <c r="AU190" s="201" t="s">
        <v>108</v>
      </c>
      <c r="AY190" s="17" t="s">
        <v>220</v>
      </c>
      <c r="BE190" s="202">
        <f>IF(N190="základní",J190,0)</f>
        <v>0</v>
      </c>
      <c r="BF190" s="202">
        <f>IF(N190="snížená",J190,0)</f>
        <v>0</v>
      </c>
      <c r="BG190" s="202">
        <f>IF(N190="zákl. přenesená",J190,0)</f>
        <v>0</v>
      </c>
      <c r="BH190" s="202">
        <f>IF(N190="sníž. přenesená",J190,0)</f>
        <v>0</v>
      </c>
      <c r="BI190" s="202">
        <f>IF(N190="nulová",J190,0)</f>
        <v>0</v>
      </c>
      <c r="BJ190" s="17" t="s">
        <v>89</v>
      </c>
      <c r="BK190" s="202">
        <f>ROUND(I190*H190,2)</f>
        <v>0</v>
      </c>
      <c r="BL190" s="17" t="s">
        <v>298</v>
      </c>
      <c r="BM190" s="201" t="s">
        <v>3461</v>
      </c>
    </row>
    <row r="191" spans="1:47" s="2" customFormat="1" ht="29.25">
      <c r="A191" s="34"/>
      <c r="B191" s="35"/>
      <c r="C191" s="36"/>
      <c r="D191" s="205" t="s">
        <v>1760</v>
      </c>
      <c r="E191" s="36"/>
      <c r="F191" s="247" t="s">
        <v>3329</v>
      </c>
      <c r="G191" s="36"/>
      <c r="H191" s="36"/>
      <c r="I191" s="248"/>
      <c r="J191" s="36"/>
      <c r="K191" s="36"/>
      <c r="L191" s="39"/>
      <c r="M191" s="257"/>
      <c r="N191" s="258"/>
      <c r="O191" s="71"/>
      <c r="P191" s="71"/>
      <c r="Q191" s="71"/>
      <c r="R191" s="71"/>
      <c r="S191" s="71"/>
      <c r="T191" s="72"/>
      <c r="U191" s="34"/>
      <c r="V191" s="34"/>
      <c r="W191" s="34"/>
      <c r="X191" s="34"/>
      <c r="Y191" s="34"/>
      <c r="Z191" s="34"/>
      <c r="AA191" s="34"/>
      <c r="AB191" s="34"/>
      <c r="AC191" s="34"/>
      <c r="AD191" s="34"/>
      <c r="AE191" s="34"/>
      <c r="AT191" s="17" t="s">
        <v>1760</v>
      </c>
      <c r="AU191" s="17" t="s">
        <v>108</v>
      </c>
    </row>
    <row r="192" spans="1:65" s="2" customFormat="1" ht="21.75" customHeight="1">
      <c r="A192" s="34"/>
      <c r="B192" s="35"/>
      <c r="C192" s="190" t="s">
        <v>336</v>
      </c>
      <c r="D192" s="190" t="s">
        <v>222</v>
      </c>
      <c r="E192" s="191" t="s">
        <v>3417</v>
      </c>
      <c r="F192" s="192" t="s">
        <v>3331</v>
      </c>
      <c r="G192" s="193" t="s">
        <v>308</v>
      </c>
      <c r="H192" s="194">
        <v>28.4</v>
      </c>
      <c r="I192" s="195"/>
      <c r="J192" s="196">
        <f>ROUND(I192*H192,2)</f>
        <v>0</v>
      </c>
      <c r="K192" s="192" t="s">
        <v>1</v>
      </c>
      <c r="L192" s="39"/>
      <c r="M192" s="197" t="s">
        <v>1</v>
      </c>
      <c r="N192" s="198" t="s">
        <v>42</v>
      </c>
      <c r="O192" s="71"/>
      <c r="P192" s="199">
        <f>O192*H192</f>
        <v>0</v>
      </c>
      <c r="Q192" s="199">
        <v>0</v>
      </c>
      <c r="R192" s="199">
        <f>Q192*H192</f>
        <v>0</v>
      </c>
      <c r="S192" s="199">
        <v>0</v>
      </c>
      <c r="T192" s="200">
        <f>S192*H192</f>
        <v>0</v>
      </c>
      <c r="U192" s="34"/>
      <c r="V192" s="34"/>
      <c r="W192" s="34"/>
      <c r="X192" s="34"/>
      <c r="Y192" s="34"/>
      <c r="Z192" s="34"/>
      <c r="AA192" s="34"/>
      <c r="AB192" s="34"/>
      <c r="AC192" s="34"/>
      <c r="AD192" s="34"/>
      <c r="AE192" s="34"/>
      <c r="AR192" s="201" t="s">
        <v>298</v>
      </c>
      <c r="AT192" s="201" t="s">
        <v>222</v>
      </c>
      <c r="AU192" s="201" t="s">
        <v>108</v>
      </c>
      <c r="AY192" s="17" t="s">
        <v>220</v>
      </c>
      <c r="BE192" s="202">
        <f>IF(N192="základní",J192,0)</f>
        <v>0</v>
      </c>
      <c r="BF192" s="202">
        <f>IF(N192="snížená",J192,0)</f>
        <v>0</v>
      </c>
      <c r="BG192" s="202">
        <f>IF(N192="zákl. přenesená",J192,0)</f>
        <v>0</v>
      </c>
      <c r="BH192" s="202">
        <f>IF(N192="sníž. přenesená",J192,0)</f>
        <v>0</v>
      </c>
      <c r="BI192" s="202">
        <f>IF(N192="nulová",J192,0)</f>
        <v>0</v>
      </c>
      <c r="BJ192" s="17" t="s">
        <v>89</v>
      </c>
      <c r="BK192" s="202">
        <f>ROUND(I192*H192,2)</f>
        <v>0</v>
      </c>
      <c r="BL192" s="17" t="s">
        <v>298</v>
      </c>
      <c r="BM192" s="201" t="s">
        <v>432</v>
      </c>
    </row>
    <row r="193" spans="1:65" s="2" customFormat="1" ht="16.5" customHeight="1">
      <c r="A193" s="34"/>
      <c r="B193" s="35"/>
      <c r="C193" s="190" t="s">
        <v>342</v>
      </c>
      <c r="D193" s="190" t="s">
        <v>222</v>
      </c>
      <c r="E193" s="191" t="s">
        <v>3418</v>
      </c>
      <c r="F193" s="192" t="s">
        <v>3419</v>
      </c>
      <c r="G193" s="193" t="s">
        <v>308</v>
      </c>
      <c r="H193" s="194">
        <v>12.9</v>
      </c>
      <c r="I193" s="195"/>
      <c r="J193" s="196">
        <f>ROUND(I193*H193,2)</f>
        <v>0</v>
      </c>
      <c r="K193" s="192" t="s">
        <v>1</v>
      </c>
      <c r="L193" s="39"/>
      <c r="M193" s="197" t="s">
        <v>1</v>
      </c>
      <c r="N193" s="198" t="s">
        <v>42</v>
      </c>
      <c r="O193" s="71"/>
      <c r="P193" s="199">
        <f>O193*H193</f>
        <v>0</v>
      </c>
      <c r="Q193" s="199">
        <v>0</v>
      </c>
      <c r="R193" s="199">
        <f>Q193*H193</f>
        <v>0</v>
      </c>
      <c r="S193" s="199">
        <v>0</v>
      </c>
      <c r="T193" s="200">
        <f>S193*H193</f>
        <v>0</v>
      </c>
      <c r="U193" s="34"/>
      <c r="V193" s="34"/>
      <c r="W193" s="34"/>
      <c r="X193" s="34"/>
      <c r="Y193" s="34"/>
      <c r="Z193" s="34"/>
      <c r="AA193" s="34"/>
      <c r="AB193" s="34"/>
      <c r="AC193" s="34"/>
      <c r="AD193" s="34"/>
      <c r="AE193" s="34"/>
      <c r="AR193" s="201" t="s">
        <v>298</v>
      </c>
      <c r="AT193" s="201" t="s">
        <v>222</v>
      </c>
      <c r="AU193" s="201" t="s">
        <v>108</v>
      </c>
      <c r="AY193" s="17" t="s">
        <v>220</v>
      </c>
      <c r="BE193" s="202">
        <f>IF(N193="základní",J193,0)</f>
        <v>0</v>
      </c>
      <c r="BF193" s="202">
        <f>IF(N193="snížená",J193,0)</f>
        <v>0</v>
      </c>
      <c r="BG193" s="202">
        <f>IF(N193="zákl. přenesená",J193,0)</f>
        <v>0</v>
      </c>
      <c r="BH193" s="202">
        <f>IF(N193="sníž. přenesená",J193,0)</f>
        <v>0</v>
      </c>
      <c r="BI193" s="202">
        <f>IF(N193="nulová",J193,0)</f>
        <v>0</v>
      </c>
      <c r="BJ193" s="17" t="s">
        <v>89</v>
      </c>
      <c r="BK193" s="202">
        <f>ROUND(I193*H193,2)</f>
        <v>0</v>
      </c>
      <c r="BL193" s="17" t="s">
        <v>298</v>
      </c>
      <c r="BM193" s="201" t="s">
        <v>440</v>
      </c>
    </row>
    <row r="194" spans="2:63" s="12" customFormat="1" ht="20.85" customHeight="1">
      <c r="B194" s="174"/>
      <c r="C194" s="175"/>
      <c r="D194" s="176" t="s">
        <v>75</v>
      </c>
      <c r="E194" s="188" t="s">
        <v>1915</v>
      </c>
      <c r="F194" s="188" t="s">
        <v>3462</v>
      </c>
      <c r="G194" s="175"/>
      <c r="H194" s="175"/>
      <c r="I194" s="178"/>
      <c r="J194" s="189">
        <f>BK194</f>
        <v>0</v>
      </c>
      <c r="K194" s="175"/>
      <c r="L194" s="180"/>
      <c r="M194" s="181"/>
      <c r="N194" s="182"/>
      <c r="O194" s="182"/>
      <c r="P194" s="183">
        <f>SUM(P195:P196)</f>
        <v>0</v>
      </c>
      <c r="Q194" s="182"/>
      <c r="R194" s="183">
        <f>SUM(R195:R196)</f>
        <v>0</v>
      </c>
      <c r="S194" s="182"/>
      <c r="T194" s="184">
        <f>SUM(T195:T196)</f>
        <v>0</v>
      </c>
      <c r="AR194" s="185" t="s">
        <v>83</v>
      </c>
      <c r="AT194" s="186" t="s">
        <v>75</v>
      </c>
      <c r="AU194" s="186" t="s">
        <v>89</v>
      </c>
      <c r="AY194" s="185" t="s">
        <v>220</v>
      </c>
      <c r="BK194" s="187">
        <f>SUM(BK195:BK196)</f>
        <v>0</v>
      </c>
    </row>
    <row r="195" spans="1:65" s="2" customFormat="1" ht="24">
      <c r="A195" s="34"/>
      <c r="B195" s="35"/>
      <c r="C195" s="190" t="s">
        <v>346</v>
      </c>
      <c r="D195" s="190" t="s">
        <v>222</v>
      </c>
      <c r="E195" s="191" t="s">
        <v>424</v>
      </c>
      <c r="F195" s="192" t="s">
        <v>3463</v>
      </c>
      <c r="G195" s="193" t="s">
        <v>301</v>
      </c>
      <c r="H195" s="194">
        <v>27</v>
      </c>
      <c r="I195" s="195"/>
      <c r="J195" s="196">
        <f>ROUND(I195*H195,2)</f>
        <v>0</v>
      </c>
      <c r="K195" s="192" t="s">
        <v>1</v>
      </c>
      <c r="L195" s="39"/>
      <c r="M195" s="197" t="s">
        <v>1</v>
      </c>
      <c r="N195" s="198" t="s">
        <v>42</v>
      </c>
      <c r="O195" s="71"/>
      <c r="P195" s="199">
        <f>O195*H195</f>
        <v>0</v>
      </c>
      <c r="Q195" s="199">
        <v>0</v>
      </c>
      <c r="R195" s="199">
        <f>Q195*H195</f>
        <v>0</v>
      </c>
      <c r="S195" s="199">
        <v>0</v>
      </c>
      <c r="T195" s="200">
        <f>S195*H195</f>
        <v>0</v>
      </c>
      <c r="U195" s="34"/>
      <c r="V195" s="34"/>
      <c r="W195" s="34"/>
      <c r="X195" s="34"/>
      <c r="Y195" s="34"/>
      <c r="Z195" s="34"/>
      <c r="AA195" s="34"/>
      <c r="AB195" s="34"/>
      <c r="AC195" s="34"/>
      <c r="AD195" s="34"/>
      <c r="AE195" s="34"/>
      <c r="AR195" s="201" t="s">
        <v>298</v>
      </c>
      <c r="AT195" s="201" t="s">
        <v>222</v>
      </c>
      <c r="AU195" s="201" t="s">
        <v>108</v>
      </c>
      <c r="AY195" s="17" t="s">
        <v>220</v>
      </c>
      <c r="BE195" s="202">
        <f>IF(N195="základní",J195,0)</f>
        <v>0</v>
      </c>
      <c r="BF195" s="202">
        <f>IF(N195="snížená",J195,0)</f>
        <v>0</v>
      </c>
      <c r="BG195" s="202">
        <f>IF(N195="zákl. přenesená",J195,0)</f>
        <v>0</v>
      </c>
      <c r="BH195" s="202">
        <f>IF(N195="sníž. přenesená",J195,0)</f>
        <v>0</v>
      </c>
      <c r="BI195" s="202">
        <f>IF(N195="nulová",J195,0)</f>
        <v>0</v>
      </c>
      <c r="BJ195" s="17" t="s">
        <v>89</v>
      </c>
      <c r="BK195" s="202">
        <f>ROUND(I195*H195,2)</f>
        <v>0</v>
      </c>
      <c r="BL195" s="17" t="s">
        <v>298</v>
      </c>
      <c r="BM195" s="201" t="s">
        <v>448</v>
      </c>
    </row>
    <row r="196" spans="1:47" s="2" customFormat="1" ht="19.5">
      <c r="A196" s="34"/>
      <c r="B196" s="35"/>
      <c r="C196" s="36"/>
      <c r="D196" s="205" t="s">
        <v>1760</v>
      </c>
      <c r="E196" s="36"/>
      <c r="F196" s="247" t="s">
        <v>3433</v>
      </c>
      <c r="G196" s="36"/>
      <c r="H196" s="36"/>
      <c r="I196" s="248"/>
      <c r="J196" s="36"/>
      <c r="K196" s="36"/>
      <c r="L196" s="39"/>
      <c r="M196" s="257"/>
      <c r="N196" s="258"/>
      <c r="O196" s="71"/>
      <c r="P196" s="71"/>
      <c r="Q196" s="71"/>
      <c r="R196" s="71"/>
      <c r="S196" s="71"/>
      <c r="T196" s="72"/>
      <c r="U196" s="34"/>
      <c r="V196" s="34"/>
      <c r="W196" s="34"/>
      <c r="X196" s="34"/>
      <c r="Y196" s="34"/>
      <c r="Z196" s="34"/>
      <c r="AA196" s="34"/>
      <c r="AB196" s="34"/>
      <c r="AC196" s="34"/>
      <c r="AD196" s="34"/>
      <c r="AE196" s="34"/>
      <c r="AT196" s="17" t="s">
        <v>1760</v>
      </c>
      <c r="AU196" s="17" t="s">
        <v>108</v>
      </c>
    </row>
    <row r="197" spans="2:63" s="12" customFormat="1" ht="20.85" customHeight="1">
      <c r="B197" s="174"/>
      <c r="C197" s="175"/>
      <c r="D197" s="176" t="s">
        <v>75</v>
      </c>
      <c r="E197" s="188" t="s">
        <v>1927</v>
      </c>
      <c r="F197" s="188" t="s">
        <v>3464</v>
      </c>
      <c r="G197" s="175"/>
      <c r="H197" s="175"/>
      <c r="I197" s="178"/>
      <c r="J197" s="189">
        <f>BK197</f>
        <v>0</v>
      </c>
      <c r="K197" s="175"/>
      <c r="L197" s="180"/>
      <c r="M197" s="181"/>
      <c r="N197" s="182"/>
      <c r="O197" s="182"/>
      <c r="P197" s="183">
        <f>SUM(P198:P199)</f>
        <v>0</v>
      </c>
      <c r="Q197" s="182"/>
      <c r="R197" s="183">
        <f>SUM(R198:R199)</f>
        <v>0</v>
      </c>
      <c r="S197" s="182"/>
      <c r="T197" s="184">
        <f>SUM(T198:T199)</f>
        <v>0</v>
      </c>
      <c r="AR197" s="185" t="s">
        <v>83</v>
      </c>
      <c r="AT197" s="186" t="s">
        <v>75</v>
      </c>
      <c r="AU197" s="186" t="s">
        <v>89</v>
      </c>
      <c r="AY197" s="185" t="s">
        <v>220</v>
      </c>
      <c r="BK197" s="187">
        <f>SUM(BK198:BK199)</f>
        <v>0</v>
      </c>
    </row>
    <row r="198" spans="1:65" s="2" customFormat="1" ht="24">
      <c r="A198" s="34"/>
      <c r="B198" s="35"/>
      <c r="C198" s="190" t="s">
        <v>352</v>
      </c>
      <c r="D198" s="190" t="s">
        <v>222</v>
      </c>
      <c r="E198" s="191" t="s">
        <v>460</v>
      </c>
      <c r="F198" s="192" t="s">
        <v>3465</v>
      </c>
      <c r="G198" s="193" t="s">
        <v>867</v>
      </c>
      <c r="H198" s="194">
        <v>1</v>
      </c>
      <c r="I198" s="195"/>
      <c r="J198" s="196">
        <f>ROUND(I198*H198,2)</f>
        <v>0</v>
      </c>
      <c r="K198" s="192" t="s">
        <v>1</v>
      </c>
      <c r="L198" s="39"/>
      <c r="M198" s="197" t="s">
        <v>1</v>
      </c>
      <c r="N198" s="198" t="s">
        <v>42</v>
      </c>
      <c r="O198" s="71"/>
      <c r="P198" s="199">
        <f>O198*H198</f>
        <v>0</v>
      </c>
      <c r="Q198" s="199">
        <v>0</v>
      </c>
      <c r="R198" s="199">
        <f>Q198*H198</f>
        <v>0</v>
      </c>
      <c r="S198" s="199">
        <v>0</v>
      </c>
      <c r="T198" s="200">
        <f>S198*H198</f>
        <v>0</v>
      </c>
      <c r="U198" s="34"/>
      <c r="V198" s="34"/>
      <c r="W198" s="34"/>
      <c r="X198" s="34"/>
      <c r="Y198" s="34"/>
      <c r="Z198" s="34"/>
      <c r="AA198" s="34"/>
      <c r="AB198" s="34"/>
      <c r="AC198" s="34"/>
      <c r="AD198" s="34"/>
      <c r="AE198" s="34"/>
      <c r="AR198" s="201" t="s">
        <v>298</v>
      </c>
      <c r="AT198" s="201" t="s">
        <v>222</v>
      </c>
      <c r="AU198" s="201" t="s">
        <v>108</v>
      </c>
      <c r="AY198" s="17" t="s">
        <v>220</v>
      </c>
      <c r="BE198" s="202">
        <f>IF(N198="základní",J198,0)</f>
        <v>0</v>
      </c>
      <c r="BF198" s="202">
        <f>IF(N198="snížená",J198,0)</f>
        <v>0</v>
      </c>
      <c r="BG198" s="202">
        <f>IF(N198="zákl. přenesená",J198,0)</f>
        <v>0</v>
      </c>
      <c r="BH198" s="202">
        <f>IF(N198="sníž. přenesená",J198,0)</f>
        <v>0</v>
      </c>
      <c r="BI198" s="202">
        <f>IF(N198="nulová",J198,0)</f>
        <v>0</v>
      </c>
      <c r="BJ198" s="17" t="s">
        <v>89</v>
      </c>
      <c r="BK198" s="202">
        <f>ROUND(I198*H198,2)</f>
        <v>0</v>
      </c>
      <c r="BL198" s="17" t="s">
        <v>298</v>
      </c>
      <c r="BM198" s="201" t="s">
        <v>456</v>
      </c>
    </row>
    <row r="199" spans="1:47" s="2" customFormat="1" ht="29.25">
      <c r="A199" s="34"/>
      <c r="B199" s="35"/>
      <c r="C199" s="36"/>
      <c r="D199" s="205" t="s">
        <v>1760</v>
      </c>
      <c r="E199" s="36"/>
      <c r="F199" s="247" t="s">
        <v>3338</v>
      </c>
      <c r="G199" s="36"/>
      <c r="H199" s="36"/>
      <c r="I199" s="248"/>
      <c r="J199" s="36"/>
      <c r="K199" s="36"/>
      <c r="L199" s="39"/>
      <c r="M199" s="257"/>
      <c r="N199" s="258"/>
      <c r="O199" s="71"/>
      <c r="P199" s="71"/>
      <c r="Q199" s="71"/>
      <c r="R199" s="71"/>
      <c r="S199" s="71"/>
      <c r="T199" s="72"/>
      <c r="U199" s="34"/>
      <c r="V199" s="34"/>
      <c r="W199" s="34"/>
      <c r="X199" s="34"/>
      <c r="Y199" s="34"/>
      <c r="Z199" s="34"/>
      <c r="AA199" s="34"/>
      <c r="AB199" s="34"/>
      <c r="AC199" s="34"/>
      <c r="AD199" s="34"/>
      <c r="AE199" s="34"/>
      <c r="AT199" s="17" t="s">
        <v>1760</v>
      </c>
      <c r="AU199" s="17" t="s">
        <v>108</v>
      </c>
    </row>
    <row r="200" spans="2:63" s="12" customFormat="1" ht="20.85" customHeight="1">
      <c r="B200" s="174"/>
      <c r="C200" s="175"/>
      <c r="D200" s="176" t="s">
        <v>75</v>
      </c>
      <c r="E200" s="188" t="s">
        <v>1972</v>
      </c>
      <c r="F200" s="188" t="s">
        <v>3466</v>
      </c>
      <c r="G200" s="175"/>
      <c r="H200" s="175"/>
      <c r="I200" s="178"/>
      <c r="J200" s="189">
        <f>BK200</f>
        <v>0</v>
      </c>
      <c r="K200" s="175"/>
      <c r="L200" s="180"/>
      <c r="M200" s="181"/>
      <c r="N200" s="182"/>
      <c r="O200" s="182"/>
      <c r="P200" s="183">
        <f>SUM(P201:P202)</f>
        <v>0</v>
      </c>
      <c r="Q200" s="182"/>
      <c r="R200" s="183">
        <f>SUM(R201:R202)</f>
        <v>0</v>
      </c>
      <c r="S200" s="182"/>
      <c r="T200" s="184">
        <f>SUM(T201:T202)</f>
        <v>0</v>
      </c>
      <c r="AR200" s="185" t="s">
        <v>83</v>
      </c>
      <c r="AT200" s="186" t="s">
        <v>75</v>
      </c>
      <c r="AU200" s="186" t="s">
        <v>89</v>
      </c>
      <c r="AY200" s="185" t="s">
        <v>220</v>
      </c>
      <c r="BK200" s="187">
        <f>SUM(BK201:BK202)</f>
        <v>0</v>
      </c>
    </row>
    <row r="201" spans="1:65" s="2" customFormat="1" ht="24">
      <c r="A201" s="34"/>
      <c r="B201" s="35"/>
      <c r="C201" s="190" t="s">
        <v>357</v>
      </c>
      <c r="D201" s="190" t="s">
        <v>222</v>
      </c>
      <c r="E201" s="191" t="s">
        <v>464</v>
      </c>
      <c r="F201" s="192" t="s">
        <v>3437</v>
      </c>
      <c r="G201" s="193" t="s">
        <v>867</v>
      </c>
      <c r="H201" s="194">
        <v>1</v>
      </c>
      <c r="I201" s="195"/>
      <c r="J201" s="196">
        <f>ROUND(I201*H201,2)</f>
        <v>0</v>
      </c>
      <c r="K201" s="192" t="s">
        <v>1</v>
      </c>
      <c r="L201" s="39"/>
      <c r="M201" s="197" t="s">
        <v>1</v>
      </c>
      <c r="N201" s="198" t="s">
        <v>42</v>
      </c>
      <c r="O201" s="71"/>
      <c r="P201" s="199">
        <f>O201*H201</f>
        <v>0</v>
      </c>
      <c r="Q201" s="199">
        <v>0</v>
      </c>
      <c r="R201" s="199">
        <f>Q201*H201</f>
        <v>0</v>
      </c>
      <c r="S201" s="199">
        <v>0</v>
      </c>
      <c r="T201" s="200">
        <f>S201*H201</f>
        <v>0</v>
      </c>
      <c r="U201" s="34"/>
      <c r="V201" s="34"/>
      <c r="W201" s="34"/>
      <c r="X201" s="34"/>
      <c r="Y201" s="34"/>
      <c r="Z201" s="34"/>
      <c r="AA201" s="34"/>
      <c r="AB201" s="34"/>
      <c r="AC201" s="34"/>
      <c r="AD201" s="34"/>
      <c r="AE201" s="34"/>
      <c r="AR201" s="201" t="s">
        <v>298</v>
      </c>
      <c r="AT201" s="201" t="s">
        <v>222</v>
      </c>
      <c r="AU201" s="201" t="s">
        <v>108</v>
      </c>
      <c r="AY201" s="17" t="s">
        <v>220</v>
      </c>
      <c r="BE201" s="202">
        <f>IF(N201="základní",J201,0)</f>
        <v>0</v>
      </c>
      <c r="BF201" s="202">
        <f>IF(N201="snížená",J201,0)</f>
        <v>0</v>
      </c>
      <c r="BG201" s="202">
        <f>IF(N201="zákl. přenesená",J201,0)</f>
        <v>0</v>
      </c>
      <c r="BH201" s="202">
        <f>IF(N201="sníž. přenesená",J201,0)</f>
        <v>0</v>
      </c>
      <c r="BI201" s="202">
        <f>IF(N201="nulová",J201,0)</f>
        <v>0</v>
      </c>
      <c r="BJ201" s="17" t="s">
        <v>89</v>
      </c>
      <c r="BK201" s="202">
        <f>ROUND(I201*H201,2)</f>
        <v>0</v>
      </c>
      <c r="BL201" s="17" t="s">
        <v>298</v>
      </c>
      <c r="BM201" s="201" t="s">
        <v>464</v>
      </c>
    </row>
    <row r="202" spans="1:47" s="2" customFormat="1" ht="19.5">
      <c r="A202" s="34"/>
      <c r="B202" s="35"/>
      <c r="C202" s="36"/>
      <c r="D202" s="205" t="s">
        <v>1760</v>
      </c>
      <c r="E202" s="36"/>
      <c r="F202" s="247" t="s">
        <v>3438</v>
      </c>
      <c r="G202" s="36"/>
      <c r="H202" s="36"/>
      <c r="I202" s="248"/>
      <c r="J202" s="36"/>
      <c r="K202" s="36"/>
      <c r="L202" s="39"/>
      <c r="M202" s="257"/>
      <c r="N202" s="258"/>
      <c r="O202" s="71"/>
      <c r="P202" s="71"/>
      <c r="Q202" s="71"/>
      <c r="R202" s="71"/>
      <c r="S202" s="71"/>
      <c r="T202" s="72"/>
      <c r="U202" s="34"/>
      <c r="V202" s="34"/>
      <c r="W202" s="34"/>
      <c r="X202" s="34"/>
      <c r="Y202" s="34"/>
      <c r="Z202" s="34"/>
      <c r="AA202" s="34"/>
      <c r="AB202" s="34"/>
      <c r="AC202" s="34"/>
      <c r="AD202" s="34"/>
      <c r="AE202" s="34"/>
      <c r="AT202" s="17" t="s">
        <v>1760</v>
      </c>
      <c r="AU202" s="17" t="s">
        <v>108</v>
      </c>
    </row>
    <row r="203" spans="2:63" s="12" customFormat="1" ht="20.85" customHeight="1">
      <c r="B203" s="174"/>
      <c r="C203" s="175"/>
      <c r="D203" s="176" t="s">
        <v>75</v>
      </c>
      <c r="E203" s="188" t="s">
        <v>3360</v>
      </c>
      <c r="F203" s="188" t="s">
        <v>3467</v>
      </c>
      <c r="G203" s="175"/>
      <c r="H203" s="175"/>
      <c r="I203" s="178"/>
      <c r="J203" s="189">
        <f>BK203</f>
        <v>0</v>
      </c>
      <c r="K203" s="175"/>
      <c r="L203" s="180"/>
      <c r="M203" s="181"/>
      <c r="N203" s="182"/>
      <c r="O203" s="182"/>
      <c r="P203" s="183">
        <f>SUM(P204:P211)</f>
        <v>0</v>
      </c>
      <c r="Q203" s="182"/>
      <c r="R203" s="183">
        <f>SUM(R204:R211)</f>
        <v>0</v>
      </c>
      <c r="S203" s="182"/>
      <c r="T203" s="184">
        <f>SUM(T204:T211)</f>
        <v>0</v>
      </c>
      <c r="AR203" s="185" t="s">
        <v>83</v>
      </c>
      <c r="AT203" s="186" t="s">
        <v>75</v>
      </c>
      <c r="AU203" s="186" t="s">
        <v>89</v>
      </c>
      <c r="AY203" s="185" t="s">
        <v>220</v>
      </c>
      <c r="BK203" s="187">
        <f>SUM(BK204:BK211)</f>
        <v>0</v>
      </c>
    </row>
    <row r="204" spans="1:65" s="2" customFormat="1" ht="16.5" customHeight="1">
      <c r="A204" s="34"/>
      <c r="B204" s="35"/>
      <c r="C204" s="190" t="s">
        <v>364</v>
      </c>
      <c r="D204" s="190" t="s">
        <v>222</v>
      </c>
      <c r="E204" s="191" t="s">
        <v>472</v>
      </c>
      <c r="F204" s="192" t="s">
        <v>3440</v>
      </c>
      <c r="G204" s="193" t="s">
        <v>867</v>
      </c>
      <c r="H204" s="194">
        <v>1</v>
      </c>
      <c r="I204" s="195"/>
      <c r="J204" s="196">
        <f>ROUND(I204*H204,2)</f>
        <v>0</v>
      </c>
      <c r="K204" s="192" t="s">
        <v>1</v>
      </c>
      <c r="L204" s="39"/>
      <c r="M204" s="197" t="s">
        <v>1</v>
      </c>
      <c r="N204" s="198" t="s">
        <v>42</v>
      </c>
      <c r="O204" s="71"/>
      <c r="P204" s="199">
        <f>O204*H204</f>
        <v>0</v>
      </c>
      <c r="Q204" s="199">
        <v>0</v>
      </c>
      <c r="R204" s="199">
        <f>Q204*H204</f>
        <v>0</v>
      </c>
      <c r="S204" s="199">
        <v>0</v>
      </c>
      <c r="T204" s="200">
        <f>S204*H204</f>
        <v>0</v>
      </c>
      <c r="U204" s="34"/>
      <c r="V204" s="34"/>
      <c r="W204" s="34"/>
      <c r="X204" s="34"/>
      <c r="Y204" s="34"/>
      <c r="Z204" s="34"/>
      <c r="AA204" s="34"/>
      <c r="AB204" s="34"/>
      <c r="AC204" s="34"/>
      <c r="AD204" s="34"/>
      <c r="AE204" s="34"/>
      <c r="AR204" s="201" t="s">
        <v>298</v>
      </c>
      <c r="AT204" s="201" t="s">
        <v>222</v>
      </c>
      <c r="AU204" s="201" t="s">
        <v>108</v>
      </c>
      <c r="AY204" s="17" t="s">
        <v>220</v>
      </c>
      <c r="BE204" s="202">
        <f>IF(N204="základní",J204,0)</f>
        <v>0</v>
      </c>
      <c r="BF204" s="202">
        <f>IF(N204="snížená",J204,0)</f>
        <v>0</v>
      </c>
      <c r="BG204" s="202">
        <f>IF(N204="zákl. přenesená",J204,0)</f>
        <v>0</v>
      </c>
      <c r="BH204" s="202">
        <f>IF(N204="sníž. přenesená",J204,0)</f>
        <v>0</v>
      </c>
      <c r="BI204" s="202">
        <f>IF(N204="nulová",J204,0)</f>
        <v>0</v>
      </c>
      <c r="BJ204" s="17" t="s">
        <v>89</v>
      </c>
      <c r="BK204" s="202">
        <f>ROUND(I204*H204,2)</f>
        <v>0</v>
      </c>
      <c r="BL204" s="17" t="s">
        <v>298</v>
      </c>
      <c r="BM204" s="201" t="s">
        <v>472</v>
      </c>
    </row>
    <row r="205" spans="1:47" s="2" customFormat="1" ht="68.25">
      <c r="A205" s="34"/>
      <c r="B205" s="35"/>
      <c r="C205" s="36"/>
      <c r="D205" s="205" t="s">
        <v>1760</v>
      </c>
      <c r="E205" s="36"/>
      <c r="F205" s="247" t="s">
        <v>3441</v>
      </c>
      <c r="G205" s="36"/>
      <c r="H205" s="36"/>
      <c r="I205" s="248"/>
      <c r="J205" s="36"/>
      <c r="K205" s="36"/>
      <c r="L205" s="39"/>
      <c r="M205" s="257"/>
      <c r="N205" s="258"/>
      <c r="O205" s="71"/>
      <c r="P205" s="71"/>
      <c r="Q205" s="71"/>
      <c r="R205" s="71"/>
      <c r="S205" s="71"/>
      <c r="T205" s="72"/>
      <c r="U205" s="34"/>
      <c r="V205" s="34"/>
      <c r="W205" s="34"/>
      <c r="X205" s="34"/>
      <c r="Y205" s="34"/>
      <c r="Z205" s="34"/>
      <c r="AA205" s="34"/>
      <c r="AB205" s="34"/>
      <c r="AC205" s="34"/>
      <c r="AD205" s="34"/>
      <c r="AE205" s="34"/>
      <c r="AT205" s="17" t="s">
        <v>1760</v>
      </c>
      <c r="AU205" s="17" t="s">
        <v>108</v>
      </c>
    </row>
    <row r="206" spans="1:65" s="2" customFormat="1" ht="16.5" customHeight="1">
      <c r="A206" s="34"/>
      <c r="B206" s="35"/>
      <c r="C206" s="190" t="s">
        <v>383</v>
      </c>
      <c r="D206" s="190" t="s">
        <v>222</v>
      </c>
      <c r="E206" s="191" t="s">
        <v>3442</v>
      </c>
      <c r="F206" s="192" t="s">
        <v>3443</v>
      </c>
      <c r="G206" s="193" t="s">
        <v>867</v>
      </c>
      <c r="H206" s="194">
        <v>1</v>
      </c>
      <c r="I206" s="195"/>
      <c r="J206" s="196">
        <f aca="true" t="shared" si="10" ref="J206:J211">ROUND(I206*H206,2)</f>
        <v>0</v>
      </c>
      <c r="K206" s="192" t="s">
        <v>1</v>
      </c>
      <c r="L206" s="39"/>
      <c r="M206" s="197" t="s">
        <v>1</v>
      </c>
      <c r="N206" s="198" t="s">
        <v>42</v>
      </c>
      <c r="O206" s="71"/>
      <c r="P206" s="199">
        <f aca="true" t="shared" si="11" ref="P206:P211">O206*H206</f>
        <v>0</v>
      </c>
      <c r="Q206" s="199">
        <v>0</v>
      </c>
      <c r="R206" s="199">
        <f aca="true" t="shared" si="12" ref="R206:R211">Q206*H206</f>
        <v>0</v>
      </c>
      <c r="S206" s="199">
        <v>0</v>
      </c>
      <c r="T206" s="200">
        <f aca="true" t="shared" si="13" ref="T206:T211">S206*H206</f>
        <v>0</v>
      </c>
      <c r="U206" s="34"/>
      <c r="V206" s="34"/>
      <c r="W206" s="34"/>
      <c r="X206" s="34"/>
      <c r="Y206" s="34"/>
      <c r="Z206" s="34"/>
      <c r="AA206" s="34"/>
      <c r="AB206" s="34"/>
      <c r="AC206" s="34"/>
      <c r="AD206" s="34"/>
      <c r="AE206" s="34"/>
      <c r="AR206" s="201" t="s">
        <v>298</v>
      </c>
      <c r="AT206" s="201" t="s">
        <v>222</v>
      </c>
      <c r="AU206" s="201" t="s">
        <v>108</v>
      </c>
      <c r="AY206" s="17" t="s">
        <v>220</v>
      </c>
      <c r="BE206" s="202">
        <f aca="true" t="shared" si="14" ref="BE206:BE211">IF(N206="základní",J206,0)</f>
        <v>0</v>
      </c>
      <c r="BF206" s="202">
        <f aca="true" t="shared" si="15" ref="BF206:BF211">IF(N206="snížená",J206,0)</f>
        <v>0</v>
      </c>
      <c r="BG206" s="202">
        <f aca="true" t="shared" si="16" ref="BG206:BG211">IF(N206="zákl. přenesená",J206,0)</f>
        <v>0</v>
      </c>
      <c r="BH206" s="202">
        <f aca="true" t="shared" si="17" ref="BH206:BH211">IF(N206="sníž. přenesená",J206,0)</f>
        <v>0</v>
      </c>
      <c r="BI206" s="202">
        <f aca="true" t="shared" si="18" ref="BI206:BI211">IF(N206="nulová",J206,0)</f>
        <v>0</v>
      </c>
      <c r="BJ206" s="17" t="s">
        <v>89</v>
      </c>
      <c r="BK206" s="202">
        <f aca="true" t="shared" si="19" ref="BK206:BK211">ROUND(I206*H206,2)</f>
        <v>0</v>
      </c>
      <c r="BL206" s="17" t="s">
        <v>298</v>
      </c>
      <c r="BM206" s="201" t="s">
        <v>480</v>
      </c>
    </row>
    <row r="207" spans="1:65" s="2" customFormat="1" ht="16.5" customHeight="1">
      <c r="A207" s="34"/>
      <c r="B207" s="35"/>
      <c r="C207" s="190" t="s">
        <v>389</v>
      </c>
      <c r="D207" s="190" t="s">
        <v>222</v>
      </c>
      <c r="E207" s="191" t="s">
        <v>3444</v>
      </c>
      <c r="F207" s="192" t="s">
        <v>3445</v>
      </c>
      <c r="G207" s="193" t="s">
        <v>867</v>
      </c>
      <c r="H207" s="194">
        <v>1</v>
      </c>
      <c r="I207" s="195"/>
      <c r="J207" s="196">
        <f t="shared" si="10"/>
        <v>0</v>
      </c>
      <c r="K207" s="192" t="s">
        <v>1</v>
      </c>
      <c r="L207" s="39"/>
      <c r="M207" s="197" t="s">
        <v>1</v>
      </c>
      <c r="N207" s="198" t="s">
        <v>42</v>
      </c>
      <c r="O207" s="71"/>
      <c r="P207" s="199">
        <f t="shared" si="11"/>
        <v>0</v>
      </c>
      <c r="Q207" s="199">
        <v>0</v>
      </c>
      <c r="R207" s="199">
        <f t="shared" si="12"/>
        <v>0</v>
      </c>
      <c r="S207" s="199">
        <v>0</v>
      </c>
      <c r="T207" s="200">
        <f t="shared" si="13"/>
        <v>0</v>
      </c>
      <c r="U207" s="34"/>
      <c r="V207" s="34"/>
      <c r="W207" s="34"/>
      <c r="X207" s="34"/>
      <c r="Y207" s="34"/>
      <c r="Z207" s="34"/>
      <c r="AA207" s="34"/>
      <c r="AB207" s="34"/>
      <c r="AC207" s="34"/>
      <c r="AD207" s="34"/>
      <c r="AE207" s="34"/>
      <c r="AR207" s="201" t="s">
        <v>298</v>
      </c>
      <c r="AT207" s="201" t="s">
        <v>222</v>
      </c>
      <c r="AU207" s="201" t="s">
        <v>108</v>
      </c>
      <c r="AY207" s="17" t="s">
        <v>220</v>
      </c>
      <c r="BE207" s="202">
        <f t="shared" si="14"/>
        <v>0</v>
      </c>
      <c r="BF207" s="202">
        <f t="shared" si="15"/>
        <v>0</v>
      </c>
      <c r="BG207" s="202">
        <f t="shared" si="16"/>
        <v>0</v>
      </c>
      <c r="BH207" s="202">
        <f t="shared" si="17"/>
        <v>0</v>
      </c>
      <c r="BI207" s="202">
        <f t="shared" si="18"/>
        <v>0</v>
      </c>
      <c r="BJ207" s="17" t="s">
        <v>89</v>
      </c>
      <c r="BK207" s="202">
        <f t="shared" si="19"/>
        <v>0</v>
      </c>
      <c r="BL207" s="17" t="s">
        <v>298</v>
      </c>
      <c r="BM207" s="201" t="s">
        <v>488</v>
      </c>
    </row>
    <row r="208" spans="1:65" s="2" customFormat="1" ht="21.75" customHeight="1">
      <c r="A208" s="34"/>
      <c r="B208" s="35"/>
      <c r="C208" s="190" t="s">
        <v>394</v>
      </c>
      <c r="D208" s="190" t="s">
        <v>222</v>
      </c>
      <c r="E208" s="191" t="s">
        <v>3446</v>
      </c>
      <c r="F208" s="192" t="s">
        <v>3447</v>
      </c>
      <c r="G208" s="193" t="s">
        <v>867</v>
      </c>
      <c r="H208" s="194">
        <v>1</v>
      </c>
      <c r="I208" s="195"/>
      <c r="J208" s="196">
        <f t="shared" si="10"/>
        <v>0</v>
      </c>
      <c r="K208" s="192" t="s">
        <v>1</v>
      </c>
      <c r="L208" s="39"/>
      <c r="M208" s="197" t="s">
        <v>1</v>
      </c>
      <c r="N208" s="198" t="s">
        <v>42</v>
      </c>
      <c r="O208" s="71"/>
      <c r="P208" s="199">
        <f t="shared" si="11"/>
        <v>0</v>
      </c>
      <c r="Q208" s="199">
        <v>0</v>
      </c>
      <c r="R208" s="199">
        <f t="shared" si="12"/>
        <v>0</v>
      </c>
      <c r="S208" s="199">
        <v>0</v>
      </c>
      <c r="T208" s="200">
        <f t="shared" si="13"/>
        <v>0</v>
      </c>
      <c r="U208" s="34"/>
      <c r="V208" s="34"/>
      <c r="W208" s="34"/>
      <c r="X208" s="34"/>
      <c r="Y208" s="34"/>
      <c r="Z208" s="34"/>
      <c r="AA208" s="34"/>
      <c r="AB208" s="34"/>
      <c r="AC208" s="34"/>
      <c r="AD208" s="34"/>
      <c r="AE208" s="34"/>
      <c r="AR208" s="201" t="s">
        <v>298</v>
      </c>
      <c r="AT208" s="201" t="s">
        <v>222</v>
      </c>
      <c r="AU208" s="201" t="s">
        <v>108</v>
      </c>
      <c r="AY208" s="17" t="s">
        <v>220</v>
      </c>
      <c r="BE208" s="202">
        <f t="shared" si="14"/>
        <v>0</v>
      </c>
      <c r="BF208" s="202">
        <f t="shared" si="15"/>
        <v>0</v>
      </c>
      <c r="BG208" s="202">
        <f t="shared" si="16"/>
        <v>0</v>
      </c>
      <c r="BH208" s="202">
        <f t="shared" si="17"/>
        <v>0</v>
      </c>
      <c r="BI208" s="202">
        <f t="shared" si="18"/>
        <v>0</v>
      </c>
      <c r="BJ208" s="17" t="s">
        <v>89</v>
      </c>
      <c r="BK208" s="202">
        <f t="shared" si="19"/>
        <v>0</v>
      </c>
      <c r="BL208" s="17" t="s">
        <v>298</v>
      </c>
      <c r="BM208" s="201" t="s">
        <v>508</v>
      </c>
    </row>
    <row r="209" spans="1:65" s="2" customFormat="1" ht="36">
      <c r="A209" s="34"/>
      <c r="B209" s="35"/>
      <c r="C209" s="190" t="s">
        <v>399</v>
      </c>
      <c r="D209" s="190" t="s">
        <v>222</v>
      </c>
      <c r="E209" s="191" t="s">
        <v>3448</v>
      </c>
      <c r="F209" s="192" t="s">
        <v>3449</v>
      </c>
      <c r="G209" s="193" t="s">
        <v>867</v>
      </c>
      <c r="H209" s="194">
        <v>1</v>
      </c>
      <c r="I209" s="195"/>
      <c r="J209" s="196">
        <f t="shared" si="10"/>
        <v>0</v>
      </c>
      <c r="K209" s="192" t="s">
        <v>1</v>
      </c>
      <c r="L209" s="39"/>
      <c r="M209" s="197" t="s">
        <v>1</v>
      </c>
      <c r="N209" s="198" t="s">
        <v>42</v>
      </c>
      <c r="O209" s="71"/>
      <c r="P209" s="199">
        <f t="shared" si="11"/>
        <v>0</v>
      </c>
      <c r="Q209" s="199">
        <v>0</v>
      </c>
      <c r="R209" s="199">
        <f t="shared" si="12"/>
        <v>0</v>
      </c>
      <c r="S209" s="199">
        <v>0</v>
      </c>
      <c r="T209" s="200">
        <f t="shared" si="13"/>
        <v>0</v>
      </c>
      <c r="U209" s="34"/>
      <c r="V209" s="34"/>
      <c r="W209" s="34"/>
      <c r="X209" s="34"/>
      <c r="Y209" s="34"/>
      <c r="Z209" s="34"/>
      <c r="AA209" s="34"/>
      <c r="AB209" s="34"/>
      <c r="AC209" s="34"/>
      <c r="AD209" s="34"/>
      <c r="AE209" s="34"/>
      <c r="AR209" s="201" t="s">
        <v>298</v>
      </c>
      <c r="AT209" s="201" t="s">
        <v>222</v>
      </c>
      <c r="AU209" s="201" t="s">
        <v>108</v>
      </c>
      <c r="AY209" s="17" t="s">
        <v>220</v>
      </c>
      <c r="BE209" s="202">
        <f t="shared" si="14"/>
        <v>0</v>
      </c>
      <c r="BF209" s="202">
        <f t="shared" si="15"/>
        <v>0</v>
      </c>
      <c r="BG209" s="202">
        <f t="shared" si="16"/>
        <v>0</v>
      </c>
      <c r="BH209" s="202">
        <f t="shared" si="17"/>
        <v>0</v>
      </c>
      <c r="BI209" s="202">
        <f t="shared" si="18"/>
        <v>0</v>
      </c>
      <c r="BJ209" s="17" t="s">
        <v>89</v>
      </c>
      <c r="BK209" s="202">
        <f t="shared" si="19"/>
        <v>0</v>
      </c>
      <c r="BL209" s="17" t="s">
        <v>298</v>
      </c>
      <c r="BM209" s="201" t="s">
        <v>525</v>
      </c>
    </row>
    <row r="210" spans="1:65" s="2" customFormat="1" ht="16.5" customHeight="1">
      <c r="A210" s="34"/>
      <c r="B210" s="35"/>
      <c r="C210" s="190" t="s">
        <v>402</v>
      </c>
      <c r="D210" s="190" t="s">
        <v>222</v>
      </c>
      <c r="E210" s="191" t="s">
        <v>3450</v>
      </c>
      <c r="F210" s="192" t="s">
        <v>3451</v>
      </c>
      <c r="G210" s="193" t="s">
        <v>867</v>
      </c>
      <c r="H210" s="194">
        <v>1</v>
      </c>
      <c r="I210" s="195"/>
      <c r="J210" s="196">
        <f t="shared" si="10"/>
        <v>0</v>
      </c>
      <c r="K210" s="192" t="s">
        <v>1</v>
      </c>
      <c r="L210" s="39"/>
      <c r="M210" s="197" t="s">
        <v>1</v>
      </c>
      <c r="N210" s="198" t="s">
        <v>42</v>
      </c>
      <c r="O210" s="71"/>
      <c r="P210" s="199">
        <f t="shared" si="11"/>
        <v>0</v>
      </c>
      <c r="Q210" s="199">
        <v>0</v>
      </c>
      <c r="R210" s="199">
        <f t="shared" si="12"/>
        <v>0</v>
      </c>
      <c r="S210" s="199">
        <v>0</v>
      </c>
      <c r="T210" s="200">
        <f t="shared" si="13"/>
        <v>0</v>
      </c>
      <c r="U210" s="34"/>
      <c r="V210" s="34"/>
      <c r="W210" s="34"/>
      <c r="X210" s="34"/>
      <c r="Y210" s="34"/>
      <c r="Z210" s="34"/>
      <c r="AA210" s="34"/>
      <c r="AB210" s="34"/>
      <c r="AC210" s="34"/>
      <c r="AD210" s="34"/>
      <c r="AE210" s="34"/>
      <c r="AR210" s="201" t="s">
        <v>298</v>
      </c>
      <c r="AT210" s="201" t="s">
        <v>222</v>
      </c>
      <c r="AU210" s="201" t="s">
        <v>108</v>
      </c>
      <c r="AY210" s="17" t="s">
        <v>220</v>
      </c>
      <c r="BE210" s="202">
        <f t="shared" si="14"/>
        <v>0</v>
      </c>
      <c r="BF210" s="202">
        <f t="shared" si="15"/>
        <v>0</v>
      </c>
      <c r="BG210" s="202">
        <f t="shared" si="16"/>
        <v>0</v>
      </c>
      <c r="BH210" s="202">
        <f t="shared" si="17"/>
        <v>0</v>
      </c>
      <c r="BI210" s="202">
        <f t="shared" si="18"/>
        <v>0</v>
      </c>
      <c r="BJ210" s="17" t="s">
        <v>89</v>
      </c>
      <c r="BK210" s="202">
        <f t="shared" si="19"/>
        <v>0</v>
      </c>
      <c r="BL210" s="17" t="s">
        <v>298</v>
      </c>
      <c r="BM210" s="201" t="s">
        <v>540</v>
      </c>
    </row>
    <row r="211" spans="1:65" s="2" customFormat="1" ht="16.5" customHeight="1">
      <c r="A211" s="34"/>
      <c r="B211" s="35"/>
      <c r="C211" s="190" t="s">
        <v>407</v>
      </c>
      <c r="D211" s="190" t="s">
        <v>222</v>
      </c>
      <c r="E211" s="191" t="s">
        <v>3452</v>
      </c>
      <c r="F211" s="192" t="s">
        <v>3453</v>
      </c>
      <c r="G211" s="193" t="s">
        <v>867</v>
      </c>
      <c r="H211" s="194">
        <v>1</v>
      </c>
      <c r="I211" s="195"/>
      <c r="J211" s="196">
        <f t="shared" si="10"/>
        <v>0</v>
      </c>
      <c r="K211" s="192" t="s">
        <v>1</v>
      </c>
      <c r="L211" s="39"/>
      <c r="M211" s="197" t="s">
        <v>1</v>
      </c>
      <c r="N211" s="198" t="s">
        <v>42</v>
      </c>
      <c r="O211" s="71"/>
      <c r="P211" s="199">
        <f t="shared" si="11"/>
        <v>0</v>
      </c>
      <c r="Q211" s="199">
        <v>0</v>
      </c>
      <c r="R211" s="199">
        <f t="shared" si="12"/>
        <v>0</v>
      </c>
      <c r="S211" s="199">
        <v>0</v>
      </c>
      <c r="T211" s="200">
        <f t="shared" si="13"/>
        <v>0</v>
      </c>
      <c r="U211" s="34"/>
      <c r="V211" s="34"/>
      <c r="W211" s="34"/>
      <c r="X211" s="34"/>
      <c r="Y211" s="34"/>
      <c r="Z211" s="34"/>
      <c r="AA211" s="34"/>
      <c r="AB211" s="34"/>
      <c r="AC211" s="34"/>
      <c r="AD211" s="34"/>
      <c r="AE211" s="34"/>
      <c r="AR211" s="201" t="s">
        <v>298</v>
      </c>
      <c r="AT211" s="201" t="s">
        <v>222</v>
      </c>
      <c r="AU211" s="201" t="s">
        <v>108</v>
      </c>
      <c r="AY211" s="17" t="s">
        <v>220</v>
      </c>
      <c r="BE211" s="202">
        <f t="shared" si="14"/>
        <v>0</v>
      </c>
      <c r="BF211" s="202">
        <f t="shared" si="15"/>
        <v>0</v>
      </c>
      <c r="BG211" s="202">
        <f t="shared" si="16"/>
        <v>0</v>
      </c>
      <c r="BH211" s="202">
        <f t="shared" si="17"/>
        <v>0</v>
      </c>
      <c r="BI211" s="202">
        <f t="shared" si="18"/>
        <v>0</v>
      </c>
      <c r="BJ211" s="17" t="s">
        <v>89</v>
      </c>
      <c r="BK211" s="202">
        <f t="shared" si="19"/>
        <v>0</v>
      </c>
      <c r="BL211" s="17" t="s">
        <v>298</v>
      </c>
      <c r="BM211" s="201" t="s">
        <v>549</v>
      </c>
    </row>
    <row r="212" spans="2:63" s="12" customFormat="1" ht="20.85" customHeight="1">
      <c r="B212" s="174"/>
      <c r="C212" s="175"/>
      <c r="D212" s="176" t="s">
        <v>75</v>
      </c>
      <c r="E212" s="188" t="s">
        <v>3364</v>
      </c>
      <c r="F212" s="188" t="s">
        <v>3468</v>
      </c>
      <c r="G212" s="175"/>
      <c r="H212" s="175"/>
      <c r="I212" s="178"/>
      <c r="J212" s="189">
        <f>BK212</f>
        <v>0</v>
      </c>
      <c r="K212" s="175"/>
      <c r="L212" s="180"/>
      <c r="M212" s="181"/>
      <c r="N212" s="182"/>
      <c r="O212" s="182"/>
      <c r="P212" s="183">
        <f>SUM(P213:P214)</f>
        <v>0</v>
      </c>
      <c r="Q212" s="182"/>
      <c r="R212" s="183">
        <f>SUM(R213:R214)</f>
        <v>0</v>
      </c>
      <c r="S212" s="182"/>
      <c r="T212" s="184">
        <f>SUM(T213:T214)</f>
        <v>0</v>
      </c>
      <c r="AR212" s="185" t="s">
        <v>83</v>
      </c>
      <c r="AT212" s="186" t="s">
        <v>75</v>
      </c>
      <c r="AU212" s="186" t="s">
        <v>89</v>
      </c>
      <c r="AY212" s="185" t="s">
        <v>220</v>
      </c>
      <c r="BK212" s="187">
        <f>SUM(BK213:BK214)</f>
        <v>0</v>
      </c>
    </row>
    <row r="213" spans="1:65" s="2" customFormat="1" ht="24">
      <c r="A213" s="34"/>
      <c r="B213" s="35"/>
      <c r="C213" s="190" t="s">
        <v>412</v>
      </c>
      <c r="D213" s="190" t="s">
        <v>222</v>
      </c>
      <c r="E213" s="191" t="s">
        <v>476</v>
      </c>
      <c r="F213" s="192" t="s">
        <v>3469</v>
      </c>
      <c r="G213" s="193" t="s">
        <v>301</v>
      </c>
      <c r="H213" s="194">
        <v>28.1</v>
      </c>
      <c r="I213" s="195"/>
      <c r="J213" s="196">
        <f>ROUND(I213*H213,2)</f>
        <v>0</v>
      </c>
      <c r="K213" s="192" t="s">
        <v>1</v>
      </c>
      <c r="L213" s="39"/>
      <c r="M213" s="197" t="s">
        <v>1</v>
      </c>
      <c r="N213" s="198" t="s">
        <v>42</v>
      </c>
      <c r="O213" s="71"/>
      <c r="P213" s="199">
        <f>O213*H213</f>
        <v>0</v>
      </c>
      <c r="Q213" s="199">
        <v>0</v>
      </c>
      <c r="R213" s="199">
        <f>Q213*H213</f>
        <v>0</v>
      </c>
      <c r="S213" s="199">
        <v>0</v>
      </c>
      <c r="T213" s="200">
        <f>S213*H213</f>
        <v>0</v>
      </c>
      <c r="U213" s="34"/>
      <c r="V213" s="34"/>
      <c r="W213" s="34"/>
      <c r="X213" s="34"/>
      <c r="Y213" s="34"/>
      <c r="Z213" s="34"/>
      <c r="AA213" s="34"/>
      <c r="AB213" s="34"/>
      <c r="AC213" s="34"/>
      <c r="AD213" s="34"/>
      <c r="AE213" s="34"/>
      <c r="AR213" s="201" t="s">
        <v>298</v>
      </c>
      <c r="AT213" s="201" t="s">
        <v>222</v>
      </c>
      <c r="AU213" s="201" t="s">
        <v>108</v>
      </c>
      <c r="AY213" s="17" t="s">
        <v>220</v>
      </c>
      <c r="BE213" s="202">
        <f>IF(N213="základní",J213,0)</f>
        <v>0</v>
      </c>
      <c r="BF213" s="202">
        <f>IF(N213="snížená",J213,0)</f>
        <v>0</v>
      </c>
      <c r="BG213" s="202">
        <f>IF(N213="zákl. přenesená",J213,0)</f>
        <v>0</v>
      </c>
      <c r="BH213" s="202">
        <f>IF(N213="sníž. přenesená",J213,0)</f>
        <v>0</v>
      </c>
      <c r="BI213" s="202">
        <f>IF(N213="nulová",J213,0)</f>
        <v>0</v>
      </c>
      <c r="BJ213" s="17" t="s">
        <v>89</v>
      </c>
      <c r="BK213" s="202">
        <f>ROUND(I213*H213,2)</f>
        <v>0</v>
      </c>
      <c r="BL213" s="17" t="s">
        <v>298</v>
      </c>
      <c r="BM213" s="201" t="s">
        <v>557</v>
      </c>
    </row>
    <row r="214" spans="1:47" s="2" customFormat="1" ht="19.5">
      <c r="A214" s="34"/>
      <c r="B214" s="35"/>
      <c r="C214" s="36"/>
      <c r="D214" s="205" t="s">
        <v>1760</v>
      </c>
      <c r="E214" s="36"/>
      <c r="F214" s="247" t="s">
        <v>3433</v>
      </c>
      <c r="G214" s="36"/>
      <c r="H214" s="36"/>
      <c r="I214" s="248"/>
      <c r="J214" s="36"/>
      <c r="K214" s="36"/>
      <c r="L214" s="39"/>
      <c r="M214" s="257"/>
      <c r="N214" s="258"/>
      <c r="O214" s="71"/>
      <c r="P214" s="71"/>
      <c r="Q214" s="71"/>
      <c r="R214" s="71"/>
      <c r="S214" s="71"/>
      <c r="T214" s="72"/>
      <c r="U214" s="34"/>
      <c r="V214" s="34"/>
      <c r="W214" s="34"/>
      <c r="X214" s="34"/>
      <c r="Y214" s="34"/>
      <c r="Z214" s="34"/>
      <c r="AA214" s="34"/>
      <c r="AB214" s="34"/>
      <c r="AC214" s="34"/>
      <c r="AD214" s="34"/>
      <c r="AE214" s="34"/>
      <c r="AT214" s="17" t="s">
        <v>1760</v>
      </c>
      <c r="AU214" s="17" t="s">
        <v>108</v>
      </c>
    </row>
    <row r="215" spans="2:63" s="12" customFormat="1" ht="25.9" customHeight="1">
      <c r="B215" s="174"/>
      <c r="C215" s="175"/>
      <c r="D215" s="176" t="s">
        <v>75</v>
      </c>
      <c r="E215" s="177" t="s">
        <v>3367</v>
      </c>
      <c r="F215" s="177" t="s">
        <v>3359</v>
      </c>
      <c r="G215" s="175"/>
      <c r="H215" s="175"/>
      <c r="I215" s="178"/>
      <c r="J215" s="179">
        <f>BK215</f>
        <v>0</v>
      </c>
      <c r="K215" s="175"/>
      <c r="L215" s="180"/>
      <c r="M215" s="181"/>
      <c r="N215" s="182"/>
      <c r="O215" s="182"/>
      <c r="P215" s="183">
        <f>P216+P219+P222+P227+P230+P233+P238</f>
        <v>0</v>
      </c>
      <c r="Q215" s="182"/>
      <c r="R215" s="183">
        <f>R216+R219+R222+R227+R230+R233+R238</f>
        <v>0</v>
      </c>
      <c r="S215" s="182"/>
      <c r="T215" s="184">
        <f>T216+T219+T222+T227+T230+T233+T238</f>
        <v>0</v>
      </c>
      <c r="AR215" s="185" t="s">
        <v>83</v>
      </c>
      <c r="AT215" s="186" t="s">
        <v>75</v>
      </c>
      <c r="AU215" s="186" t="s">
        <v>76</v>
      </c>
      <c r="AY215" s="185" t="s">
        <v>220</v>
      </c>
      <c r="BK215" s="187">
        <f>BK216+BK219+BK222+BK227+BK230+BK233+BK238</f>
        <v>0</v>
      </c>
    </row>
    <row r="216" spans="2:63" s="12" customFormat="1" ht="22.9" customHeight="1">
      <c r="B216" s="174"/>
      <c r="C216" s="175"/>
      <c r="D216" s="176" t="s">
        <v>75</v>
      </c>
      <c r="E216" s="188" t="s">
        <v>3371</v>
      </c>
      <c r="F216" s="188" t="s">
        <v>3470</v>
      </c>
      <c r="G216" s="175"/>
      <c r="H216" s="175"/>
      <c r="I216" s="178"/>
      <c r="J216" s="189">
        <f>BK216</f>
        <v>0</v>
      </c>
      <c r="K216" s="175"/>
      <c r="L216" s="180"/>
      <c r="M216" s="181"/>
      <c r="N216" s="182"/>
      <c r="O216" s="182"/>
      <c r="P216" s="183">
        <f>SUM(P217:P218)</f>
        <v>0</v>
      </c>
      <c r="Q216" s="182"/>
      <c r="R216" s="183">
        <f>SUM(R217:R218)</f>
        <v>0</v>
      </c>
      <c r="S216" s="182"/>
      <c r="T216" s="184">
        <f>SUM(T217:T218)</f>
        <v>0</v>
      </c>
      <c r="AR216" s="185" t="s">
        <v>83</v>
      </c>
      <c r="AT216" s="186" t="s">
        <v>75</v>
      </c>
      <c r="AU216" s="186" t="s">
        <v>83</v>
      </c>
      <c r="AY216" s="185" t="s">
        <v>220</v>
      </c>
      <c r="BK216" s="187">
        <f>SUM(BK217:BK218)</f>
        <v>0</v>
      </c>
    </row>
    <row r="217" spans="1:65" s="2" customFormat="1" ht="16.5" customHeight="1">
      <c r="A217" s="34"/>
      <c r="B217" s="35"/>
      <c r="C217" s="190" t="s">
        <v>416</v>
      </c>
      <c r="D217" s="190" t="s">
        <v>222</v>
      </c>
      <c r="E217" s="191" t="s">
        <v>531</v>
      </c>
      <c r="F217" s="192" t="s">
        <v>3471</v>
      </c>
      <c r="G217" s="193" t="s">
        <v>867</v>
      </c>
      <c r="H217" s="194">
        <v>1</v>
      </c>
      <c r="I217" s="195"/>
      <c r="J217" s="196">
        <f>ROUND(I217*H217,2)</f>
        <v>0</v>
      </c>
      <c r="K217" s="192" t="s">
        <v>1</v>
      </c>
      <c r="L217" s="39"/>
      <c r="M217" s="197" t="s">
        <v>1</v>
      </c>
      <c r="N217" s="198" t="s">
        <v>42</v>
      </c>
      <c r="O217" s="71"/>
      <c r="P217" s="199">
        <f>O217*H217</f>
        <v>0</v>
      </c>
      <c r="Q217" s="199">
        <v>0</v>
      </c>
      <c r="R217" s="199">
        <f>Q217*H217</f>
        <v>0</v>
      </c>
      <c r="S217" s="199">
        <v>0</v>
      </c>
      <c r="T217" s="200">
        <f>S217*H217</f>
        <v>0</v>
      </c>
      <c r="U217" s="34"/>
      <c r="V217" s="34"/>
      <c r="W217" s="34"/>
      <c r="X217" s="34"/>
      <c r="Y217" s="34"/>
      <c r="Z217" s="34"/>
      <c r="AA217" s="34"/>
      <c r="AB217" s="34"/>
      <c r="AC217" s="34"/>
      <c r="AD217" s="34"/>
      <c r="AE217" s="34"/>
      <c r="AR217" s="201" t="s">
        <v>298</v>
      </c>
      <c r="AT217" s="201" t="s">
        <v>222</v>
      </c>
      <c r="AU217" s="201" t="s">
        <v>89</v>
      </c>
      <c r="AY217" s="17" t="s">
        <v>220</v>
      </c>
      <c r="BE217" s="202">
        <f>IF(N217="základní",J217,0)</f>
        <v>0</v>
      </c>
      <c r="BF217" s="202">
        <f>IF(N217="snížená",J217,0)</f>
        <v>0</v>
      </c>
      <c r="BG217" s="202">
        <f>IF(N217="zákl. přenesená",J217,0)</f>
        <v>0</v>
      </c>
      <c r="BH217" s="202">
        <f>IF(N217="sníž. přenesená",J217,0)</f>
        <v>0</v>
      </c>
      <c r="BI217" s="202">
        <f>IF(N217="nulová",J217,0)</f>
        <v>0</v>
      </c>
      <c r="BJ217" s="17" t="s">
        <v>89</v>
      </c>
      <c r="BK217" s="202">
        <f>ROUND(I217*H217,2)</f>
        <v>0</v>
      </c>
      <c r="BL217" s="17" t="s">
        <v>298</v>
      </c>
      <c r="BM217" s="201" t="s">
        <v>568</v>
      </c>
    </row>
    <row r="218" spans="1:47" s="2" customFormat="1" ht="78">
      <c r="A218" s="34"/>
      <c r="B218" s="35"/>
      <c r="C218" s="36"/>
      <c r="D218" s="205" t="s">
        <v>1760</v>
      </c>
      <c r="E218" s="36"/>
      <c r="F218" s="247" t="s">
        <v>3363</v>
      </c>
      <c r="G218" s="36"/>
      <c r="H218" s="36"/>
      <c r="I218" s="248"/>
      <c r="J218" s="36"/>
      <c r="K218" s="36"/>
      <c r="L218" s="39"/>
      <c r="M218" s="257"/>
      <c r="N218" s="258"/>
      <c r="O218" s="71"/>
      <c r="P218" s="71"/>
      <c r="Q218" s="71"/>
      <c r="R218" s="71"/>
      <c r="S218" s="71"/>
      <c r="T218" s="72"/>
      <c r="U218" s="34"/>
      <c r="V218" s="34"/>
      <c r="W218" s="34"/>
      <c r="X218" s="34"/>
      <c r="Y218" s="34"/>
      <c r="Z218" s="34"/>
      <c r="AA218" s="34"/>
      <c r="AB218" s="34"/>
      <c r="AC218" s="34"/>
      <c r="AD218" s="34"/>
      <c r="AE218" s="34"/>
      <c r="AT218" s="17" t="s">
        <v>1760</v>
      </c>
      <c r="AU218" s="17" t="s">
        <v>89</v>
      </c>
    </row>
    <row r="219" spans="2:63" s="12" customFormat="1" ht="22.9" customHeight="1">
      <c r="B219" s="174"/>
      <c r="C219" s="175"/>
      <c r="D219" s="176" t="s">
        <v>75</v>
      </c>
      <c r="E219" s="188" t="s">
        <v>3375</v>
      </c>
      <c r="F219" s="188" t="s">
        <v>3472</v>
      </c>
      <c r="G219" s="175"/>
      <c r="H219" s="175"/>
      <c r="I219" s="178"/>
      <c r="J219" s="189">
        <f>BK219</f>
        <v>0</v>
      </c>
      <c r="K219" s="175"/>
      <c r="L219" s="180"/>
      <c r="M219" s="181"/>
      <c r="N219" s="182"/>
      <c r="O219" s="182"/>
      <c r="P219" s="183">
        <f>SUM(P220:P221)</f>
        <v>0</v>
      </c>
      <c r="Q219" s="182"/>
      <c r="R219" s="183">
        <f>SUM(R220:R221)</f>
        <v>0</v>
      </c>
      <c r="S219" s="182"/>
      <c r="T219" s="184">
        <f>SUM(T220:T221)</f>
        <v>0</v>
      </c>
      <c r="AR219" s="185" t="s">
        <v>83</v>
      </c>
      <c r="AT219" s="186" t="s">
        <v>75</v>
      </c>
      <c r="AU219" s="186" t="s">
        <v>83</v>
      </c>
      <c r="AY219" s="185" t="s">
        <v>220</v>
      </c>
      <c r="BK219" s="187">
        <f>SUM(BK220:BK221)</f>
        <v>0</v>
      </c>
    </row>
    <row r="220" spans="1:65" s="2" customFormat="1" ht="16.5" customHeight="1">
      <c r="A220" s="34"/>
      <c r="B220" s="35"/>
      <c r="C220" s="190" t="s">
        <v>420</v>
      </c>
      <c r="D220" s="190" t="s">
        <v>222</v>
      </c>
      <c r="E220" s="191" t="s">
        <v>540</v>
      </c>
      <c r="F220" s="192" t="s">
        <v>3473</v>
      </c>
      <c r="G220" s="193" t="s">
        <v>867</v>
      </c>
      <c r="H220" s="194">
        <v>1</v>
      </c>
      <c r="I220" s="195"/>
      <c r="J220" s="196">
        <f>ROUND(I220*H220,2)</f>
        <v>0</v>
      </c>
      <c r="K220" s="192" t="s">
        <v>1</v>
      </c>
      <c r="L220" s="39"/>
      <c r="M220" s="197" t="s">
        <v>1</v>
      </c>
      <c r="N220" s="198" t="s">
        <v>42</v>
      </c>
      <c r="O220" s="71"/>
      <c r="P220" s="199">
        <f>O220*H220</f>
        <v>0</v>
      </c>
      <c r="Q220" s="199">
        <v>0</v>
      </c>
      <c r="R220" s="199">
        <f>Q220*H220</f>
        <v>0</v>
      </c>
      <c r="S220" s="199">
        <v>0</v>
      </c>
      <c r="T220" s="200">
        <f>S220*H220</f>
        <v>0</v>
      </c>
      <c r="U220" s="34"/>
      <c r="V220" s="34"/>
      <c r="W220" s="34"/>
      <c r="X220" s="34"/>
      <c r="Y220" s="34"/>
      <c r="Z220" s="34"/>
      <c r="AA220" s="34"/>
      <c r="AB220" s="34"/>
      <c r="AC220" s="34"/>
      <c r="AD220" s="34"/>
      <c r="AE220" s="34"/>
      <c r="AR220" s="201" t="s">
        <v>298</v>
      </c>
      <c r="AT220" s="201" t="s">
        <v>222</v>
      </c>
      <c r="AU220" s="201" t="s">
        <v>89</v>
      </c>
      <c r="AY220" s="17" t="s">
        <v>220</v>
      </c>
      <c r="BE220" s="202">
        <f>IF(N220="základní",J220,0)</f>
        <v>0</v>
      </c>
      <c r="BF220" s="202">
        <f>IF(N220="snížená",J220,0)</f>
        <v>0</v>
      </c>
      <c r="BG220" s="202">
        <f>IF(N220="zákl. přenesená",J220,0)</f>
        <v>0</v>
      </c>
      <c r="BH220" s="202">
        <f>IF(N220="sníž. přenesená",J220,0)</f>
        <v>0</v>
      </c>
      <c r="BI220" s="202">
        <f>IF(N220="nulová",J220,0)</f>
        <v>0</v>
      </c>
      <c r="BJ220" s="17" t="s">
        <v>89</v>
      </c>
      <c r="BK220" s="202">
        <f>ROUND(I220*H220,2)</f>
        <v>0</v>
      </c>
      <c r="BL220" s="17" t="s">
        <v>298</v>
      </c>
      <c r="BM220" s="201" t="s">
        <v>576</v>
      </c>
    </row>
    <row r="221" spans="1:47" s="2" customFormat="1" ht="126.75">
      <c r="A221" s="34"/>
      <c r="B221" s="35"/>
      <c r="C221" s="36"/>
      <c r="D221" s="205" t="s">
        <v>1760</v>
      </c>
      <c r="E221" s="36"/>
      <c r="F221" s="247" t="s">
        <v>3474</v>
      </c>
      <c r="G221" s="36"/>
      <c r="H221" s="36"/>
      <c r="I221" s="248"/>
      <c r="J221" s="36"/>
      <c r="K221" s="36"/>
      <c r="L221" s="39"/>
      <c r="M221" s="257"/>
      <c r="N221" s="258"/>
      <c r="O221" s="71"/>
      <c r="P221" s="71"/>
      <c r="Q221" s="71"/>
      <c r="R221" s="71"/>
      <c r="S221" s="71"/>
      <c r="T221" s="72"/>
      <c r="U221" s="34"/>
      <c r="V221" s="34"/>
      <c r="W221" s="34"/>
      <c r="X221" s="34"/>
      <c r="Y221" s="34"/>
      <c r="Z221" s="34"/>
      <c r="AA221" s="34"/>
      <c r="AB221" s="34"/>
      <c r="AC221" s="34"/>
      <c r="AD221" s="34"/>
      <c r="AE221" s="34"/>
      <c r="AT221" s="17" t="s">
        <v>1760</v>
      </c>
      <c r="AU221" s="17" t="s">
        <v>89</v>
      </c>
    </row>
    <row r="222" spans="2:63" s="12" customFormat="1" ht="22.9" customHeight="1">
      <c r="B222" s="174"/>
      <c r="C222" s="175"/>
      <c r="D222" s="176" t="s">
        <v>75</v>
      </c>
      <c r="E222" s="188" t="s">
        <v>3383</v>
      </c>
      <c r="F222" s="188" t="s">
        <v>3475</v>
      </c>
      <c r="G222" s="175"/>
      <c r="H222" s="175"/>
      <c r="I222" s="178"/>
      <c r="J222" s="189">
        <f>BK222</f>
        <v>0</v>
      </c>
      <c r="K222" s="175"/>
      <c r="L222" s="180"/>
      <c r="M222" s="181"/>
      <c r="N222" s="182"/>
      <c r="O222" s="182"/>
      <c r="P222" s="183">
        <f>SUM(P223:P226)</f>
        <v>0</v>
      </c>
      <c r="Q222" s="182"/>
      <c r="R222" s="183">
        <f>SUM(R223:R226)</f>
        <v>0</v>
      </c>
      <c r="S222" s="182"/>
      <c r="T222" s="184">
        <f>SUM(T223:T226)</f>
        <v>0</v>
      </c>
      <c r="AR222" s="185" t="s">
        <v>83</v>
      </c>
      <c r="AT222" s="186" t="s">
        <v>75</v>
      </c>
      <c r="AU222" s="186" t="s">
        <v>83</v>
      </c>
      <c r="AY222" s="185" t="s">
        <v>220</v>
      </c>
      <c r="BK222" s="187">
        <f>SUM(BK223:BK226)</f>
        <v>0</v>
      </c>
    </row>
    <row r="223" spans="1:65" s="2" customFormat="1" ht="16.5" customHeight="1">
      <c r="A223" s="34"/>
      <c r="B223" s="35"/>
      <c r="C223" s="190" t="s">
        <v>424</v>
      </c>
      <c r="D223" s="190" t="s">
        <v>222</v>
      </c>
      <c r="E223" s="191" t="s">
        <v>3476</v>
      </c>
      <c r="F223" s="192" t="s">
        <v>3477</v>
      </c>
      <c r="G223" s="193" t="s">
        <v>867</v>
      </c>
      <c r="H223" s="194">
        <v>1</v>
      </c>
      <c r="I223" s="195"/>
      <c r="J223" s="196">
        <f>ROUND(I223*H223,2)</f>
        <v>0</v>
      </c>
      <c r="K223" s="192" t="s">
        <v>1</v>
      </c>
      <c r="L223" s="39"/>
      <c r="M223" s="197" t="s">
        <v>1</v>
      </c>
      <c r="N223" s="198" t="s">
        <v>42</v>
      </c>
      <c r="O223" s="71"/>
      <c r="P223" s="199">
        <f>O223*H223</f>
        <v>0</v>
      </c>
      <c r="Q223" s="199">
        <v>0</v>
      </c>
      <c r="R223" s="199">
        <f>Q223*H223</f>
        <v>0</v>
      </c>
      <c r="S223" s="199">
        <v>0</v>
      </c>
      <c r="T223" s="200">
        <f>S223*H223</f>
        <v>0</v>
      </c>
      <c r="U223" s="34"/>
      <c r="V223" s="34"/>
      <c r="W223" s="34"/>
      <c r="X223" s="34"/>
      <c r="Y223" s="34"/>
      <c r="Z223" s="34"/>
      <c r="AA223" s="34"/>
      <c r="AB223" s="34"/>
      <c r="AC223" s="34"/>
      <c r="AD223" s="34"/>
      <c r="AE223" s="34"/>
      <c r="AR223" s="201" t="s">
        <v>298</v>
      </c>
      <c r="AT223" s="201" t="s">
        <v>222</v>
      </c>
      <c r="AU223" s="201" t="s">
        <v>89</v>
      </c>
      <c r="AY223" s="17" t="s">
        <v>220</v>
      </c>
      <c r="BE223" s="202">
        <f>IF(N223="základní",J223,0)</f>
        <v>0</v>
      </c>
      <c r="BF223" s="202">
        <f>IF(N223="snížená",J223,0)</f>
        <v>0</v>
      </c>
      <c r="BG223" s="202">
        <f>IF(N223="zákl. přenesená",J223,0)</f>
        <v>0</v>
      </c>
      <c r="BH223" s="202">
        <f>IF(N223="sníž. přenesená",J223,0)</f>
        <v>0</v>
      </c>
      <c r="BI223" s="202">
        <f>IF(N223="nulová",J223,0)</f>
        <v>0</v>
      </c>
      <c r="BJ223" s="17" t="s">
        <v>89</v>
      </c>
      <c r="BK223" s="202">
        <f>ROUND(I223*H223,2)</f>
        <v>0</v>
      </c>
      <c r="BL223" s="17" t="s">
        <v>298</v>
      </c>
      <c r="BM223" s="201" t="s">
        <v>585</v>
      </c>
    </row>
    <row r="224" spans="1:47" s="2" customFormat="1" ht="185.25">
      <c r="A224" s="34"/>
      <c r="B224" s="35"/>
      <c r="C224" s="36"/>
      <c r="D224" s="205" t="s">
        <v>1760</v>
      </c>
      <c r="E224" s="36"/>
      <c r="F224" s="247" t="s">
        <v>3478</v>
      </c>
      <c r="G224" s="36"/>
      <c r="H224" s="36"/>
      <c r="I224" s="248"/>
      <c r="J224" s="36"/>
      <c r="K224" s="36"/>
      <c r="L224" s="39"/>
      <c r="M224" s="257"/>
      <c r="N224" s="258"/>
      <c r="O224" s="71"/>
      <c r="P224" s="71"/>
      <c r="Q224" s="71"/>
      <c r="R224" s="71"/>
      <c r="S224" s="71"/>
      <c r="T224" s="72"/>
      <c r="U224" s="34"/>
      <c r="V224" s="34"/>
      <c r="W224" s="34"/>
      <c r="X224" s="34"/>
      <c r="Y224" s="34"/>
      <c r="Z224" s="34"/>
      <c r="AA224" s="34"/>
      <c r="AB224" s="34"/>
      <c r="AC224" s="34"/>
      <c r="AD224" s="34"/>
      <c r="AE224" s="34"/>
      <c r="AT224" s="17" t="s">
        <v>1760</v>
      </c>
      <c r="AU224" s="17" t="s">
        <v>89</v>
      </c>
    </row>
    <row r="225" spans="1:65" s="2" customFormat="1" ht="16.5" customHeight="1">
      <c r="A225" s="34"/>
      <c r="B225" s="35"/>
      <c r="C225" s="190" t="s">
        <v>428</v>
      </c>
      <c r="D225" s="190" t="s">
        <v>222</v>
      </c>
      <c r="E225" s="191" t="s">
        <v>3479</v>
      </c>
      <c r="F225" s="192" t="s">
        <v>3480</v>
      </c>
      <c r="G225" s="193" t="s">
        <v>867</v>
      </c>
      <c r="H225" s="194">
        <v>1</v>
      </c>
      <c r="I225" s="195"/>
      <c r="J225" s="196">
        <f>ROUND(I225*H225,2)</f>
        <v>0</v>
      </c>
      <c r="K225" s="192" t="s">
        <v>1</v>
      </c>
      <c r="L225" s="39"/>
      <c r="M225" s="197" t="s">
        <v>1</v>
      </c>
      <c r="N225" s="198" t="s">
        <v>42</v>
      </c>
      <c r="O225" s="71"/>
      <c r="P225" s="199">
        <f>O225*H225</f>
        <v>0</v>
      </c>
      <c r="Q225" s="199">
        <v>0</v>
      </c>
      <c r="R225" s="199">
        <f>Q225*H225</f>
        <v>0</v>
      </c>
      <c r="S225" s="199">
        <v>0</v>
      </c>
      <c r="T225" s="200">
        <f>S225*H225</f>
        <v>0</v>
      </c>
      <c r="U225" s="34"/>
      <c r="V225" s="34"/>
      <c r="W225" s="34"/>
      <c r="X225" s="34"/>
      <c r="Y225" s="34"/>
      <c r="Z225" s="34"/>
      <c r="AA225" s="34"/>
      <c r="AB225" s="34"/>
      <c r="AC225" s="34"/>
      <c r="AD225" s="34"/>
      <c r="AE225" s="34"/>
      <c r="AR225" s="201" t="s">
        <v>298</v>
      </c>
      <c r="AT225" s="201" t="s">
        <v>222</v>
      </c>
      <c r="AU225" s="201" t="s">
        <v>89</v>
      </c>
      <c r="AY225" s="17" t="s">
        <v>220</v>
      </c>
      <c r="BE225" s="202">
        <f>IF(N225="základní",J225,0)</f>
        <v>0</v>
      </c>
      <c r="BF225" s="202">
        <f>IF(N225="snížená",J225,0)</f>
        <v>0</v>
      </c>
      <c r="BG225" s="202">
        <f>IF(N225="zákl. přenesená",J225,0)</f>
        <v>0</v>
      </c>
      <c r="BH225" s="202">
        <f>IF(N225="sníž. přenesená",J225,0)</f>
        <v>0</v>
      </c>
      <c r="BI225" s="202">
        <f>IF(N225="nulová",J225,0)</f>
        <v>0</v>
      </c>
      <c r="BJ225" s="17" t="s">
        <v>89</v>
      </c>
      <c r="BK225" s="202">
        <f>ROUND(I225*H225,2)</f>
        <v>0</v>
      </c>
      <c r="BL225" s="17" t="s">
        <v>298</v>
      </c>
      <c r="BM225" s="201" t="s">
        <v>614</v>
      </c>
    </row>
    <row r="226" spans="1:47" s="2" customFormat="1" ht="78">
      <c r="A226" s="34"/>
      <c r="B226" s="35"/>
      <c r="C226" s="36"/>
      <c r="D226" s="205" t="s">
        <v>1760</v>
      </c>
      <c r="E226" s="36"/>
      <c r="F226" s="247" t="s">
        <v>3481</v>
      </c>
      <c r="G226" s="36"/>
      <c r="H226" s="36"/>
      <c r="I226" s="248"/>
      <c r="J226" s="36"/>
      <c r="K226" s="36"/>
      <c r="L226" s="39"/>
      <c r="M226" s="257"/>
      <c r="N226" s="258"/>
      <c r="O226" s="71"/>
      <c r="P226" s="71"/>
      <c r="Q226" s="71"/>
      <c r="R226" s="71"/>
      <c r="S226" s="71"/>
      <c r="T226" s="72"/>
      <c r="U226" s="34"/>
      <c r="V226" s="34"/>
      <c r="W226" s="34"/>
      <c r="X226" s="34"/>
      <c r="Y226" s="34"/>
      <c r="Z226" s="34"/>
      <c r="AA226" s="34"/>
      <c r="AB226" s="34"/>
      <c r="AC226" s="34"/>
      <c r="AD226" s="34"/>
      <c r="AE226" s="34"/>
      <c r="AT226" s="17" t="s">
        <v>1760</v>
      </c>
      <c r="AU226" s="17" t="s">
        <v>89</v>
      </c>
    </row>
    <row r="227" spans="2:63" s="12" customFormat="1" ht="22.9" customHeight="1">
      <c r="B227" s="174"/>
      <c r="C227" s="175"/>
      <c r="D227" s="176" t="s">
        <v>75</v>
      </c>
      <c r="E227" s="188" t="s">
        <v>3482</v>
      </c>
      <c r="F227" s="188" t="s">
        <v>3483</v>
      </c>
      <c r="G227" s="175"/>
      <c r="H227" s="175"/>
      <c r="I227" s="178"/>
      <c r="J227" s="189">
        <f>BK227</f>
        <v>0</v>
      </c>
      <c r="K227" s="175"/>
      <c r="L227" s="180"/>
      <c r="M227" s="181"/>
      <c r="N227" s="182"/>
      <c r="O227" s="182"/>
      <c r="P227" s="183">
        <f>SUM(P228:P229)</f>
        <v>0</v>
      </c>
      <c r="Q227" s="182"/>
      <c r="R227" s="183">
        <f>SUM(R228:R229)</f>
        <v>0</v>
      </c>
      <c r="S227" s="182"/>
      <c r="T227" s="184">
        <f>SUM(T228:T229)</f>
        <v>0</v>
      </c>
      <c r="AR227" s="185" t="s">
        <v>83</v>
      </c>
      <c r="AT227" s="186" t="s">
        <v>75</v>
      </c>
      <c r="AU227" s="186" t="s">
        <v>83</v>
      </c>
      <c r="AY227" s="185" t="s">
        <v>220</v>
      </c>
      <c r="BK227" s="187">
        <f>SUM(BK228:BK229)</f>
        <v>0</v>
      </c>
    </row>
    <row r="228" spans="1:65" s="2" customFormat="1" ht="21.75" customHeight="1">
      <c r="A228" s="34"/>
      <c r="B228" s="35"/>
      <c r="C228" s="190" t="s">
        <v>432</v>
      </c>
      <c r="D228" s="190" t="s">
        <v>222</v>
      </c>
      <c r="E228" s="191" t="s">
        <v>549</v>
      </c>
      <c r="F228" s="192" t="s">
        <v>3484</v>
      </c>
      <c r="G228" s="193" t="s">
        <v>867</v>
      </c>
      <c r="H228" s="194">
        <v>1</v>
      </c>
      <c r="I228" s="195"/>
      <c r="J228" s="196">
        <f>ROUND(I228*H228,2)</f>
        <v>0</v>
      </c>
      <c r="K228" s="192" t="s">
        <v>1</v>
      </c>
      <c r="L228" s="39"/>
      <c r="M228" s="197" t="s">
        <v>1</v>
      </c>
      <c r="N228" s="198" t="s">
        <v>42</v>
      </c>
      <c r="O228" s="71"/>
      <c r="P228" s="199">
        <f>O228*H228</f>
        <v>0</v>
      </c>
      <c r="Q228" s="199">
        <v>0</v>
      </c>
      <c r="R228" s="199">
        <f>Q228*H228</f>
        <v>0</v>
      </c>
      <c r="S228" s="199">
        <v>0</v>
      </c>
      <c r="T228" s="200">
        <f>S228*H228</f>
        <v>0</v>
      </c>
      <c r="U228" s="34"/>
      <c r="V228" s="34"/>
      <c r="W228" s="34"/>
      <c r="X228" s="34"/>
      <c r="Y228" s="34"/>
      <c r="Z228" s="34"/>
      <c r="AA228" s="34"/>
      <c r="AB228" s="34"/>
      <c r="AC228" s="34"/>
      <c r="AD228" s="34"/>
      <c r="AE228" s="34"/>
      <c r="AR228" s="201" t="s">
        <v>298</v>
      </c>
      <c r="AT228" s="201" t="s">
        <v>222</v>
      </c>
      <c r="AU228" s="201" t="s">
        <v>89</v>
      </c>
      <c r="AY228" s="17" t="s">
        <v>220</v>
      </c>
      <c r="BE228" s="202">
        <f>IF(N228="základní",J228,0)</f>
        <v>0</v>
      </c>
      <c r="BF228" s="202">
        <f>IF(N228="snížená",J228,0)</f>
        <v>0</v>
      </c>
      <c r="BG228" s="202">
        <f>IF(N228="zákl. přenesená",J228,0)</f>
        <v>0</v>
      </c>
      <c r="BH228" s="202">
        <f>IF(N228="sníž. přenesená",J228,0)</f>
        <v>0</v>
      </c>
      <c r="BI228" s="202">
        <f>IF(N228="nulová",J228,0)</f>
        <v>0</v>
      </c>
      <c r="BJ228" s="17" t="s">
        <v>89</v>
      </c>
      <c r="BK228" s="202">
        <f>ROUND(I228*H228,2)</f>
        <v>0</v>
      </c>
      <c r="BL228" s="17" t="s">
        <v>298</v>
      </c>
      <c r="BM228" s="201" t="s">
        <v>623</v>
      </c>
    </row>
    <row r="229" spans="1:47" s="2" customFormat="1" ht="97.5">
      <c r="A229" s="34"/>
      <c r="B229" s="35"/>
      <c r="C229" s="36"/>
      <c r="D229" s="205" t="s">
        <v>1760</v>
      </c>
      <c r="E229" s="36"/>
      <c r="F229" s="247" t="s">
        <v>3485</v>
      </c>
      <c r="G229" s="36"/>
      <c r="H229" s="36"/>
      <c r="I229" s="248"/>
      <c r="J229" s="36"/>
      <c r="K229" s="36"/>
      <c r="L229" s="39"/>
      <c r="M229" s="257"/>
      <c r="N229" s="258"/>
      <c r="O229" s="71"/>
      <c r="P229" s="71"/>
      <c r="Q229" s="71"/>
      <c r="R229" s="71"/>
      <c r="S229" s="71"/>
      <c r="T229" s="72"/>
      <c r="U229" s="34"/>
      <c r="V229" s="34"/>
      <c r="W229" s="34"/>
      <c r="X229" s="34"/>
      <c r="Y229" s="34"/>
      <c r="Z229" s="34"/>
      <c r="AA229" s="34"/>
      <c r="AB229" s="34"/>
      <c r="AC229" s="34"/>
      <c r="AD229" s="34"/>
      <c r="AE229" s="34"/>
      <c r="AT229" s="17" t="s">
        <v>1760</v>
      </c>
      <c r="AU229" s="17" t="s">
        <v>89</v>
      </c>
    </row>
    <row r="230" spans="2:63" s="12" customFormat="1" ht="22.9" customHeight="1">
      <c r="B230" s="174"/>
      <c r="C230" s="175"/>
      <c r="D230" s="176" t="s">
        <v>75</v>
      </c>
      <c r="E230" s="188" t="s">
        <v>3486</v>
      </c>
      <c r="F230" s="188" t="s">
        <v>3487</v>
      </c>
      <c r="G230" s="175"/>
      <c r="H230" s="175"/>
      <c r="I230" s="178"/>
      <c r="J230" s="189">
        <f>BK230</f>
        <v>0</v>
      </c>
      <c r="K230" s="175"/>
      <c r="L230" s="180"/>
      <c r="M230" s="181"/>
      <c r="N230" s="182"/>
      <c r="O230" s="182"/>
      <c r="P230" s="183">
        <f>SUM(P231:P232)</f>
        <v>0</v>
      </c>
      <c r="Q230" s="182"/>
      <c r="R230" s="183">
        <f>SUM(R231:R232)</f>
        <v>0</v>
      </c>
      <c r="S230" s="182"/>
      <c r="T230" s="184">
        <f>SUM(T231:T232)</f>
        <v>0</v>
      </c>
      <c r="AR230" s="185" t="s">
        <v>83</v>
      </c>
      <c r="AT230" s="186" t="s">
        <v>75</v>
      </c>
      <c r="AU230" s="186" t="s">
        <v>83</v>
      </c>
      <c r="AY230" s="185" t="s">
        <v>220</v>
      </c>
      <c r="BK230" s="187">
        <f>SUM(BK231:BK232)</f>
        <v>0</v>
      </c>
    </row>
    <row r="231" spans="1:65" s="2" customFormat="1" ht="16.5" customHeight="1">
      <c r="A231" s="34"/>
      <c r="B231" s="35"/>
      <c r="C231" s="190" t="s">
        <v>436</v>
      </c>
      <c r="D231" s="190" t="s">
        <v>222</v>
      </c>
      <c r="E231" s="191" t="s">
        <v>554</v>
      </c>
      <c r="F231" s="192" t="s">
        <v>3473</v>
      </c>
      <c r="G231" s="193" t="s">
        <v>867</v>
      </c>
      <c r="H231" s="194">
        <v>1</v>
      </c>
      <c r="I231" s="195"/>
      <c r="J231" s="196">
        <f>ROUND(I231*H231,2)</f>
        <v>0</v>
      </c>
      <c r="K231" s="192" t="s">
        <v>1</v>
      </c>
      <c r="L231" s="39"/>
      <c r="M231" s="197" t="s">
        <v>1</v>
      </c>
      <c r="N231" s="198" t="s">
        <v>42</v>
      </c>
      <c r="O231" s="71"/>
      <c r="P231" s="199">
        <f>O231*H231</f>
        <v>0</v>
      </c>
      <c r="Q231" s="199">
        <v>0</v>
      </c>
      <c r="R231" s="199">
        <f>Q231*H231</f>
        <v>0</v>
      </c>
      <c r="S231" s="199">
        <v>0</v>
      </c>
      <c r="T231" s="200">
        <f>S231*H231</f>
        <v>0</v>
      </c>
      <c r="U231" s="34"/>
      <c r="V231" s="34"/>
      <c r="W231" s="34"/>
      <c r="X231" s="34"/>
      <c r="Y231" s="34"/>
      <c r="Z231" s="34"/>
      <c r="AA231" s="34"/>
      <c r="AB231" s="34"/>
      <c r="AC231" s="34"/>
      <c r="AD231" s="34"/>
      <c r="AE231" s="34"/>
      <c r="AR231" s="201" t="s">
        <v>298</v>
      </c>
      <c r="AT231" s="201" t="s">
        <v>222</v>
      </c>
      <c r="AU231" s="201" t="s">
        <v>89</v>
      </c>
      <c r="AY231" s="17" t="s">
        <v>220</v>
      </c>
      <c r="BE231" s="202">
        <f>IF(N231="základní",J231,0)</f>
        <v>0</v>
      </c>
      <c r="BF231" s="202">
        <f>IF(N231="snížená",J231,0)</f>
        <v>0</v>
      </c>
      <c r="BG231" s="202">
        <f>IF(N231="zákl. přenesená",J231,0)</f>
        <v>0</v>
      </c>
      <c r="BH231" s="202">
        <f>IF(N231="sníž. přenesená",J231,0)</f>
        <v>0</v>
      </c>
      <c r="BI231" s="202">
        <f>IF(N231="nulová",J231,0)</f>
        <v>0</v>
      </c>
      <c r="BJ231" s="17" t="s">
        <v>89</v>
      </c>
      <c r="BK231" s="202">
        <f>ROUND(I231*H231,2)</f>
        <v>0</v>
      </c>
      <c r="BL231" s="17" t="s">
        <v>298</v>
      </c>
      <c r="BM231" s="201" t="s">
        <v>633</v>
      </c>
    </row>
    <row r="232" spans="1:47" s="2" customFormat="1" ht="126.75">
      <c r="A232" s="34"/>
      <c r="B232" s="35"/>
      <c r="C232" s="36"/>
      <c r="D232" s="205" t="s">
        <v>1760</v>
      </c>
      <c r="E232" s="36"/>
      <c r="F232" s="247" t="s">
        <v>3474</v>
      </c>
      <c r="G232" s="36"/>
      <c r="H232" s="36"/>
      <c r="I232" s="248"/>
      <c r="J232" s="36"/>
      <c r="K232" s="36"/>
      <c r="L232" s="39"/>
      <c r="M232" s="257"/>
      <c r="N232" s="258"/>
      <c r="O232" s="71"/>
      <c r="P232" s="71"/>
      <c r="Q232" s="71"/>
      <c r="R232" s="71"/>
      <c r="S232" s="71"/>
      <c r="T232" s="72"/>
      <c r="U232" s="34"/>
      <c r="V232" s="34"/>
      <c r="W232" s="34"/>
      <c r="X232" s="34"/>
      <c r="Y232" s="34"/>
      <c r="Z232" s="34"/>
      <c r="AA232" s="34"/>
      <c r="AB232" s="34"/>
      <c r="AC232" s="34"/>
      <c r="AD232" s="34"/>
      <c r="AE232" s="34"/>
      <c r="AT232" s="17" t="s">
        <v>1760</v>
      </c>
      <c r="AU232" s="17" t="s">
        <v>89</v>
      </c>
    </row>
    <row r="233" spans="2:63" s="12" customFormat="1" ht="22.9" customHeight="1">
      <c r="B233" s="174"/>
      <c r="C233" s="175"/>
      <c r="D233" s="176" t="s">
        <v>75</v>
      </c>
      <c r="E233" s="188" t="s">
        <v>3488</v>
      </c>
      <c r="F233" s="188" t="s">
        <v>3489</v>
      </c>
      <c r="G233" s="175"/>
      <c r="H233" s="175"/>
      <c r="I233" s="178"/>
      <c r="J233" s="189">
        <f>BK233</f>
        <v>0</v>
      </c>
      <c r="K233" s="175"/>
      <c r="L233" s="180"/>
      <c r="M233" s="181"/>
      <c r="N233" s="182"/>
      <c r="O233" s="182"/>
      <c r="P233" s="183">
        <f>SUM(P234:P237)</f>
        <v>0</v>
      </c>
      <c r="Q233" s="182"/>
      <c r="R233" s="183">
        <f>SUM(R234:R237)</f>
        <v>0</v>
      </c>
      <c r="S233" s="182"/>
      <c r="T233" s="184">
        <f>SUM(T234:T237)</f>
        <v>0</v>
      </c>
      <c r="AR233" s="185" t="s">
        <v>83</v>
      </c>
      <c r="AT233" s="186" t="s">
        <v>75</v>
      </c>
      <c r="AU233" s="186" t="s">
        <v>83</v>
      </c>
      <c r="AY233" s="185" t="s">
        <v>220</v>
      </c>
      <c r="BK233" s="187">
        <f>SUM(BK234:BK237)</f>
        <v>0</v>
      </c>
    </row>
    <row r="234" spans="1:65" s="2" customFormat="1" ht="16.5" customHeight="1">
      <c r="A234" s="34"/>
      <c r="B234" s="35"/>
      <c r="C234" s="190" t="s">
        <v>440</v>
      </c>
      <c r="D234" s="190" t="s">
        <v>222</v>
      </c>
      <c r="E234" s="191" t="s">
        <v>3490</v>
      </c>
      <c r="F234" s="192" t="s">
        <v>3477</v>
      </c>
      <c r="G234" s="193" t="s">
        <v>867</v>
      </c>
      <c r="H234" s="194">
        <v>1</v>
      </c>
      <c r="I234" s="195"/>
      <c r="J234" s="196">
        <f>ROUND(I234*H234,2)</f>
        <v>0</v>
      </c>
      <c r="K234" s="192" t="s">
        <v>1</v>
      </c>
      <c r="L234" s="39"/>
      <c r="M234" s="197" t="s">
        <v>1</v>
      </c>
      <c r="N234" s="198" t="s">
        <v>42</v>
      </c>
      <c r="O234" s="71"/>
      <c r="P234" s="199">
        <f>O234*H234</f>
        <v>0</v>
      </c>
      <c r="Q234" s="199">
        <v>0</v>
      </c>
      <c r="R234" s="199">
        <f>Q234*H234</f>
        <v>0</v>
      </c>
      <c r="S234" s="199">
        <v>0</v>
      </c>
      <c r="T234" s="200">
        <f>S234*H234</f>
        <v>0</v>
      </c>
      <c r="U234" s="34"/>
      <c r="V234" s="34"/>
      <c r="W234" s="34"/>
      <c r="X234" s="34"/>
      <c r="Y234" s="34"/>
      <c r="Z234" s="34"/>
      <c r="AA234" s="34"/>
      <c r="AB234" s="34"/>
      <c r="AC234" s="34"/>
      <c r="AD234" s="34"/>
      <c r="AE234" s="34"/>
      <c r="AR234" s="201" t="s">
        <v>298</v>
      </c>
      <c r="AT234" s="201" t="s">
        <v>222</v>
      </c>
      <c r="AU234" s="201" t="s">
        <v>89</v>
      </c>
      <c r="AY234" s="17" t="s">
        <v>220</v>
      </c>
      <c r="BE234" s="202">
        <f>IF(N234="základní",J234,0)</f>
        <v>0</v>
      </c>
      <c r="BF234" s="202">
        <f>IF(N234="snížená",J234,0)</f>
        <v>0</v>
      </c>
      <c r="BG234" s="202">
        <f>IF(N234="zákl. přenesená",J234,0)</f>
        <v>0</v>
      </c>
      <c r="BH234" s="202">
        <f>IF(N234="sníž. přenesená",J234,0)</f>
        <v>0</v>
      </c>
      <c r="BI234" s="202">
        <f>IF(N234="nulová",J234,0)</f>
        <v>0</v>
      </c>
      <c r="BJ234" s="17" t="s">
        <v>89</v>
      </c>
      <c r="BK234" s="202">
        <f>ROUND(I234*H234,2)</f>
        <v>0</v>
      </c>
      <c r="BL234" s="17" t="s">
        <v>298</v>
      </c>
      <c r="BM234" s="201" t="s">
        <v>643</v>
      </c>
    </row>
    <row r="235" spans="1:47" s="2" customFormat="1" ht="185.25">
      <c r="A235" s="34"/>
      <c r="B235" s="35"/>
      <c r="C235" s="36"/>
      <c r="D235" s="205" t="s">
        <v>1760</v>
      </c>
      <c r="E235" s="36"/>
      <c r="F235" s="247" t="s">
        <v>3478</v>
      </c>
      <c r="G235" s="36"/>
      <c r="H235" s="36"/>
      <c r="I235" s="248"/>
      <c r="J235" s="36"/>
      <c r="K235" s="36"/>
      <c r="L235" s="39"/>
      <c r="M235" s="257"/>
      <c r="N235" s="258"/>
      <c r="O235" s="71"/>
      <c r="P235" s="71"/>
      <c r="Q235" s="71"/>
      <c r="R235" s="71"/>
      <c r="S235" s="71"/>
      <c r="T235" s="72"/>
      <c r="U235" s="34"/>
      <c r="V235" s="34"/>
      <c r="W235" s="34"/>
      <c r="X235" s="34"/>
      <c r="Y235" s="34"/>
      <c r="Z235" s="34"/>
      <c r="AA235" s="34"/>
      <c r="AB235" s="34"/>
      <c r="AC235" s="34"/>
      <c r="AD235" s="34"/>
      <c r="AE235" s="34"/>
      <c r="AT235" s="17" t="s">
        <v>1760</v>
      </c>
      <c r="AU235" s="17" t="s">
        <v>89</v>
      </c>
    </row>
    <row r="236" spans="1:65" s="2" customFormat="1" ht="16.5" customHeight="1">
      <c r="A236" s="34"/>
      <c r="B236" s="35"/>
      <c r="C236" s="190" t="s">
        <v>444</v>
      </c>
      <c r="D236" s="190" t="s">
        <v>222</v>
      </c>
      <c r="E236" s="191" t="s">
        <v>3491</v>
      </c>
      <c r="F236" s="192" t="s">
        <v>3480</v>
      </c>
      <c r="G236" s="193" t="s">
        <v>867</v>
      </c>
      <c r="H236" s="194">
        <v>1</v>
      </c>
      <c r="I236" s="195"/>
      <c r="J236" s="196">
        <f>ROUND(I236*H236,2)</f>
        <v>0</v>
      </c>
      <c r="K236" s="192" t="s">
        <v>1</v>
      </c>
      <c r="L236" s="39"/>
      <c r="M236" s="197" t="s">
        <v>1</v>
      </c>
      <c r="N236" s="198" t="s">
        <v>42</v>
      </c>
      <c r="O236" s="71"/>
      <c r="P236" s="199">
        <f>O236*H236</f>
        <v>0</v>
      </c>
      <c r="Q236" s="199">
        <v>0</v>
      </c>
      <c r="R236" s="199">
        <f>Q236*H236</f>
        <v>0</v>
      </c>
      <c r="S236" s="199">
        <v>0</v>
      </c>
      <c r="T236" s="200">
        <f>S236*H236</f>
        <v>0</v>
      </c>
      <c r="U236" s="34"/>
      <c r="V236" s="34"/>
      <c r="W236" s="34"/>
      <c r="X236" s="34"/>
      <c r="Y236" s="34"/>
      <c r="Z236" s="34"/>
      <c r="AA236" s="34"/>
      <c r="AB236" s="34"/>
      <c r="AC236" s="34"/>
      <c r="AD236" s="34"/>
      <c r="AE236" s="34"/>
      <c r="AR236" s="201" t="s">
        <v>298</v>
      </c>
      <c r="AT236" s="201" t="s">
        <v>222</v>
      </c>
      <c r="AU236" s="201" t="s">
        <v>89</v>
      </c>
      <c r="AY236" s="17" t="s">
        <v>220</v>
      </c>
      <c r="BE236" s="202">
        <f>IF(N236="základní",J236,0)</f>
        <v>0</v>
      </c>
      <c r="BF236" s="202">
        <f>IF(N236="snížená",J236,0)</f>
        <v>0</v>
      </c>
      <c r="BG236" s="202">
        <f>IF(N236="zákl. přenesená",J236,0)</f>
        <v>0</v>
      </c>
      <c r="BH236" s="202">
        <f>IF(N236="sníž. přenesená",J236,0)</f>
        <v>0</v>
      </c>
      <c r="BI236" s="202">
        <f>IF(N236="nulová",J236,0)</f>
        <v>0</v>
      </c>
      <c r="BJ236" s="17" t="s">
        <v>89</v>
      </c>
      <c r="BK236" s="202">
        <f>ROUND(I236*H236,2)</f>
        <v>0</v>
      </c>
      <c r="BL236" s="17" t="s">
        <v>298</v>
      </c>
      <c r="BM236" s="201" t="s">
        <v>653</v>
      </c>
    </row>
    <row r="237" spans="1:47" s="2" customFormat="1" ht="78">
      <c r="A237" s="34"/>
      <c r="B237" s="35"/>
      <c r="C237" s="36"/>
      <c r="D237" s="205" t="s">
        <v>1760</v>
      </c>
      <c r="E237" s="36"/>
      <c r="F237" s="247" t="s">
        <v>3481</v>
      </c>
      <c r="G237" s="36"/>
      <c r="H237" s="36"/>
      <c r="I237" s="248"/>
      <c r="J237" s="36"/>
      <c r="K237" s="36"/>
      <c r="L237" s="39"/>
      <c r="M237" s="257"/>
      <c r="N237" s="258"/>
      <c r="O237" s="71"/>
      <c r="P237" s="71"/>
      <c r="Q237" s="71"/>
      <c r="R237" s="71"/>
      <c r="S237" s="71"/>
      <c r="T237" s="72"/>
      <c r="U237" s="34"/>
      <c r="V237" s="34"/>
      <c r="W237" s="34"/>
      <c r="X237" s="34"/>
      <c r="Y237" s="34"/>
      <c r="Z237" s="34"/>
      <c r="AA237" s="34"/>
      <c r="AB237" s="34"/>
      <c r="AC237" s="34"/>
      <c r="AD237" s="34"/>
      <c r="AE237" s="34"/>
      <c r="AT237" s="17" t="s">
        <v>1760</v>
      </c>
      <c r="AU237" s="17" t="s">
        <v>89</v>
      </c>
    </row>
    <row r="238" spans="2:63" s="12" customFormat="1" ht="22.9" customHeight="1">
      <c r="B238" s="174"/>
      <c r="C238" s="175"/>
      <c r="D238" s="176" t="s">
        <v>75</v>
      </c>
      <c r="E238" s="188" t="s">
        <v>3492</v>
      </c>
      <c r="F238" s="188" t="s">
        <v>3493</v>
      </c>
      <c r="G238" s="175"/>
      <c r="H238" s="175"/>
      <c r="I238" s="178"/>
      <c r="J238" s="189">
        <f>BK238</f>
        <v>0</v>
      </c>
      <c r="K238" s="175"/>
      <c r="L238" s="180"/>
      <c r="M238" s="181"/>
      <c r="N238" s="182"/>
      <c r="O238" s="182"/>
      <c r="P238" s="183">
        <f>SUM(P239:P240)</f>
        <v>0</v>
      </c>
      <c r="Q238" s="182"/>
      <c r="R238" s="183">
        <f>SUM(R239:R240)</f>
        <v>0</v>
      </c>
      <c r="S238" s="182"/>
      <c r="T238" s="184">
        <f>SUM(T239:T240)</f>
        <v>0</v>
      </c>
      <c r="AR238" s="185" t="s">
        <v>83</v>
      </c>
      <c r="AT238" s="186" t="s">
        <v>75</v>
      </c>
      <c r="AU238" s="186" t="s">
        <v>83</v>
      </c>
      <c r="AY238" s="185" t="s">
        <v>220</v>
      </c>
      <c r="BK238" s="187">
        <f>SUM(BK239:BK240)</f>
        <v>0</v>
      </c>
    </row>
    <row r="239" spans="1:65" s="2" customFormat="1" ht="21.75" customHeight="1">
      <c r="A239" s="34"/>
      <c r="B239" s="35"/>
      <c r="C239" s="190" t="s">
        <v>448</v>
      </c>
      <c r="D239" s="190" t="s">
        <v>222</v>
      </c>
      <c r="E239" s="191" t="s">
        <v>563</v>
      </c>
      <c r="F239" s="192" t="s">
        <v>3484</v>
      </c>
      <c r="G239" s="193" t="s">
        <v>867</v>
      </c>
      <c r="H239" s="194">
        <v>1</v>
      </c>
      <c r="I239" s="195"/>
      <c r="J239" s="196">
        <f>ROUND(I239*H239,2)</f>
        <v>0</v>
      </c>
      <c r="K239" s="192" t="s">
        <v>1</v>
      </c>
      <c r="L239" s="39"/>
      <c r="M239" s="197" t="s">
        <v>1</v>
      </c>
      <c r="N239" s="198" t="s">
        <v>42</v>
      </c>
      <c r="O239" s="71"/>
      <c r="P239" s="199">
        <f>O239*H239</f>
        <v>0</v>
      </c>
      <c r="Q239" s="199">
        <v>0</v>
      </c>
      <c r="R239" s="199">
        <f>Q239*H239</f>
        <v>0</v>
      </c>
      <c r="S239" s="199">
        <v>0</v>
      </c>
      <c r="T239" s="200">
        <f>S239*H239</f>
        <v>0</v>
      </c>
      <c r="U239" s="34"/>
      <c r="V239" s="34"/>
      <c r="W239" s="34"/>
      <c r="X239" s="34"/>
      <c r="Y239" s="34"/>
      <c r="Z239" s="34"/>
      <c r="AA239" s="34"/>
      <c r="AB239" s="34"/>
      <c r="AC239" s="34"/>
      <c r="AD239" s="34"/>
      <c r="AE239" s="34"/>
      <c r="AR239" s="201" t="s">
        <v>298</v>
      </c>
      <c r="AT239" s="201" t="s">
        <v>222</v>
      </c>
      <c r="AU239" s="201" t="s">
        <v>89</v>
      </c>
      <c r="AY239" s="17" t="s">
        <v>220</v>
      </c>
      <c r="BE239" s="202">
        <f>IF(N239="základní",J239,0)</f>
        <v>0</v>
      </c>
      <c r="BF239" s="202">
        <f>IF(N239="snížená",J239,0)</f>
        <v>0</v>
      </c>
      <c r="BG239" s="202">
        <f>IF(N239="zákl. přenesená",J239,0)</f>
        <v>0</v>
      </c>
      <c r="BH239" s="202">
        <f>IF(N239="sníž. přenesená",J239,0)</f>
        <v>0</v>
      </c>
      <c r="BI239" s="202">
        <f>IF(N239="nulová",J239,0)</f>
        <v>0</v>
      </c>
      <c r="BJ239" s="17" t="s">
        <v>89</v>
      </c>
      <c r="BK239" s="202">
        <f>ROUND(I239*H239,2)</f>
        <v>0</v>
      </c>
      <c r="BL239" s="17" t="s">
        <v>298</v>
      </c>
      <c r="BM239" s="201" t="s">
        <v>662</v>
      </c>
    </row>
    <row r="240" spans="1:47" s="2" customFormat="1" ht="107.25">
      <c r="A240" s="34"/>
      <c r="B240" s="35"/>
      <c r="C240" s="36"/>
      <c r="D240" s="205" t="s">
        <v>1760</v>
      </c>
      <c r="E240" s="36"/>
      <c r="F240" s="247" t="s">
        <v>3494</v>
      </c>
      <c r="G240" s="36"/>
      <c r="H240" s="36"/>
      <c r="I240" s="248"/>
      <c r="J240" s="36"/>
      <c r="K240" s="36"/>
      <c r="L240" s="39"/>
      <c r="M240" s="249"/>
      <c r="N240" s="250"/>
      <c r="O240" s="251"/>
      <c r="P240" s="251"/>
      <c r="Q240" s="251"/>
      <c r="R240" s="251"/>
      <c r="S240" s="251"/>
      <c r="T240" s="252"/>
      <c r="U240" s="34"/>
      <c r="V240" s="34"/>
      <c r="W240" s="34"/>
      <c r="X240" s="34"/>
      <c r="Y240" s="34"/>
      <c r="Z240" s="34"/>
      <c r="AA240" s="34"/>
      <c r="AB240" s="34"/>
      <c r="AC240" s="34"/>
      <c r="AD240" s="34"/>
      <c r="AE240" s="34"/>
      <c r="AT240" s="17" t="s">
        <v>1760</v>
      </c>
      <c r="AU240" s="17" t="s">
        <v>89</v>
      </c>
    </row>
    <row r="241" spans="1:31" s="2" customFormat="1" ht="6.95" customHeight="1">
      <c r="A241" s="34"/>
      <c r="B241" s="54"/>
      <c r="C241" s="55"/>
      <c r="D241" s="55"/>
      <c r="E241" s="55"/>
      <c r="F241" s="55"/>
      <c r="G241" s="55"/>
      <c r="H241" s="55"/>
      <c r="I241" s="55"/>
      <c r="J241" s="55"/>
      <c r="K241" s="55"/>
      <c r="L241" s="39"/>
      <c r="M241" s="34"/>
      <c r="O241" s="34"/>
      <c r="P241" s="34"/>
      <c r="Q241" s="34"/>
      <c r="R241" s="34"/>
      <c r="S241" s="34"/>
      <c r="T241" s="34"/>
      <c r="U241" s="34"/>
      <c r="V241" s="34"/>
      <c r="W241" s="34"/>
      <c r="X241" s="34"/>
      <c r="Y241" s="34"/>
      <c r="Z241" s="34"/>
      <c r="AA241" s="34"/>
      <c r="AB241" s="34"/>
      <c r="AC241" s="34"/>
      <c r="AD241" s="34"/>
      <c r="AE241" s="34"/>
    </row>
  </sheetData>
  <sheetProtection password="DAFF" sheet="1" objects="1" scenarios="1"/>
  <autoFilter ref="C144:K240"/>
  <mergeCells count="12">
    <mergeCell ref="E137:H137"/>
    <mergeCell ref="L2:V2"/>
    <mergeCell ref="E85:H85"/>
    <mergeCell ref="E87:H87"/>
    <mergeCell ref="E89:H89"/>
    <mergeCell ref="E133:H133"/>
    <mergeCell ref="E135:H13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207"/>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154</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3302</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3495</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1</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ROUND(J140,2)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ROUND((SUM(BE140:BE206)),2)</f>
        <v>0</v>
      </c>
      <c r="G35" s="34"/>
      <c r="H35" s="34"/>
      <c r="I35" s="129">
        <v>0.21</v>
      </c>
      <c r="J35" s="128">
        <f>ROUND(((SUM(BE140:BE206))*I35),2)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ROUND((SUM(BF140:BF206)),2)</f>
        <v>0</v>
      </c>
      <c r="G36" s="34"/>
      <c r="H36" s="34"/>
      <c r="I36" s="129">
        <v>0.15</v>
      </c>
      <c r="J36" s="128">
        <f>ROUND(((SUM(BF140:BF206))*I36),2)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ROUND((SUM(BG140:BG206)),2)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ROUND((SUM(BH140:BH206)),2)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ROUND((SUM(BI140:BI206)),2)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3302</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06.3 - SO 06-Interiér 2.NP - patro</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J140</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3304</v>
      </c>
      <c r="E99" s="155"/>
      <c r="F99" s="155"/>
      <c r="G99" s="155"/>
      <c r="H99" s="155"/>
      <c r="I99" s="155"/>
      <c r="J99" s="156">
        <f>J141</f>
        <v>0</v>
      </c>
      <c r="K99" s="153"/>
      <c r="L99" s="157"/>
    </row>
    <row r="100" spans="2:12" s="10" customFormat="1" ht="19.9" customHeight="1">
      <c r="B100" s="158"/>
      <c r="C100" s="104"/>
      <c r="D100" s="159" t="s">
        <v>3496</v>
      </c>
      <c r="E100" s="160"/>
      <c r="F100" s="160"/>
      <c r="G100" s="160"/>
      <c r="H100" s="160"/>
      <c r="I100" s="160"/>
      <c r="J100" s="161">
        <f>J142</f>
        <v>0</v>
      </c>
      <c r="K100" s="104"/>
      <c r="L100" s="162"/>
    </row>
    <row r="101" spans="2:12" s="10" customFormat="1" ht="19.9" customHeight="1">
      <c r="B101" s="158"/>
      <c r="C101" s="104"/>
      <c r="D101" s="159" t="s">
        <v>3497</v>
      </c>
      <c r="E101" s="160"/>
      <c r="F101" s="160"/>
      <c r="G101" s="160"/>
      <c r="H101" s="160"/>
      <c r="I101" s="160"/>
      <c r="J101" s="161">
        <f>J148</f>
        <v>0</v>
      </c>
      <c r="K101" s="104"/>
      <c r="L101" s="162"/>
    </row>
    <row r="102" spans="2:12" s="10" customFormat="1" ht="19.9" customHeight="1">
      <c r="B102" s="158"/>
      <c r="C102" s="104"/>
      <c r="D102" s="159" t="s">
        <v>3498</v>
      </c>
      <c r="E102" s="160"/>
      <c r="F102" s="160"/>
      <c r="G102" s="160"/>
      <c r="H102" s="160"/>
      <c r="I102" s="160"/>
      <c r="J102" s="161">
        <f>J151</f>
        <v>0</v>
      </c>
      <c r="K102" s="104"/>
      <c r="L102" s="162"/>
    </row>
    <row r="103" spans="2:12" s="10" customFormat="1" ht="19.9" customHeight="1">
      <c r="B103" s="158"/>
      <c r="C103" s="104"/>
      <c r="D103" s="159" t="s">
        <v>3499</v>
      </c>
      <c r="E103" s="160"/>
      <c r="F103" s="160"/>
      <c r="G103" s="160"/>
      <c r="H103" s="160"/>
      <c r="I103" s="160"/>
      <c r="J103" s="161">
        <f>J154</f>
        <v>0</v>
      </c>
      <c r="K103" s="104"/>
      <c r="L103" s="162"/>
    </row>
    <row r="104" spans="2:12" s="10" customFormat="1" ht="19.9" customHeight="1">
      <c r="B104" s="158"/>
      <c r="C104" s="104"/>
      <c r="D104" s="159" t="s">
        <v>3500</v>
      </c>
      <c r="E104" s="160"/>
      <c r="F104" s="160"/>
      <c r="G104" s="160"/>
      <c r="H104" s="160"/>
      <c r="I104" s="160"/>
      <c r="J104" s="161">
        <f>J157</f>
        <v>0</v>
      </c>
      <c r="K104" s="104"/>
      <c r="L104" s="162"/>
    </row>
    <row r="105" spans="2:12" s="10" customFormat="1" ht="19.9" customHeight="1">
      <c r="B105" s="158"/>
      <c r="C105" s="104"/>
      <c r="D105" s="159" t="s">
        <v>3501</v>
      </c>
      <c r="E105" s="160"/>
      <c r="F105" s="160"/>
      <c r="G105" s="160"/>
      <c r="H105" s="160"/>
      <c r="I105" s="160"/>
      <c r="J105" s="161">
        <f>J160</f>
        <v>0</v>
      </c>
      <c r="K105" s="104"/>
      <c r="L105" s="162"/>
    </row>
    <row r="106" spans="2:12" s="10" customFormat="1" ht="19.9" customHeight="1">
      <c r="B106" s="158"/>
      <c r="C106" s="104"/>
      <c r="D106" s="159" t="s">
        <v>3502</v>
      </c>
      <c r="E106" s="160"/>
      <c r="F106" s="160"/>
      <c r="G106" s="160"/>
      <c r="H106" s="160"/>
      <c r="I106" s="160"/>
      <c r="J106" s="161">
        <f>J163</f>
        <v>0</v>
      </c>
      <c r="K106" s="104"/>
      <c r="L106" s="162"/>
    </row>
    <row r="107" spans="2:12" s="10" customFormat="1" ht="14.85" customHeight="1">
      <c r="B107" s="158"/>
      <c r="C107" s="104"/>
      <c r="D107" s="159" t="s">
        <v>3503</v>
      </c>
      <c r="E107" s="160"/>
      <c r="F107" s="160"/>
      <c r="G107" s="160"/>
      <c r="H107" s="160"/>
      <c r="I107" s="160"/>
      <c r="J107" s="161">
        <f>J164</f>
        <v>0</v>
      </c>
      <c r="K107" s="104"/>
      <c r="L107" s="162"/>
    </row>
    <row r="108" spans="2:12" s="10" customFormat="1" ht="14.85" customHeight="1">
      <c r="B108" s="158"/>
      <c r="C108" s="104"/>
      <c r="D108" s="159" t="s">
        <v>3504</v>
      </c>
      <c r="E108" s="160"/>
      <c r="F108" s="160"/>
      <c r="G108" s="160"/>
      <c r="H108" s="160"/>
      <c r="I108" s="160"/>
      <c r="J108" s="161">
        <f>J170</f>
        <v>0</v>
      </c>
      <c r="K108" s="104"/>
      <c r="L108" s="162"/>
    </row>
    <row r="109" spans="2:12" s="10" customFormat="1" ht="14.85" customHeight="1">
      <c r="B109" s="158"/>
      <c r="C109" s="104"/>
      <c r="D109" s="159" t="s">
        <v>3505</v>
      </c>
      <c r="E109" s="160"/>
      <c r="F109" s="160"/>
      <c r="G109" s="160"/>
      <c r="H109" s="160"/>
      <c r="I109" s="160"/>
      <c r="J109" s="161">
        <f>J173</f>
        <v>0</v>
      </c>
      <c r="K109" s="104"/>
      <c r="L109" s="162"/>
    </row>
    <row r="110" spans="2:12" s="10" customFormat="1" ht="14.85" customHeight="1">
      <c r="B110" s="158"/>
      <c r="C110" s="104"/>
      <c r="D110" s="159" t="s">
        <v>3506</v>
      </c>
      <c r="E110" s="160"/>
      <c r="F110" s="160"/>
      <c r="G110" s="160"/>
      <c r="H110" s="160"/>
      <c r="I110" s="160"/>
      <c r="J110" s="161">
        <f>J176</f>
        <v>0</v>
      </c>
      <c r="K110" s="104"/>
      <c r="L110" s="162"/>
    </row>
    <row r="111" spans="2:12" s="10" customFormat="1" ht="14.85" customHeight="1">
      <c r="B111" s="158"/>
      <c r="C111" s="104"/>
      <c r="D111" s="159" t="s">
        <v>3507</v>
      </c>
      <c r="E111" s="160"/>
      <c r="F111" s="160"/>
      <c r="G111" s="160"/>
      <c r="H111" s="160"/>
      <c r="I111" s="160"/>
      <c r="J111" s="161">
        <f>J179</f>
        <v>0</v>
      </c>
      <c r="K111" s="104"/>
      <c r="L111" s="162"/>
    </row>
    <row r="112" spans="2:12" s="10" customFormat="1" ht="14.85" customHeight="1">
      <c r="B112" s="158"/>
      <c r="C112" s="104"/>
      <c r="D112" s="159" t="s">
        <v>3508</v>
      </c>
      <c r="E112" s="160"/>
      <c r="F112" s="160"/>
      <c r="G112" s="160"/>
      <c r="H112" s="160"/>
      <c r="I112" s="160"/>
      <c r="J112" s="161">
        <f>J188</f>
        <v>0</v>
      </c>
      <c r="K112" s="104"/>
      <c r="L112" s="162"/>
    </row>
    <row r="113" spans="2:12" s="9" customFormat="1" ht="24.95" customHeight="1">
      <c r="B113" s="152"/>
      <c r="C113" s="153"/>
      <c r="D113" s="154" t="s">
        <v>3404</v>
      </c>
      <c r="E113" s="155"/>
      <c r="F113" s="155"/>
      <c r="G113" s="155"/>
      <c r="H113" s="155"/>
      <c r="I113" s="155"/>
      <c r="J113" s="156">
        <f>J191</f>
        <v>0</v>
      </c>
      <c r="K113" s="153"/>
      <c r="L113" s="157"/>
    </row>
    <row r="114" spans="2:12" s="10" customFormat="1" ht="19.9" customHeight="1">
      <c r="B114" s="158"/>
      <c r="C114" s="104"/>
      <c r="D114" s="159" t="s">
        <v>3509</v>
      </c>
      <c r="E114" s="160"/>
      <c r="F114" s="160"/>
      <c r="G114" s="160"/>
      <c r="H114" s="160"/>
      <c r="I114" s="160"/>
      <c r="J114" s="161">
        <f>J192</f>
        <v>0</v>
      </c>
      <c r="K114" s="104"/>
      <c r="L114" s="162"/>
    </row>
    <row r="115" spans="2:12" s="10" customFormat="1" ht="19.9" customHeight="1">
      <c r="B115" s="158"/>
      <c r="C115" s="104"/>
      <c r="D115" s="159" t="s">
        <v>3510</v>
      </c>
      <c r="E115" s="160"/>
      <c r="F115" s="160"/>
      <c r="G115" s="160"/>
      <c r="H115" s="160"/>
      <c r="I115" s="160"/>
      <c r="J115" s="161">
        <f>J195</f>
        <v>0</v>
      </c>
      <c r="K115" s="104"/>
      <c r="L115" s="162"/>
    </row>
    <row r="116" spans="2:12" s="10" customFormat="1" ht="19.9" customHeight="1">
      <c r="B116" s="158"/>
      <c r="C116" s="104"/>
      <c r="D116" s="159" t="s">
        <v>3511</v>
      </c>
      <c r="E116" s="160"/>
      <c r="F116" s="160"/>
      <c r="G116" s="160"/>
      <c r="H116" s="160"/>
      <c r="I116" s="160"/>
      <c r="J116" s="161">
        <f>J198</f>
        <v>0</v>
      </c>
      <c r="K116" s="104"/>
      <c r="L116" s="162"/>
    </row>
    <row r="117" spans="2:12" s="10" customFormat="1" ht="19.9" customHeight="1">
      <c r="B117" s="158"/>
      <c r="C117" s="104"/>
      <c r="D117" s="159" t="s">
        <v>3512</v>
      </c>
      <c r="E117" s="160"/>
      <c r="F117" s="160"/>
      <c r="G117" s="160"/>
      <c r="H117" s="160"/>
      <c r="I117" s="160"/>
      <c r="J117" s="161">
        <f>J201</f>
        <v>0</v>
      </c>
      <c r="K117" s="104"/>
      <c r="L117" s="162"/>
    </row>
    <row r="118" spans="2:12" s="10" customFormat="1" ht="19.9" customHeight="1">
      <c r="B118" s="158"/>
      <c r="C118" s="104"/>
      <c r="D118" s="159" t="s">
        <v>3513</v>
      </c>
      <c r="E118" s="160"/>
      <c r="F118" s="160"/>
      <c r="G118" s="160"/>
      <c r="H118" s="160"/>
      <c r="I118" s="160"/>
      <c r="J118" s="161">
        <f>J204</f>
        <v>0</v>
      </c>
      <c r="K118" s="104"/>
      <c r="L118" s="162"/>
    </row>
    <row r="119" spans="1:31" s="2" customFormat="1" ht="21.7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6.95" customHeight="1">
      <c r="A120" s="34"/>
      <c r="B120" s="54"/>
      <c r="C120" s="55"/>
      <c r="D120" s="55"/>
      <c r="E120" s="55"/>
      <c r="F120" s="55"/>
      <c r="G120" s="55"/>
      <c r="H120" s="55"/>
      <c r="I120" s="55"/>
      <c r="J120" s="55"/>
      <c r="K120" s="55"/>
      <c r="L120" s="51"/>
      <c r="S120" s="34"/>
      <c r="T120" s="34"/>
      <c r="U120" s="34"/>
      <c r="V120" s="34"/>
      <c r="W120" s="34"/>
      <c r="X120" s="34"/>
      <c r="Y120" s="34"/>
      <c r="Z120" s="34"/>
      <c r="AA120" s="34"/>
      <c r="AB120" s="34"/>
      <c r="AC120" s="34"/>
      <c r="AD120" s="34"/>
      <c r="AE120" s="34"/>
    </row>
    <row r="124" spans="1:31" s="2" customFormat="1" ht="6.95" customHeight="1">
      <c r="A124" s="34"/>
      <c r="B124" s="56"/>
      <c r="C124" s="57"/>
      <c r="D124" s="57"/>
      <c r="E124" s="57"/>
      <c r="F124" s="57"/>
      <c r="G124" s="57"/>
      <c r="H124" s="57"/>
      <c r="I124" s="57"/>
      <c r="J124" s="57"/>
      <c r="K124" s="57"/>
      <c r="L124" s="51"/>
      <c r="S124" s="34"/>
      <c r="T124" s="34"/>
      <c r="U124" s="34"/>
      <c r="V124" s="34"/>
      <c r="W124" s="34"/>
      <c r="X124" s="34"/>
      <c r="Y124" s="34"/>
      <c r="Z124" s="34"/>
      <c r="AA124" s="34"/>
      <c r="AB124" s="34"/>
      <c r="AC124" s="34"/>
      <c r="AD124" s="34"/>
      <c r="AE124" s="34"/>
    </row>
    <row r="125" spans="1:31" s="2" customFormat="1" ht="24.95" customHeight="1">
      <c r="A125" s="34"/>
      <c r="B125" s="35"/>
      <c r="C125" s="23" t="s">
        <v>205</v>
      </c>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2" customHeight="1">
      <c r="A127" s="34"/>
      <c r="B127" s="35"/>
      <c r="C127" s="29" t="s">
        <v>16</v>
      </c>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2" customFormat="1" ht="16.5" customHeight="1">
      <c r="A128" s="34"/>
      <c r="B128" s="35"/>
      <c r="C128" s="36"/>
      <c r="D128" s="36"/>
      <c r="E128" s="313" t="str">
        <f>E7</f>
        <v>Centrum pro osoby se zdravotním postižením</v>
      </c>
      <c r="F128" s="314"/>
      <c r="G128" s="314"/>
      <c r="H128" s="314"/>
      <c r="I128" s="36"/>
      <c r="J128" s="36"/>
      <c r="K128" s="36"/>
      <c r="L128" s="51"/>
      <c r="S128" s="34"/>
      <c r="T128" s="34"/>
      <c r="U128" s="34"/>
      <c r="V128" s="34"/>
      <c r="W128" s="34"/>
      <c r="X128" s="34"/>
      <c r="Y128" s="34"/>
      <c r="Z128" s="34"/>
      <c r="AA128" s="34"/>
      <c r="AB128" s="34"/>
      <c r="AC128" s="34"/>
      <c r="AD128" s="34"/>
      <c r="AE128" s="34"/>
    </row>
    <row r="129" spans="2:12" s="1" customFormat="1" ht="12" customHeight="1">
      <c r="B129" s="21"/>
      <c r="C129" s="29" t="s">
        <v>172</v>
      </c>
      <c r="D129" s="22"/>
      <c r="E129" s="22"/>
      <c r="F129" s="22"/>
      <c r="G129" s="22"/>
      <c r="H129" s="22"/>
      <c r="I129" s="22"/>
      <c r="J129" s="22"/>
      <c r="K129" s="22"/>
      <c r="L129" s="20"/>
    </row>
    <row r="130" spans="1:31" s="2" customFormat="1" ht="16.5" customHeight="1">
      <c r="A130" s="34"/>
      <c r="B130" s="35"/>
      <c r="C130" s="36"/>
      <c r="D130" s="36"/>
      <c r="E130" s="313" t="s">
        <v>3302</v>
      </c>
      <c r="F130" s="312"/>
      <c r="G130" s="312"/>
      <c r="H130" s="312"/>
      <c r="I130" s="36"/>
      <c r="J130" s="36"/>
      <c r="K130" s="36"/>
      <c r="L130" s="51"/>
      <c r="S130" s="34"/>
      <c r="T130" s="34"/>
      <c r="U130" s="34"/>
      <c r="V130" s="34"/>
      <c r="W130" s="34"/>
      <c r="X130" s="34"/>
      <c r="Y130" s="34"/>
      <c r="Z130" s="34"/>
      <c r="AA130" s="34"/>
      <c r="AB130" s="34"/>
      <c r="AC130" s="34"/>
      <c r="AD130" s="34"/>
      <c r="AE130" s="34"/>
    </row>
    <row r="131" spans="1:31" s="2" customFormat="1" ht="12" customHeight="1">
      <c r="A131" s="34"/>
      <c r="B131" s="35"/>
      <c r="C131" s="29" t="s">
        <v>174</v>
      </c>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16.5" customHeight="1">
      <c r="A132" s="34"/>
      <c r="B132" s="35"/>
      <c r="C132" s="36"/>
      <c r="D132" s="36"/>
      <c r="E132" s="274" t="str">
        <f>E11</f>
        <v>06.3 - SO 06-Interiér 2.NP - patro</v>
      </c>
      <c r="F132" s="312"/>
      <c r="G132" s="312"/>
      <c r="H132" s="312"/>
      <c r="I132" s="36"/>
      <c r="J132" s="36"/>
      <c r="K132" s="36"/>
      <c r="L132" s="51"/>
      <c r="S132" s="34"/>
      <c r="T132" s="34"/>
      <c r="U132" s="34"/>
      <c r="V132" s="34"/>
      <c r="W132" s="34"/>
      <c r="X132" s="34"/>
      <c r="Y132" s="34"/>
      <c r="Z132" s="34"/>
      <c r="AA132" s="34"/>
      <c r="AB132" s="34"/>
      <c r="AC132" s="34"/>
      <c r="AD132" s="34"/>
      <c r="AE132" s="34"/>
    </row>
    <row r="133" spans="1:31" s="2" customFormat="1" ht="6.95" customHeight="1">
      <c r="A133" s="34"/>
      <c r="B133" s="35"/>
      <c r="C133" s="36"/>
      <c r="D133" s="36"/>
      <c r="E133" s="36"/>
      <c r="F133" s="36"/>
      <c r="G133" s="36"/>
      <c r="H133" s="36"/>
      <c r="I133" s="36"/>
      <c r="J133" s="36"/>
      <c r="K133" s="36"/>
      <c r="L133" s="51"/>
      <c r="S133" s="34"/>
      <c r="T133" s="34"/>
      <c r="U133" s="34"/>
      <c r="V133" s="34"/>
      <c r="W133" s="34"/>
      <c r="X133" s="34"/>
      <c r="Y133" s="34"/>
      <c r="Z133" s="34"/>
      <c r="AA133" s="34"/>
      <c r="AB133" s="34"/>
      <c r="AC133" s="34"/>
      <c r="AD133" s="34"/>
      <c r="AE133" s="34"/>
    </row>
    <row r="134" spans="1:31" s="2" customFormat="1" ht="12" customHeight="1">
      <c r="A134" s="34"/>
      <c r="B134" s="35"/>
      <c r="C134" s="29" t="s">
        <v>20</v>
      </c>
      <c r="D134" s="36"/>
      <c r="E134" s="36"/>
      <c r="F134" s="27" t="str">
        <f>F14</f>
        <v xml:space="preserve">Hradec Králové-Roudnička </v>
      </c>
      <c r="G134" s="36"/>
      <c r="H134" s="36"/>
      <c r="I134" s="29" t="s">
        <v>22</v>
      </c>
      <c r="J134" s="66" t="str">
        <f>IF(J14="","",J14)</f>
        <v>Vyplň údaj</v>
      </c>
      <c r="K134" s="36"/>
      <c r="L134" s="51"/>
      <c r="S134" s="34"/>
      <c r="T134" s="34"/>
      <c r="U134" s="34"/>
      <c r="V134" s="34"/>
      <c r="W134" s="34"/>
      <c r="X134" s="34"/>
      <c r="Y134" s="34"/>
      <c r="Z134" s="34"/>
      <c r="AA134" s="34"/>
      <c r="AB134" s="34"/>
      <c r="AC134" s="34"/>
      <c r="AD134" s="34"/>
      <c r="AE134" s="34"/>
    </row>
    <row r="135" spans="1:31" s="2" customFormat="1" ht="6.95" customHeight="1">
      <c r="A135" s="34"/>
      <c r="B135" s="35"/>
      <c r="C135" s="36"/>
      <c r="D135" s="36"/>
      <c r="E135" s="36"/>
      <c r="F135" s="36"/>
      <c r="G135" s="36"/>
      <c r="H135" s="36"/>
      <c r="I135" s="36"/>
      <c r="J135" s="36"/>
      <c r="K135" s="36"/>
      <c r="L135" s="51"/>
      <c r="S135" s="34"/>
      <c r="T135" s="34"/>
      <c r="U135" s="34"/>
      <c r="V135" s="34"/>
      <c r="W135" s="34"/>
      <c r="X135" s="34"/>
      <c r="Y135" s="34"/>
      <c r="Z135" s="34"/>
      <c r="AA135" s="34"/>
      <c r="AB135" s="34"/>
      <c r="AC135" s="34"/>
      <c r="AD135" s="34"/>
      <c r="AE135" s="34"/>
    </row>
    <row r="136" spans="1:31" s="2" customFormat="1" ht="15.2" customHeight="1">
      <c r="A136" s="34"/>
      <c r="B136" s="35"/>
      <c r="C136" s="29" t="s">
        <v>23</v>
      </c>
      <c r="D136" s="36"/>
      <c r="E136" s="36"/>
      <c r="F136" s="27" t="str">
        <f>E17</f>
        <v>Královéhradecký kraj</v>
      </c>
      <c r="G136" s="36"/>
      <c r="H136" s="36"/>
      <c r="I136" s="29" t="s">
        <v>29</v>
      </c>
      <c r="J136" s="32" t="str">
        <f>E23</f>
        <v>Pridos Hradec Králové</v>
      </c>
      <c r="K136" s="36"/>
      <c r="L136" s="51"/>
      <c r="S136" s="34"/>
      <c r="T136" s="34"/>
      <c r="U136" s="34"/>
      <c r="V136" s="34"/>
      <c r="W136" s="34"/>
      <c r="X136" s="34"/>
      <c r="Y136" s="34"/>
      <c r="Z136" s="34"/>
      <c r="AA136" s="34"/>
      <c r="AB136" s="34"/>
      <c r="AC136" s="34"/>
      <c r="AD136" s="34"/>
      <c r="AE136" s="34"/>
    </row>
    <row r="137" spans="1:31" s="2" customFormat="1" ht="15.2" customHeight="1">
      <c r="A137" s="34"/>
      <c r="B137" s="35"/>
      <c r="C137" s="29" t="s">
        <v>27</v>
      </c>
      <c r="D137" s="36"/>
      <c r="E137" s="36"/>
      <c r="F137" s="27" t="str">
        <f>IF(E20="","",E20)</f>
        <v>Vyplň údaj</v>
      </c>
      <c r="G137" s="36"/>
      <c r="H137" s="36"/>
      <c r="I137" s="29" t="s">
        <v>32</v>
      </c>
      <c r="J137" s="32" t="str">
        <f>E26</f>
        <v xml:space="preserve"> </v>
      </c>
      <c r="K137" s="36"/>
      <c r="L137" s="51"/>
      <c r="S137" s="34"/>
      <c r="T137" s="34"/>
      <c r="U137" s="34"/>
      <c r="V137" s="34"/>
      <c r="W137" s="34"/>
      <c r="X137" s="34"/>
      <c r="Y137" s="34"/>
      <c r="Z137" s="34"/>
      <c r="AA137" s="34"/>
      <c r="AB137" s="34"/>
      <c r="AC137" s="34"/>
      <c r="AD137" s="34"/>
      <c r="AE137" s="34"/>
    </row>
    <row r="138" spans="1:31" s="2" customFormat="1" ht="10.35" customHeight="1">
      <c r="A138" s="34"/>
      <c r="B138" s="35"/>
      <c r="C138" s="36"/>
      <c r="D138" s="36"/>
      <c r="E138" s="36"/>
      <c r="F138" s="36"/>
      <c r="G138" s="36"/>
      <c r="H138" s="36"/>
      <c r="I138" s="36"/>
      <c r="J138" s="36"/>
      <c r="K138" s="36"/>
      <c r="L138" s="51"/>
      <c r="S138" s="34"/>
      <c r="T138" s="34"/>
      <c r="U138" s="34"/>
      <c r="V138" s="34"/>
      <c r="W138" s="34"/>
      <c r="X138" s="34"/>
      <c r="Y138" s="34"/>
      <c r="Z138" s="34"/>
      <c r="AA138" s="34"/>
      <c r="AB138" s="34"/>
      <c r="AC138" s="34"/>
      <c r="AD138" s="34"/>
      <c r="AE138" s="34"/>
    </row>
    <row r="139" spans="1:31" s="11" customFormat="1" ht="29.25" customHeight="1">
      <c r="A139" s="163"/>
      <c r="B139" s="164"/>
      <c r="C139" s="165" t="s">
        <v>206</v>
      </c>
      <c r="D139" s="166" t="s">
        <v>61</v>
      </c>
      <c r="E139" s="166" t="s">
        <v>57</v>
      </c>
      <c r="F139" s="166" t="s">
        <v>58</v>
      </c>
      <c r="G139" s="166" t="s">
        <v>207</v>
      </c>
      <c r="H139" s="166" t="s">
        <v>208</v>
      </c>
      <c r="I139" s="166" t="s">
        <v>209</v>
      </c>
      <c r="J139" s="166" t="s">
        <v>178</v>
      </c>
      <c r="K139" s="167" t="s">
        <v>210</v>
      </c>
      <c r="L139" s="168"/>
      <c r="M139" s="75" t="s">
        <v>1</v>
      </c>
      <c r="N139" s="76" t="s">
        <v>40</v>
      </c>
      <c r="O139" s="76" t="s">
        <v>211</v>
      </c>
      <c r="P139" s="76" t="s">
        <v>212</v>
      </c>
      <c r="Q139" s="76" t="s">
        <v>213</v>
      </c>
      <c r="R139" s="76" t="s">
        <v>214</v>
      </c>
      <c r="S139" s="76" t="s">
        <v>215</v>
      </c>
      <c r="T139" s="77" t="s">
        <v>216</v>
      </c>
      <c r="U139" s="163"/>
      <c r="V139" s="163"/>
      <c r="W139" s="163"/>
      <c r="X139" s="163"/>
      <c r="Y139" s="163"/>
      <c r="Z139" s="163"/>
      <c r="AA139" s="163"/>
      <c r="AB139" s="163"/>
      <c r="AC139" s="163"/>
      <c r="AD139" s="163"/>
      <c r="AE139" s="163"/>
    </row>
    <row r="140" spans="1:63" s="2" customFormat="1" ht="22.9" customHeight="1">
      <c r="A140" s="34"/>
      <c r="B140" s="35"/>
      <c r="C140" s="82" t="s">
        <v>217</v>
      </c>
      <c r="D140" s="36"/>
      <c r="E140" s="36"/>
      <c r="F140" s="36"/>
      <c r="G140" s="36"/>
      <c r="H140" s="36"/>
      <c r="I140" s="36"/>
      <c r="J140" s="169">
        <f>BK140</f>
        <v>0</v>
      </c>
      <c r="K140" s="36"/>
      <c r="L140" s="39"/>
      <c r="M140" s="78"/>
      <c r="N140" s="170"/>
      <c r="O140" s="79"/>
      <c r="P140" s="171">
        <f>P141+P191</f>
        <v>0</v>
      </c>
      <c r="Q140" s="79"/>
      <c r="R140" s="171">
        <f>R141+R191</f>
        <v>0</v>
      </c>
      <c r="S140" s="79"/>
      <c r="T140" s="172">
        <f>T141+T191</f>
        <v>0</v>
      </c>
      <c r="U140" s="34"/>
      <c r="V140" s="34"/>
      <c r="W140" s="34"/>
      <c r="X140" s="34"/>
      <c r="Y140" s="34"/>
      <c r="Z140" s="34"/>
      <c r="AA140" s="34"/>
      <c r="AB140" s="34"/>
      <c r="AC140" s="34"/>
      <c r="AD140" s="34"/>
      <c r="AE140" s="34"/>
      <c r="AT140" s="17" t="s">
        <v>75</v>
      </c>
      <c r="AU140" s="17" t="s">
        <v>180</v>
      </c>
      <c r="BK140" s="173">
        <f>BK141+BK191</f>
        <v>0</v>
      </c>
    </row>
    <row r="141" spans="2:63" s="12" customFormat="1" ht="25.9" customHeight="1">
      <c r="B141" s="174"/>
      <c r="C141" s="175"/>
      <c r="D141" s="176" t="s">
        <v>75</v>
      </c>
      <c r="E141" s="177" t="s">
        <v>1776</v>
      </c>
      <c r="F141" s="177" t="s">
        <v>3323</v>
      </c>
      <c r="G141" s="175"/>
      <c r="H141" s="175"/>
      <c r="I141" s="178"/>
      <c r="J141" s="179">
        <f>BK141</f>
        <v>0</v>
      </c>
      <c r="K141" s="175"/>
      <c r="L141" s="180"/>
      <c r="M141" s="181"/>
      <c r="N141" s="182"/>
      <c r="O141" s="182"/>
      <c r="P141" s="183">
        <f>P142+P148+P151+P154+P157+P160+P163</f>
        <v>0</v>
      </c>
      <c r="Q141" s="182"/>
      <c r="R141" s="183">
        <f>R142+R148+R151+R154+R157+R160+R163</f>
        <v>0</v>
      </c>
      <c r="S141" s="182"/>
      <c r="T141" s="184">
        <f>T142+T148+T151+T154+T157+T160+T163</f>
        <v>0</v>
      </c>
      <c r="AR141" s="185" t="s">
        <v>83</v>
      </c>
      <c r="AT141" s="186" t="s">
        <v>75</v>
      </c>
      <c r="AU141" s="186" t="s">
        <v>76</v>
      </c>
      <c r="AY141" s="185" t="s">
        <v>220</v>
      </c>
      <c r="BK141" s="187">
        <f>BK142+BK148+BK151+BK154+BK157+BK160+BK163</f>
        <v>0</v>
      </c>
    </row>
    <row r="142" spans="2:63" s="12" customFormat="1" ht="22.9" customHeight="1">
      <c r="B142" s="174"/>
      <c r="C142" s="175"/>
      <c r="D142" s="176" t="s">
        <v>75</v>
      </c>
      <c r="E142" s="188" t="s">
        <v>3324</v>
      </c>
      <c r="F142" s="188" t="s">
        <v>3514</v>
      </c>
      <c r="G142" s="175"/>
      <c r="H142" s="175"/>
      <c r="I142" s="178"/>
      <c r="J142" s="189">
        <f>BK142</f>
        <v>0</v>
      </c>
      <c r="K142" s="175"/>
      <c r="L142" s="180"/>
      <c r="M142" s="181"/>
      <c r="N142" s="182"/>
      <c r="O142" s="182"/>
      <c r="P142" s="183">
        <f>SUM(P143:P147)</f>
        <v>0</v>
      </c>
      <c r="Q142" s="182"/>
      <c r="R142" s="183">
        <f>SUM(R143:R147)</f>
        <v>0</v>
      </c>
      <c r="S142" s="182"/>
      <c r="T142" s="184">
        <f>SUM(T143:T147)</f>
        <v>0</v>
      </c>
      <c r="AR142" s="185" t="s">
        <v>83</v>
      </c>
      <c r="AT142" s="186" t="s">
        <v>75</v>
      </c>
      <c r="AU142" s="186" t="s">
        <v>83</v>
      </c>
      <c r="AY142" s="185" t="s">
        <v>220</v>
      </c>
      <c r="BK142" s="187">
        <f>SUM(BK143:BK147)</f>
        <v>0</v>
      </c>
    </row>
    <row r="143" spans="1:65" s="2" customFormat="1" ht="21.75" customHeight="1">
      <c r="A143" s="34"/>
      <c r="B143" s="35"/>
      <c r="C143" s="190" t="s">
        <v>83</v>
      </c>
      <c r="D143" s="190" t="s">
        <v>222</v>
      </c>
      <c r="E143" s="191" t="s">
        <v>83</v>
      </c>
      <c r="F143" s="192" t="s">
        <v>3515</v>
      </c>
      <c r="G143" s="193" t="s">
        <v>308</v>
      </c>
      <c r="H143" s="194">
        <v>36</v>
      </c>
      <c r="I143" s="195"/>
      <c r="J143" s="196">
        <f>ROUND(I143*H143,2)</f>
        <v>0</v>
      </c>
      <c r="K143" s="192" t="s">
        <v>1</v>
      </c>
      <c r="L143" s="39"/>
      <c r="M143" s="197" t="s">
        <v>1</v>
      </c>
      <c r="N143" s="198" t="s">
        <v>42</v>
      </c>
      <c r="O143" s="71"/>
      <c r="P143" s="199">
        <f>O143*H143</f>
        <v>0</v>
      </c>
      <c r="Q143" s="199">
        <v>0</v>
      </c>
      <c r="R143" s="199">
        <f>Q143*H143</f>
        <v>0</v>
      </c>
      <c r="S143" s="199">
        <v>0</v>
      </c>
      <c r="T143" s="200">
        <f>S143*H143</f>
        <v>0</v>
      </c>
      <c r="U143" s="34"/>
      <c r="V143" s="34"/>
      <c r="W143" s="34"/>
      <c r="X143" s="34"/>
      <c r="Y143" s="34"/>
      <c r="Z143" s="34"/>
      <c r="AA143" s="34"/>
      <c r="AB143" s="34"/>
      <c r="AC143" s="34"/>
      <c r="AD143" s="34"/>
      <c r="AE143" s="34"/>
      <c r="AR143" s="201" t="s">
        <v>298</v>
      </c>
      <c r="AT143" s="201" t="s">
        <v>222</v>
      </c>
      <c r="AU143" s="201" t="s">
        <v>89</v>
      </c>
      <c r="AY143" s="17" t="s">
        <v>220</v>
      </c>
      <c r="BE143" s="202">
        <f>IF(N143="základní",J143,0)</f>
        <v>0</v>
      </c>
      <c r="BF143" s="202">
        <f>IF(N143="snížená",J143,0)</f>
        <v>0</v>
      </c>
      <c r="BG143" s="202">
        <f>IF(N143="zákl. přenesená",J143,0)</f>
        <v>0</v>
      </c>
      <c r="BH143" s="202">
        <f>IF(N143="sníž. přenesená",J143,0)</f>
        <v>0</v>
      </c>
      <c r="BI143" s="202">
        <f>IF(N143="nulová",J143,0)</f>
        <v>0</v>
      </c>
      <c r="BJ143" s="17" t="s">
        <v>89</v>
      </c>
      <c r="BK143" s="202">
        <f>ROUND(I143*H143,2)</f>
        <v>0</v>
      </c>
      <c r="BL143" s="17" t="s">
        <v>298</v>
      </c>
      <c r="BM143" s="201" t="s">
        <v>89</v>
      </c>
    </row>
    <row r="144" spans="1:65" s="2" customFormat="1" ht="33" customHeight="1">
      <c r="A144" s="34"/>
      <c r="B144" s="35"/>
      <c r="C144" s="190" t="s">
        <v>89</v>
      </c>
      <c r="D144" s="190" t="s">
        <v>222</v>
      </c>
      <c r="E144" s="191" t="s">
        <v>3415</v>
      </c>
      <c r="F144" s="192" t="s">
        <v>3328</v>
      </c>
      <c r="G144" s="193" t="s">
        <v>308</v>
      </c>
      <c r="H144" s="194">
        <v>18</v>
      </c>
      <c r="I144" s="195"/>
      <c r="J144" s="196">
        <f>ROUND(I144*H144,2)</f>
        <v>0</v>
      </c>
      <c r="K144" s="192" t="s">
        <v>1</v>
      </c>
      <c r="L144" s="39"/>
      <c r="M144" s="197" t="s">
        <v>1</v>
      </c>
      <c r="N144" s="198" t="s">
        <v>42</v>
      </c>
      <c r="O144" s="71"/>
      <c r="P144" s="199">
        <f>O144*H144</f>
        <v>0</v>
      </c>
      <c r="Q144" s="199">
        <v>0</v>
      </c>
      <c r="R144" s="199">
        <f>Q144*H144</f>
        <v>0</v>
      </c>
      <c r="S144" s="199">
        <v>0</v>
      </c>
      <c r="T144" s="200">
        <f>S144*H144</f>
        <v>0</v>
      </c>
      <c r="U144" s="34"/>
      <c r="V144" s="34"/>
      <c r="W144" s="34"/>
      <c r="X144" s="34"/>
      <c r="Y144" s="34"/>
      <c r="Z144" s="34"/>
      <c r="AA144" s="34"/>
      <c r="AB144" s="34"/>
      <c r="AC144" s="34"/>
      <c r="AD144" s="34"/>
      <c r="AE144" s="34"/>
      <c r="AR144" s="201" t="s">
        <v>298</v>
      </c>
      <c r="AT144" s="201" t="s">
        <v>222</v>
      </c>
      <c r="AU144" s="201" t="s">
        <v>89</v>
      </c>
      <c r="AY144" s="17" t="s">
        <v>220</v>
      </c>
      <c r="BE144" s="202">
        <f>IF(N144="základní",J144,0)</f>
        <v>0</v>
      </c>
      <c r="BF144" s="202">
        <f>IF(N144="snížená",J144,0)</f>
        <v>0</v>
      </c>
      <c r="BG144" s="202">
        <f>IF(N144="zákl. přenesená",J144,0)</f>
        <v>0</v>
      </c>
      <c r="BH144" s="202">
        <f>IF(N144="sníž. přenesená",J144,0)</f>
        <v>0</v>
      </c>
      <c r="BI144" s="202">
        <f>IF(N144="nulová",J144,0)</f>
        <v>0</v>
      </c>
      <c r="BJ144" s="17" t="s">
        <v>89</v>
      </c>
      <c r="BK144" s="202">
        <f>ROUND(I144*H144,2)</f>
        <v>0</v>
      </c>
      <c r="BL144" s="17" t="s">
        <v>298</v>
      </c>
      <c r="BM144" s="201" t="s">
        <v>227</v>
      </c>
    </row>
    <row r="145" spans="1:47" s="2" customFormat="1" ht="29.25">
      <c r="A145" s="34"/>
      <c r="B145" s="35"/>
      <c r="C145" s="36"/>
      <c r="D145" s="205" t="s">
        <v>1760</v>
      </c>
      <c r="E145" s="36"/>
      <c r="F145" s="247" t="s">
        <v>3329</v>
      </c>
      <c r="G145" s="36"/>
      <c r="H145" s="36"/>
      <c r="I145" s="248"/>
      <c r="J145" s="36"/>
      <c r="K145" s="36"/>
      <c r="L145" s="39"/>
      <c r="M145" s="257"/>
      <c r="N145" s="258"/>
      <c r="O145" s="71"/>
      <c r="P145" s="71"/>
      <c r="Q145" s="71"/>
      <c r="R145" s="71"/>
      <c r="S145" s="71"/>
      <c r="T145" s="72"/>
      <c r="U145" s="34"/>
      <c r="V145" s="34"/>
      <c r="W145" s="34"/>
      <c r="X145" s="34"/>
      <c r="Y145" s="34"/>
      <c r="Z145" s="34"/>
      <c r="AA145" s="34"/>
      <c r="AB145" s="34"/>
      <c r="AC145" s="34"/>
      <c r="AD145" s="34"/>
      <c r="AE145" s="34"/>
      <c r="AT145" s="17" t="s">
        <v>1760</v>
      </c>
      <c r="AU145" s="17" t="s">
        <v>89</v>
      </c>
    </row>
    <row r="146" spans="1:65" s="2" customFormat="1" ht="21.75" customHeight="1">
      <c r="A146" s="34"/>
      <c r="B146" s="35"/>
      <c r="C146" s="190" t="s">
        <v>108</v>
      </c>
      <c r="D146" s="190" t="s">
        <v>222</v>
      </c>
      <c r="E146" s="191" t="s">
        <v>3417</v>
      </c>
      <c r="F146" s="192" t="s">
        <v>3331</v>
      </c>
      <c r="G146" s="193" t="s">
        <v>308</v>
      </c>
      <c r="H146" s="194">
        <v>36</v>
      </c>
      <c r="I146" s="195"/>
      <c r="J146" s="196">
        <f>ROUND(I146*H146,2)</f>
        <v>0</v>
      </c>
      <c r="K146" s="192" t="s">
        <v>1</v>
      </c>
      <c r="L146" s="39"/>
      <c r="M146" s="197" t="s">
        <v>1</v>
      </c>
      <c r="N146" s="198" t="s">
        <v>42</v>
      </c>
      <c r="O146" s="71"/>
      <c r="P146" s="199">
        <f>O146*H146</f>
        <v>0</v>
      </c>
      <c r="Q146" s="199">
        <v>0</v>
      </c>
      <c r="R146" s="199">
        <f>Q146*H146</f>
        <v>0</v>
      </c>
      <c r="S146" s="199">
        <v>0</v>
      </c>
      <c r="T146" s="200">
        <f>S146*H146</f>
        <v>0</v>
      </c>
      <c r="U146" s="34"/>
      <c r="V146" s="34"/>
      <c r="W146" s="34"/>
      <c r="X146" s="34"/>
      <c r="Y146" s="34"/>
      <c r="Z146" s="34"/>
      <c r="AA146" s="34"/>
      <c r="AB146" s="34"/>
      <c r="AC146" s="34"/>
      <c r="AD146" s="34"/>
      <c r="AE146" s="34"/>
      <c r="AR146" s="201" t="s">
        <v>298</v>
      </c>
      <c r="AT146" s="201" t="s">
        <v>222</v>
      </c>
      <c r="AU146" s="201" t="s">
        <v>89</v>
      </c>
      <c r="AY146" s="17" t="s">
        <v>220</v>
      </c>
      <c r="BE146" s="202">
        <f>IF(N146="základní",J146,0)</f>
        <v>0</v>
      </c>
      <c r="BF146" s="202">
        <f>IF(N146="snížená",J146,0)</f>
        <v>0</v>
      </c>
      <c r="BG146" s="202">
        <f>IF(N146="zákl. přenesená",J146,0)</f>
        <v>0</v>
      </c>
      <c r="BH146" s="202">
        <f>IF(N146="sníž. přenesená",J146,0)</f>
        <v>0</v>
      </c>
      <c r="BI146" s="202">
        <f>IF(N146="nulová",J146,0)</f>
        <v>0</v>
      </c>
      <c r="BJ146" s="17" t="s">
        <v>89</v>
      </c>
      <c r="BK146" s="202">
        <f>ROUND(I146*H146,2)</f>
        <v>0</v>
      </c>
      <c r="BL146" s="17" t="s">
        <v>298</v>
      </c>
      <c r="BM146" s="201" t="s">
        <v>250</v>
      </c>
    </row>
    <row r="147" spans="1:65" s="2" customFormat="1" ht="16.5" customHeight="1">
      <c r="A147" s="34"/>
      <c r="B147" s="35"/>
      <c r="C147" s="190" t="s">
        <v>227</v>
      </c>
      <c r="D147" s="190" t="s">
        <v>222</v>
      </c>
      <c r="E147" s="191" t="s">
        <v>3418</v>
      </c>
      <c r="F147" s="192" t="s">
        <v>3419</v>
      </c>
      <c r="G147" s="193" t="s">
        <v>308</v>
      </c>
      <c r="H147" s="194">
        <v>6.2</v>
      </c>
      <c r="I147" s="195"/>
      <c r="J147" s="196">
        <f>ROUND(I147*H147,2)</f>
        <v>0</v>
      </c>
      <c r="K147" s="192" t="s">
        <v>1</v>
      </c>
      <c r="L147" s="39"/>
      <c r="M147" s="197" t="s">
        <v>1</v>
      </c>
      <c r="N147" s="198" t="s">
        <v>42</v>
      </c>
      <c r="O147" s="71"/>
      <c r="P147" s="199">
        <f>O147*H147</f>
        <v>0</v>
      </c>
      <c r="Q147" s="199">
        <v>0</v>
      </c>
      <c r="R147" s="199">
        <f>Q147*H147</f>
        <v>0</v>
      </c>
      <c r="S147" s="199">
        <v>0</v>
      </c>
      <c r="T147" s="200">
        <f>S147*H147</f>
        <v>0</v>
      </c>
      <c r="U147" s="34"/>
      <c r="V147" s="34"/>
      <c r="W147" s="34"/>
      <c r="X147" s="34"/>
      <c r="Y147" s="34"/>
      <c r="Z147" s="34"/>
      <c r="AA147" s="34"/>
      <c r="AB147" s="34"/>
      <c r="AC147" s="34"/>
      <c r="AD147" s="34"/>
      <c r="AE147" s="34"/>
      <c r="AR147" s="201" t="s">
        <v>298</v>
      </c>
      <c r="AT147" s="201" t="s">
        <v>222</v>
      </c>
      <c r="AU147" s="201" t="s">
        <v>89</v>
      </c>
      <c r="AY147" s="17" t="s">
        <v>220</v>
      </c>
      <c r="BE147" s="202">
        <f>IF(N147="základní",J147,0)</f>
        <v>0</v>
      </c>
      <c r="BF147" s="202">
        <f>IF(N147="snížená",J147,0)</f>
        <v>0</v>
      </c>
      <c r="BG147" s="202">
        <f>IF(N147="zákl. přenesená",J147,0)</f>
        <v>0</v>
      </c>
      <c r="BH147" s="202">
        <f>IF(N147="sníž. přenesená",J147,0)</f>
        <v>0</v>
      </c>
      <c r="BI147" s="202">
        <f>IF(N147="nulová",J147,0)</f>
        <v>0</v>
      </c>
      <c r="BJ147" s="17" t="s">
        <v>89</v>
      </c>
      <c r="BK147" s="202">
        <f>ROUND(I147*H147,2)</f>
        <v>0</v>
      </c>
      <c r="BL147" s="17" t="s">
        <v>298</v>
      </c>
      <c r="BM147" s="201" t="s">
        <v>262</v>
      </c>
    </row>
    <row r="148" spans="2:63" s="12" customFormat="1" ht="22.9" customHeight="1">
      <c r="B148" s="174"/>
      <c r="C148" s="175"/>
      <c r="D148" s="176" t="s">
        <v>75</v>
      </c>
      <c r="E148" s="188" t="s">
        <v>1783</v>
      </c>
      <c r="F148" s="188" t="s">
        <v>3516</v>
      </c>
      <c r="G148" s="175"/>
      <c r="H148" s="175"/>
      <c r="I148" s="178"/>
      <c r="J148" s="189">
        <f>BK148</f>
        <v>0</v>
      </c>
      <c r="K148" s="175"/>
      <c r="L148" s="180"/>
      <c r="M148" s="181"/>
      <c r="N148" s="182"/>
      <c r="O148" s="182"/>
      <c r="P148" s="183">
        <f>SUM(P149:P150)</f>
        <v>0</v>
      </c>
      <c r="Q148" s="182"/>
      <c r="R148" s="183">
        <f>SUM(R149:R150)</f>
        <v>0</v>
      </c>
      <c r="S148" s="182"/>
      <c r="T148" s="184">
        <f>SUM(T149:T150)</f>
        <v>0</v>
      </c>
      <c r="AR148" s="185" t="s">
        <v>83</v>
      </c>
      <c r="AT148" s="186" t="s">
        <v>75</v>
      </c>
      <c r="AU148" s="186" t="s">
        <v>83</v>
      </c>
      <c r="AY148" s="185" t="s">
        <v>220</v>
      </c>
      <c r="BK148" s="187">
        <f>SUM(BK149:BK150)</f>
        <v>0</v>
      </c>
    </row>
    <row r="149" spans="1:65" s="2" customFormat="1" ht="16.5" customHeight="1">
      <c r="A149" s="34"/>
      <c r="B149" s="35"/>
      <c r="C149" s="190" t="s">
        <v>243</v>
      </c>
      <c r="D149" s="190" t="s">
        <v>222</v>
      </c>
      <c r="E149" s="191" t="s">
        <v>250</v>
      </c>
      <c r="F149" s="192" t="s">
        <v>3517</v>
      </c>
      <c r="G149" s="193" t="s">
        <v>867</v>
      </c>
      <c r="H149" s="194">
        <v>1</v>
      </c>
      <c r="I149" s="195"/>
      <c r="J149" s="196">
        <f>ROUND(I149*H149,2)</f>
        <v>0</v>
      </c>
      <c r="K149" s="192" t="s">
        <v>1</v>
      </c>
      <c r="L149" s="39"/>
      <c r="M149" s="197" t="s">
        <v>1</v>
      </c>
      <c r="N149" s="198" t="s">
        <v>42</v>
      </c>
      <c r="O149" s="71"/>
      <c r="P149" s="199">
        <f>O149*H149</f>
        <v>0</v>
      </c>
      <c r="Q149" s="199">
        <v>0</v>
      </c>
      <c r="R149" s="199">
        <f>Q149*H149</f>
        <v>0</v>
      </c>
      <c r="S149" s="199">
        <v>0</v>
      </c>
      <c r="T149" s="200">
        <f>S149*H149</f>
        <v>0</v>
      </c>
      <c r="U149" s="34"/>
      <c r="V149" s="34"/>
      <c r="W149" s="34"/>
      <c r="X149" s="34"/>
      <c r="Y149" s="34"/>
      <c r="Z149" s="34"/>
      <c r="AA149" s="34"/>
      <c r="AB149" s="34"/>
      <c r="AC149" s="34"/>
      <c r="AD149" s="34"/>
      <c r="AE149" s="34"/>
      <c r="AR149" s="201" t="s">
        <v>298</v>
      </c>
      <c r="AT149" s="201" t="s">
        <v>222</v>
      </c>
      <c r="AU149" s="201" t="s">
        <v>89</v>
      </c>
      <c r="AY149" s="17" t="s">
        <v>220</v>
      </c>
      <c r="BE149" s="202">
        <f>IF(N149="základní",J149,0)</f>
        <v>0</v>
      </c>
      <c r="BF149" s="202">
        <f>IF(N149="snížená",J149,0)</f>
        <v>0</v>
      </c>
      <c r="BG149" s="202">
        <f>IF(N149="zákl. přenesená",J149,0)</f>
        <v>0</v>
      </c>
      <c r="BH149" s="202">
        <f>IF(N149="sníž. přenesená",J149,0)</f>
        <v>0</v>
      </c>
      <c r="BI149" s="202">
        <f>IF(N149="nulová",J149,0)</f>
        <v>0</v>
      </c>
      <c r="BJ149" s="17" t="s">
        <v>89</v>
      </c>
      <c r="BK149" s="202">
        <f>ROUND(I149*H149,2)</f>
        <v>0</v>
      </c>
      <c r="BL149" s="17" t="s">
        <v>298</v>
      </c>
      <c r="BM149" s="201" t="s">
        <v>161</v>
      </c>
    </row>
    <row r="150" spans="1:47" s="2" customFormat="1" ht="39">
      <c r="A150" s="34"/>
      <c r="B150" s="35"/>
      <c r="C150" s="36"/>
      <c r="D150" s="205" t="s">
        <v>1760</v>
      </c>
      <c r="E150" s="36"/>
      <c r="F150" s="247" t="s">
        <v>3422</v>
      </c>
      <c r="G150" s="36"/>
      <c r="H150" s="36"/>
      <c r="I150" s="248"/>
      <c r="J150" s="36"/>
      <c r="K150" s="36"/>
      <c r="L150" s="39"/>
      <c r="M150" s="257"/>
      <c r="N150" s="258"/>
      <c r="O150" s="71"/>
      <c r="P150" s="71"/>
      <c r="Q150" s="71"/>
      <c r="R150" s="71"/>
      <c r="S150" s="71"/>
      <c r="T150" s="72"/>
      <c r="U150" s="34"/>
      <c r="V150" s="34"/>
      <c r="W150" s="34"/>
      <c r="X150" s="34"/>
      <c r="Y150" s="34"/>
      <c r="Z150" s="34"/>
      <c r="AA150" s="34"/>
      <c r="AB150" s="34"/>
      <c r="AC150" s="34"/>
      <c r="AD150" s="34"/>
      <c r="AE150" s="34"/>
      <c r="AT150" s="17" t="s">
        <v>1760</v>
      </c>
      <c r="AU150" s="17" t="s">
        <v>89</v>
      </c>
    </row>
    <row r="151" spans="2:63" s="12" customFormat="1" ht="22.9" customHeight="1">
      <c r="B151" s="174"/>
      <c r="C151" s="175"/>
      <c r="D151" s="176" t="s">
        <v>75</v>
      </c>
      <c r="E151" s="188" t="s">
        <v>1784</v>
      </c>
      <c r="F151" s="188" t="s">
        <v>3518</v>
      </c>
      <c r="G151" s="175"/>
      <c r="H151" s="175"/>
      <c r="I151" s="178"/>
      <c r="J151" s="189">
        <f>BK151</f>
        <v>0</v>
      </c>
      <c r="K151" s="175"/>
      <c r="L151" s="180"/>
      <c r="M151" s="181"/>
      <c r="N151" s="182"/>
      <c r="O151" s="182"/>
      <c r="P151" s="183">
        <f>SUM(P152:P153)</f>
        <v>0</v>
      </c>
      <c r="Q151" s="182"/>
      <c r="R151" s="183">
        <f>SUM(R152:R153)</f>
        <v>0</v>
      </c>
      <c r="S151" s="182"/>
      <c r="T151" s="184">
        <f>SUM(T152:T153)</f>
        <v>0</v>
      </c>
      <c r="AR151" s="185" t="s">
        <v>83</v>
      </c>
      <c r="AT151" s="186" t="s">
        <v>75</v>
      </c>
      <c r="AU151" s="186" t="s">
        <v>83</v>
      </c>
      <c r="AY151" s="185" t="s">
        <v>220</v>
      </c>
      <c r="BK151" s="187">
        <f>SUM(BK152:BK153)</f>
        <v>0</v>
      </c>
    </row>
    <row r="152" spans="1:65" s="2" customFormat="1" ht="16.5" customHeight="1">
      <c r="A152" s="34"/>
      <c r="B152" s="35"/>
      <c r="C152" s="190" t="s">
        <v>250</v>
      </c>
      <c r="D152" s="190" t="s">
        <v>222</v>
      </c>
      <c r="E152" s="191" t="s">
        <v>8</v>
      </c>
      <c r="F152" s="192" t="s">
        <v>3519</v>
      </c>
      <c r="G152" s="193" t="s">
        <v>1555</v>
      </c>
      <c r="H152" s="194">
        <v>1</v>
      </c>
      <c r="I152" s="195"/>
      <c r="J152" s="196">
        <f>ROUND(I152*H152,2)</f>
        <v>0</v>
      </c>
      <c r="K152" s="192" t="s">
        <v>1</v>
      </c>
      <c r="L152" s="39"/>
      <c r="M152" s="197" t="s">
        <v>1</v>
      </c>
      <c r="N152" s="198" t="s">
        <v>42</v>
      </c>
      <c r="O152" s="71"/>
      <c r="P152" s="199">
        <f>O152*H152</f>
        <v>0</v>
      </c>
      <c r="Q152" s="199">
        <v>0</v>
      </c>
      <c r="R152" s="199">
        <f>Q152*H152</f>
        <v>0</v>
      </c>
      <c r="S152" s="199">
        <v>0</v>
      </c>
      <c r="T152" s="200">
        <f>S152*H152</f>
        <v>0</v>
      </c>
      <c r="U152" s="34"/>
      <c r="V152" s="34"/>
      <c r="W152" s="34"/>
      <c r="X152" s="34"/>
      <c r="Y152" s="34"/>
      <c r="Z152" s="34"/>
      <c r="AA152" s="34"/>
      <c r="AB152" s="34"/>
      <c r="AC152" s="34"/>
      <c r="AD152" s="34"/>
      <c r="AE152" s="34"/>
      <c r="AR152" s="201" t="s">
        <v>298</v>
      </c>
      <c r="AT152" s="201" t="s">
        <v>222</v>
      </c>
      <c r="AU152" s="201" t="s">
        <v>89</v>
      </c>
      <c r="AY152" s="17" t="s">
        <v>220</v>
      </c>
      <c r="BE152" s="202">
        <f>IF(N152="základní",J152,0)</f>
        <v>0</v>
      </c>
      <c r="BF152" s="202">
        <f>IF(N152="snížená",J152,0)</f>
        <v>0</v>
      </c>
      <c r="BG152" s="202">
        <f>IF(N152="zákl. přenesená",J152,0)</f>
        <v>0</v>
      </c>
      <c r="BH152" s="202">
        <f>IF(N152="sníž. přenesená",J152,0)</f>
        <v>0</v>
      </c>
      <c r="BI152" s="202">
        <f>IF(N152="nulová",J152,0)</f>
        <v>0</v>
      </c>
      <c r="BJ152" s="17" t="s">
        <v>89</v>
      </c>
      <c r="BK152" s="202">
        <f>ROUND(I152*H152,2)</f>
        <v>0</v>
      </c>
      <c r="BL152" s="17" t="s">
        <v>298</v>
      </c>
      <c r="BM152" s="201" t="s">
        <v>167</v>
      </c>
    </row>
    <row r="153" spans="1:47" s="2" customFormat="1" ht="29.25">
      <c r="A153" s="34"/>
      <c r="B153" s="35"/>
      <c r="C153" s="36"/>
      <c r="D153" s="205" t="s">
        <v>1760</v>
      </c>
      <c r="E153" s="36"/>
      <c r="F153" s="247" t="s">
        <v>3520</v>
      </c>
      <c r="G153" s="36"/>
      <c r="H153" s="36"/>
      <c r="I153" s="248"/>
      <c r="J153" s="36"/>
      <c r="K153" s="36"/>
      <c r="L153" s="39"/>
      <c r="M153" s="257"/>
      <c r="N153" s="258"/>
      <c r="O153" s="71"/>
      <c r="P153" s="71"/>
      <c r="Q153" s="71"/>
      <c r="R153" s="71"/>
      <c r="S153" s="71"/>
      <c r="T153" s="72"/>
      <c r="U153" s="34"/>
      <c r="V153" s="34"/>
      <c r="W153" s="34"/>
      <c r="X153" s="34"/>
      <c r="Y153" s="34"/>
      <c r="Z153" s="34"/>
      <c r="AA153" s="34"/>
      <c r="AB153" s="34"/>
      <c r="AC153" s="34"/>
      <c r="AD153" s="34"/>
      <c r="AE153" s="34"/>
      <c r="AT153" s="17" t="s">
        <v>1760</v>
      </c>
      <c r="AU153" s="17" t="s">
        <v>89</v>
      </c>
    </row>
    <row r="154" spans="2:63" s="12" customFormat="1" ht="22.9" customHeight="1">
      <c r="B154" s="174"/>
      <c r="C154" s="175"/>
      <c r="D154" s="176" t="s">
        <v>75</v>
      </c>
      <c r="E154" s="188" t="s">
        <v>1798</v>
      </c>
      <c r="F154" s="188" t="s">
        <v>3521</v>
      </c>
      <c r="G154" s="175"/>
      <c r="H154" s="175"/>
      <c r="I154" s="178"/>
      <c r="J154" s="189">
        <f>BK154</f>
        <v>0</v>
      </c>
      <c r="K154" s="175"/>
      <c r="L154" s="180"/>
      <c r="M154" s="181"/>
      <c r="N154" s="182"/>
      <c r="O154" s="182"/>
      <c r="P154" s="183">
        <f>SUM(P155:P156)</f>
        <v>0</v>
      </c>
      <c r="Q154" s="182"/>
      <c r="R154" s="183">
        <f>SUM(R155:R156)</f>
        <v>0</v>
      </c>
      <c r="S154" s="182"/>
      <c r="T154" s="184">
        <f>SUM(T155:T156)</f>
        <v>0</v>
      </c>
      <c r="AR154" s="185" t="s">
        <v>83</v>
      </c>
      <c r="AT154" s="186" t="s">
        <v>75</v>
      </c>
      <c r="AU154" s="186" t="s">
        <v>83</v>
      </c>
      <c r="AY154" s="185" t="s">
        <v>220</v>
      </c>
      <c r="BK154" s="187">
        <f>SUM(BK155:BK156)</f>
        <v>0</v>
      </c>
    </row>
    <row r="155" spans="1:65" s="2" customFormat="1" ht="24">
      <c r="A155" s="34"/>
      <c r="B155" s="35"/>
      <c r="C155" s="190" t="s">
        <v>255</v>
      </c>
      <c r="D155" s="190" t="s">
        <v>222</v>
      </c>
      <c r="E155" s="191" t="s">
        <v>298</v>
      </c>
      <c r="F155" s="192" t="s">
        <v>3522</v>
      </c>
      <c r="G155" s="193" t="s">
        <v>867</v>
      </c>
      <c r="H155" s="194">
        <v>1</v>
      </c>
      <c r="I155" s="195"/>
      <c r="J155" s="196">
        <f>ROUND(I155*H155,2)</f>
        <v>0</v>
      </c>
      <c r="K155" s="192" t="s">
        <v>1</v>
      </c>
      <c r="L155" s="39"/>
      <c r="M155" s="197" t="s">
        <v>1</v>
      </c>
      <c r="N155" s="198" t="s">
        <v>42</v>
      </c>
      <c r="O155" s="71"/>
      <c r="P155" s="199">
        <f>O155*H155</f>
        <v>0</v>
      </c>
      <c r="Q155" s="199">
        <v>0</v>
      </c>
      <c r="R155" s="199">
        <f>Q155*H155</f>
        <v>0</v>
      </c>
      <c r="S155" s="199">
        <v>0</v>
      </c>
      <c r="T155" s="200">
        <f>S155*H155</f>
        <v>0</v>
      </c>
      <c r="U155" s="34"/>
      <c r="V155" s="34"/>
      <c r="W155" s="34"/>
      <c r="X155" s="34"/>
      <c r="Y155" s="34"/>
      <c r="Z155" s="34"/>
      <c r="AA155" s="34"/>
      <c r="AB155" s="34"/>
      <c r="AC155" s="34"/>
      <c r="AD155" s="34"/>
      <c r="AE155" s="34"/>
      <c r="AR155" s="201" t="s">
        <v>298</v>
      </c>
      <c r="AT155" s="201" t="s">
        <v>222</v>
      </c>
      <c r="AU155" s="201" t="s">
        <v>89</v>
      </c>
      <c r="AY155" s="17" t="s">
        <v>220</v>
      </c>
      <c r="BE155" s="202">
        <f>IF(N155="základní",J155,0)</f>
        <v>0</v>
      </c>
      <c r="BF155" s="202">
        <f>IF(N155="snížená",J155,0)</f>
        <v>0</v>
      </c>
      <c r="BG155" s="202">
        <f>IF(N155="zákl. přenesená",J155,0)</f>
        <v>0</v>
      </c>
      <c r="BH155" s="202">
        <f>IF(N155="sníž. přenesená",J155,0)</f>
        <v>0</v>
      </c>
      <c r="BI155" s="202">
        <f>IF(N155="nulová",J155,0)</f>
        <v>0</v>
      </c>
      <c r="BJ155" s="17" t="s">
        <v>89</v>
      </c>
      <c r="BK155" s="202">
        <f>ROUND(I155*H155,2)</f>
        <v>0</v>
      </c>
      <c r="BL155" s="17" t="s">
        <v>298</v>
      </c>
      <c r="BM155" s="201" t="s">
        <v>290</v>
      </c>
    </row>
    <row r="156" spans="1:47" s="2" customFormat="1" ht="29.25">
      <c r="A156" s="34"/>
      <c r="B156" s="35"/>
      <c r="C156" s="36"/>
      <c r="D156" s="205" t="s">
        <v>1760</v>
      </c>
      <c r="E156" s="36"/>
      <c r="F156" s="247" t="s">
        <v>3338</v>
      </c>
      <c r="G156" s="36"/>
      <c r="H156" s="36"/>
      <c r="I156" s="248"/>
      <c r="J156" s="36"/>
      <c r="K156" s="36"/>
      <c r="L156" s="39"/>
      <c r="M156" s="257"/>
      <c r="N156" s="258"/>
      <c r="O156" s="71"/>
      <c r="P156" s="71"/>
      <c r="Q156" s="71"/>
      <c r="R156" s="71"/>
      <c r="S156" s="71"/>
      <c r="T156" s="72"/>
      <c r="U156" s="34"/>
      <c r="V156" s="34"/>
      <c r="W156" s="34"/>
      <c r="X156" s="34"/>
      <c r="Y156" s="34"/>
      <c r="Z156" s="34"/>
      <c r="AA156" s="34"/>
      <c r="AB156" s="34"/>
      <c r="AC156" s="34"/>
      <c r="AD156" s="34"/>
      <c r="AE156" s="34"/>
      <c r="AT156" s="17" t="s">
        <v>1760</v>
      </c>
      <c r="AU156" s="17" t="s">
        <v>89</v>
      </c>
    </row>
    <row r="157" spans="2:63" s="12" customFormat="1" ht="22.9" customHeight="1">
      <c r="B157" s="174"/>
      <c r="C157" s="175"/>
      <c r="D157" s="176" t="s">
        <v>75</v>
      </c>
      <c r="E157" s="188" t="s">
        <v>1802</v>
      </c>
      <c r="F157" s="188" t="s">
        <v>3523</v>
      </c>
      <c r="G157" s="175"/>
      <c r="H157" s="175"/>
      <c r="I157" s="178"/>
      <c r="J157" s="189">
        <f>BK157</f>
        <v>0</v>
      </c>
      <c r="K157" s="175"/>
      <c r="L157" s="180"/>
      <c r="M157" s="181"/>
      <c r="N157" s="182"/>
      <c r="O157" s="182"/>
      <c r="P157" s="183">
        <f>SUM(P158:P159)</f>
        <v>0</v>
      </c>
      <c r="Q157" s="182"/>
      <c r="R157" s="183">
        <f>SUM(R158:R159)</f>
        <v>0</v>
      </c>
      <c r="S157" s="182"/>
      <c r="T157" s="184">
        <f>SUM(T158:T159)</f>
        <v>0</v>
      </c>
      <c r="AR157" s="185" t="s">
        <v>83</v>
      </c>
      <c r="AT157" s="186" t="s">
        <v>75</v>
      </c>
      <c r="AU157" s="186" t="s">
        <v>83</v>
      </c>
      <c r="AY157" s="185" t="s">
        <v>220</v>
      </c>
      <c r="BK157" s="187">
        <f>SUM(BK158:BK159)</f>
        <v>0</v>
      </c>
    </row>
    <row r="158" spans="1:65" s="2" customFormat="1" ht="24">
      <c r="A158" s="34"/>
      <c r="B158" s="35"/>
      <c r="C158" s="190" t="s">
        <v>262</v>
      </c>
      <c r="D158" s="190" t="s">
        <v>222</v>
      </c>
      <c r="E158" s="191" t="s">
        <v>305</v>
      </c>
      <c r="F158" s="192" t="s">
        <v>3522</v>
      </c>
      <c r="G158" s="193" t="s">
        <v>867</v>
      </c>
      <c r="H158" s="194">
        <v>1</v>
      </c>
      <c r="I158" s="195"/>
      <c r="J158" s="196">
        <f>ROUND(I158*H158,2)</f>
        <v>0</v>
      </c>
      <c r="K158" s="192" t="s">
        <v>1</v>
      </c>
      <c r="L158" s="39"/>
      <c r="M158" s="197" t="s">
        <v>1</v>
      </c>
      <c r="N158" s="198" t="s">
        <v>42</v>
      </c>
      <c r="O158" s="71"/>
      <c r="P158" s="199">
        <f>O158*H158</f>
        <v>0</v>
      </c>
      <c r="Q158" s="199">
        <v>0</v>
      </c>
      <c r="R158" s="199">
        <f>Q158*H158</f>
        <v>0</v>
      </c>
      <c r="S158" s="199">
        <v>0</v>
      </c>
      <c r="T158" s="200">
        <f>S158*H158</f>
        <v>0</v>
      </c>
      <c r="U158" s="34"/>
      <c r="V158" s="34"/>
      <c r="W158" s="34"/>
      <c r="X158" s="34"/>
      <c r="Y158" s="34"/>
      <c r="Z158" s="34"/>
      <c r="AA158" s="34"/>
      <c r="AB158" s="34"/>
      <c r="AC158" s="34"/>
      <c r="AD158" s="34"/>
      <c r="AE158" s="34"/>
      <c r="AR158" s="201" t="s">
        <v>298</v>
      </c>
      <c r="AT158" s="201" t="s">
        <v>222</v>
      </c>
      <c r="AU158" s="201" t="s">
        <v>89</v>
      </c>
      <c r="AY158" s="17" t="s">
        <v>220</v>
      </c>
      <c r="BE158" s="202">
        <f>IF(N158="základní",J158,0)</f>
        <v>0</v>
      </c>
      <c r="BF158" s="202">
        <f>IF(N158="snížená",J158,0)</f>
        <v>0</v>
      </c>
      <c r="BG158" s="202">
        <f>IF(N158="zákl. přenesená",J158,0)</f>
        <v>0</v>
      </c>
      <c r="BH158" s="202">
        <f>IF(N158="sníž. přenesená",J158,0)</f>
        <v>0</v>
      </c>
      <c r="BI158" s="202">
        <f>IF(N158="nulová",J158,0)</f>
        <v>0</v>
      </c>
      <c r="BJ158" s="17" t="s">
        <v>89</v>
      </c>
      <c r="BK158" s="202">
        <f>ROUND(I158*H158,2)</f>
        <v>0</v>
      </c>
      <c r="BL158" s="17" t="s">
        <v>298</v>
      </c>
      <c r="BM158" s="201" t="s">
        <v>298</v>
      </c>
    </row>
    <row r="159" spans="1:47" s="2" customFormat="1" ht="29.25">
      <c r="A159" s="34"/>
      <c r="B159" s="35"/>
      <c r="C159" s="36"/>
      <c r="D159" s="205" t="s">
        <v>1760</v>
      </c>
      <c r="E159" s="36"/>
      <c r="F159" s="247" t="s">
        <v>3338</v>
      </c>
      <c r="G159" s="36"/>
      <c r="H159" s="36"/>
      <c r="I159" s="248"/>
      <c r="J159" s="36"/>
      <c r="K159" s="36"/>
      <c r="L159" s="39"/>
      <c r="M159" s="257"/>
      <c r="N159" s="258"/>
      <c r="O159" s="71"/>
      <c r="P159" s="71"/>
      <c r="Q159" s="71"/>
      <c r="R159" s="71"/>
      <c r="S159" s="71"/>
      <c r="T159" s="72"/>
      <c r="U159" s="34"/>
      <c r="V159" s="34"/>
      <c r="W159" s="34"/>
      <c r="X159" s="34"/>
      <c r="Y159" s="34"/>
      <c r="Z159" s="34"/>
      <c r="AA159" s="34"/>
      <c r="AB159" s="34"/>
      <c r="AC159" s="34"/>
      <c r="AD159" s="34"/>
      <c r="AE159" s="34"/>
      <c r="AT159" s="17" t="s">
        <v>1760</v>
      </c>
      <c r="AU159" s="17" t="s">
        <v>89</v>
      </c>
    </row>
    <row r="160" spans="2:63" s="12" customFormat="1" ht="22.9" customHeight="1">
      <c r="B160" s="174"/>
      <c r="C160" s="175"/>
      <c r="D160" s="176" t="s">
        <v>75</v>
      </c>
      <c r="E160" s="188" t="s">
        <v>1823</v>
      </c>
      <c r="F160" s="188" t="s">
        <v>3524</v>
      </c>
      <c r="G160" s="175"/>
      <c r="H160" s="175"/>
      <c r="I160" s="178"/>
      <c r="J160" s="189">
        <f>BK160</f>
        <v>0</v>
      </c>
      <c r="K160" s="175"/>
      <c r="L160" s="180"/>
      <c r="M160" s="181"/>
      <c r="N160" s="182"/>
      <c r="O160" s="182"/>
      <c r="P160" s="183">
        <f>SUM(P161:P162)</f>
        <v>0</v>
      </c>
      <c r="Q160" s="182"/>
      <c r="R160" s="183">
        <f>SUM(R161:R162)</f>
        <v>0</v>
      </c>
      <c r="S160" s="182"/>
      <c r="T160" s="184">
        <f>SUM(T161:T162)</f>
        <v>0</v>
      </c>
      <c r="AR160" s="185" t="s">
        <v>83</v>
      </c>
      <c r="AT160" s="186" t="s">
        <v>75</v>
      </c>
      <c r="AU160" s="186" t="s">
        <v>83</v>
      </c>
      <c r="AY160" s="185" t="s">
        <v>220</v>
      </c>
      <c r="BK160" s="187">
        <f>SUM(BK161:BK162)</f>
        <v>0</v>
      </c>
    </row>
    <row r="161" spans="1:65" s="2" customFormat="1" ht="16.5" customHeight="1">
      <c r="A161" s="34"/>
      <c r="B161" s="35"/>
      <c r="C161" s="190" t="s">
        <v>267</v>
      </c>
      <c r="D161" s="190" t="s">
        <v>222</v>
      </c>
      <c r="E161" s="191" t="s">
        <v>311</v>
      </c>
      <c r="F161" s="192" t="s">
        <v>3346</v>
      </c>
      <c r="G161" s="193" t="s">
        <v>867</v>
      </c>
      <c r="H161" s="194">
        <v>1</v>
      </c>
      <c r="I161" s="195"/>
      <c r="J161" s="196">
        <f>ROUND(I161*H161,2)</f>
        <v>0</v>
      </c>
      <c r="K161" s="192" t="s">
        <v>1</v>
      </c>
      <c r="L161" s="39"/>
      <c r="M161" s="197" t="s">
        <v>1</v>
      </c>
      <c r="N161" s="198" t="s">
        <v>42</v>
      </c>
      <c r="O161" s="71"/>
      <c r="P161" s="199">
        <f>O161*H161</f>
        <v>0</v>
      </c>
      <c r="Q161" s="199">
        <v>0</v>
      </c>
      <c r="R161" s="199">
        <f>Q161*H161</f>
        <v>0</v>
      </c>
      <c r="S161" s="199">
        <v>0</v>
      </c>
      <c r="T161" s="200">
        <f>S161*H161</f>
        <v>0</v>
      </c>
      <c r="U161" s="34"/>
      <c r="V161" s="34"/>
      <c r="W161" s="34"/>
      <c r="X161" s="34"/>
      <c r="Y161" s="34"/>
      <c r="Z161" s="34"/>
      <c r="AA161" s="34"/>
      <c r="AB161" s="34"/>
      <c r="AC161" s="34"/>
      <c r="AD161" s="34"/>
      <c r="AE161" s="34"/>
      <c r="AR161" s="201" t="s">
        <v>298</v>
      </c>
      <c r="AT161" s="201" t="s">
        <v>222</v>
      </c>
      <c r="AU161" s="201" t="s">
        <v>89</v>
      </c>
      <c r="AY161" s="17" t="s">
        <v>220</v>
      </c>
      <c r="BE161" s="202">
        <f>IF(N161="základní",J161,0)</f>
        <v>0</v>
      </c>
      <c r="BF161" s="202">
        <f>IF(N161="snížená",J161,0)</f>
        <v>0</v>
      </c>
      <c r="BG161" s="202">
        <f>IF(N161="zákl. přenesená",J161,0)</f>
        <v>0</v>
      </c>
      <c r="BH161" s="202">
        <f>IF(N161="sníž. přenesená",J161,0)</f>
        <v>0</v>
      </c>
      <c r="BI161" s="202">
        <f>IF(N161="nulová",J161,0)</f>
        <v>0</v>
      </c>
      <c r="BJ161" s="17" t="s">
        <v>89</v>
      </c>
      <c r="BK161" s="202">
        <f>ROUND(I161*H161,2)</f>
        <v>0</v>
      </c>
      <c r="BL161" s="17" t="s">
        <v>298</v>
      </c>
      <c r="BM161" s="201" t="s">
        <v>311</v>
      </c>
    </row>
    <row r="162" spans="1:47" s="2" customFormat="1" ht="39">
      <c r="A162" s="34"/>
      <c r="B162" s="35"/>
      <c r="C162" s="36"/>
      <c r="D162" s="205" t="s">
        <v>1760</v>
      </c>
      <c r="E162" s="36"/>
      <c r="F162" s="247" t="s">
        <v>3347</v>
      </c>
      <c r="G162" s="36"/>
      <c r="H162" s="36"/>
      <c r="I162" s="248"/>
      <c r="J162" s="36"/>
      <c r="K162" s="36"/>
      <c r="L162" s="39"/>
      <c r="M162" s="257"/>
      <c r="N162" s="258"/>
      <c r="O162" s="71"/>
      <c r="P162" s="71"/>
      <c r="Q162" s="71"/>
      <c r="R162" s="71"/>
      <c r="S162" s="71"/>
      <c r="T162" s="72"/>
      <c r="U162" s="34"/>
      <c r="V162" s="34"/>
      <c r="W162" s="34"/>
      <c r="X162" s="34"/>
      <c r="Y162" s="34"/>
      <c r="Z162" s="34"/>
      <c r="AA162" s="34"/>
      <c r="AB162" s="34"/>
      <c r="AC162" s="34"/>
      <c r="AD162" s="34"/>
      <c r="AE162" s="34"/>
      <c r="AT162" s="17" t="s">
        <v>1760</v>
      </c>
      <c r="AU162" s="17" t="s">
        <v>89</v>
      </c>
    </row>
    <row r="163" spans="2:63" s="12" customFormat="1" ht="22.9" customHeight="1">
      <c r="B163" s="174"/>
      <c r="C163" s="175"/>
      <c r="D163" s="176" t="s">
        <v>75</v>
      </c>
      <c r="E163" s="188" t="s">
        <v>1859</v>
      </c>
      <c r="F163" s="188" t="s">
        <v>3525</v>
      </c>
      <c r="G163" s="175"/>
      <c r="H163" s="175"/>
      <c r="I163" s="178"/>
      <c r="J163" s="189">
        <f>BK163</f>
        <v>0</v>
      </c>
      <c r="K163" s="175"/>
      <c r="L163" s="180"/>
      <c r="M163" s="181"/>
      <c r="N163" s="182"/>
      <c r="O163" s="182"/>
      <c r="P163" s="183">
        <f>P164+P170+P173+P176+P179+P188</f>
        <v>0</v>
      </c>
      <c r="Q163" s="182"/>
      <c r="R163" s="183">
        <f>R164+R170+R173+R176+R179+R188</f>
        <v>0</v>
      </c>
      <c r="S163" s="182"/>
      <c r="T163" s="184">
        <f>T164+T170+T173+T176+T179+T188</f>
        <v>0</v>
      </c>
      <c r="AR163" s="185" t="s">
        <v>83</v>
      </c>
      <c r="AT163" s="186" t="s">
        <v>75</v>
      </c>
      <c r="AU163" s="186" t="s">
        <v>83</v>
      </c>
      <c r="AY163" s="185" t="s">
        <v>220</v>
      </c>
      <c r="BK163" s="187">
        <f>BK164+BK170+BK173+BK176+BK179+BK188</f>
        <v>0</v>
      </c>
    </row>
    <row r="164" spans="2:63" s="12" customFormat="1" ht="20.85" customHeight="1">
      <c r="B164" s="174"/>
      <c r="C164" s="175"/>
      <c r="D164" s="176" t="s">
        <v>75</v>
      </c>
      <c r="E164" s="188" t="s">
        <v>1901</v>
      </c>
      <c r="F164" s="188" t="s">
        <v>3526</v>
      </c>
      <c r="G164" s="175"/>
      <c r="H164" s="175"/>
      <c r="I164" s="178"/>
      <c r="J164" s="189">
        <f>BK164</f>
        <v>0</v>
      </c>
      <c r="K164" s="175"/>
      <c r="L164" s="180"/>
      <c r="M164" s="181"/>
      <c r="N164" s="182"/>
      <c r="O164" s="182"/>
      <c r="P164" s="183">
        <f>SUM(P165:P169)</f>
        <v>0</v>
      </c>
      <c r="Q164" s="182"/>
      <c r="R164" s="183">
        <f>SUM(R165:R169)</f>
        <v>0</v>
      </c>
      <c r="S164" s="182"/>
      <c r="T164" s="184">
        <f>SUM(T165:T169)</f>
        <v>0</v>
      </c>
      <c r="AR164" s="185" t="s">
        <v>83</v>
      </c>
      <c r="AT164" s="186" t="s">
        <v>75</v>
      </c>
      <c r="AU164" s="186" t="s">
        <v>89</v>
      </c>
      <c r="AY164" s="185" t="s">
        <v>220</v>
      </c>
      <c r="BK164" s="187">
        <f>SUM(BK165:BK169)</f>
        <v>0</v>
      </c>
    </row>
    <row r="165" spans="1:65" s="2" customFormat="1" ht="21.75" customHeight="1">
      <c r="A165" s="34"/>
      <c r="B165" s="35"/>
      <c r="C165" s="190" t="s">
        <v>161</v>
      </c>
      <c r="D165" s="190" t="s">
        <v>222</v>
      </c>
      <c r="E165" s="191" t="s">
        <v>342</v>
      </c>
      <c r="F165" s="192" t="s">
        <v>3527</v>
      </c>
      <c r="G165" s="193" t="s">
        <v>308</v>
      </c>
      <c r="H165" s="194">
        <v>22</v>
      </c>
      <c r="I165" s="195"/>
      <c r="J165" s="196">
        <f>ROUND(I165*H165,2)</f>
        <v>0</v>
      </c>
      <c r="K165" s="192" t="s">
        <v>1</v>
      </c>
      <c r="L165" s="39"/>
      <c r="M165" s="197" t="s">
        <v>1</v>
      </c>
      <c r="N165" s="198" t="s">
        <v>42</v>
      </c>
      <c r="O165" s="71"/>
      <c r="P165" s="199">
        <f>O165*H165</f>
        <v>0</v>
      </c>
      <c r="Q165" s="199">
        <v>0</v>
      </c>
      <c r="R165" s="199">
        <f>Q165*H165</f>
        <v>0</v>
      </c>
      <c r="S165" s="199">
        <v>0</v>
      </c>
      <c r="T165" s="200">
        <f>S165*H165</f>
        <v>0</v>
      </c>
      <c r="U165" s="34"/>
      <c r="V165" s="34"/>
      <c r="W165" s="34"/>
      <c r="X165" s="34"/>
      <c r="Y165" s="34"/>
      <c r="Z165" s="34"/>
      <c r="AA165" s="34"/>
      <c r="AB165" s="34"/>
      <c r="AC165" s="34"/>
      <c r="AD165" s="34"/>
      <c r="AE165" s="34"/>
      <c r="AR165" s="201" t="s">
        <v>298</v>
      </c>
      <c r="AT165" s="201" t="s">
        <v>222</v>
      </c>
      <c r="AU165" s="201" t="s">
        <v>108</v>
      </c>
      <c r="AY165" s="17" t="s">
        <v>220</v>
      </c>
      <c r="BE165" s="202">
        <f>IF(N165="základní",J165,0)</f>
        <v>0</v>
      </c>
      <c r="BF165" s="202">
        <f>IF(N165="snížená",J165,0)</f>
        <v>0</v>
      </c>
      <c r="BG165" s="202">
        <f>IF(N165="zákl. přenesená",J165,0)</f>
        <v>0</v>
      </c>
      <c r="BH165" s="202">
        <f>IF(N165="sníž. přenesená",J165,0)</f>
        <v>0</v>
      </c>
      <c r="BI165" s="202">
        <f>IF(N165="nulová",J165,0)</f>
        <v>0</v>
      </c>
      <c r="BJ165" s="17" t="s">
        <v>89</v>
      </c>
      <c r="BK165" s="202">
        <f>ROUND(I165*H165,2)</f>
        <v>0</v>
      </c>
      <c r="BL165" s="17" t="s">
        <v>298</v>
      </c>
      <c r="BM165" s="201" t="s">
        <v>321</v>
      </c>
    </row>
    <row r="166" spans="1:65" s="2" customFormat="1" ht="33" customHeight="1">
      <c r="A166" s="34"/>
      <c r="B166" s="35"/>
      <c r="C166" s="190" t="s">
        <v>164</v>
      </c>
      <c r="D166" s="190" t="s">
        <v>222</v>
      </c>
      <c r="E166" s="191" t="s">
        <v>3528</v>
      </c>
      <c r="F166" s="192" t="s">
        <v>3328</v>
      </c>
      <c r="G166" s="193" t="s">
        <v>308</v>
      </c>
      <c r="H166" s="194">
        <v>15</v>
      </c>
      <c r="I166" s="195"/>
      <c r="J166" s="196">
        <f>ROUND(I166*H166,2)</f>
        <v>0</v>
      </c>
      <c r="K166" s="192" t="s">
        <v>1</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298</v>
      </c>
      <c r="AT166" s="201" t="s">
        <v>222</v>
      </c>
      <c r="AU166" s="201" t="s">
        <v>108</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298</v>
      </c>
      <c r="BM166" s="201" t="s">
        <v>330</v>
      </c>
    </row>
    <row r="167" spans="1:47" s="2" customFormat="1" ht="29.25">
      <c r="A167" s="34"/>
      <c r="B167" s="35"/>
      <c r="C167" s="36"/>
      <c r="D167" s="205" t="s">
        <v>1760</v>
      </c>
      <c r="E167" s="36"/>
      <c r="F167" s="247" t="s">
        <v>3329</v>
      </c>
      <c r="G167" s="36"/>
      <c r="H167" s="36"/>
      <c r="I167" s="248"/>
      <c r="J167" s="36"/>
      <c r="K167" s="36"/>
      <c r="L167" s="39"/>
      <c r="M167" s="257"/>
      <c r="N167" s="258"/>
      <c r="O167" s="71"/>
      <c r="P167" s="71"/>
      <c r="Q167" s="71"/>
      <c r="R167" s="71"/>
      <c r="S167" s="71"/>
      <c r="T167" s="72"/>
      <c r="U167" s="34"/>
      <c r="V167" s="34"/>
      <c r="W167" s="34"/>
      <c r="X167" s="34"/>
      <c r="Y167" s="34"/>
      <c r="Z167" s="34"/>
      <c r="AA167" s="34"/>
      <c r="AB167" s="34"/>
      <c r="AC167" s="34"/>
      <c r="AD167" s="34"/>
      <c r="AE167" s="34"/>
      <c r="AT167" s="17" t="s">
        <v>1760</v>
      </c>
      <c r="AU167" s="17" t="s">
        <v>108</v>
      </c>
    </row>
    <row r="168" spans="1:65" s="2" customFormat="1" ht="21.75" customHeight="1">
      <c r="A168" s="34"/>
      <c r="B168" s="35"/>
      <c r="C168" s="190" t="s">
        <v>167</v>
      </c>
      <c r="D168" s="190" t="s">
        <v>222</v>
      </c>
      <c r="E168" s="191" t="s">
        <v>3417</v>
      </c>
      <c r="F168" s="192" t="s">
        <v>3331</v>
      </c>
      <c r="G168" s="193" t="s">
        <v>308</v>
      </c>
      <c r="H168" s="194">
        <v>22</v>
      </c>
      <c r="I168" s="195"/>
      <c r="J168" s="196">
        <f>ROUND(I168*H168,2)</f>
        <v>0</v>
      </c>
      <c r="K168" s="192" t="s">
        <v>1</v>
      </c>
      <c r="L168" s="39"/>
      <c r="M168" s="197" t="s">
        <v>1</v>
      </c>
      <c r="N168" s="198" t="s">
        <v>42</v>
      </c>
      <c r="O168" s="71"/>
      <c r="P168" s="199">
        <f>O168*H168</f>
        <v>0</v>
      </c>
      <c r="Q168" s="199">
        <v>0</v>
      </c>
      <c r="R168" s="199">
        <f>Q168*H168</f>
        <v>0</v>
      </c>
      <c r="S168" s="199">
        <v>0</v>
      </c>
      <c r="T168" s="200">
        <f>S168*H168</f>
        <v>0</v>
      </c>
      <c r="U168" s="34"/>
      <c r="V168" s="34"/>
      <c r="W168" s="34"/>
      <c r="X168" s="34"/>
      <c r="Y168" s="34"/>
      <c r="Z168" s="34"/>
      <c r="AA168" s="34"/>
      <c r="AB168" s="34"/>
      <c r="AC168" s="34"/>
      <c r="AD168" s="34"/>
      <c r="AE168" s="34"/>
      <c r="AR168" s="201" t="s">
        <v>298</v>
      </c>
      <c r="AT168" s="201" t="s">
        <v>222</v>
      </c>
      <c r="AU168" s="201" t="s">
        <v>108</v>
      </c>
      <c r="AY168" s="17" t="s">
        <v>220</v>
      </c>
      <c r="BE168" s="202">
        <f>IF(N168="základní",J168,0)</f>
        <v>0</v>
      </c>
      <c r="BF168" s="202">
        <f>IF(N168="snížená",J168,0)</f>
        <v>0</v>
      </c>
      <c r="BG168" s="202">
        <f>IF(N168="zákl. přenesená",J168,0)</f>
        <v>0</v>
      </c>
      <c r="BH168" s="202">
        <f>IF(N168="sníž. přenesená",J168,0)</f>
        <v>0</v>
      </c>
      <c r="BI168" s="202">
        <f>IF(N168="nulová",J168,0)</f>
        <v>0</v>
      </c>
      <c r="BJ168" s="17" t="s">
        <v>89</v>
      </c>
      <c r="BK168" s="202">
        <f>ROUND(I168*H168,2)</f>
        <v>0</v>
      </c>
      <c r="BL168" s="17" t="s">
        <v>298</v>
      </c>
      <c r="BM168" s="201" t="s">
        <v>342</v>
      </c>
    </row>
    <row r="169" spans="1:65" s="2" customFormat="1" ht="21.75" customHeight="1">
      <c r="A169" s="34"/>
      <c r="B169" s="35"/>
      <c r="C169" s="190" t="s">
        <v>285</v>
      </c>
      <c r="D169" s="190" t="s">
        <v>222</v>
      </c>
      <c r="E169" s="191" t="s">
        <v>3529</v>
      </c>
      <c r="F169" s="192" t="s">
        <v>3530</v>
      </c>
      <c r="G169" s="193" t="s">
        <v>308</v>
      </c>
      <c r="H169" s="194">
        <v>33.6</v>
      </c>
      <c r="I169" s="195"/>
      <c r="J169" s="196">
        <f>ROUND(I169*H169,2)</f>
        <v>0</v>
      </c>
      <c r="K169" s="192" t="s">
        <v>1</v>
      </c>
      <c r="L169" s="39"/>
      <c r="M169" s="197" t="s">
        <v>1</v>
      </c>
      <c r="N169" s="198" t="s">
        <v>42</v>
      </c>
      <c r="O169" s="71"/>
      <c r="P169" s="199">
        <f>O169*H169</f>
        <v>0</v>
      </c>
      <c r="Q169" s="199">
        <v>0</v>
      </c>
      <c r="R169" s="199">
        <f>Q169*H169</f>
        <v>0</v>
      </c>
      <c r="S169" s="199">
        <v>0</v>
      </c>
      <c r="T169" s="200">
        <f>S169*H169</f>
        <v>0</v>
      </c>
      <c r="U169" s="34"/>
      <c r="V169" s="34"/>
      <c r="W169" s="34"/>
      <c r="X169" s="34"/>
      <c r="Y169" s="34"/>
      <c r="Z169" s="34"/>
      <c r="AA169" s="34"/>
      <c r="AB169" s="34"/>
      <c r="AC169" s="34"/>
      <c r="AD169" s="34"/>
      <c r="AE169" s="34"/>
      <c r="AR169" s="201" t="s">
        <v>298</v>
      </c>
      <c r="AT169" s="201" t="s">
        <v>222</v>
      </c>
      <c r="AU169" s="201" t="s">
        <v>108</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298</v>
      </c>
      <c r="BM169" s="201" t="s">
        <v>352</v>
      </c>
    </row>
    <row r="170" spans="2:63" s="12" customFormat="1" ht="20.85" customHeight="1">
      <c r="B170" s="174"/>
      <c r="C170" s="175"/>
      <c r="D170" s="176" t="s">
        <v>75</v>
      </c>
      <c r="E170" s="188" t="s">
        <v>1915</v>
      </c>
      <c r="F170" s="188" t="s">
        <v>3531</v>
      </c>
      <c r="G170" s="175"/>
      <c r="H170" s="175"/>
      <c r="I170" s="178"/>
      <c r="J170" s="189">
        <f>BK170</f>
        <v>0</v>
      </c>
      <c r="K170" s="175"/>
      <c r="L170" s="180"/>
      <c r="M170" s="181"/>
      <c r="N170" s="182"/>
      <c r="O170" s="182"/>
      <c r="P170" s="183">
        <f>SUM(P171:P172)</f>
        <v>0</v>
      </c>
      <c r="Q170" s="182"/>
      <c r="R170" s="183">
        <f>SUM(R171:R172)</f>
        <v>0</v>
      </c>
      <c r="S170" s="182"/>
      <c r="T170" s="184">
        <f>SUM(T171:T172)</f>
        <v>0</v>
      </c>
      <c r="AR170" s="185" t="s">
        <v>83</v>
      </c>
      <c r="AT170" s="186" t="s">
        <v>75</v>
      </c>
      <c r="AU170" s="186" t="s">
        <v>89</v>
      </c>
      <c r="AY170" s="185" t="s">
        <v>220</v>
      </c>
      <c r="BK170" s="187">
        <f>SUM(BK171:BK172)</f>
        <v>0</v>
      </c>
    </row>
    <row r="171" spans="1:65" s="2" customFormat="1" ht="33" customHeight="1">
      <c r="A171" s="34"/>
      <c r="B171" s="35"/>
      <c r="C171" s="190" t="s">
        <v>290</v>
      </c>
      <c r="D171" s="190" t="s">
        <v>222</v>
      </c>
      <c r="E171" s="191" t="s">
        <v>352</v>
      </c>
      <c r="F171" s="192" t="s">
        <v>3432</v>
      </c>
      <c r="G171" s="193" t="s">
        <v>301</v>
      </c>
      <c r="H171" s="194">
        <v>21.6</v>
      </c>
      <c r="I171" s="195"/>
      <c r="J171" s="196">
        <f>ROUND(I171*H171,2)</f>
        <v>0</v>
      </c>
      <c r="K171" s="192" t="s">
        <v>1</v>
      </c>
      <c r="L171" s="39"/>
      <c r="M171" s="197" t="s">
        <v>1</v>
      </c>
      <c r="N171" s="198" t="s">
        <v>42</v>
      </c>
      <c r="O171" s="71"/>
      <c r="P171" s="199">
        <f>O171*H171</f>
        <v>0</v>
      </c>
      <c r="Q171" s="199">
        <v>0</v>
      </c>
      <c r="R171" s="199">
        <f>Q171*H171</f>
        <v>0</v>
      </c>
      <c r="S171" s="199">
        <v>0</v>
      </c>
      <c r="T171" s="200">
        <f>S171*H171</f>
        <v>0</v>
      </c>
      <c r="U171" s="34"/>
      <c r="V171" s="34"/>
      <c r="W171" s="34"/>
      <c r="X171" s="34"/>
      <c r="Y171" s="34"/>
      <c r="Z171" s="34"/>
      <c r="AA171" s="34"/>
      <c r="AB171" s="34"/>
      <c r="AC171" s="34"/>
      <c r="AD171" s="34"/>
      <c r="AE171" s="34"/>
      <c r="AR171" s="201" t="s">
        <v>298</v>
      </c>
      <c r="AT171" s="201" t="s">
        <v>222</v>
      </c>
      <c r="AU171" s="201" t="s">
        <v>108</v>
      </c>
      <c r="AY171" s="17" t="s">
        <v>220</v>
      </c>
      <c r="BE171" s="202">
        <f>IF(N171="základní",J171,0)</f>
        <v>0</v>
      </c>
      <c r="BF171" s="202">
        <f>IF(N171="snížená",J171,0)</f>
        <v>0</v>
      </c>
      <c r="BG171" s="202">
        <f>IF(N171="zákl. přenesená",J171,0)</f>
        <v>0</v>
      </c>
      <c r="BH171" s="202">
        <f>IF(N171="sníž. přenesená",J171,0)</f>
        <v>0</v>
      </c>
      <c r="BI171" s="202">
        <f>IF(N171="nulová",J171,0)</f>
        <v>0</v>
      </c>
      <c r="BJ171" s="17" t="s">
        <v>89</v>
      </c>
      <c r="BK171" s="202">
        <f>ROUND(I171*H171,2)</f>
        <v>0</v>
      </c>
      <c r="BL171" s="17" t="s">
        <v>298</v>
      </c>
      <c r="BM171" s="201" t="s">
        <v>364</v>
      </c>
    </row>
    <row r="172" spans="1:47" s="2" customFormat="1" ht="19.5">
      <c r="A172" s="34"/>
      <c r="B172" s="35"/>
      <c r="C172" s="36"/>
      <c r="D172" s="205" t="s">
        <v>1760</v>
      </c>
      <c r="E172" s="36"/>
      <c r="F172" s="247" t="s">
        <v>3433</v>
      </c>
      <c r="G172" s="36"/>
      <c r="H172" s="36"/>
      <c r="I172" s="248"/>
      <c r="J172" s="36"/>
      <c r="K172" s="36"/>
      <c r="L172" s="39"/>
      <c r="M172" s="257"/>
      <c r="N172" s="258"/>
      <c r="O172" s="71"/>
      <c r="P172" s="71"/>
      <c r="Q172" s="71"/>
      <c r="R172" s="71"/>
      <c r="S172" s="71"/>
      <c r="T172" s="72"/>
      <c r="U172" s="34"/>
      <c r="V172" s="34"/>
      <c r="W172" s="34"/>
      <c r="X172" s="34"/>
      <c r="Y172" s="34"/>
      <c r="Z172" s="34"/>
      <c r="AA172" s="34"/>
      <c r="AB172" s="34"/>
      <c r="AC172" s="34"/>
      <c r="AD172" s="34"/>
      <c r="AE172" s="34"/>
      <c r="AT172" s="17" t="s">
        <v>1760</v>
      </c>
      <c r="AU172" s="17" t="s">
        <v>108</v>
      </c>
    </row>
    <row r="173" spans="2:63" s="12" customFormat="1" ht="20.85" customHeight="1">
      <c r="B173" s="174"/>
      <c r="C173" s="175"/>
      <c r="D173" s="176" t="s">
        <v>75</v>
      </c>
      <c r="E173" s="188" t="s">
        <v>1927</v>
      </c>
      <c r="F173" s="188" t="s">
        <v>3532</v>
      </c>
      <c r="G173" s="175"/>
      <c r="H173" s="175"/>
      <c r="I173" s="178"/>
      <c r="J173" s="189">
        <f>BK173</f>
        <v>0</v>
      </c>
      <c r="K173" s="175"/>
      <c r="L173" s="180"/>
      <c r="M173" s="181"/>
      <c r="N173" s="182"/>
      <c r="O173" s="182"/>
      <c r="P173" s="183">
        <f>SUM(P174:P175)</f>
        <v>0</v>
      </c>
      <c r="Q173" s="182"/>
      <c r="R173" s="183">
        <f>SUM(R174:R175)</f>
        <v>0</v>
      </c>
      <c r="S173" s="182"/>
      <c r="T173" s="184">
        <f>SUM(T174:T175)</f>
        <v>0</v>
      </c>
      <c r="AR173" s="185" t="s">
        <v>83</v>
      </c>
      <c r="AT173" s="186" t="s">
        <v>75</v>
      </c>
      <c r="AU173" s="186" t="s">
        <v>89</v>
      </c>
      <c r="AY173" s="185" t="s">
        <v>220</v>
      </c>
      <c r="BK173" s="187">
        <f>SUM(BK174:BK175)</f>
        <v>0</v>
      </c>
    </row>
    <row r="174" spans="1:65" s="2" customFormat="1" ht="24">
      <c r="A174" s="34"/>
      <c r="B174" s="35"/>
      <c r="C174" s="190" t="s">
        <v>8</v>
      </c>
      <c r="D174" s="190" t="s">
        <v>222</v>
      </c>
      <c r="E174" s="191" t="s">
        <v>412</v>
      </c>
      <c r="F174" s="192" t="s">
        <v>3435</v>
      </c>
      <c r="G174" s="193" t="s">
        <v>867</v>
      </c>
      <c r="H174" s="194">
        <v>2</v>
      </c>
      <c r="I174" s="195"/>
      <c r="J174" s="196">
        <f>ROUND(I174*H174,2)</f>
        <v>0</v>
      </c>
      <c r="K174" s="192" t="s">
        <v>1</v>
      </c>
      <c r="L174" s="39"/>
      <c r="M174" s="197" t="s">
        <v>1</v>
      </c>
      <c r="N174" s="198" t="s">
        <v>42</v>
      </c>
      <c r="O174" s="71"/>
      <c r="P174" s="199">
        <f>O174*H174</f>
        <v>0</v>
      </c>
      <c r="Q174" s="199">
        <v>0</v>
      </c>
      <c r="R174" s="199">
        <f>Q174*H174</f>
        <v>0</v>
      </c>
      <c r="S174" s="199">
        <v>0</v>
      </c>
      <c r="T174" s="200">
        <f>S174*H174</f>
        <v>0</v>
      </c>
      <c r="U174" s="34"/>
      <c r="V174" s="34"/>
      <c r="W174" s="34"/>
      <c r="X174" s="34"/>
      <c r="Y174" s="34"/>
      <c r="Z174" s="34"/>
      <c r="AA174" s="34"/>
      <c r="AB174" s="34"/>
      <c r="AC174" s="34"/>
      <c r="AD174" s="34"/>
      <c r="AE174" s="34"/>
      <c r="AR174" s="201" t="s">
        <v>298</v>
      </c>
      <c r="AT174" s="201" t="s">
        <v>222</v>
      </c>
      <c r="AU174" s="201" t="s">
        <v>108</v>
      </c>
      <c r="AY174" s="17" t="s">
        <v>220</v>
      </c>
      <c r="BE174" s="202">
        <f>IF(N174="základní",J174,0)</f>
        <v>0</v>
      </c>
      <c r="BF174" s="202">
        <f>IF(N174="snížená",J174,0)</f>
        <v>0</v>
      </c>
      <c r="BG174" s="202">
        <f>IF(N174="zákl. přenesená",J174,0)</f>
        <v>0</v>
      </c>
      <c r="BH174" s="202">
        <f>IF(N174="sníž. přenesená",J174,0)</f>
        <v>0</v>
      </c>
      <c r="BI174" s="202">
        <f>IF(N174="nulová",J174,0)</f>
        <v>0</v>
      </c>
      <c r="BJ174" s="17" t="s">
        <v>89</v>
      </c>
      <c r="BK174" s="202">
        <f>ROUND(I174*H174,2)</f>
        <v>0</v>
      </c>
      <c r="BL174" s="17" t="s">
        <v>298</v>
      </c>
      <c r="BM174" s="201" t="s">
        <v>389</v>
      </c>
    </row>
    <row r="175" spans="1:47" s="2" customFormat="1" ht="29.25">
      <c r="A175" s="34"/>
      <c r="B175" s="35"/>
      <c r="C175" s="36"/>
      <c r="D175" s="205" t="s">
        <v>1760</v>
      </c>
      <c r="E175" s="36"/>
      <c r="F175" s="247" t="s">
        <v>3338</v>
      </c>
      <c r="G175" s="36"/>
      <c r="H175" s="36"/>
      <c r="I175" s="248"/>
      <c r="J175" s="36"/>
      <c r="K175" s="36"/>
      <c r="L175" s="39"/>
      <c r="M175" s="257"/>
      <c r="N175" s="258"/>
      <c r="O175" s="71"/>
      <c r="P175" s="71"/>
      <c r="Q175" s="71"/>
      <c r="R175" s="71"/>
      <c r="S175" s="71"/>
      <c r="T175" s="72"/>
      <c r="U175" s="34"/>
      <c r="V175" s="34"/>
      <c r="W175" s="34"/>
      <c r="X175" s="34"/>
      <c r="Y175" s="34"/>
      <c r="Z175" s="34"/>
      <c r="AA175" s="34"/>
      <c r="AB175" s="34"/>
      <c r="AC175" s="34"/>
      <c r="AD175" s="34"/>
      <c r="AE175" s="34"/>
      <c r="AT175" s="17" t="s">
        <v>1760</v>
      </c>
      <c r="AU175" s="17" t="s">
        <v>108</v>
      </c>
    </row>
    <row r="176" spans="2:63" s="12" customFormat="1" ht="20.85" customHeight="1">
      <c r="B176" s="174"/>
      <c r="C176" s="175"/>
      <c r="D176" s="176" t="s">
        <v>75</v>
      </c>
      <c r="E176" s="188" t="s">
        <v>1972</v>
      </c>
      <c r="F176" s="188" t="s">
        <v>3533</v>
      </c>
      <c r="G176" s="175"/>
      <c r="H176" s="175"/>
      <c r="I176" s="178"/>
      <c r="J176" s="189">
        <f>BK176</f>
        <v>0</v>
      </c>
      <c r="K176" s="175"/>
      <c r="L176" s="180"/>
      <c r="M176" s="181"/>
      <c r="N176" s="182"/>
      <c r="O176" s="182"/>
      <c r="P176" s="183">
        <f>SUM(P177:P178)</f>
        <v>0</v>
      </c>
      <c r="Q176" s="182"/>
      <c r="R176" s="183">
        <f>SUM(R177:R178)</f>
        <v>0</v>
      </c>
      <c r="S176" s="182"/>
      <c r="T176" s="184">
        <f>SUM(T177:T178)</f>
        <v>0</v>
      </c>
      <c r="AR176" s="185" t="s">
        <v>83</v>
      </c>
      <c r="AT176" s="186" t="s">
        <v>75</v>
      </c>
      <c r="AU176" s="186" t="s">
        <v>89</v>
      </c>
      <c r="AY176" s="185" t="s">
        <v>220</v>
      </c>
      <c r="BK176" s="187">
        <f>SUM(BK177:BK178)</f>
        <v>0</v>
      </c>
    </row>
    <row r="177" spans="1:65" s="2" customFormat="1" ht="24">
      <c r="A177" s="34"/>
      <c r="B177" s="35"/>
      <c r="C177" s="190" t="s">
        <v>298</v>
      </c>
      <c r="D177" s="190" t="s">
        <v>222</v>
      </c>
      <c r="E177" s="191" t="s">
        <v>416</v>
      </c>
      <c r="F177" s="192" t="s">
        <v>3437</v>
      </c>
      <c r="G177" s="193" t="s">
        <v>867</v>
      </c>
      <c r="H177" s="194">
        <v>1</v>
      </c>
      <c r="I177" s="195"/>
      <c r="J177" s="196">
        <f>ROUND(I177*H177,2)</f>
        <v>0</v>
      </c>
      <c r="K177" s="192" t="s">
        <v>1</v>
      </c>
      <c r="L177" s="39"/>
      <c r="M177" s="197" t="s">
        <v>1</v>
      </c>
      <c r="N177" s="198" t="s">
        <v>42</v>
      </c>
      <c r="O177" s="71"/>
      <c r="P177" s="199">
        <f>O177*H177</f>
        <v>0</v>
      </c>
      <c r="Q177" s="199">
        <v>0</v>
      </c>
      <c r="R177" s="199">
        <f>Q177*H177</f>
        <v>0</v>
      </c>
      <c r="S177" s="199">
        <v>0</v>
      </c>
      <c r="T177" s="200">
        <f>S177*H177</f>
        <v>0</v>
      </c>
      <c r="U177" s="34"/>
      <c r="V177" s="34"/>
      <c r="W177" s="34"/>
      <c r="X177" s="34"/>
      <c r="Y177" s="34"/>
      <c r="Z177" s="34"/>
      <c r="AA177" s="34"/>
      <c r="AB177" s="34"/>
      <c r="AC177" s="34"/>
      <c r="AD177" s="34"/>
      <c r="AE177" s="34"/>
      <c r="AR177" s="201" t="s">
        <v>298</v>
      </c>
      <c r="AT177" s="201" t="s">
        <v>222</v>
      </c>
      <c r="AU177" s="201" t="s">
        <v>108</v>
      </c>
      <c r="AY177" s="17" t="s">
        <v>220</v>
      </c>
      <c r="BE177" s="202">
        <f>IF(N177="základní",J177,0)</f>
        <v>0</v>
      </c>
      <c r="BF177" s="202">
        <f>IF(N177="snížená",J177,0)</f>
        <v>0</v>
      </c>
      <c r="BG177" s="202">
        <f>IF(N177="zákl. přenesená",J177,0)</f>
        <v>0</v>
      </c>
      <c r="BH177" s="202">
        <f>IF(N177="sníž. přenesená",J177,0)</f>
        <v>0</v>
      </c>
      <c r="BI177" s="202">
        <f>IF(N177="nulová",J177,0)</f>
        <v>0</v>
      </c>
      <c r="BJ177" s="17" t="s">
        <v>89</v>
      </c>
      <c r="BK177" s="202">
        <f>ROUND(I177*H177,2)</f>
        <v>0</v>
      </c>
      <c r="BL177" s="17" t="s">
        <v>298</v>
      </c>
      <c r="BM177" s="201" t="s">
        <v>399</v>
      </c>
    </row>
    <row r="178" spans="1:47" s="2" customFormat="1" ht="19.5">
      <c r="A178" s="34"/>
      <c r="B178" s="35"/>
      <c r="C178" s="36"/>
      <c r="D178" s="205" t="s">
        <v>1760</v>
      </c>
      <c r="E178" s="36"/>
      <c r="F178" s="247" t="s">
        <v>3438</v>
      </c>
      <c r="G178" s="36"/>
      <c r="H178" s="36"/>
      <c r="I178" s="248"/>
      <c r="J178" s="36"/>
      <c r="K178" s="36"/>
      <c r="L178" s="39"/>
      <c r="M178" s="257"/>
      <c r="N178" s="258"/>
      <c r="O178" s="71"/>
      <c r="P178" s="71"/>
      <c r="Q178" s="71"/>
      <c r="R178" s="71"/>
      <c r="S178" s="71"/>
      <c r="T178" s="72"/>
      <c r="U178" s="34"/>
      <c r="V178" s="34"/>
      <c r="W178" s="34"/>
      <c r="X178" s="34"/>
      <c r="Y178" s="34"/>
      <c r="Z178" s="34"/>
      <c r="AA178" s="34"/>
      <c r="AB178" s="34"/>
      <c r="AC178" s="34"/>
      <c r="AD178" s="34"/>
      <c r="AE178" s="34"/>
      <c r="AT178" s="17" t="s">
        <v>1760</v>
      </c>
      <c r="AU178" s="17" t="s">
        <v>108</v>
      </c>
    </row>
    <row r="179" spans="2:63" s="12" customFormat="1" ht="20.85" customHeight="1">
      <c r="B179" s="174"/>
      <c r="C179" s="175"/>
      <c r="D179" s="176" t="s">
        <v>75</v>
      </c>
      <c r="E179" s="188" t="s">
        <v>3360</v>
      </c>
      <c r="F179" s="188" t="s">
        <v>3534</v>
      </c>
      <c r="G179" s="175"/>
      <c r="H179" s="175"/>
      <c r="I179" s="178"/>
      <c r="J179" s="189">
        <f>BK179</f>
        <v>0</v>
      </c>
      <c r="K179" s="175"/>
      <c r="L179" s="180"/>
      <c r="M179" s="181"/>
      <c r="N179" s="182"/>
      <c r="O179" s="182"/>
      <c r="P179" s="183">
        <f>SUM(P180:P187)</f>
        <v>0</v>
      </c>
      <c r="Q179" s="182"/>
      <c r="R179" s="183">
        <f>SUM(R180:R187)</f>
        <v>0</v>
      </c>
      <c r="S179" s="182"/>
      <c r="T179" s="184">
        <f>SUM(T180:T187)</f>
        <v>0</v>
      </c>
      <c r="AR179" s="185" t="s">
        <v>83</v>
      </c>
      <c r="AT179" s="186" t="s">
        <v>75</v>
      </c>
      <c r="AU179" s="186" t="s">
        <v>89</v>
      </c>
      <c r="AY179" s="185" t="s">
        <v>220</v>
      </c>
      <c r="BK179" s="187">
        <f>SUM(BK180:BK187)</f>
        <v>0</v>
      </c>
    </row>
    <row r="180" spans="1:65" s="2" customFormat="1" ht="16.5" customHeight="1">
      <c r="A180" s="34"/>
      <c r="B180" s="35"/>
      <c r="C180" s="190" t="s">
        <v>305</v>
      </c>
      <c r="D180" s="190" t="s">
        <v>222</v>
      </c>
      <c r="E180" s="191" t="s">
        <v>424</v>
      </c>
      <c r="F180" s="192" t="s">
        <v>3440</v>
      </c>
      <c r="G180" s="193" t="s">
        <v>867</v>
      </c>
      <c r="H180" s="194">
        <v>1</v>
      </c>
      <c r="I180" s="195"/>
      <c r="J180" s="196">
        <f>ROUND(I180*H180,2)</f>
        <v>0</v>
      </c>
      <c r="K180" s="192" t="s">
        <v>1</v>
      </c>
      <c r="L180" s="39"/>
      <c r="M180" s="197" t="s">
        <v>1</v>
      </c>
      <c r="N180" s="198" t="s">
        <v>42</v>
      </c>
      <c r="O180" s="71"/>
      <c r="P180" s="199">
        <f>O180*H180</f>
        <v>0</v>
      </c>
      <c r="Q180" s="199">
        <v>0</v>
      </c>
      <c r="R180" s="199">
        <f>Q180*H180</f>
        <v>0</v>
      </c>
      <c r="S180" s="199">
        <v>0</v>
      </c>
      <c r="T180" s="200">
        <f>S180*H180</f>
        <v>0</v>
      </c>
      <c r="U180" s="34"/>
      <c r="V180" s="34"/>
      <c r="W180" s="34"/>
      <c r="X180" s="34"/>
      <c r="Y180" s="34"/>
      <c r="Z180" s="34"/>
      <c r="AA180" s="34"/>
      <c r="AB180" s="34"/>
      <c r="AC180" s="34"/>
      <c r="AD180" s="34"/>
      <c r="AE180" s="34"/>
      <c r="AR180" s="201" t="s">
        <v>298</v>
      </c>
      <c r="AT180" s="201" t="s">
        <v>222</v>
      </c>
      <c r="AU180" s="201" t="s">
        <v>108</v>
      </c>
      <c r="AY180" s="17" t="s">
        <v>220</v>
      </c>
      <c r="BE180" s="202">
        <f>IF(N180="základní",J180,0)</f>
        <v>0</v>
      </c>
      <c r="BF180" s="202">
        <f>IF(N180="snížená",J180,0)</f>
        <v>0</v>
      </c>
      <c r="BG180" s="202">
        <f>IF(N180="zákl. přenesená",J180,0)</f>
        <v>0</v>
      </c>
      <c r="BH180" s="202">
        <f>IF(N180="sníž. přenesená",J180,0)</f>
        <v>0</v>
      </c>
      <c r="BI180" s="202">
        <f>IF(N180="nulová",J180,0)</f>
        <v>0</v>
      </c>
      <c r="BJ180" s="17" t="s">
        <v>89</v>
      </c>
      <c r="BK180" s="202">
        <f>ROUND(I180*H180,2)</f>
        <v>0</v>
      </c>
      <c r="BL180" s="17" t="s">
        <v>298</v>
      </c>
      <c r="BM180" s="201" t="s">
        <v>407</v>
      </c>
    </row>
    <row r="181" spans="1:47" s="2" customFormat="1" ht="68.25">
      <c r="A181" s="34"/>
      <c r="B181" s="35"/>
      <c r="C181" s="36"/>
      <c r="D181" s="205" t="s">
        <v>1760</v>
      </c>
      <c r="E181" s="36"/>
      <c r="F181" s="247" t="s">
        <v>3441</v>
      </c>
      <c r="G181" s="36"/>
      <c r="H181" s="36"/>
      <c r="I181" s="248"/>
      <c r="J181" s="36"/>
      <c r="K181" s="36"/>
      <c r="L181" s="39"/>
      <c r="M181" s="257"/>
      <c r="N181" s="258"/>
      <c r="O181" s="71"/>
      <c r="P181" s="71"/>
      <c r="Q181" s="71"/>
      <c r="R181" s="71"/>
      <c r="S181" s="71"/>
      <c r="T181" s="72"/>
      <c r="U181" s="34"/>
      <c r="V181" s="34"/>
      <c r="W181" s="34"/>
      <c r="X181" s="34"/>
      <c r="Y181" s="34"/>
      <c r="Z181" s="34"/>
      <c r="AA181" s="34"/>
      <c r="AB181" s="34"/>
      <c r="AC181" s="34"/>
      <c r="AD181" s="34"/>
      <c r="AE181" s="34"/>
      <c r="AT181" s="17" t="s">
        <v>1760</v>
      </c>
      <c r="AU181" s="17" t="s">
        <v>108</v>
      </c>
    </row>
    <row r="182" spans="1:65" s="2" customFormat="1" ht="16.5" customHeight="1">
      <c r="A182" s="34"/>
      <c r="B182" s="35"/>
      <c r="C182" s="190" t="s">
        <v>311</v>
      </c>
      <c r="D182" s="190" t="s">
        <v>222</v>
      </c>
      <c r="E182" s="191" t="s">
        <v>3442</v>
      </c>
      <c r="F182" s="192" t="s">
        <v>3443</v>
      </c>
      <c r="G182" s="193" t="s">
        <v>867</v>
      </c>
      <c r="H182" s="194">
        <v>1</v>
      </c>
      <c r="I182" s="195"/>
      <c r="J182" s="196">
        <f aca="true" t="shared" si="0" ref="J182:J187">ROUND(I182*H182,2)</f>
        <v>0</v>
      </c>
      <c r="K182" s="192" t="s">
        <v>1</v>
      </c>
      <c r="L182" s="39"/>
      <c r="M182" s="197" t="s">
        <v>1</v>
      </c>
      <c r="N182" s="198" t="s">
        <v>42</v>
      </c>
      <c r="O182" s="71"/>
      <c r="P182" s="199">
        <f aca="true" t="shared" si="1" ref="P182:P187">O182*H182</f>
        <v>0</v>
      </c>
      <c r="Q182" s="199">
        <v>0</v>
      </c>
      <c r="R182" s="199">
        <f aca="true" t="shared" si="2" ref="R182:R187">Q182*H182</f>
        <v>0</v>
      </c>
      <c r="S182" s="199">
        <v>0</v>
      </c>
      <c r="T182" s="200">
        <f aca="true" t="shared" si="3" ref="T182:T187">S182*H182</f>
        <v>0</v>
      </c>
      <c r="U182" s="34"/>
      <c r="V182" s="34"/>
      <c r="W182" s="34"/>
      <c r="X182" s="34"/>
      <c r="Y182" s="34"/>
      <c r="Z182" s="34"/>
      <c r="AA182" s="34"/>
      <c r="AB182" s="34"/>
      <c r="AC182" s="34"/>
      <c r="AD182" s="34"/>
      <c r="AE182" s="34"/>
      <c r="AR182" s="201" t="s">
        <v>298</v>
      </c>
      <c r="AT182" s="201" t="s">
        <v>222</v>
      </c>
      <c r="AU182" s="201" t="s">
        <v>108</v>
      </c>
      <c r="AY182" s="17" t="s">
        <v>220</v>
      </c>
      <c r="BE182" s="202">
        <f aca="true" t="shared" si="4" ref="BE182:BE187">IF(N182="základní",J182,0)</f>
        <v>0</v>
      </c>
      <c r="BF182" s="202">
        <f aca="true" t="shared" si="5" ref="BF182:BF187">IF(N182="snížená",J182,0)</f>
        <v>0</v>
      </c>
      <c r="BG182" s="202">
        <f aca="true" t="shared" si="6" ref="BG182:BG187">IF(N182="zákl. přenesená",J182,0)</f>
        <v>0</v>
      </c>
      <c r="BH182" s="202">
        <f aca="true" t="shared" si="7" ref="BH182:BH187">IF(N182="sníž. přenesená",J182,0)</f>
        <v>0</v>
      </c>
      <c r="BI182" s="202">
        <f aca="true" t="shared" si="8" ref="BI182:BI187">IF(N182="nulová",J182,0)</f>
        <v>0</v>
      </c>
      <c r="BJ182" s="17" t="s">
        <v>89</v>
      </c>
      <c r="BK182" s="202">
        <f aca="true" t="shared" si="9" ref="BK182:BK187">ROUND(I182*H182,2)</f>
        <v>0</v>
      </c>
      <c r="BL182" s="17" t="s">
        <v>298</v>
      </c>
      <c r="BM182" s="201" t="s">
        <v>416</v>
      </c>
    </row>
    <row r="183" spans="1:65" s="2" customFormat="1" ht="16.5" customHeight="1">
      <c r="A183" s="34"/>
      <c r="B183" s="35"/>
      <c r="C183" s="190" t="s">
        <v>316</v>
      </c>
      <c r="D183" s="190" t="s">
        <v>222</v>
      </c>
      <c r="E183" s="191" t="s">
        <v>3444</v>
      </c>
      <c r="F183" s="192" t="s">
        <v>3445</v>
      </c>
      <c r="G183" s="193" t="s">
        <v>867</v>
      </c>
      <c r="H183" s="194">
        <v>1</v>
      </c>
      <c r="I183" s="195"/>
      <c r="J183" s="196">
        <f t="shared" si="0"/>
        <v>0</v>
      </c>
      <c r="K183" s="192" t="s">
        <v>1</v>
      </c>
      <c r="L183" s="39"/>
      <c r="M183" s="197" t="s">
        <v>1</v>
      </c>
      <c r="N183" s="198" t="s">
        <v>42</v>
      </c>
      <c r="O183" s="71"/>
      <c r="P183" s="199">
        <f t="shared" si="1"/>
        <v>0</v>
      </c>
      <c r="Q183" s="199">
        <v>0</v>
      </c>
      <c r="R183" s="199">
        <f t="shared" si="2"/>
        <v>0</v>
      </c>
      <c r="S183" s="199">
        <v>0</v>
      </c>
      <c r="T183" s="200">
        <f t="shared" si="3"/>
        <v>0</v>
      </c>
      <c r="U183" s="34"/>
      <c r="V183" s="34"/>
      <c r="W183" s="34"/>
      <c r="X183" s="34"/>
      <c r="Y183" s="34"/>
      <c r="Z183" s="34"/>
      <c r="AA183" s="34"/>
      <c r="AB183" s="34"/>
      <c r="AC183" s="34"/>
      <c r="AD183" s="34"/>
      <c r="AE183" s="34"/>
      <c r="AR183" s="201" t="s">
        <v>298</v>
      </c>
      <c r="AT183" s="201" t="s">
        <v>222</v>
      </c>
      <c r="AU183" s="201" t="s">
        <v>108</v>
      </c>
      <c r="AY183" s="17" t="s">
        <v>220</v>
      </c>
      <c r="BE183" s="202">
        <f t="shared" si="4"/>
        <v>0</v>
      </c>
      <c r="BF183" s="202">
        <f t="shared" si="5"/>
        <v>0</v>
      </c>
      <c r="BG183" s="202">
        <f t="shared" si="6"/>
        <v>0</v>
      </c>
      <c r="BH183" s="202">
        <f t="shared" si="7"/>
        <v>0</v>
      </c>
      <c r="BI183" s="202">
        <f t="shared" si="8"/>
        <v>0</v>
      </c>
      <c r="BJ183" s="17" t="s">
        <v>89</v>
      </c>
      <c r="BK183" s="202">
        <f t="shared" si="9"/>
        <v>0</v>
      </c>
      <c r="BL183" s="17" t="s">
        <v>298</v>
      </c>
      <c r="BM183" s="201" t="s">
        <v>424</v>
      </c>
    </row>
    <row r="184" spans="1:65" s="2" customFormat="1" ht="21.75" customHeight="1">
      <c r="A184" s="34"/>
      <c r="B184" s="35"/>
      <c r="C184" s="190" t="s">
        <v>321</v>
      </c>
      <c r="D184" s="190" t="s">
        <v>222</v>
      </c>
      <c r="E184" s="191" t="s">
        <v>3446</v>
      </c>
      <c r="F184" s="192" t="s">
        <v>3447</v>
      </c>
      <c r="G184" s="193" t="s">
        <v>867</v>
      </c>
      <c r="H184" s="194">
        <v>1</v>
      </c>
      <c r="I184" s="195"/>
      <c r="J184" s="196">
        <f t="shared" si="0"/>
        <v>0</v>
      </c>
      <c r="K184" s="192" t="s">
        <v>1</v>
      </c>
      <c r="L184" s="39"/>
      <c r="M184" s="197" t="s">
        <v>1</v>
      </c>
      <c r="N184" s="198" t="s">
        <v>42</v>
      </c>
      <c r="O184" s="71"/>
      <c r="P184" s="199">
        <f t="shared" si="1"/>
        <v>0</v>
      </c>
      <c r="Q184" s="199">
        <v>0</v>
      </c>
      <c r="R184" s="199">
        <f t="shared" si="2"/>
        <v>0</v>
      </c>
      <c r="S184" s="199">
        <v>0</v>
      </c>
      <c r="T184" s="200">
        <f t="shared" si="3"/>
        <v>0</v>
      </c>
      <c r="U184" s="34"/>
      <c r="V184" s="34"/>
      <c r="W184" s="34"/>
      <c r="X184" s="34"/>
      <c r="Y184" s="34"/>
      <c r="Z184" s="34"/>
      <c r="AA184" s="34"/>
      <c r="AB184" s="34"/>
      <c r="AC184" s="34"/>
      <c r="AD184" s="34"/>
      <c r="AE184" s="34"/>
      <c r="AR184" s="201" t="s">
        <v>298</v>
      </c>
      <c r="AT184" s="201" t="s">
        <v>222</v>
      </c>
      <c r="AU184" s="201" t="s">
        <v>108</v>
      </c>
      <c r="AY184" s="17" t="s">
        <v>220</v>
      </c>
      <c r="BE184" s="202">
        <f t="shared" si="4"/>
        <v>0</v>
      </c>
      <c r="BF184" s="202">
        <f t="shared" si="5"/>
        <v>0</v>
      </c>
      <c r="BG184" s="202">
        <f t="shared" si="6"/>
        <v>0</v>
      </c>
      <c r="BH184" s="202">
        <f t="shared" si="7"/>
        <v>0</v>
      </c>
      <c r="BI184" s="202">
        <f t="shared" si="8"/>
        <v>0</v>
      </c>
      <c r="BJ184" s="17" t="s">
        <v>89</v>
      </c>
      <c r="BK184" s="202">
        <f t="shared" si="9"/>
        <v>0</v>
      </c>
      <c r="BL184" s="17" t="s">
        <v>298</v>
      </c>
      <c r="BM184" s="201" t="s">
        <v>432</v>
      </c>
    </row>
    <row r="185" spans="1:65" s="2" customFormat="1" ht="36">
      <c r="A185" s="34"/>
      <c r="B185" s="35"/>
      <c r="C185" s="190" t="s">
        <v>7</v>
      </c>
      <c r="D185" s="190" t="s">
        <v>222</v>
      </c>
      <c r="E185" s="191" t="s">
        <v>3535</v>
      </c>
      <c r="F185" s="192" t="s">
        <v>3536</v>
      </c>
      <c r="G185" s="193" t="s">
        <v>867</v>
      </c>
      <c r="H185" s="194">
        <v>1</v>
      </c>
      <c r="I185" s="195"/>
      <c r="J185" s="196">
        <f t="shared" si="0"/>
        <v>0</v>
      </c>
      <c r="K185" s="192" t="s">
        <v>1</v>
      </c>
      <c r="L185" s="39"/>
      <c r="M185" s="197" t="s">
        <v>1</v>
      </c>
      <c r="N185" s="198" t="s">
        <v>42</v>
      </c>
      <c r="O185" s="71"/>
      <c r="P185" s="199">
        <f t="shared" si="1"/>
        <v>0</v>
      </c>
      <c r="Q185" s="199">
        <v>0</v>
      </c>
      <c r="R185" s="199">
        <f t="shared" si="2"/>
        <v>0</v>
      </c>
      <c r="S185" s="199">
        <v>0</v>
      </c>
      <c r="T185" s="200">
        <f t="shared" si="3"/>
        <v>0</v>
      </c>
      <c r="U185" s="34"/>
      <c r="V185" s="34"/>
      <c r="W185" s="34"/>
      <c r="X185" s="34"/>
      <c r="Y185" s="34"/>
      <c r="Z185" s="34"/>
      <c r="AA185" s="34"/>
      <c r="AB185" s="34"/>
      <c r="AC185" s="34"/>
      <c r="AD185" s="34"/>
      <c r="AE185" s="34"/>
      <c r="AR185" s="201" t="s">
        <v>298</v>
      </c>
      <c r="AT185" s="201" t="s">
        <v>222</v>
      </c>
      <c r="AU185" s="201" t="s">
        <v>108</v>
      </c>
      <c r="AY185" s="17" t="s">
        <v>220</v>
      </c>
      <c r="BE185" s="202">
        <f t="shared" si="4"/>
        <v>0</v>
      </c>
      <c r="BF185" s="202">
        <f t="shared" si="5"/>
        <v>0</v>
      </c>
      <c r="BG185" s="202">
        <f t="shared" si="6"/>
        <v>0</v>
      </c>
      <c r="BH185" s="202">
        <f t="shared" si="7"/>
        <v>0</v>
      </c>
      <c r="BI185" s="202">
        <f t="shared" si="8"/>
        <v>0</v>
      </c>
      <c r="BJ185" s="17" t="s">
        <v>89</v>
      </c>
      <c r="BK185" s="202">
        <f t="shared" si="9"/>
        <v>0</v>
      </c>
      <c r="BL185" s="17" t="s">
        <v>298</v>
      </c>
      <c r="BM185" s="201" t="s">
        <v>440</v>
      </c>
    </row>
    <row r="186" spans="1:65" s="2" customFormat="1" ht="16.5" customHeight="1">
      <c r="A186" s="34"/>
      <c r="B186" s="35"/>
      <c r="C186" s="190" t="s">
        <v>330</v>
      </c>
      <c r="D186" s="190" t="s">
        <v>222</v>
      </c>
      <c r="E186" s="191" t="s">
        <v>3450</v>
      </c>
      <c r="F186" s="192" t="s">
        <v>3451</v>
      </c>
      <c r="G186" s="193" t="s">
        <v>867</v>
      </c>
      <c r="H186" s="194">
        <v>1</v>
      </c>
      <c r="I186" s="195"/>
      <c r="J186" s="196">
        <f t="shared" si="0"/>
        <v>0</v>
      </c>
      <c r="K186" s="192" t="s">
        <v>1</v>
      </c>
      <c r="L186" s="39"/>
      <c r="M186" s="197" t="s">
        <v>1</v>
      </c>
      <c r="N186" s="198" t="s">
        <v>42</v>
      </c>
      <c r="O186" s="71"/>
      <c r="P186" s="199">
        <f t="shared" si="1"/>
        <v>0</v>
      </c>
      <c r="Q186" s="199">
        <v>0</v>
      </c>
      <c r="R186" s="199">
        <f t="shared" si="2"/>
        <v>0</v>
      </c>
      <c r="S186" s="199">
        <v>0</v>
      </c>
      <c r="T186" s="200">
        <f t="shared" si="3"/>
        <v>0</v>
      </c>
      <c r="U186" s="34"/>
      <c r="V186" s="34"/>
      <c r="W186" s="34"/>
      <c r="X186" s="34"/>
      <c r="Y186" s="34"/>
      <c r="Z186" s="34"/>
      <c r="AA186" s="34"/>
      <c r="AB186" s="34"/>
      <c r="AC186" s="34"/>
      <c r="AD186" s="34"/>
      <c r="AE186" s="34"/>
      <c r="AR186" s="201" t="s">
        <v>298</v>
      </c>
      <c r="AT186" s="201" t="s">
        <v>222</v>
      </c>
      <c r="AU186" s="201" t="s">
        <v>108</v>
      </c>
      <c r="AY186" s="17" t="s">
        <v>220</v>
      </c>
      <c r="BE186" s="202">
        <f t="shared" si="4"/>
        <v>0</v>
      </c>
      <c r="BF186" s="202">
        <f t="shared" si="5"/>
        <v>0</v>
      </c>
      <c r="BG186" s="202">
        <f t="shared" si="6"/>
        <v>0</v>
      </c>
      <c r="BH186" s="202">
        <f t="shared" si="7"/>
        <v>0</v>
      </c>
      <c r="BI186" s="202">
        <f t="shared" si="8"/>
        <v>0</v>
      </c>
      <c r="BJ186" s="17" t="s">
        <v>89</v>
      </c>
      <c r="BK186" s="202">
        <f t="shared" si="9"/>
        <v>0</v>
      </c>
      <c r="BL186" s="17" t="s">
        <v>298</v>
      </c>
      <c r="BM186" s="201" t="s">
        <v>448</v>
      </c>
    </row>
    <row r="187" spans="1:65" s="2" customFormat="1" ht="16.5" customHeight="1">
      <c r="A187" s="34"/>
      <c r="B187" s="35"/>
      <c r="C187" s="190" t="s">
        <v>336</v>
      </c>
      <c r="D187" s="190" t="s">
        <v>222</v>
      </c>
      <c r="E187" s="191" t="s">
        <v>3452</v>
      </c>
      <c r="F187" s="192" t="s">
        <v>3453</v>
      </c>
      <c r="G187" s="193" t="s">
        <v>867</v>
      </c>
      <c r="H187" s="194">
        <v>1</v>
      </c>
      <c r="I187" s="195"/>
      <c r="J187" s="196">
        <f t="shared" si="0"/>
        <v>0</v>
      </c>
      <c r="K187" s="192" t="s">
        <v>1</v>
      </c>
      <c r="L187" s="39"/>
      <c r="M187" s="197" t="s">
        <v>1</v>
      </c>
      <c r="N187" s="198" t="s">
        <v>42</v>
      </c>
      <c r="O187" s="71"/>
      <c r="P187" s="199">
        <f t="shared" si="1"/>
        <v>0</v>
      </c>
      <c r="Q187" s="199">
        <v>0</v>
      </c>
      <c r="R187" s="199">
        <f t="shared" si="2"/>
        <v>0</v>
      </c>
      <c r="S187" s="199">
        <v>0</v>
      </c>
      <c r="T187" s="200">
        <f t="shared" si="3"/>
        <v>0</v>
      </c>
      <c r="U187" s="34"/>
      <c r="V187" s="34"/>
      <c r="W187" s="34"/>
      <c r="X187" s="34"/>
      <c r="Y187" s="34"/>
      <c r="Z187" s="34"/>
      <c r="AA187" s="34"/>
      <c r="AB187" s="34"/>
      <c r="AC187" s="34"/>
      <c r="AD187" s="34"/>
      <c r="AE187" s="34"/>
      <c r="AR187" s="201" t="s">
        <v>298</v>
      </c>
      <c r="AT187" s="201" t="s">
        <v>222</v>
      </c>
      <c r="AU187" s="201" t="s">
        <v>108</v>
      </c>
      <c r="AY187" s="17" t="s">
        <v>220</v>
      </c>
      <c r="BE187" s="202">
        <f t="shared" si="4"/>
        <v>0</v>
      </c>
      <c r="BF187" s="202">
        <f t="shared" si="5"/>
        <v>0</v>
      </c>
      <c r="BG187" s="202">
        <f t="shared" si="6"/>
        <v>0</v>
      </c>
      <c r="BH187" s="202">
        <f t="shared" si="7"/>
        <v>0</v>
      </c>
      <c r="BI187" s="202">
        <f t="shared" si="8"/>
        <v>0</v>
      </c>
      <c r="BJ187" s="17" t="s">
        <v>89</v>
      </c>
      <c r="BK187" s="202">
        <f t="shared" si="9"/>
        <v>0</v>
      </c>
      <c r="BL187" s="17" t="s">
        <v>298</v>
      </c>
      <c r="BM187" s="201" t="s">
        <v>456</v>
      </c>
    </row>
    <row r="188" spans="2:63" s="12" customFormat="1" ht="20.85" customHeight="1">
      <c r="B188" s="174"/>
      <c r="C188" s="175"/>
      <c r="D188" s="176" t="s">
        <v>75</v>
      </c>
      <c r="E188" s="188" t="s">
        <v>3364</v>
      </c>
      <c r="F188" s="188" t="s">
        <v>3537</v>
      </c>
      <c r="G188" s="175"/>
      <c r="H188" s="175"/>
      <c r="I188" s="178"/>
      <c r="J188" s="189">
        <f>BK188</f>
        <v>0</v>
      </c>
      <c r="K188" s="175"/>
      <c r="L188" s="180"/>
      <c r="M188" s="181"/>
      <c r="N188" s="182"/>
      <c r="O188" s="182"/>
      <c r="P188" s="183">
        <f>SUM(P189:P190)</f>
        <v>0</v>
      </c>
      <c r="Q188" s="182"/>
      <c r="R188" s="183">
        <f>SUM(R189:R190)</f>
        <v>0</v>
      </c>
      <c r="S188" s="182"/>
      <c r="T188" s="184">
        <f>SUM(T189:T190)</f>
        <v>0</v>
      </c>
      <c r="AR188" s="185" t="s">
        <v>83</v>
      </c>
      <c r="AT188" s="186" t="s">
        <v>75</v>
      </c>
      <c r="AU188" s="186" t="s">
        <v>89</v>
      </c>
      <c r="AY188" s="185" t="s">
        <v>220</v>
      </c>
      <c r="BK188" s="187">
        <f>SUM(BK189:BK190)</f>
        <v>0</v>
      </c>
    </row>
    <row r="189" spans="1:65" s="2" customFormat="1" ht="24">
      <c r="A189" s="34"/>
      <c r="B189" s="35"/>
      <c r="C189" s="190" t="s">
        <v>342</v>
      </c>
      <c r="D189" s="190" t="s">
        <v>222</v>
      </c>
      <c r="E189" s="191" t="s">
        <v>428</v>
      </c>
      <c r="F189" s="192" t="s">
        <v>3455</v>
      </c>
      <c r="G189" s="193" t="s">
        <v>301</v>
      </c>
      <c r="H189" s="194">
        <v>30</v>
      </c>
      <c r="I189" s="195"/>
      <c r="J189" s="196">
        <f>ROUND(I189*H189,2)</f>
        <v>0</v>
      </c>
      <c r="K189" s="192" t="s">
        <v>1</v>
      </c>
      <c r="L189" s="39"/>
      <c r="M189" s="197" t="s">
        <v>1</v>
      </c>
      <c r="N189" s="198" t="s">
        <v>42</v>
      </c>
      <c r="O189" s="71"/>
      <c r="P189" s="199">
        <f>O189*H189</f>
        <v>0</v>
      </c>
      <c r="Q189" s="199">
        <v>0</v>
      </c>
      <c r="R189" s="199">
        <f>Q189*H189</f>
        <v>0</v>
      </c>
      <c r="S189" s="199">
        <v>0</v>
      </c>
      <c r="T189" s="200">
        <f>S189*H189</f>
        <v>0</v>
      </c>
      <c r="U189" s="34"/>
      <c r="V189" s="34"/>
      <c r="W189" s="34"/>
      <c r="X189" s="34"/>
      <c r="Y189" s="34"/>
      <c r="Z189" s="34"/>
      <c r="AA189" s="34"/>
      <c r="AB189" s="34"/>
      <c r="AC189" s="34"/>
      <c r="AD189" s="34"/>
      <c r="AE189" s="34"/>
      <c r="AR189" s="201" t="s">
        <v>298</v>
      </c>
      <c r="AT189" s="201" t="s">
        <v>222</v>
      </c>
      <c r="AU189" s="201" t="s">
        <v>108</v>
      </c>
      <c r="AY189" s="17" t="s">
        <v>220</v>
      </c>
      <c r="BE189" s="202">
        <f>IF(N189="základní",J189,0)</f>
        <v>0</v>
      </c>
      <c r="BF189" s="202">
        <f>IF(N189="snížená",J189,0)</f>
        <v>0</v>
      </c>
      <c r="BG189" s="202">
        <f>IF(N189="zákl. přenesená",J189,0)</f>
        <v>0</v>
      </c>
      <c r="BH189" s="202">
        <f>IF(N189="sníž. přenesená",J189,0)</f>
        <v>0</v>
      </c>
      <c r="BI189" s="202">
        <f>IF(N189="nulová",J189,0)</f>
        <v>0</v>
      </c>
      <c r="BJ189" s="17" t="s">
        <v>89</v>
      </c>
      <c r="BK189" s="202">
        <f>ROUND(I189*H189,2)</f>
        <v>0</v>
      </c>
      <c r="BL189" s="17" t="s">
        <v>298</v>
      </c>
      <c r="BM189" s="201" t="s">
        <v>464</v>
      </c>
    </row>
    <row r="190" spans="1:47" s="2" customFormat="1" ht="19.5">
      <c r="A190" s="34"/>
      <c r="B190" s="35"/>
      <c r="C190" s="36"/>
      <c r="D190" s="205" t="s">
        <v>1760</v>
      </c>
      <c r="E190" s="36"/>
      <c r="F190" s="247" t="s">
        <v>3433</v>
      </c>
      <c r="G190" s="36"/>
      <c r="H190" s="36"/>
      <c r="I190" s="248"/>
      <c r="J190" s="36"/>
      <c r="K190" s="36"/>
      <c r="L190" s="39"/>
      <c r="M190" s="257"/>
      <c r="N190" s="258"/>
      <c r="O190" s="71"/>
      <c r="P190" s="71"/>
      <c r="Q190" s="71"/>
      <c r="R190" s="71"/>
      <c r="S190" s="71"/>
      <c r="T190" s="72"/>
      <c r="U190" s="34"/>
      <c r="V190" s="34"/>
      <c r="W190" s="34"/>
      <c r="X190" s="34"/>
      <c r="Y190" s="34"/>
      <c r="Z190" s="34"/>
      <c r="AA190" s="34"/>
      <c r="AB190" s="34"/>
      <c r="AC190" s="34"/>
      <c r="AD190" s="34"/>
      <c r="AE190" s="34"/>
      <c r="AT190" s="17" t="s">
        <v>1760</v>
      </c>
      <c r="AU190" s="17" t="s">
        <v>108</v>
      </c>
    </row>
    <row r="191" spans="2:63" s="12" customFormat="1" ht="25.9" customHeight="1">
      <c r="B191" s="174"/>
      <c r="C191" s="175"/>
      <c r="D191" s="176" t="s">
        <v>75</v>
      </c>
      <c r="E191" s="177" t="s">
        <v>3367</v>
      </c>
      <c r="F191" s="177" t="s">
        <v>3359</v>
      </c>
      <c r="G191" s="175"/>
      <c r="H191" s="175"/>
      <c r="I191" s="178"/>
      <c r="J191" s="179">
        <f>BK191</f>
        <v>0</v>
      </c>
      <c r="K191" s="175"/>
      <c r="L191" s="180"/>
      <c r="M191" s="181"/>
      <c r="N191" s="182"/>
      <c r="O191" s="182"/>
      <c r="P191" s="183">
        <f>P192+P195+P198+P201+P204</f>
        <v>0</v>
      </c>
      <c r="Q191" s="182"/>
      <c r="R191" s="183">
        <f>R192+R195+R198+R201+R204</f>
        <v>0</v>
      </c>
      <c r="S191" s="182"/>
      <c r="T191" s="184">
        <f>T192+T195+T198+T201+T204</f>
        <v>0</v>
      </c>
      <c r="AR191" s="185" t="s">
        <v>83</v>
      </c>
      <c r="AT191" s="186" t="s">
        <v>75</v>
      </c>
      <c r="AU191" s="186" t="s">
        <v>76</v>
      </c>
      <c r="AY191" s="185" t="s">
        <v>220</v>
      </c>
      <c r="BK191" s="187">
        <f>BK192+BK195+BK198+BK201+BK204</f>
        <v>0</v>
      </c>
    </row>
    <row r="192" spans="2:63" s="12" customFormat="1" ht="22.9" customHeight="1">
      <c r="B192" s="174"/>
      <c r="C192" s="175"/>
      <c r="D192" s="176" t="s">
        <v>75</v>
      </c>
      <c r="E192" s="188" t="s">
        <v>3371</v>
      </c>
      <c r="F192" s="188" t="s">
        <v>3538</v>
      </c>
      <c r="G192" s="175"/>
      <c r="H192" s="175"/>
      <c r="I192" s="178"/>
      <c r="J192" s="189">
        <f>BK192</f>
        <v>0</v>
      </c>
      <c r="K192" s="175"/>
      <c r="L192" s="180"/>
      <c r="M192" s="181"/>
      <c r="N192" s="182"/>
      <c r="O192" s="182"/>
      <c r="P192" s="183">
        <f>SUM(P193:P194)</f>
        <v>0</v>
      </c>
      <c r="Q192" s="182"/>
      <c r="R192" s="183">
        <f>SUM(R193:R194)</f>
        <v>0</v>
      </c>
      <c r="S192" s="182"/>
      <c r="T192" s="184">
        <f>SUM(T193:T194)</f>
        <v>0</v>
      </c>
      <c r="AR192" s="185" t="s">
        <v>83</v>
      </c>
      <c r="AT192" s="186" t="s">
        <v>75</v>
      </c>
      <c r="AU192" s="186" t="s">
        <v>83</v>
      </c>
      <c r="AY192" s="185" t="s">
        <v>220</v>
      </c>
      <c r="BK192" s="187">
        <f>SUM(BK193:BK194)</f>
        <v>0</v>
      </c>
    </row>
    <row r="193" spans="1:65" s="2" customFormat="1" ht="16.5" customHeight="1">
      <c r="A193" s="34"/>
      <c r="B193" s="35"/>
      <c r="C193" s="190" t="s">
        <v>346</v>
      </c>
      <c r="D193" s="190" t="s">
        <v>222</v>
      </c>
      <c r="E193" s="191" t="s">
        <v>460</v>
      </c>
      <c r="F193" s="192" t="s">
        <v>3539</v>
      </c>
      <c r="G193" s="193" t="s">
        <v>867</v>
      </c>
      <c r="H193" s="194">
        <v>1</v>
      </c>
      <c r="I193" s="195"/>
      <c r="J193" s="196">
        <f>ROUND(I193*H193,2)</f>
        <v>0</v>
      </c>
      <c r="K193" s="192" t="s">
        <v>1</v>
      </c>
      <c r="L193" s="39"/>
      <c r="M193" s="197" t="s">
        <v>1</v>
      </c>
      <c r="N193" s="198" t="s">
        <v>42</v>
      </c>
      <c r="O193" s="71"/>
      <c r="P193" s="199">
        <f>O193*H193</f>
        <v>0</v>
      </c>
      <c r="Q193" s="199">
        <v>0</v>
      </c>
      <c r="R193" s="199">
        <f>Q193*H193</f>
        <v>0</v>
      </c>
      <c r="S193" s="199">
        <v>0</v>
      </c>
      <c r="T193" s="200">
        <f>S193*H193</f>
        <v>0</v>
      </c>
      <c r="U193" s="34"/>
      <c r="V193" s="34"/>
      <c r="W193" s="34"/>
      <c r="X193" s="34"/>
      <c r="Y193" s="34"/>
      <c r="Z193" s="34"/>
      <c r="AA193" s="34"/>
      <c r="AB193" s="34"/>
      <c r="AC193" s="34"/>
      <c r="AD193" s="34"/>
      <c r="AE193" s="34"/>
      <c r="AR193" s="201" t="s">
        <v>298</v>
      </c>
      <c r="AT193" s="201" t="s">
        <v>222</v>
      </c>
      <c r="AU193" s="201" t="s">
        <v>89</v>
      </c>
      <c r="AY193" s="17" t="s">
        <v>220</v>
      </c>
      <c r="BE193" s="202">
        <f>IF(N193="základní",J193,0)</f>
        <v>0</v>
      </c>
      <c r="BF193" s="202">
        <f>IF(N193="snížená",J193,0)</f>
        <v>0</v>
      </c>
      <c r="BG193" s="202">
        <f>IF(N193="zákl. přenesená",J193,0)</f>
        <v>0</v>
      </c>
      <c r="BH193" s="202">
        <f>IF(N193="sníž. přenesená",J193,0)</f>
        <v>0</v>
      </c>
      <c r="BI193" s="202">
        <f>IF(N193="nulová",J193,0)</f>
        <v>0</v>
      </c>
      <c r="BJ193" s="17" t="s">
        <v>89</v>
      </c>
      <c r="BK193" s="202">
        <f>ROUND(I193*H193,2)</f>
        <v>0</v>
      </c>
      <c r="BL193" s="17" t="s">
        <v>298</v>
      </c>
      <c r="BM193" s="201" t="s">
        <v>472</v>
      </c>
    </row>
    <row r="194" spans="1:47" s="2" customFormat="1" ht="78">
      <c r="A194" s="34"/>
      <c r="B194" s="35"/>
      <c r="C194" s="36"/>
      <c r="D194" s="205" t="s">
        <v>1760</v>
      </c>
      <c r="E194" s="36"/>
      <c r="F194" s="247" t="s">
        <v>3363</v>
      </c>
      <c r="G194" s="36"/>
      <c r="H194" s="36"/>
      <c r="I194" s="248"/>
      <c r="J194" s="36"/>
      <c r="K194" s="36"/>
      <c r="L194" s="39"/>
      <c r="M194" s="257"/>
      <c r="N194" s="258"/>
      <c r="O194" s="71"/>
      <c r="P194" s="71"/>
      <c r="Q194" s="71"/>
      <c r="R194" s="71"/>
      <c r="S194" s="71"/>
      <c r="T194" s="72"/>
      <c r="U194" s="34"/>
      <c r="V194" s="34"/>
      <c r="W194" s="34"/>
      <c r="X194" s="34"/>
      <c r="Y194" s="34"/>
      <c r="Z194" s="34"/>
      <c r="AA194" s="34"/>
      <c r="AB194" s="34"/>
      <c r="AC194" s="34"/>
      <c r="AD194" s="34"/>
      <c r="AE194" s="34"/>
      <c r="AT194" s="17" t="s">
        <v>1760</v>
      </c>
      <c r="AU194" s="17" t="s">
        <v>89</v>
      </c>
    </row>
    <row r="195" spans="2:63" s="12" customFormat="1" ht="22.9" customHeight="1">
      <c r="B195" s="174"/>
      <c r="C195" s="175"/>
      <c r="D195" s="176" t="s">
        <v>75</v>
      </c>
      <c r="E195" s="188" t="s">
        <v>3375</v>
      </c>
      <c r="F195" s="188" t="s">
        <v>3540</v>
      </c>
      <c r="G195" s="175"/>
      <c r="H195" s="175"/>
      <c r="I195" s="178"/>
      <c r="J195" s="189">
        <f>BK195</f>
        <v>0</v>
      </c>
      <c r="K195" s="175"/>
      <c r="L195" s="180"/>
      <c r="M195" s="181"/>
      <c r="N195" s="182"/>
      <c r="O195" s="182"/>
      <c r="P195" s="183">
        <f>SUM(P196:P197)</f>
        <v>0</v>
      </c>
      <c r="Q195" s="182"/>
      <c r="R195" s="183">
        <f>SUM(R196:R197)</f>
        <v>0</v>
      </c>
      <c r="S195" s="182"/>
      <c r="T195" s="184">
        <f>SUM(T196:T197)</f>
        <v>0</v>
      </c>
      <c r="AR195" s="185" t="s">
        <v>83</v>
      </c>
      <c r="AT195" s="186" t="s">
        <v>75</v>
      </c>
      <c r="AU195" s="186" t="s">
        <v>83</v>
      </c>
      <c r="AY195" s="185" t="s">
        <v>220</v>
      </c>
      <c r="BK195" s="187">
        <f>SUM(BK196:BK197)</f>
        <v>0</v>
      </c>
    </row>
    <row r="196" spans="1:65" s="2" customFormat="1" ht="16.5" customHeight="1">
      <c r="A196" s="34"/>
      <c r="B196" s="35"/>
      <c r="C196" s="190" t="s">
        <v>352</v>
      </c>
      <c r="D196" s="190" t="s">
        <v>222</v>
      </c>
      <c r="E196" s="191" t="s">
        <v>464</v>
      </c>
      <c r="F196" s="192" t="s">
        <v>3541</v>
      </c>
      <c r="G196" s="193" t="s">
        <v>867</v>
      </c>
      <c r="H196" s="194">
        <v>1</v>
      </c>
      <c r="I196" s="195"/>
      <c r="J196" s="196">
        <f>ROUND(I196*H196,2)</f>
        <v>0</v>
      </c>
      <c r="K196" s="192" t="s">
        <v>1</v>
      </c>
      <c r="L196" s="39"/>
      <c r="M196" s="197" t="s">
        <v>1</v>
      </c>
      <c r="N196" s="198" t="s">
        <v>42</v>
      </c>
      <c r="O196" s="71"/>
      <c r="P196" s="199">
        <f>O196*H196</f>
        <v>0</v>
      </c>
      <c r="Q196" s="199">
        <v>0</v>
      </c>
      <c r="R196" s="199">
        <f>Q196*H196</f>
        <v>0</v>
      </c>
      <c r="S196" s="199">
        <v>0</v>
      </c>
      <c r="T196" s="200">
        <f>S196*H196</f>
        <v>0</v>
      </c>
      <c r="U196" s="34"/>
      <c r="V196" s="34"/>
      <c r="W196" s="34"/>
      <c r="X196" s="34"/>
      <c r="Y196" s="34"/>
      <c r="Z196" s="34"/>
      <c r="AA196" s="34"/>
      <c r="AB196" s="34"/>
      <c r="AC196" s="34"/>
      <c r="AD196" s="34"/>
      <c r="AE196" s="34"/>
      <c r="AR196" s="201" t="s">
        <v>298</v>
      </c>
      <c r="AT196" s="201" t="s">
        <v>222</v>
      </c>
      <c r="AU196" s="201" t="s">
        <v>89</v>
      </c>
      <c r="AY196" s="17" t="s">
        <v>220</v>
      </c>
      <c r="BE196" s="202">
        <f>IF(N196="základní",J196,0)</f>
        <v>0</v>
      </c>
      <c r="BF196" s="202">
        <f>IF(N196="snížená",J196,0)</f>
        <v>0</v>
      </c>
      <c r="BG196" s="202">
        <f>IF(N196="zákl. přenesená",J196,0)</f>
        <v>0</v>
      </c>
      <c r="BH196" s="202">
        <f>IF(N196="sníž. přenesená",J196,0)</f>
        <v>0</v>
      </c>
      <c r="BI196" s="202">
        <f>IF(N196="nulová",J196,0)</f>
        <v>0</v>
      </c>
      <c r="BJ196" s="17" t="s">
        <v>89</v>
      </c>
      <c r="BK196" s="202">
        <f>ROUND(I196*H196,2)</f>
        <v>0</v>
      </c>
      <c r="BL196" s="17" t="s">
        <v>298</v>
      </c>
      <c r="BM196" s="201" t="s">
        <v>480</v>
      </c>
    </row>
    <row r="197" spans="1:47" s="2" customFormat="1" ht="126.75">
      <c r="A197" s="34"/>
      <c r="B197" s="35"/>
      <c r="C197" s="36"/>
      <c r="D197" s="205" t="s">
        <v>1760</v>
      </c>
      <c r="E197" s="36"/>
      <c r="F197" s="247" t="s">
        <v>3474</v>
      </c>
      <c r="G197" s="36"/>
      <c r="H197" s="36"/>
      <c r="I197" s="248"/>
      <c r="J197" s="36"/>
      <c r="K197" s="36"/>
      <c r="L197" s="39"/>
      <c r="M197" s="257"/>
      <c r="N197" s="258"/>
      <c r="O197" s="71"/>
      <c r="P197" s="71"/>
      <c r="Q197" s="71"/>
      <c r="R197" s="71"/>
      <c r="S197" s="71"/>
      <c r="T197" s="72"/>
      <c r="U197" s="34"/>
      <c r="V197" s="34"/>
      <c r="W197" s="34"/>
      <c r="X197" s="34"/>
      <c r="Y197" s="34"/>
      <c r="Z197" s="34"/>
      <c r="AA197" s="34"/>
      <c r="AB197" s="34"/>
      <c r="AC197" s="34"/>
      <c r="AD197" s="34"/>
      <c r="AE197" s="34"/>
      <c r="AT197" s="17" t="s">
        <v>1760</v>
      </c>
      <c r="AU197" s="17" t="s">
        <v>89</v>
      </c>
    </row>
    <row r="198" spans="2:63" s="12" customFormat="1" ht="22.9" customHeight="1">
      <c r="B198" s="174"/>
      <c r="C198" s="175"/>
      <c r="D198" s="176" t="s">
        <v>75</v>
      </c>
      <c r="E198" s="188" t="s">
        <v>3383</v>
      </c>
      <c r="F198" s="188" t="s">
        <v>3542</v>
      </c>
      <c r="G198" s="175"/>
      <c r="H198" s="175"/>
      <c r="I198" s="178"/>
      <c r="J198" s="189">
        <f>BK198</f>
        <v>0</v>
      </c>
      <c r="K198" s="175"/>
      <c r="L198" s="180"/>
      <c r="M198" s="181"/>
      <c r="N198" s="182"/>
      <c r="O198" s="182"/>
      <c r="P198" s="183">
        <f>SUM(P199:P200)</f>
        <v>0</v>
      </c>
      <c r="Q198" s="182"/>
      <c r="R198" s="183">
        <f>SUM(R199:R200)</f>
        <v>0</v>
      </c>
      <c r="S198" s="182"/>
      <c r="T198" s="184">
        <f>SUM(T199:T200)</f>
        <v>0</v>
      </c>
      <c r="AR198" s="185" t="s">
        <v>83</v>
      </c>
      <c r="AT198" s="186" t="s">
        <v>75</v>
      </c>
      <c r="AU198" s="186" t="s">
        <v>83</v>
      </c>
      <c r="AY198" s="185" t="s">
        <v>220</v>
      </c>
      <c r="BK198" s="187">
        <f>SUM(BK199:BK200)</f>
        <v>0</v>
      </c>
    </row>
    <row r="199" spans="1:65" s="2" customFormat="1" ht="16.5" customHeight="1">
      <c r="A199" s="34"/>
      <c r="B199" s="35"/>
      <c r="C199" s="190" t="s">
        <v>357</v>
      </c>
      <c r="D199" s="190" t="s">
        <v>222</v>
      </c>
      <c r="E199" s="191" t="s">
        <v>468</v>
      </c>
      <c r="F199" s="192" t="s">
        <v>3541</v>
      </c>
      <c r="G199" s="193" t="s">
        <v>867</v>
      </c>
      <c r="H199" s="194">
        <v>1</v>
      </c>
      <c r="I199" s="195"/>
      <c r="J199" s="196">
        <f>ROUND(I199*H199,2)</f>
        <v>0</v>
      </c>
      <c r="K199" s="192" t="s">
        <v>1</v>
      </c>
      <c r="L199" s="39"/>
      <c r="M199" s="197" t="s">
        <v>1</v>
      </c>
      <c r="N199" s="198" t="s">
        <v>42</v>
      </c>
      <c r="O199" s="71"/>
      <c r="P199" s="199">
        <f>O199*H199</f>
        <v>0</v>
      </c>
      <c r="Q199" s="199">
        <v>0</v>
      </c>
      <c r="R199" s="199">
        <f>Q199*H199</f>
        <v>0</v>
      </c>
      <c r="S199" s="199">
        <v>0</v>
      </c>
      <c r="T199" s="200">
        <f>S199*H199</f>
        <v>0</v>
      </c>
      <c r="U199" s="34"/>
      <c r="V199" s="34"/>
      <c r="W199" s="34"/>
      <c r="X199" s="34"/>
      <c r="Y199" s="34"/>
      <c r="Z199" s="34"/>
      <c r="AA199" s="34"/>
      <c r="AB199" s="34"/>
      <c r="AC199" s="34"/>
      <c r="AD199" s="34"/>
      <c r="AE199" s="34"/>
      <c r="AR199" s="201" t="s">
        <v>298</v>
      </c>
      <c r="AT199" s="201" t="s">
        <v>222</v>
      </c>
      <c r="AU199" s="201" t="s">
        <v>89</v>
      </c>
      <c r="AY199" s="17" t="s">
        <v>220</v>
      </c>
      <c r="BE199" s="202">
        <f>IF(N199="základní",J199,0)</f>
        <v>0</v>
      </c>
      <c r="BF199" s="202">
        <f>IF(N199="snížená",J199,0)</f>
        <v>0</v>
      </c>
      <c r="BG199" s="202">
        <f>IF(N199="zákl. přenesená",J199,0)</f>
        <v>0</v>
      </c>
      <c r="BH199" s="202">
        <f>IF(N199="sníž. přenesená",J199,0)</f>
        <v>0</v>
      </c>
      <c r="BI199" s="202">
        <f>IF(N199="nulová",J199,0)</f>
        <v>0</v>
      </c>
      <c r="BJ199" s="17" t="s">
        <v>89</v>
      </c>
      <c r="BK199" s="202">
        <f>ROUND(I199*H199,2)</f>
        <v>0</v>
      </c>
      <c r="BL199" s="17" t="s">
        <v>298</v>
      </c>
      <c r="BM199" s="201" t="s">
        <v>488</v>
      </c>
    </row>
    <row r="200" spans="1:47" s="2" customFormat="1" ht="126.75">
      <c r="A200" s="34"/>
      <c r="B200" s="35"/>
      <c r="C200" s="36"/>
      <c r="D200" s="205" t="s">
        <v>1760</v>
      </c>
      <c r="E200" s="36"/>
      <c r="F200" s="247" t="s">
        <v>3474</v>
      </c>
      <c r="G200" s="36"/>
      <c r="H200" s="36"/>
      <c r="I200" s="248"/>
      <c r="J200" s="36"/>
      <c r="K200" s="36"/>
      <c r="L200" s="39"/>
      <c r="M200" s="257"/>
      <c r="N200" s="258"/>
      <c r="O200" s="71"/>
      <c r="P200" s="71"/>
      <c r="Q200" s="71"/>
      <c r="R200" s="71"/>
      <c r="S200" s="71"/>
      <c r="T200" s="72"/>
      <c r="U200" s="34"/>
      <c r="V200" s="34"/>
      <c r="W200" s="34"/>
      <c r="X200" s="34"/>
      <c r="Y200" s="34"/>
      <c r="Z200" s="34"/>
      <c r="AA200" s="34"/>
      <c r="AB200" s="34"/>
      <c r="AC200" s="34"/>
      <c r="AD200" s="34"/>
      <c r="AE200" s="34"/>
      <c r="AT200" s="17" t="s">
        <v>1760</v>
      </c>
      <c r="AU200" s="17" t="s">
        <v>89</v>
      </c>
    </row>
    <row r="201" spans="2:63" s="12" customFormat="1" ht="22.9" customHeight="1">
      <c r="B201" s="174"/>
      <c r="C201" s="175"/>
      <c r="D201" s="176" t="s">
        <v>75</v>
      </c>
      <c r="E201" s="188" t="s">
        <v>3482</v>
      </c>
      <c r="F201" s="188" t="s">
        <v>3543</v>
      </c>
      <c r="G201" s="175"/>
      <c r="H201" s="175"/>
      <c r="I201" s="178"/>
      <c r="J201" s="189">
        <f>BK201</f>
        <v>0</v>
      </c>
      <c r="K201" s="175"/>
      <c r="L201" s="180"/>
      <c r="M201" s="181"/>
      <c r="N201" s="182"/>
      <c r="O201" s="182"/>
      <c r="P201" s="183">
        <f>SUM(P202:P203)</f>
        <v>0</v>
      </c>
      <c r="Q201" s="182"/>
      <c r="R201" s="183">
        <f>SUM(R202:R203)</f>
        <v>0</v>
      </c>
      <c r="S201" s="182"/>
      <c r="T201" s="184">
        <f>SUM(T202:T203)</f>
        <v>0</v>
      </c>
      <c r="AR201" s="185" t="s">
        <v>83</v>
      </c>
      <c r="AT201" s="186" t="s">
        <v>75</v>
      </c>
      <c r="AU201" s="186" t="s">
        <v>83</v>
      </c>
      <c r="AY201" s="185" t="s">
        <v>220</v>
      </c>
      <c r="BK201" s="187">
        <f>SUM(BK202:BK203)</f>
        <v>0</v>
      </c>
    </row>
    <row r="202" spans="1:65" s="2" customFormat="1" ht="21.75" customHeight="1">
      <c r="A202" s="34"/>
      <c r="B202" s="35"/>
      <c r="C202" s="190" t="s">
        <v>364</v>
      </c>
      <c r="D202" s="190" t="s">
        <v>222</v>
      </c>
      <c r="E202" s="191" t="s">
        <v>472</v>
      </c>
      <c r="F202" s="192" t="s">
        <v>3544</v>
      </c>
      <c r="G202" s="193" t="s">
        <v>867</v>
      </c>
      <c r="H202" s="194">
        <v>1</v>
      </c>
      <c r="I202" s="195"/>
      <c r="J202" s="196">
        <f>ROUND(I202*H202,2)</f>
        <v>0</v>
      </c>
      <c r="K202" s="192" t="s">
        <v>1</v>
      </c>
      <c r="L202" s="39"/>
      <c r="M202" s="197" t="s">
        <v>1</v>
      </c>
      <c r="N202" s="198" t="s">
        <v>42</v>
      </c>
      <c r="O202" s="71"/>
      <c r="P202" s="199">
        <f>O202*H202</f>
        <v>0</v>
      </c>
      <c r="Q202" s="199">
        <v>0</v>
      </c>
      <c r="R202" s="199">
        <f>Q202*H202</f>
        <v>0</v>
      </c>
      <c r="S202" s="199">
        <v>0</v>
      </c>
      <c r="T202" s="200">
        <f>S202*H202</f>
        <v>0</v>
      </c>
      <c r="U202" s="34"/>
      <c r="V202" s="34"/>
      <c r="W202" s="34"/>
      <c r="X202" s="34"/>
      <c r="Y202" s="34"/>
      <c r="Z202" s="34"/>
      <c r="AA202" s="34"/>
      <c r="AB202" s="34"/>
      <c r="AC202" s="34"/>
      <c r="AD202" s="34"/>
      <c r="AE202" s="34"/>
      <c r="AR202" s="201" t="s">
        <v>298</v>
      </c>
      <c r="AT202" s="201" t="s">
        <v>222</v>
      </c>
      <c r="AU202" s="201" t="s">
        <v>89</v>
      </c>
      <c r="AY202" s="17" t="s">
        <v>220</v>
      </c>
      <c r="BE202" s="202">
        <f>IF(N202="základní",J202,0)</f>
        <v>0</v>
      </c>
      <c r="BF202" s="202">
        <f>IF(N202="snížená",J202,0)</f>
        <v>0</v>
      </c>
      <c r="BG202" s="202">
        <f>IF(N202="zákl. přenesená",J202,0)</f>
        <v>0</v>
      </c>
      <c r="BH202" s="202">
        <f>IF(N202="sníž. přenesená",J202,0)</f>
        <v>0</v>
      </c>
      <c r="BI202" s="202">
        <f>IF(N202="nulová",J202,0)</f>
        <v>0</v>
      </c>
      <c r="BJ202" s="17" t="s">
        <v>89</v>
      </c>
      <c r="BK202" s="202">
        <f>ROUND(I202*H202,2)</f>
        <v>0</v>
      </c>
      <c r="BL202" s="17" t="s">
        <v>298</v>
      </c>
      <c r="BM202" s="201" t="s">
        <v>508</v>
      </c>
    </row>
    <row r="203" spans="1:47" s="2" customFormat="1" ht="97.5">
      <c r="A203" s="34"/>
      <c r="B203" s="35"/>
      <c r="C203" s="36"/>
      <c r="D203" s="205" t="s">
        <v>1760</v>
      </c>
      <c r="E203" s="36"/>
      <c r="F203" s="247" t="s">
        <v>3485</v>
      </c>
      <c r="G203" s="36"/>
      <c r="H203" s="36"/>
      <c r="I203" s="248"/>
      <c r="J203" s="36"/>
      <c r="K203" s="36"/>
      <c r="L203" s="39"/>
      <c r="M203" s="257"/>
      <c r="N203" s="258"/>
      <c r="O203" s="71"/>
      <c r="P203" s="71"/>
      <c r="Q203" s="71"/>
      <c r="R203" s="71"/>
      <c r="S203" s="71"/>
      <c r="T203" s="72"/>
      <c r="U203" s="34"/>
      <c r="V203" s="34"/>
      <c r="W203" s="34"/>
      <c r="X203" s="34"/>
      <c r="Y203" s="34"/>
      <c r="Z203" s="34"/>
      <c r="AA203" s="34"/>
      <c r="AB203" s="34"/>
      <c r="AC203" s="34"/>
      <c r="AD203" s="34"/>
      <c r="AE203" s="34"/>
      <c r="AT203" s="17" t="s">
        <v>1760</v>
      </c>
      <c r="AU203" s="17" t="s">
        <v>89</v>
      </c>
    </row>
    <row r="204" spans="2:63" s="12" customFormat="1" ht="22.9" customHeight="1">
      <c r="B204" s="174"/>
      <c r="C204" s="175"/>
      <c r="D204" s="176" t="s">
        <v>75</v>
      </c>
      <c r="E204" s="188" t="s">
        <v>3486</v>
      </c>
      <c r="F204" s="188" t="s">
        <v>3545</v>
      </c>
      <c r="G204" s="175"/>
      <c r="H204" s="175"/>
      <c r="I204" s="178"/>
      <c r="J204" s="189">
        <f>BK204</f>
        <v>0</v>
      </c>
      <c r="K204" s="175"/>
      <c r="L204" s="180"/>
      <c r="M204" s="181"/>
      <c r="N204" s="182"/>
      <c r="O204" s="182"/>
      <c r="P204" s="183">
        <f>SUM(P205:P206)</f>
        <v>0</v>
      </c>
      <c r="Q204" s="182"/>
      <c r="R204" s="183">
        <f>SUM(R205:R206)</f>
        <v>0</v>
      </c>
      <c r="S204" s="182"/>
      <c r="T204" s="184">
        <f>SUM(T205:T206)</f>
        <v>0</v>
      </c>
      <c r="AR204" s="185" t="s">
        <v>83</v>
      </c>
      <c r="AT204" s="186" t="s">
        <v>75</v>
      </c>
      <c r="AU204" s="186" t="s">
        <v>83</v>
      </c>
      <c r="AY204" s="185" t="s">
        <v>220</v>
      </c>
      <c r="BK204" s="187">
        <f>SUM(BK205:BK206)</f>
        <v>0</v>
      </c>
    </row>
    <row r="205" spans="1:65" s="2" customFormat="1" ht="16.5" customHeight="1">
      <c r="A205" s="34"/>
      <c r="B205" s="35"/>
      <c r="C205" s="190" t="s">
        <v>383</v>
      </c>
      <c r="D205" s="190" t="s">
        <v>222</v>
      </c>
      <c r="E205" s="191" t="s">
        <v>476</v>
      </c>
      <c r="F205" s="192" t="s">
        <v>3541</v>
      </c>
      <c r="G205" s="193" t="s">
        <v>867</v>
      </c>
      <c r="H205" s="194">
        <v>1</v>
      </c>
      <c r="I205" s="195"/>
      <c r="J205" s="196">
        <f>ROUND(I205*H205,2)</f>
        <v>0</v>
      </c>
      <c r="K205" s="192" t="s">
        <v>1</v>
      </c>
      <c r="L205" s="39"/>
      <c r="M205" s="197" t="s">
        <v>1</v>
      </c>
      <c r="N205" s="198" t="s">
        <v>42</v>
      </c>
      <c r="O205" s="71"/>
      <c r="P205" s="199">
        <f>O205*H205</f>
        <v>0</v>
      </c>
      <c r="Q205" s="199">
        <v>0</v>
      </c>
      <c r="R205" s="199">
        <f>Q205*H205</f>
        <v>0</v>
      </c>
      <c r="S205" s="199">
        <v>0</v>
      </c>
      <c r="T205" s="200">
        <f>S205*H205</f>
        <v>0</v>
      </c>
      <c r="U205" s="34"/>
      <c r="V205" s="34"/>
      <c r="W205" s="34"/>
      <c r="X205" s="34"/>
      <c r="Y205" s="34"/>
      <c r="Z205" s="34"/>
      <c r="AA205" s="34"/>
      <c r="AB205" s="34"/>
      <c r="AC205" s="34"/>
      <c r="AD205" s="34"/>
      <c r="AE205" s="34"/>
      <c r="AR205" s="201" t="s">
        <v>298</v>
      </c>
      <c r="AT205" s="201" t="s">
        <v>222</v>
      </c>
      <c r="AU205" s="201" t="s">
        <v>89</v>
      </c>
      <c r="AY205" s="17" t="s">
        <v>220</v>
      </c>
      <c r="BE205" s="202">
        <f>IF(N205="základní",J205,0)</f>
        <v>0</v>
      </c>
      <c r="BF205" s="202">
        <f>IF(N205="snížená",J205,0)</f>
        <v>0</v>
      </c>
      <c r="BG205" s="202">
        <f>IF(N205="zákl. přenesená",J205,0)</f>
        <v>0</v>
      </c>
      <c r="BH205" s="202">
        <f>IF(N205="sníž. přenesená",J205,0)</f>
        <v>0</v>
      </c>
      <c r="BI205" s="202">
        <f>IF(N205="nulová",J205,0)</f>
        <v>0</v>
      </c>
      <c r="BJ205" s="17" t="s">
        <v>89</v>
      </c>
      <c r="BK205" s="202">
        <f>ROUND(I205*H205,2)</f>
        <v>0</v>
      </c>
      <c r="BL205" s="17" t="s">
        <v>298</v>
      </c>
      <c r="BM205" s="201" t="s">
        <v>525</v>
      </c>
    </row>
    <row r="206" spans="1:47" s="2" customFormat="1" ht="78">
      <c r="A206" s="34"/>
      <c r="B206" s="35"/>
      <c r="C206" s="36"/>
      <c r="D206" s="205" t="s">
        <v>1760</v>
      </c>
      <c r="E206" s="36"/>
      <c r="F206" s="247" t="s">
        <v>3546</v>
      </c>
      <c r="G206" s="36"/>
      <c r="H206" s="36"/>
      <c r="I206" s="248"/>
      <c r="J206" s="36"/>
      <c r="K206" s="36"/>
      <c r="L206" s="39"/>
      <c r="M206" s="249"/>
      <c r="N206" s="250"/>
      <c r="O206" s="251"/>
      <c r="P206" s="251"/>
      <c r="Q206" s="251"/>
      <c r="R206" s="251"/>
      <c r="S206" s="251"/>
      <c r="T206" s="252"/>
      <c r="U206" s="34"/>
      <c r="V206" s="34"/>
      <c r="W206" s="34"/>
      <c r="X206" s="34"/>
      <c r="Y206" s="34"/>
      <c r="Z206" s="34"/>
      <c r="AA206" s="34"/>
      <c r="AB206" s="34"/>
      <c r="AC206" s="34"/>
      <c r="AD206" s="34"/>
      <c r="AE206" s="34"/>
      <c r="AT206" s="17" t="s">
        <v>1760</v>
      </c>
      <c r="AU206" s="17" t="s">
        <v>89</v>
      </c>
    </row>
    <row r="207" spans="1:31" s="2" customFormat="1" ht="6.95" customHeight="1">
      <c r="A207" s="34"/>
      <c r="B207" s="54"/>
      <c r="C207" s="55"/>
      <c r="D207" s="55"/>
      <c r="E207" s="55"/>
      <c r="F207" s="55"/>
      <c r="G207" s="55"/>
      <c r="H207" s="55"/>
      <c r="I207" s="55"/>
      <c r="J207" s="55"/>
      <c r="K207" s="55"/>
      <c r="L207" s="39"/>
      <c r="M207" s="34"/>
      <c r="O207" s="34"/>
      <c r="P207" s="34"/>
      <c r="Q207" s="34"/>
      <c r="R207" s="34"/>
      <c r="S207" s="34"/>
      <c r="T207" s="34"/>
      <c r="U207" s="34"/>
      <c r="V207" s="34"/>
      <c r="W207" s="34"/>
      <c r="X207" s="34"/>
      <c r="Y207" s="34"/>
      <c r="Z207" s="34"/>
      <c r="AA207" s="34"/>
      <c r="AB207" s="34"/>
      <c r="AC207" s="34"/>
      <c r="AD207" s="34"/>
      <c r="AE207" s="34"/>
    </row>
  </sheetData>
  <sheetProtection password="DAFF" sheet="1" objects="1" scenarios="1"/>
  <autoFilter ref="C139:K206"/>
  <mergeCells count="12">
    <mergeCell ref="E132:H132"/>
    <mergeCell ref="L2:V2"/>
    <mergeCell ref="E85:H85"/>
    <mergeCell ref="E87:H87"/>
    <mergeCell ref="E89:H89"/>
    <mergeCell ref="E128:H128"/>
    <mergeCell ref="E130:H13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848"/>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90</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175</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16.5" customHeight="1">
      <c r="A29" s="120"/>
      <c r="B29" s="121"/>
      <c r="C29" s="120"/>
      <c r="D29" s="120"/>
      <c r="E29" s="321" t="s">
        <v>1</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ROUND(J144,2)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ROUND((SUM(BE144:BE847)),2)</f>
        <v>0</v>
      </c>
      <c r="G35" s="34"/>
      <c r="H35" s="34"/>
      <c r="I35" s="129">
        <v>0.21</v>
      </c>
      <c r="J35" s="128">
        <f>ROUND(((SUM(BE144:BE847))*I35),2)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ROUND((SUM(BF144:BF847)),2)</f>
        <v>0</v>
      </c>
      <c r="G36" s="34"/>
      <c r="H36" s="34"/>
      <c r="I36" s="129">
        <v>0.15</v>
      </c>
      <c r="J36" s="128">
        <f>ROUND(((SUM(BF144:BF847))*I36),2)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ROUND((SUM(BG144:BG847)),2)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ROUND((SUM(BH144:BH847)),2)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ROUND((SUM(BI144:BI847)),2)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01.1 - SO 01-Stavební část</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J144</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181</v>
      </c>
      <c r="E99" s="155"/>
      <c r="F99" s="155"/>
      <c r="G99" s="155"/>
      <c r="H99" s="155"/>
      <c r="I99" s="155"/>
      <c r="J99" s="156">
        <f>J145</f>
        <v>0</v>
      </c>
      <c r="K99" s="153"/>
      <c r="L99" s="157"/>
    </row>
    <row r="100" spans="2:12" s="10" customFormat="1" ht="19.9" customHeight="1">
      <c r="B100" s="158"/>
      <c r="C100" s="104"/>
      <c r="D100" s="159" t="s">
        <v>182</v>
      </c>
      <c r="E100" s="160"/>
      <c r="F100" s="160"/>
      <c r="G100" s="160"/>
      <c r="H100" s="160"/>
      <c r="I100" s="160"/>
      <c r="J100" s="161">
        <f>J146</f>
        <v>0</v>
      </c>
      <c r="K100" s="104"/>
      <c r="L100" s="162"/>
    </row>
    <row r="101" spans="2:12" s="10" customFormat="1" ht="19.9" customHeight="1">
      <c r="B101" s="158"/>
      <c r="C101" s="104"/>
      <c r="D101" s="159" t="s">
        <v>183</v>
      </c>
      <c r="E101" s="160"/>
      <c r="F101" s="160"/>
      <c r="G101" s="160"/>
      <c r="H101" s="160"/>
      <c r="I101" s="160"/>
      <c r="J101" s="161">
        <f>J185</f>
        <v>0</v>
      </c>
      <c r="K101" s="104"/>
      <c r="L101" s="162"/>
    </row>
    <row r="102" spans="2:12" s="10" customFormat="1" ht="19.9" customHeight="1">
      <c r="B102" s="158"/>
      <c r="C102" s="104"/>
      <c r="D102" s="159" t="s">
        <v>184</v>
      </c>
      <c r="E102" s="160"/>
      <c r="F102" s="160"/>
      <c r="G102" s="160"/>
      <c r="H102" s="160"/>
      <c r="I102" s="160"/>
      <c r="J102" s="161">
        <f>J204</f>
        <v>0</v>
      </c>
      <c r="K102" s="104"/>
      <c r="L102" s="162"/>
    </row>
    <row r="103" spans="2:12" s="10" customFormat="1" ht="19.9" customHeight="1">
      <c r="B103" s="158"/>
      <c r="C103" s="104"/>
      <c r="D103" s="159" t="s">
        <v>185</v>
      </c>
      <c r="E103" s="160"/>
      <c r="F103" s="160"/>
      <c r="G103" s="160"/>
      <c r="H103" s="160"/>
      <c r="I103" s="160"/>
      <c r="J103" s="161">
        <f>J287</f>
        <v>0</v>
      </c>
      <c r="K103" s="104"/>
      <c r="L103" s="162"/>
    </row>
    <row r="104" spans="2:12" s="10" customFormat="1" ht="19.9" customHeight="1">
      <c r="B104" s="158"/>
      <c r="C104" s="104"/>
      <c r="D104" s="159" t="s">
        <v>186</v>
      </c>
      <c r="E104" s="160"/>
      <c r="F104" s="160"/>
      <c r="G104" s="160"/>
      <c r="H104" s="160"/>
      <c r="I104" s="160"/>
      <c r="J104" s="161">
        <f>J361</f>
        <v>0</v>
      </c>
      <c r="K104" s="104"/>
      <c r="L104" s="162"/>
    </row>
    <row r="105" spans="2:12" s="10" customFormat="1" ht="19.9" customHeight="1">
      <c r="B105" s="158"/>
      <c r="C105" s="104"/>
      <c r="D105" s="159" t="s">
        <v>187</v>
      </c>
      <c r="E105" s="160"/>
      <c r="F105" s="160"/>
      <c r="G105" s="160"/>
      <c r="H105" s="160"/>
      <c r="I105" s="160"/>
      <c r="J105" s="161">
        <f>J462</f>
        <v>0</v>
      </c>
      <c r="K105" s="104"/>
      <c r="L105" s="162"/>
    </row>
    <row r="106" spans="2:12" s="10" customFormat="1" ht="19.9" customHeight="1">
      <c r="B106" s="158"/>
      <c r="C106" s="104"/>
      <c r="D106" s="159" t="s">
        <v>188</v>
      </c>
      <c r="E106" s="160"/>
      <c r="F106" s="160"/>
      <c r="G106" s="160"/>
      <c r="H106" s="160"/>
      <c r="I106" s="160"/>
      <c r="J106" s="161">
        <f>J486</f>
        <v>0</v>
      </c>
      <c r="K106" s="104"/>
      <c r="L106" s="162"/>
    </row>
    <row r="107" spans="2:12" s="9" customFormat="1" ht="24.95" customHeight="1">
      <c r="B107" s="152"/>
      <c r="C107" s="153"/>
      <c r="D107" s="154" t="s">
        <v>189</v>
      </c>
      <c r="E107" s="155"/>
      <c r="F107" s="155"/>
      <c r="G107" s="155"/>
      <c r="H107" s="155"/>
      <c r="I107" s="155"/>
      <c r="J107" s="156">
        <f>J488</f>
        <v>0</v>
      </c>
      <c r="K107" s="153"/>
      <c r="L107" s="157"/>
    </row>
    <row r="108" spans="2:12" s="10" customFormat="1" ht="19.9" customHeight="1">
      <c r="B108" s="158"/>
      <c r="C108" s="104"/>
      <c r="D108" s="159" t="s">
        <v>190</v>
      </c>
      <c r="E108" s="160"/>
      <c r="F108" s="160"/>
      <c r="G108" s="160"/>
      <c r="H108" s="160"/>
      <c r="I108" s="160"/>
      <c r="J108" s="161">
        <f>J489</f>
        <v>0</v>
      </c>
      <c r="K108" s="104"/>
      <c r="L108" s="162"/>
    </row>
    <row r="109" spans="2:12" s="10" customFormat="1" ht="19.9" customHeight="1">
      <c r="B109" s="158"/>
      <c r="C109" s="104"/>
      <c r="D109" s="159" t="s">
        <v>191</v>
      </c>
      <c r="E109" s="160"/>
      <c r="F109" s="160"/>
      <c r="G109" s="160"/>
      <c r="H109" s="160"/>
      <c r="I109" s="160"/>
      <c r="J109" s="161">
        <f>J514</f>
        <v>0</v>
      </c>
      <c r="K109" s="104"/>
      <c r="L109" s="162"/>
    </row>
    <row r="110" spans="2:12" s="10" customFormat="1" ht="19.9" customHeight="1">
      <c r="B110" s="158"/>
      <c r="C110" s="104"/>
      <c r="D110" s="159" t="s">
        <v>192</v>
      </c>
      <c r="E110" s="160"/>
      <c r="F110" s="160"/>
      <c r="G110" s="160"/>
      <c r="H110" s="160"/>
      <c r="I110" s="160"/>
      <c r="J110" s="161">
        <f>J533</f>
        <v>0</v>
      </c>
      <c r="K110" s="104"/>
      <c r="L110" s="162"/>
    </row>
    <row r="111" spans="2:12" s="10" customFormat="1" ht="19.9" customHeight="1">
      <c r="B111" s="158"/>
      <c r="C111" s="104"/>
      <c r="D111" s="159" t="s">
        <v>193</v>
      </c>
      <c r="E111" s="160"/>
      <c r="F111" s="160"/>
      <c r="G111" s="160"/>
      <c r="H111" s="160"/>
      <c r="I111" s="160"/>
      <c r="J111" s="161">
        <f>J574</f>
        <v>0</v>
      </c>
      <c r="K111" s="104"/>
      <c r="L111" s="162"/>
    </row>
    <row r="112" spans="2:12" s="10" customFormat="1" ht="19.9" customHeight="1">
      <c r="B112" s="158"/>
      <c r="C112" s="104"/>
      <c r="D112" s="159" t="s">
        <v>194</v>
      </c>
      <c r="E112" s="160"/>
      <c r="F112" s="160"/>
      <c r="G112" s="160"/>
      <c r="H112" s="160"/>
      <c r="I112" s="160"/>
      <c r="J112" s="161">
        <f>J579</f>
        <v>0</v>
      </c>
      <c r="K112" s="104"/>
      <c r="L112" s="162"/>
    </row>
    <row r="113" spans="2:12" s="10" customFormat="1" ht="19.9" customHeight="1">
      <c r="B113" s="158"/>
      <c r="C113" s="104"/>
      <c r="D113" s="159" t="s">
        <v>195</v>
      </c>
      <c r="E113" s="160"/>
      <c r="F113" s="160"/>
      <c r="G113" s="160"/>
      <c r="H113" s="160"/>
      <c r="I113" s="160"/>
      <c r="J113" s="161">
        <f>J618</f>
        <v>0</v>
      </c>
      <c r="K113" s="104"/>
      <c r="L113" s="162"/>
    </row>
    <row r="114" spans="2:12" s="10" customFormat="1" ht="19.9" customHeight="1">
      <c r="B114" s="158"/>
      <c r="C114" s="104"/>
      <c r="D114" s="159" t="s">
        <v>196</v>
      </c>
      <c r="E114" s="160"/>
      <c r="F114" s="160"/>
      <c r="G114" s="160"/>
      <c r="H114" s="160"/>
      <c r="I114" s="160"/>
      <c r="J114" s="161">
        <f>J633</f>
        <v>0</v>
      </c>
      <c r="K114" s="104"/>
      <c r="L114" s="162"/>
    </row>
    <row r="115" spans="2:12" s="10" customFormat="1" ht="19.9" customHeight="1">
      <c r="B115" s="158"/>
      <c r="C115" s="104"/>
      <c r="D115" s="159" t="s">
        <v>197</v>
      </c>
      <c r="E115" s="160"/>
      <c r="F115" s="160"/>
      <c r="G115" s="160"/>
      <c r="H115" s="160"/>
      <c r="I115" s="160"/>
      <c r="J115" s="161">
        <f>J665</f>
        <v>0</v>
      </c>
      <c r="K115" s="104"/>
      <c r="L115" s="162"/>
    </row>
    <row r="116" spans="2:12" s="10" customFormat="1" ht="19.9" customHeight="1">
      <c r="B116" s="158"/>
      <c r="C116" s="104"/>
      <c r="D116" s="159" t="s">
        <v>198</v>
      </c>
      <c r="E116" s="160"/>
      <c r="F116" s="160"/>
      <c r="G116" s="160"/>
      <c r="H116" s="160"/>
      <c r="I116" s="160"/>
      <c r="J116" s="161">
        <f>J724</f>
        <v>0</v>
      </c>
      <c r="K116" s="104"/>
      <c r="L116" s="162"/>
    </row>
    <row r="117" spans="2:12" s="10" customFormat="1" ht="19.9" customHeight="1">
      <c r="B117" s="158"/>
      <c r="C117" s="104"/>
      <c r="D117" s="159" t="s">
        <v>199</v>
      </c>
      <c r="E117" s="160"/>
      <c r="F117" s="160"/>
      <c r="G117" s="160"/>
      <c r="H117" s="160"/>
      <c r="I117" s="160"/>
      <c r="J117" s="161">
        <f>J777</f>
        <v>0</v>
      </c>
      <c r="K117" s="104"/>
      <c r="L117" s="162"/>
    </row>
    <row r="118" spans="2:12" s="10" customFormat="1" ht="19.9" customHeight="1">
      <c r="B118" s="158"/>
      <c r="C118" s="104"/>
      <c r="D118" s="159" t="s">
        <v>200</v>
      </c>
      <c r="E118" s="160"/>
      <c r="F118" s="160"/>
      <c r="G118" s="160"/>
      <c r="H118" s="160"/>
      <c r="I118" s="160"/>
      <c r="J118" s="161">
        <f>J796</f>
        <v>0</v>
      </c>
      <c r="K118" s="104"/>
      <c r="L118" s="162"/>
    </row>
    <row r="119" spans="2:12" s="10" customFormat="1" ht="19.9" customHeight="1">
      <c r="B119" s="158"/>
      <c r="C119" s="104"/>
      <c r="D119" s="159" t="s">
        <v>201</v>
      </c>
      <c r="E119" s="160"/>
      <c r="F119" s="160"/>
      <c r="G119" s="160"/>
      <c r="H119" s="160"/>
      <c r="I119" s="160"/>
      <c r="J119" s="161">
        <f>J810</f>
        <v>0</v>
      </c>
      <c r="K119" s="104"/>
      <c r="L119" s="162"/>
    </row>
    <row r="120" spans="2:12" s="10" customFormat="1" ht="19.9" customHeight="1">
      <c r="B120" s="158"/>
      <c r="C120" s="104"/>
      <c r="D120" s="159" t="s">
        <v>202</v>
      </c>
      <c r="E120" s="160"/>
      <c r="F120" s="160"/>
      <c r="G120" s="160"/>
      <c r="H120" s="160"/>
      <c r="I120" s="160"/>
      <c r="J120" s="161">
        <f>J840</f>
        <v>0</v>
      </c>
      <c r="K120" s="104"/>
      <c r="L120" s="162"/>
    </row>
    <row r="121" spans="2:12" s="9" customFormat="1" ht="24.95" customHeight="1">
      <c r="B121" s="152"/>
      <c r="C121" s="153"/>
      <c r="D121" s="154" t="s">
        <v>203</v>
      </c>
      <c r="E121" s="155"/>
      <c r="F121" s="155"/>
      <c r="G121" s="155"/>
      <c r="H121" s="155"/>
      <c r="I121" s="155"/>
      <c r="J121" s="156">
        <f>J844</f>
        <v>0</v>
      </c>
      <c r="K121" s="153"/>
      <c r="L121" s="157"/>
    </row>
    <row r="122" spans="2:12" s="10" customFormat="1" ht="19.9" customHeight="1">
      <c r="B122" s="158"/>
      <c r="C122" s="104"/>
      <c r="D122" s="159" t="s">
        <v>204</v>
      </c>
      <c r="E122" s="160"/>
      <c r="F122" s="160"/>
      <c r="G122" s="160"/>
      <c r="H122" s="160"/>
      <c r="I122" s="160"/>
      <c r="J122" s="161">
        <f>J845</f>
        <v>0</v>
      </c>
      <c r="K122" s="104"/>
      <c r="L122" s="162"/>
    </row>
    <row r="123" spans="1:31" s="2" customFormat="1" ht="21.7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2" customFormat="1" ht="6.95" customHeight="1">
      <c r="A124" s="34"/>
      <c r="B124" s="54"/>
      <c r="C124" s="55"/>
      <c r="D124" s="55"/>
      <c r="E124" s="55"/>
      <c r="F124" s="55"/>
      <c r="G124" s="55"/>
      <c r="H124" s="55"/>
      <c r="I124" s="55"/>
      <c r="J124" s="55"/>
      <c r="K124" s="55"/>
      <c r="L124" s="51"/>
      <c r="S124" s="34"/>
      <c r="T124" s="34"/>
      <c r="U124" s="34"/>
      <c r="V124" s="34"/>
      <c r="W124" s="34"/>
      <c r="X124" s="34"/>
      <c r="Y124" s="34"/>
      <c r="Z124" s="34"/>
      <c r="AA124" s="34"/>
      <c r="AB124" s="34"/>
      <c r="AC124" s="34"/>
      <c r="AD124" s="34"/>
      <c r="AE124" s="34"/>
    </row>
    <row r="128" spans="1:31" s="2" customFormat="1" ht="6.95" customHeight="1">
      <c r="A128" s="34"/>
      <c r="B128" s="56"/>
      <c r="C128" s="57"/>
      <c r="D128" s="57"/>
      <c r="E128" s="57"/>
      <c r="F128" s="57"/>
      <c r="G128" s="57"/>
      <c r="H128" s="57"/>
      <c r="I128" s="57"/>
      <c r="J128" s="57"/>
      <c r="K128" s="57"/>
      <c r="L128" s="51"/>
      <c r="S128" s="34"/>
      <c r="T128" s="34"/>
      <c r="U128" s="34"/>
      <c r="V128" s="34"/>
      <c r="W128" s="34"/>
      <c r="X128" s="34"/>
      <c r="Y128" s="34"/>
      <c r="Z128" s="34"/>
      <c r="AA128" s="34"/>
      <c r="AB128" s="34"/>
      <c r="AC128" s="34"/>
      <c r="AD128" s="34"/>
      <c r="AE128" s="34"/>
    </row>
    <row r="129" spans="1:31" s="2" customFormat="1" ht="24.95" customHeight="1">
      <c r="A129" s="34"/>
      <c r="B129" s="35"/>
      <c r="C129" s="23" t="s">
        <v>205</v>
      </c>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2" customFormat="1" ht="6.95" customHeight="1">
      <c r="A130" s="34"/>
      <c r="B130" s="35"/>
      <c r="C130" s="36"/>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2" customFormat="1" ht="12" customHeight="1">
      <c r="A131" s="34"/>
      <c r="B131" s="35"/>
      <c r="C131" s="29" t="s">
        <v>16</v>
      </c>
      <c r="D131" s="36"/>
      <c r="E131" s="36"/>
      <c r="F131" s="36"/>
      <c r="G131" s="36"/>
      <c r="H131" s="36"/>
      <c r="I131" s="36"/>
      <c r="J131" s="36"/>
      <c r="K131" s="36"/>
      <c r="L131" s="51"/>
      <c r="S131" s="34"/>
      <c r="T131" s="34"/>
      <c r="U131" s="34"/>
      <c r="V131" s="34"/>
      <c r="W131" s="34"/>
      <c r="X131" s="34"/>
      <c r="Y131" s="34"/>
      <c r="Z131" s="34"/>
      <c r="AA131" s="34"/>
      <c r="AB131" s="34"/>
      <c r="AC131" s="34"/>
      <c r="AD131" s="34"/>
      <c r="AE131" s="34"/>
    </row>
    <row r="132" spans="1:31" s="2" customFormat="1" ht="16.5" customHeight="1">
      <c r="A132" s="34"/>
      <c r="B132" s="35"/>
      <c r="C132" s="36"/>
      <c r="D132" s="36"/>
      <c r="E132" s="313" t="str">
        <f>E7</f>
        <v>Centrum pro osoby se zdravotním postižením</v>
      </c>
      <c r="F132" s="314"/>
      <c r="G132" s="314"/>
      <c r="H132" s="314"/>
      <c r="I132" s="36"/>
      <c r="J132" s="36"/>
      <c r="K132" s="36"/>
      <c r="L132" s="51"/>
      <c r="S132" s="34"/>
      <c r="T132" s="34"/>
      <c r="U132" s="34"/>
      <c r="V132" s="34"/>
      <c r="W132" s="34"/>
      <c r="X132" s="34"/>
      <c r="Y132" s="34"/>
      <c r="Z132" s="34"/>
      <c r="AA132" s="34"/>
      <c r="AB132" s="34"/>
      <c r="AC132" s="34"/>
      <c r="AD132" s="34"/>
      <c r="AE132" s="34"/>
    </row>
    <row r="133" spans="2:12" s="1" customFormat="1" ht="12" customHeight="1">
      <c r="B133" s="21"/>
      <c r="C133" s="29" t="s">
        <v>172</v>
      </c>
      <c r="D133" s="22"/>
      <c r="E133" s="22"/>
      <c r="F133" s="22"/>
      <c r="G133" s="22"/>
      <c r="H133" s="22"/>
      <c r="I133" s="22"/>
      <c r="J133" s="22"/>
      <c r="K133" s="22"/>
      <c r="L133" s="20"/>
    </row>
    <row r="134" spans="1:31" s="2" customFormat="1" ht="16.5" customHeight="1">
      <c r="A134" s="34"/>
      <c r="B134" s="35"/>
      <c r="C134" s="36"/>
      <c r="D134" s="36"/>
      <c r="E134" s="313" t="s">
        <v>173</v>
      </c>
      <c r="F134" s="312"/>
      <c r="G134" s="312"/>
      <c r="H134" s="312"/>
      <c r="I134" s="36"/>
      <c r="J134" s="36"/>
      <c r="K134" s="36"/>
      <c r="L134" s="51"/>
      <c r="S134" s="34"/>
      <c r="T134" s="34"/>
      <c r="U134" s="34"/>
      <c r="V134" s="34"/>
      <c r="W134" s="34"/>
      <c r="X134" s="34"/>
      <c r="Y134" s="34"/>
      <c r="Z134" s="34"/>
      <c r="AA134" s="34"/>
      <c r="AB134" s="34"/>
      <c r="AC134" s="34"/>
      <c r="AD134" s="34"/>
      <c r="AE134" s="34"/>
    </row>
    <row r="135" spans="1:31" s="2" customFormat="1" ht="12" customHeight="1">
      <c r="A135" s="34"/>
      <c r="B135" s="35"/>
      <c r="C135" s="29" t="s">
        <v>174</v>
      </c>
      <c r="D135" s="36"/>
      <c r="E135" s="36"/>
      <c r="F135" s="36"/>
      <c r="G135" s="36"/>
      <c r="H135" s="36"/>
      <c r="I135" s="36"/>
      <c r="J135" s="36"/>
      <c r="K135" s="36"/>
      <c r="L135" s="51"/>
      <c r="S135" s="34"/>
      <c r="T135" s="34"/>
      <c r="U135" s="34"/>
      <c r="V135" s="34"/>
      <c r="W135" s="34"/>
      <c r="X135" s="34"/>
      <c r="Y135" s="34"/>
      <c r="Z135" s="34"/>
      <c r="AA135" s="34"/>
      <c r="AB135" s="34"/>
      <c r="AC135" s="34"/>
      <c r="AD135" s="34"/>
      <c r="AE135" s="34"/>
    </row>
    <row r="136" spans="1:31" s="2" customFormat="1" ht="16.5" customHeight="1">
      <c r="A136" s="34"/>
      <c r="B136" s="35"/>
      <c r="C136" s="36"/>
      <c r="D136" s="36"/>
      <c r="E136" s="274" t="str">
        <f>E11</f>
        <v>01.1 - SO 01-Stavební část</v>
      </c>
      <c r="F136" s="312"/>
      <c r="G136" s="312"/>
      <c r="H136" s="312"/>
      <c r="I136" s="36"/>
      <c r="J136" s="36"/>
      <c r="K136" s="36"/>
      <c r="L136" s="51"/>
      <c r="S136" s="34"/>
      <c r="T136" s="34"/>
      <c r="U136" s="34"/>
      <c r="V136" s="34"/>
      <c r="W136" s="34"/>
      <c r="X136" s="34"/>
      <c r="Y136" s="34"/>
      <c r="Z136" s="34"/>
      <c r="AA136" s="34"/>
      <c r="AB136" s="34"/>
      <c r="AC136" s="34"/>
      <c r="AD136" s="34"/>
      <c r="AE136" s="34"/>
    </row>
    <row r="137" spans="1:31" s="2" customFormat="1" ht="6.95" customHeight="1">
      <c r="A137" s="34"/>
      <c r="B137" s="35"/>
      <c r="C137" s="36"/>
      <c r="D137" s="36"/>
      <c r="E137" s="36"/>
      <c r="F137" s="36"/>
      <c r="G137" s="36"/>
      <c r="H137" s="36"/>
      <c r="I137" s="36"/>
      <c r="J137" s="36"/>
      <c r="K137" s="36"/>
      <c r="L137" s="51"/>
      <c r="S137" s="34"/>
      <c r="T137" s="34"/>
      <c r="U137" s="34"/>
      <c r="V137" s="34"/>
      <c r="W137" s="34"/>
      <c r="X137" s="34"/>
      <c r="Y137" s="34"/>
      <c r="Z137" s="34"/>
      <c r="AA137" s="34"/>
      <c r="AB137" s="34"/>
      <c r="AC137" s="34"/>
      <c r="AD137" s="34"/>
      <c r="AE137" s="34"/>
    </row>
    <row r="138" spans="1:31" s="2" customFormat="1" ht="12" customHeight="1">
      <c r="A138" s="34"/>
      <c r="B138" s="35"/>
      <c r="C138" s="29" t="s">
        <v>20</v>
      </c>
      <c r="D138" s="36"/>
      <c r="E138" s="36"/>
      <c r="F138" s="27" t="str">
        <f>F14</f>
        <v xml:space="preserve">Hradec Králové-Roudnička </v>
      </c>
      <c r="G138" s="36"/>
      <c r="H138" s="36"/>
      <c r="I138" s="29" t="s">
        <v>22</v>
      </c>
      <c r="J138" s="66" t="str">
        <f>IF(J14="","",J14)</f>
        <v>Vyplň údaj</v>
      </c>
      <c r="K138" s="36"/>
      <c r="L138" s="51"/>
      <c r="S138" s="34"/>
      <c r="T138" s="34"/>
      <c r="U138" s="34"/>
      <c r="V138" s="34"/>
      <c r="W138" s="34"/>
      <c r="X138" s="34"/>
      <c r="Y138" s="34"/>
      <c r="Z138" s="34"/>
      <c r="AA138" s="34"/>
      <c r="AB138" s="34"/>
      <c r="AC138" s="34"/>
      <c r="AD138" s="34"/>
      <c r="AE138" s="34"/>
    </row>
    <row r="139" spans="1:31" s="2" customFormat="1" ht="6.95" customHeight="1">
      <c r="A139" s="34"/>
      <c r="B139" s="35"/>
      <c r="C139" s="36"/>
      <c r="D139" s="36"/>
      <c r="E139" s="36"/>
      <c r="F139" s="36"/>
      <c r="G139" s="36"/>
      <c r="H139" s="36"/>
      <c r="I139" s="36"/>
      <c r="J139" s="36"/>
      <c r="K139" s="36"/>
      <c r="L139" s="51"/>
      <c r="S139" s="34"/>
      <c r="T139" s="34"/>
      <c r="U139" s="34"/>
      <c r="V139" s="34"/>
      <c r="W139" s="34"/>
      <c r="X139" s="34"/>
      <c r="Y139" s="34"/>
      <c r="Z139" s="34"/>
      <c r="AA139" s="34"/>
      <c r="AB139" s="34"/>
      <c r="AC139" s="34"/>
      <c r="AD139" s="34"/>
      <c r="AE139" s="34"/>
    </row>
    <row r="140" spans="1:31" s="2" customFormat="1" ht="15.2" customHeight="1">
      <c r="A140" s="34"/>
      <c r="B140" s="35"/>
      <c r="C140" s="29" t="s">
        <v>23</v>
      </c>
      <c r="D140" s="36"/>
      <c r="E140" s="36"/>
      <c r="F140" s="27" t="str">
        <f>E17</f>
        <v>Královéhradecký kraj</v>
      </c>
      <c r="G140" s="36"/>
      <c r="H140" s="36"/>
      <c r="I140" s="29" t="s">
        <v>29</v>
      </c>
      <c r="J140" s="32" t="str">
        <f>E23</f>
        <v>Pridos Hradec Králové</v>
      </c>
      <c r="K140" s="36"/>
      <c r="L140" s="51"/>
      <c r="S140" s="34"/>
      <c r="T140" s="34"/>
      <c r="U140" s="34"/>
      <c r="V140" s="34"/>
      <c r="W140" s="34"/>
      <c r="X140" s="34"/>
      <c r="Y140" s="34"/>
      <c r="Z140" s="34"/>
      <c r="AA140" s="34"/>
      <c r="AB140" s="34"/>
      <c r="AC140" s="34"/>
      <c r="AD140" s="34"/>
      <c r="AE140" s="34"/>
    </row>
    <row r="141" spans="1:31" s="2" customFormat="1" ht="15.2" customHeight="1">
      <c r="A141" s="34"/>
      <c r="B141" s="35"/>
      <c r="C141" s="29" t="s">
        <v>27</v>
      </c>
      <c r="D141" s="36"/>
      <c r="E141" s="36"/>
      <c r="F141" s="27" t="str">
        <f>IF(E20="","",E20)</f>
        <v>Vyplň údaj</v>
      </c>
      <c r="G141" s="36"/>
      <c r="H141" s="36"/>
      <c r="I141" s="29" t="s">
        <v>32</v>
      </c>
      <c r="J141" s="32" t="str">
        <f>E26</f>
        <v xml:space="preserve"> </v>
      </c>
      <c r="K141" s="36"/>
      <c r="L141" s="51"/>
      <c r="S141" s="34"/>
      <c r="T141" s="34"/>
      <c r="U141" s="34"/>
      <c r="V141" s="34"/>
      <c r="W141" s="34"/>
      <c r="X141" s="34"/>
      <c r="Y141" s="34"/>
      <c r="Z141" s="34"/>
      <c r="AA141" s="34"/>
      <c r="AB141" s="34"/>
      <c r="AC141" s="34"/>
      <c r="AD141" s="34"/>
      <c r="AE141" s="34"/>
    </row>
    <row r="142" spans="1:31" s="2" customFormat="1" ht="10.35" customHeight="1">
      <c r="A142" s="34"/>
      <c r="B142" s="35"/>
      <c r="C142" s="36"/>
      <c r="D142" s="36"/>
      <c r="E142" s="36"/>
      <c r="F142" s="36"/>
      <c r="G142" s="36"/>
      <c r="H142" s="36"/>
      <c r="I142" s="36"/>
      <c r="J142" s="36"/>
      <c r="K142" s="36"/>
      <c r="L142" s="51"/>
      <c r="S142" s="34"/>
      <c r="T142" s="34"/>
      <c r="U142" s="34"/>
      <c r="V142" s="34"/>
      <c r="W142" s="34"/>
      <c r="X142" s="34"/>
      <c r="Y142" s="34"/>
      <c r="Z142" s="34"/>
      <c r="AA142" s="34"/>
      <c r="AB142" s="34"/>
      <c r="AC142" s="34"/>
      <c r="AD142" s="34"/>
      <c r="AE142" s="34"/>
    </row>
    <row r="143" spans="1:31" s="11" customFormat="1" ht="29.25" customHeight="1">
      <c r="A143" s="163"/>
      <c r="B143" s="164"/>
      <c r="C143" s="165" t="s">
        <v>206</v>
      </c>
      <c r="D143" s="166" t="s">
        <v>61</v>
      </c>
      <c r="E143" s="166" t="s">
        <v>57</v>
      </c>
      <c r="F143" s="166" t="s">
        <v>58</v>
      </c>
      <c r="G143" s="166" t="s">
        <v>207</v>
      </c>
      <c r="H143" s="166" t="s">
        <v>208</v>
      </c>
      <c r="I143" s="166" t="s">
        <v>209</v>
      </c>
      <c r="J143" s="166" t="s">
        <v>178</v>
      </c>
      <c r="K143" s="167" t="s">
        <v>210</v>
      </c>
      <c r="L143" s="168"/>
      <c r="M143" s="75" t="s">
        <v>1</v>
      </c>
      <c r="N143" s="76" t="s">
        <v>40</v>
      </c>
      <c r="O143" s="76" t="s">
        <v>211</v>
      </c>
      <c r="P143" s="76" t="s">
        <v>212</v>
      </c>
      <c r="Q143" s="76" t="s">
        <v>213</v>
      </c>
      <c r="R143" s="76" t="s">
        <v>214</v>
      </c>
      <c r="S143" s="76" t="s">
        <v>215</v>
      </c>
      <c r="T143" s="77" t="s">
        <v>216</v>
      </c>
      <c r="U143" s="163"/>
      <c r="V143" s="163"/>
      <c r="W143" s="163"/>
      <c r="X143" s="163"/>
      <c r="Y143" s="163"/>
      <c r="Z143" s="163"/>
      <c r="AA143" s="163"/>
      <c r="AB143" s="163"/>
      <c r="AC143" s="163"/>
      <c r="AD143" s="163"/>
      <c r="AE143" s="163"/>
    </row>
    <row r="144" spans="1:63" s="2" customFormat="1" ht="22.9" customHeight="1">
      <c r="A144" s="34"/>
      <c r="B144" s="35"/>
      <c r="C144" s="82" t="s">
        <v>217</v>
      </c>
      <c r="D144" s="36"/>
      <c r="E144" s="36"/>
      <c r="F144" s="36"/>
      <c r="G144" s="36"/>
      <c r="H144" s="36"/>
      <c r="I144" s="36"/>
      <c r="J144" s="169">
        <f>BK144</f>
        <v>0</v>
      </c>
      <c r="K144" s="36"/>
      <c r="L144" s="39"/>
      <c r="M144" s="78"/>
      <c r="N144" s="170"/>
      <c r="O144" s="79"/>
      <c r="P144" s="171">
        <f>P145+P488+P844</f>
        <v>0</v>
      </c>
      <c r="Q144" s="79"/>
      <c r="R144" s="171">
        <f>R145+R488+R844</f>
        <v>2221.48809829</v>
      </c>
      <c r="S144" s="79"/>
      <c r="T144" s="172">
        <f>T145+T488+T844</f>
        <v>0</v>
      </c>
      <c r="U144" s="34"/>
      <c r="V144" s="34"/>
      <c r="W144" s="34"/>
      <c r="X144" s="34"/>
      <c r="Y144" s="34"/>
      <c r="Z144" s="34"/>
      <c r="AA144" s="34"/>
      <c r="AB144" s="34"/>
      <c r="AC144" s="34"/>
      <c r="AD144" s="34"/>
      <c r="AE144" s="34"/>
      <c r="AT144" s="17" t="s">
        <v>75</v>
      </c>
      <c r="AU144" s="17" t="s">
        <v>180</v>
      </c>
      <c r="BK144" s="173">
        <f>BK145+BK488+BK844</f>
        <v>0</v>
      </c>
    </row>
    <row r="145" spans="2:63" s="12" customFormat="1" ht="25.9" customHeight="1">
      <c r="B145" s="174"/>
      <c r="C145" s="175"/>
      <c r="D145" s="176" t="s">
        <v>75</v>
      </c>
      <c r="E145" s="177" t="s">
        <v>218</v>
      </c>
      <c r="F145" s="177" t="s">
        <v>219</v>
      </c>
      <c r="G145" s="175"/>
      <c r="H145" s="175"/>
      <c r="I145" s="178"/>
      <c r="J145" s="179">
        <f>BK145</f>
        <v>0</v>
      </c>
      <c r="K145" s="175"/>
      <c r="L145" s="180"/>
      <c r="M145" s="181"/>
      <c r="N145" s="182"/>
      <c r="O145" s="182"/>
      <c r="P145" s="183">
        <f>P146+P185+P204+P287+P361+P462+P486</f>
        <v>0</v>
      </c>
      <c r="Q145" s="182"/>
      <c r="R145" s="183">
        <f>R146+R185+R204+R287+R361+R462+R486</f>
        <v>2134.79694812</v>
      </c>
      <c r="S145" s="182"/>
      <c r="T145" s="184">
        <f>T146+T185+T204+T287+T361+T462+T486</f>
        <v>0</v>
      </c>
      <c r="AR145" s="185" t="s">
        <v>83</v>
      </c>
      <c r="AT145" s="186" t="s">
        <v>75</v>
      </c>
      <c r="AU145" s="186" t="s">
        <v>76</v>
      </c>
      <c r="AY145" s="185" t="s">
        <v>220</v>
      </c>
      <c r="BK145" s="187">
        <f>BK146+BK185+BK204+BK287+BK361+BK462+BK486</f>
        <v>0</v>
      </c>
    </row>
    <row r="146" spans="2:63" s="12" customFormat="1" ht="22.9" customHeight="1">
      <c r="B146" s="174"/>
      <c r="C146" s="175"/>
      <c r="D146" s="176" t="s">
        <v>75</v>
      </c>
      <c r="E146" s="188" t="s">
        <v>83</v>
      </c>
      <c r="F146" s="188" t="s">
        <v>221</v>
      </c>
      <c r="G146" s="175"/>
      <c r="H146" s="175"/>
      <c r="I146" s="178"/>
      <c r="J146" s="189">
        <f>BK146</f>
        <v>0</v>
      </c>
      <c r="K146" s="175"/>
      <c r="L146" s="180"/>
      <c r="M146" s="181"/>
      <c r="N146" s="182"/>
      <c r="O146" s="182"/>
      <c r="P146" s="183">
        <f>SUM(P147:P184)</f>
        <v>0</v>
      </c>
      <c r="Q146" s="182"/>
      <c r="R146" s="183">
        <f>SUM(R147:R184)</f>
        <v>0</v>
      </c>
      <c r="S146" s="182"/>
      <c r="T146" s="184">
        <f>SUM(T147:T184)</f>
        <v>0</v>
      </c>
      <c r="AR146" s="185" t="s">
        <v>83</v>
      </c>
      <c r="AT146" s="186" t="s">
        <v>75</v>
      </c>
      <c r="AU146" s="186" t="s">
        <v>83</v>
      </c>
      <c r="AY146" s="185" t="s">
        <v>220</v>
      </c>
      <c r="BK146" s="187">
        <f>SUM(BK147:BK184)</f>
        <v>0</v>
      </c>
    </row>
    <row r="147" spans="1:65" s="2" customFormat="1" ht="24">
      <c r="A147" s="34"/>
      <c r="B147" s="35"/>
      <c r="C147" s="190" t="s">
        <v>83</v>
      </c>
      <c r="D147" s="190" t="s">
        <v>222</v>
      </c>
      <c r="E147" s="191" t="s">
        <v>223</v>
      </c>
      <c r="F147" s="192" t="s">
        <v>224</v>
      </c>
      <c r="G147" s="193" t="s">
        <v>225</v>
      </c>
      <c r="H147" s="194">
        <v>424.125</v>
      </c>
      <c r="I147" s="195"/>
      <c r="J147" s="196">
        <f>ROUND(I147*H147,2)</f>
        <v>0</v>
      </c>
      <c r="K147" s="192" t="s">
        <v>226</v>
      </c>
      <c r="L147" s="39"/>
      <c r="M147" s="197" t="s">
        <v>1</v>
      </c>
      <c r="N147" s="198" t="s">
        <v>42</v>
      </c>
      <c r="O147" s="71"/>
      <c r="P147" s="199">
        <f>O147*H147</f>
        <v>0</v>
      </c>
      <c r="Q147" s="199">
        <v>0</v>
      </c>
      <c r="R147" s="199">
        <f>Q147*H147</f>
        <v>0</v>
      </c>
      <c r="S147" s="199">
        <v>0</v>
      </c>
      <c r="T147" s="200">
        <f>S147*H147</f>
        <v>0</v>
      </c>
      <c r="U147" s="34"/>
      <c r="V147" s="34"/>
      <c r="W147" s="34"/>
      <c r="X147" s="34"/>
      <c r="Y147" s="34"/>
      <c r="Z147" s="34"/>
      <c r="AA147" s="34"/>
      <c r="AB147" s="34"/>
      <c r="AC147" s="34"/>
      <c r="AD147" s="34"/>
      <c r="AE147" s="34"/>
      <c r="AR147" s="201" t="s">
        <v>227</v>
      </c>
      <c r="AT147" s="201" t="s">
        <v>222</v>
      </c>
      <c r="AU147" s="201" t="s">
        <v>89</v>
      </c>
      <c r="AY147" s="17" t="s">
        <v>220</v>
      </c>
      <c r="BE147" s="202">
        <f>IF(N147="základní",J147,0)</f>
        <v>0</v>
      </c>
      <c r="BF147" s="202">
        <f>IF(N147="snížená",J147,0)</f>
        <v>0</v>
      </c>
      <c r="BG147" s="202">
        <f>IF(N147="zákl. přenesená",J147,0)</f>
        <v>0</v>
      </c>
      <c r="BH147" s="202">
        <f>IF(N147="sníž. přenesená",J147,0)</f>
        <v>0</v>
      </c>
      <c r="BI147" s="202">
        <f>IF(N147="nulová",J147,0)</f>
        <v>0</v>
      </c>
      <c r="BJ147" s="17" t="s">
        <v>89</v>
      </c>
      <c r="BK147" s="202">
        <f>ROUND(I147*H147,2)</f>
        <v>0</v>
      </c>
      <c r="BL147" s="17" t="s">
        <v>227</v>
      </c>
      <c r="BM147" s="201" t="s">
        <v>228</v>
      </c>
    </row>
    <row r="148" spans="2:51" s="13" customFormat="1" ht="12">
      <c r="B148" s="203"/>
      <c r="C148" s="204"/>
      <c r="D148" s="205" t="s">
        <v>229</v>
      </c>
      <c r="E148" s="206" t="s">
        <v>1</v>
      </c>
      <c r="F148" s="207" t="s">
        <v>230</v>
      </c>
      <c r="G148" s="204"/>
      <c r="H148" s="208">
        <v>424.125</v>
      </c>
      <c r="I148" s="209"/>
      <c r="J148" s="204"/>
      <c r="K148" s="204"/>
      <c r="L148" s="210"/>
      <c r="M148" s="211"/>
      <c r="N148" s="212"/>
      <c r="O148" s="212"/>
      <c r="P148" s="212"/>
      <c r="Q148" s="212"/>
      <c r="R148" s="212"/>
      <c r="S148" s="212"/>
      <c r="T148" s="213"/>
      <c r="AT148" s="214" t="s">
        <v>229</v>
      </c>
      <c r="AU148" s="214" t="s">
        <v>89</v>
      </c>
      <c r="AV148" s="13" t="s">
        <v>89</v>
      </c>
      <c r="AW148" s="13" t="s">
        <v>31</v>
      </c>
      <c r="AX148" s="13" t="s">
        <v>83</v>
      </c>
      <c r="AY148" s="214" t="s">
        <v>220</v>
      </c>
    </row>
    <row r="149" spans="1:65" s="2" customFormat="1" ht="21.75" customHeight="1">
      <c r="A149" s="34"/>
      <c r="B149" s="35"/>
      <c r="C149" s="190" t="s">
        <v>89</v>
      </c>
      <c r="D149" s="190" t="s">
        <v>222</v>
      </c>
      <c r="E149" s="191" t="s">
        <v>231</v>
      </c>
      <c r="F149" s="192" t="s">
        <v>232</v>
      </c>
      <c r="G149" s="193" t="s">
        <v>225</v>
      </c>
      <c r="H149" s="194">
        <v>212.063</v>
      </c>
      <c r="I149" s="195"/>
      <c r="J149" s="196">
        <f>ROUND(I149*H149,2)</f>
        <v>0</v>
      </c>
      <c r="K149" s="192" t="s">
        <v>226</v>
      </c>
      <c r="L149" s="39"/>
      <c r="M149" s="197" t="s">
        <v>1</v>
      </c>
      <c r="N149" s="198" t="s">
        <v>42</v>
      </c>
      <c r="O149" s="71"/>
      <c r="P149" s="199">
        <f>O149*H149</f>
        <v>0</v>
      </c>
      <c r="Q149" s="199">
        <v>0</v>
      </c>
      <c r="R149" s="199">
        <f>Q149*H149</f>
        <v>0</v>
      </c>
      <c r="S149" s="199">
        <v>0</v>
      </c>
      <c r="T149" s="200">
        <f>S149*H149</f>
        <v>0</v>
      </c>
      <c r="U149" s="34"/>
      <c r="V149" s="34"/>
      <c r="W149" s="34"/>
      <c r="X149" s="34"/>
      <c r="Y149" s="34"/>
      <c r="Z149" s="34"/>
      <c r="AA149" s="34"/>
      <c r="AB149" s="34"/>
      <c r="AC149" s="34"/>
      <c r="AD149" s="34"/>
      <c r="AE149" s="34"/>
      <c r="AR149" s="201" t="s">
        <v>227</v>
      </c>
      <c r="AT149" s="201" t="s">
        <v>222</v>
      </c>
      <c r="AU149" s="201" t="s">
        <v>89</v>
      </c>
      <c r="AY149" s="17" t="s">
        <v>220</v>
      </c>
      <c r="BE149" s="202">
        <f>IF(N149="základní",J149,0)</f>
        <v>0</v>
      </c>
      <c r="BF149" s="202">
        <f>IF(N149="snížená",J149,0)</f>
        <v>0</v>
      </c>
      <c r="BG149" s="202">
        <f>IF(N149="zákl. přenesená",J149,0)</f>
        <v>0</v>
      </c>
      <c r="BH149" s="202">
        <f>IF(N149="sníž. přenesená",J149,0)</f>
        <v>0</v>
      </c>
      <c r="BI149" s="202">
        <f>IF(N149="nulová",J149,0)</f>
        <v>0</v>
      </c>
      <c r="BJ149" s="17" t="s">
        <v>89</v>
      </c>
      <c r="BK149" s="202">
        <f>ROUND(I149*H149,2)</f>
        <v>0</v>
      </c>
      <c r="BL149" s="17" t="s">
        <v>227</v>
      </c>
      <c r="BM149" s="201" t="s">
        <v>233</v>
      </c>
    </row>
    <row r="150" spans="2:51" s="13" customFormat="1" ht="12">
      <c r="B150" s="203"/>
      <c r="C150" s="204"/>
      <c r="D150" s="205" t="s">
        <v>229</v>
      </c>
      <c r="E150" s="206" t="s">
        <v>1</v>
      </c>
      <c r="F150" s="207" t="s">
        <v>234</v>
      </c>
      <c r="G150" s="204"/>
      <c r="H150" s="208">
        <v>212.063</v>
      </c>
      <c r="I150" s="209"/>
      <c r="J150" s="204"/>
      <c r="K150" s="204"/>
      <c r="L150" s="210"/>
      <c r="M150" s="211"/>
      <c r="N150" s="212"/>
      <c r="O150" s="212"/>
      <c r="P150" s="212"/>
      <c r="Q150" s="212"/>
      <c r="R150" s="212"/>
      <c r="S150" s="212"/>
      <c r="T150" s="213"/>
      <c r="AT150" s="214" t="s">
        <v>229</v>
      </c>
      <c r="AU150" s="214" t="s">
        <v>89</v>
      </c>
      <c r="AV150" s="13" t="s">
        <v>89</v>
      </c>
      <c r="AW150" s="13" t="s">
        <v>31</v>
      </c>
      <c r="AX150" s="13" t="s">
        <v>83</v>
      </c>
      <c r="AY150" s="214" t="s">
        <v>220</v>
      </c>
    </row>
    <row r="151" spans="1:65" s="2" customFormat="1" ht="24">
      <c r="A151" s="34"/>
      <c r="B151" s="35"/>
      <c r="C151" s="190" t="s">
        <v>108</v>
      </c>
      <c r="D151" s="190" t="s">
        <v>222</v>
      </c>
      <c r="E151" s="191" t="s">
        <v>235</v>
      </c>
      <c r="F151" s="192" t="s">
        <v>236</v>
      </c>
      <c r="G151" s="193" t="s">
        <v>225</v>
      </c>
      <c r="H151" s="194">
        <v>2038.08</v>
      </c>
      <c r="I151" s="195"/>
      <c r="J151" s="196">
        <f>ROUND(I151*H151,2)</f>
        <v>0</v>
      </c>
      <c r="K151" s="192" t="s">
        <v>226</v>
      </c>
      <c r="L151" s="39"/>
      <c r="M151" s="197" t="s">
        <v>1</v>
      </c>
      <c r="N151" s="198" t="s">
        <v>42</v>
      </c>
      <c r="O151" s="71"/>
      <c r="P151" s="199">
        <f>O151*H151</f>
        <v>0</v>
      </c>
      <c r="Q151" s="199">
        <v>0</v>
      </c>
      <c r="R151" s="199">
        <f>Q151*H151</f>
        <v>0</v>
      </c>
      <c r="S151" s="199">
        <v>0</v>
      </c>
      <c r="T151" s="200">
        <f>S151*H151</f>
        <v>0</v>
      </c>
      <c r="U151" s="34"/>
      <c r="V151" s="34"/>
      <c r="W151" s="34"/>
      <c r="X151" s="34"/>
      <c r="Y151" s="34"/>
      <c r="Z151" s="34"/>
      <c r="AA151" s="34"/>
      <c r="AB151" s="34"/>
      <c r="AC151" s="34"/>
      <c r="AD151" s="34"/>
      <c r="AE151" s="34"/>
      <c r="AR151" s="201" t="s">
        <v>227</v>
      </c>
      <c r="AT151" s="201" t="s">
        <v>222</v>
      </c>
      <c r="AU151" s="201" t="s">
        <v>89</v>
      </c>
      <c r="AY151" s="17" t="s">
        <v>220</v>
      </c>
      <c r="BE151" s="202">
        <f>IF(N151="základní",J151,0)</f>
        <v>0</v>
      </c>
      <c r="BF151" s="202">
        <f>IF(N151="snížená",J151,0)</f>
        <v>0</v>
      </c>
      <c r="BG151" s="202">
        <f>IF(N151="zákl. přenesená",J151,0)</f>
        <v>0</v>
      </c>
      <c r="BH151" s="202">
        <f>IF(N151="sníž. přenesená",J151,0)</f>
        <v>0</v>
      </c>
      <c r="BI151" s="202">
        <f>IF(N151="nulová",J151,0)</f>
        <v>0</v>
      </c>
      <c r="BJ151" s="17" t="s">
        <v>89</v>
      </c>
      <c r="BK151" s="202">
        <f>ROUND(I151*H151,2)</f>
        <v>0</v>
      </c>
      <c r="BL151" s="17" t="s">
        <v>227</v>
      </c>
      <c r="BM151" s="201" t="s">
        <v>237</v>
      </c>
    </row>
    <row r="152" spans="2:51" s="13" customFormat="1" ht="12">
      <c r="B152" s="203"/>
      <c r="C152" s="204"/>
      <c r="D152" s="205" t="s">
        <v>229</v>
      </c>
      <c r="E152" s="206" t="s">
        <v>1</v>
      </c>
      <c r="F152" s="207" t="s">
        <v>238</v>
      </c>
      <c r="G152" s="204"/>
      <c r="H152" s="208">
        <v>2038.08</v>
      </c>
      <c r="I152" s="209"/>
      <c r="J152" s="204"/>
      <c r="K152" s="204"/>
      <c r="L152" s="210"/>
      <c r="M152" s="211"/>
      <c r="N152" s="212"/>
      <c r="O152" s="212"/>
      <c r="P152" s="212"/>
      <c r="Q152" s="212"/>
      <c r="R152" s="212"/>
      <c r="S152" s="212"/>
      <c r="T152" s="213"/>
      <c r="AT152" s="214" t="s">
        <v>229</v>
      </c>
      <c r="AU152" s="214" t="s">
        <v>89</v>
      </c>
      <c r="AV152" s="13" t="s">
        <v>89</v>
      </c>
      <c r="AW152" s="13" t="s">
        <v>31</v>
      </c>
      <c r="AX152" s="13" t="s">
        <v>83</v>
      </c>
      <c r="AY152" s="214" t="s">
        <v>220</v>
      </c>
    </row>
    <row r="153" spans="1:65" s="2" customFormat="1" ht="24">
      <c r="A153" s="34"/>
      <c r="B153" s="35"/>
      <c r="C153" s="190" t="s">
        <v>227</v>
      </c>
      <c r="D153" s="190" t="s">
        <v>222</v>
      </c>
      <c r="E153" s="191" t="s">
        <v>239</v>
      </c>
      <c r="F153" s="192" t="s">
        <v>240</v>
      </c>
      <c r="G153" s="193" t="s">
        <v>225</v>
      </c>
      <c r="H153" s="194">
        <v>1019.04</v>
      </c>
      <c r="I153" s="195"/>
      <c r="J153" s="196">
        <f>ROUND(I153*H153,2)</f>
        <v>0</v>
      </c>
      <c r="K153" s="192" t="s">
        <v>226</v>
      </c>
      <c r="L153" s="39"/>
      <c r="M153" s="197" t="s">
        <v>1</v>
      </c>
      <c r="N153" s="198" t="s">
        <v>42</v>
      </c>
      <c r="O153" s="71"/>
      <c r="P153" s="199">
        <f>O153*H153</f>
        <v>0</v>
      </c>
      <c r="Q153" s="199">
        <v>0</v>
      </c>
      <c r="R153" s="199">
        <f>Q153*H153</f>
        <v>0</v>
      </c>
      <c r="S153" s="199">
        <v>0</v>
      </c>
      <c r="T153" s="200">
        <f>S153*H153</f>
        <v>0</v>
      </c>
      <c r="U153" s="34"/>
      <c r="V153" s="34"/>
      <c r="W153" s="34"/>
      <c r="X153" s="34"/>
      <c r="Y153" s="34"/>
      <c r="Z153" s="34"/>
      <c r="AA153" s="34"/>
      <c r="AB153" s="34"/>
      <c r="AC153" s="34"/>
      <c r="AD153" s="34"/>
      <c r="AE153" s="34"/>
      <c r="AR153" s="201" t="s">
        <v>227</v>
      </c>
      <c r="AT153" s="201" t="s">
        <v>222</v>
      </c>
      <c r="AU153" s="201" t="s">
        <v>89</v>
      </c>
      <c r="AY153" s="17" t="s">
        <v>220</v>
      </c>
      <c r="BE153" s="202">
        <f>IF(N153="základní",J153,0)</f>
        <v>0</v>
      </c>
      <c r="BF153" s="202">
        <f>IF(N153="snížená",J153,0)</f>
        <v>0</v>
      </c>
      <c r="BG153" s="202">
        <f>IF(N153="zákl. přenesená",J153,0)</f>
        <v>0</v>
      </c>
      <c r="BH153" s="202">
        <f>IF(N153="sníž. přenesená",J153,0)</f>
        <v>0</v>
      </c>
      <c r="BI153" s="202">
        <f>IF(N153="nulová",J153,0)</f>
        <v>0</v>
      </c>
      <c r="BJ153" s="17" t="s">
        <v>89</v>
      </c>
      <c r="BK153" s="202">
        <f>ROUND(I153*H153,2)</f>
        <v>0</v>
      </c>
      <c r="BL153" s="17" t="s">
        <v>227</v>
      </c>
      <c r="BM153" s="201" t="s">
        <v>241</v>
      </c>
    </row>
    <row r="154" spans="2:51" s="13" customFormat="1" ht="12">
      <c r="B154" s="203"/>
      <c r="C154" s="204"/>
      <c r="D154" s="205" t="s">
        <v>229</v>
      </c>
      <c r="E154" s="206" t="s">
        <v>1</v>
      </c>
      <c r="F154" s="207" t="s">
        <v>242</v>
      </c>
      <c r="G154" s="204"/>
      <c r="H154" s="208">
        <v>1019.04</v>
      </c>
      <c r="I154" s="209"/>
      <c r="J154" s="204"/>
      <c r="K154" s="204"/>
      <c r="L154" s="210"/>
      <c r="M154" s="211"/>
      <c r="N154" s="212"/>
      <c r="O154" s="212"/>
      <c r="P154" s="212"/>
      <c r="Q154" s="212"/>
      <c r="R154" s="212"/>
      <c r="S154" s="212"/>
      <c r="T154" s="213"/>
      <c r="AT154" s="214" t="s">
        <v>229</v>
      </c>
      <c r="AU154" s="214" t="s">
        <v>89</v>
      </c>
      <c r="AV154" s="13" t="s">
        <v>89</v>
      </c>
      <c r="AW154" s="13" t="s">
        <v>31</v>
      </c>
      <c r="AX154" s="13" t="s">
        <v>83</v>
      </c>
      <c r="AY154" s="214" t="s">
        <v>220</v>
      </c>
    </row>
    <row r="155" spans="1:65" s="2" customFormat="1" ht="24">
      <c r="A155" s="34"/>
      <c r="B155" s="35"/>
      <c r="C155" s="190" t="s">
        <v>243</v>
      </c>
      <c r="D155" s="190" t="s">
        <v>222</v>
      </c>
      <c r="E155" s="191" t="s">
        <v>244</v>
      </c>
      <c r="F155" s="192" t="s">
        <v>245</v>
      </c>
      <c r="G155" s="193" t="s">
        <v>225</v>
      </c>
      <c r="H155" s="194">
        <v>7.673</v>
      </c>
      <c r="I155" s="195"/>
      <c r="J155" s="196">
        <f>ROUND(I155*H155,2)</f>
        <v>0</v>
      </c>
      <c r="K155" s="192" t="s">
        <v>226</v>
      </c>
      <c r="L155" s="39"/>
      <c r="M155" s="197" t="s">
        <v>1</v>
      </c>
      <c r="N155" s="198" t="s">
        <v>42</v>
      </c>
      <c r="O155" s="71"/>
      <c r="P155" s="199">
        <f>O155*H155</f>
        <v>0</v>
      </c>
      <c r="Q155" s="199">
        <v>0</v>
      </c>
      <c r="R155" s="199">
        <f>Q155*H155</f>
        <v>0</v>
      </c>
      <c r="S155" s="199">
        <v>0</v>
      </c>
      <c r="T155" s="200">
        <f>S155*H155</f>
        <v>0</v>
      </c>
      <c r="U155" s="34"/>
      <c r="V155" s="34"/>
      <c r="W155" s="34"/>
      <c r="X155" s="34"/>
      <c r="Y155" s="34"/>
      <c r="Z155" s="34"/>
      <c r="AA155" s="34"/>
      <c r="AB155" s="34"/>
      <c r="AC155" s="34"/>
      <c r="AD155" s="34"/>
      <c r="AE155" s="34"/>
      <c r="AR155" s="201" t="s">
        <v>227</v>
      </c>
      <c r="AT155" s="201" t="s">
        <v>222</v>
      </c>
      <c r="AU155" s="201" t="s">
        <v>89</v>
      </c>
      <c r="AY155" s="17" t="s">
        <v>220</v>
      </c>
      <c r="BE155" s="202">
        <f>IF(N155="základní",J155,0)</f>
        <v>0</v>
      </c>
      <c r="BF155" s="202">
        <f>IF(N155="snížená",J155,0)</f>
        <v>0</v>
      </c>
      <c r="BG155" s="202">
        <f>IF(N155="zákl. přenesená",J155,0)</f>
        <v>0</v>
      </c>
      <c r="BH155" s="202">
        <f>IF(N155="sníž. přenesená",J155,0)</f>
        <v>0</v>
      </c>
      <c r="BI155" s="202">
        <f>IF(N155="nulová",J155,0)</f>
        <v>0</v>
      </c>
      <c r="BJ155" s="17" t="s">
        <v>89</v>
      </c>
      <c r="BK155" s="202">
        <f>ROUND(I155*H155,2)</f>
        <v>0</v>
      </c>
      <c r="BL155" s="17" t="s">
        <v>227</v>
      </c>
      <c r="BM155" s="201" t="s">
        <v>246</v>
      </c>
    </row>
    <row r="156" spans="2:51" s="13" customFormat="1" ht="12">
      <c r="B156" s="203"/>
      <c r="C156" s="204"/>
      <c r="D156" s="205" t="s">
        <v>229</v>
      </c>
      <c r="E156" s="206" t="s">
        <v>1</v>
      </c>
      <c r="F156" s="207" t="s">
        <v>247</v>
      </c>
      <c r="G156" s="204"/>
      <c r="H156" s="208">
        <v>5.253</v>
      </c>
      <c r="I156" s="209"/>
      <c r="J156" s="204"/>
      <c r="K156" s="204"/>
      <c r="L156" s="210"/>
      <c r="M156" s="211"/>
      <c r="N156" s="212"/>
      <c r="O156" s="212"/>
      <c r="P156" s="212"/>
      <c r="Q156" s="212"/>
      <c r="R156" s="212"/>
      <c r="S156" s="212"/>
      <c r="T156" s="213"/>
      <c r="AT156" s="214" t="s">
        <v>229</v>
      </c>
      <c r="AU156" s="214" t="s">
        <v>89</v>
      </c>
      <c r="AV156" s="13" t="s">
        <v>89</v>
      </c>
      <c r="AW156" s="13" t="s">
        <v>31</v>
      </c>
      <c r="AX156" s="13" t="s">
        <v>76</v>
      </c>
      <c r="AY156" s="214" t="s">
        <v>220</v>
      </c>
    </row>
    <row r="157" spans="2:51" s="13" customFormat="1" ht="12">
      <c r="B157" s="203"/>
      <c r="C157" s="204"/>
      <c r="D157" s="205" t="s">
        <v>229</v>
      </c>
      <c r="E157" s="206" t="s">
        <v>1</v>
      </c>
      <c r="F157" s="207" t="s">
        <v>248</v>
      </c>
      <c r="G157" s="204"/>
      <c r="H157" s="208">
        <v>2.42</v>
      </c>
      <c r="I157" s="209"/>
      <c r="J157" s="204"/>
      <c r="K157" s="204"/>
      <c r="L157" s="210"/>
      <c r="M157" s="211"/>
      <c r="N157" s="212"/>
      <c r="O157" s="212"/>
      <c r="P157" s="212"/>
      <c r="Q157" s="212"/>
      <c r="R157" s="212"/>
      <c r="S157" s="212"/>
      <c r="T157" s="213"/>
      <c r="AT157" s="214" t="s">
        <v>229</v>
      </c>
      <c r="AU157" s="214" t="s">
        <v>89</v>
      </c>
      <c r="AV157" s="13" t="s">
        <v>89</v>
      </c>
      <c r="AW157" s="13" t="s">
        <v>31</v>
      </c>
      <c r="AX157" s="13" t="s">
        <v>76</v>
      </c>
      <c r="AY157" s="214" t="s">
        <v>220</v>
      </c>
    </row>
    <row r="158" spans="2:51" s="14" customFormat="1" ht="12">
      <c r="B158" s="215"/>
      <c r="C158" s="216"/>
      <c r="D158" s="205" t="s">
        <v>229</v>
      </c>
      <c r="E158" s="217" t="s">
        <v>1</v>
      </c>
      <c r="F158" s="218" t="s">
        <v>249</v>
      </c>
      <c r="G158" s="216"/>
      <c r="H158" s="219">
        <v>7.673</v>
      </c>
      <c r="I158" s="220"/>
      <c r="J158" s="216"/>
      <c r="K158" s="216"/>
      <c r="L158" s="221"/>
      <c r="M158" s="222"/>
      <c r="N158" s="223"/>
      <c r="O158" s="223"/>
      <c r="P158" s="223"/>
      <c r="Q158" s="223"/>
      <c r="R158" s="223"/>
      <c r="S158" s="223"/>
      <c r="T158" s="224"/>
      <c r="AT158" s="225" t="s">
        <v>229</v>
      </c>
      <c r="AU158" s="225" t="s">
        <v>89</v>
      </c>
      <c r="AV158" s="14" t="s">
        <v>227</v>
      </c>
      <c r="AW158" s="14" t="s">
        <v>31</v>
      </c>
      <c r="AX158" s="14" t="s">
        <v>83</v>
      </c>
      <c r="AY158" s="225" t="s">
        <v>220</v>
      </c>
    </row>
    <row r="159" spans="1:65" s="2" customFormat="1" ht="24">
      <c r="A159" s="34"/>
      <c r="B159" s="35"/>
      <c r="C159" s="190" t="s">
        <v>250</v>
      </c>
      <c r="D159" s="190" t="s">
        <v>222</v>
      </c>
      <c r="E159" s="191" t="s">
        <v>251</v>
      </c>
      <c r="F159" s="192" t="s">
        <v>252</v>
      </c>
      <c r="G159" s="193" t="s">
        <v>225</v>
      </c>
      <c r="H159" s="194">
        <v>3.837</v>
      </c>
      <c r="I159" s="195"/>
      <c r="J159" s="196">
        <f>ROUND(I159*H159,2)</f>
        <v>0</v>
      </c>
      <c r="K159" s="192" t="s">
        <v>226</v>
      </c>
      <c r="L159" s="39"/>
      <c r="M159" s="197" t="s">
        <v>1</v>
      </c>
      <c r="N159" s="198" t="s">
        <v>42</v>
      </c>
      <c r="O159" s="71"/>
      <c r="P159" s="199">
        <f>O159*H159</f>
        <v>0</v>
      </c>
      <c r="Q159" s="199">
        <v>0</v>
      </c>
      <c r="R159" s="199">
        <f>Q159*H159</f>
        <v>0</v>
      </c>
      <c r="S159" s="199">
        <v>0</v>
      </c>
      <c r="T159" s="200">
        <f>S159*H159</f>
        <v>0</v>
      </c>
      <c r="U159" s="34"/>
      <c r="V159" s="34"/>
      <c r="W159" s="34"/>
      <c r="X159" s="34"/>
      <c r="Y159" s="34"/>
      <c r="Z159" s="34"/>
      <c r="AA159" s="34"/>
      <c r="AB159" s="34"/>
      <c r="AC159" s="34"/>
      <c r="AD159" s="34"/>
      <c r="AE159" s="34"/>
      <c r="AR159" s="201" t="s">
        <v>227</v>
      </c>
      <c r="AT159" s="201" t="s">
        <v>222</v>
      </c>
      <c r="AU159" s="201" t="s">
        <v>89</v>
      </c>
      <c r="AY159" s="17" t="s">
        <v>220</v>
      </c>
      <c r="BE159" s="202">
        <f>IF(N159="základní",J159,0)</f>
        <v>0</v>
      </c>
      <c r="BF159" s="202">
        <f>IF(N159="snížená",J159,0)</f>
        <v>0</v>
      </c>
      <c r="BG159" s="202">
        <f>IF(N159="zákl. přenesená",J159,0)</f>
        <v>0</v>
      </c>
      <c r="BH159" s="202">
        <f>IF(N159="sníž. přenesená",J159,0)</f>
        <v>0</v>
      </c>
      <c r="BI159" s="202">
        <f>IF(N159="nulová",J159,0)</f>
        <v>0</v>
      </c>
      <c r="BJ159" s="17" t="s">
        <v>89</v>
      </c>
      <c r="BK159" s="202">
        <f>ROUND(I159*H159,2)</f>
        <v>0</v>
      </c>
      <c r="BL159" s="17" t="s">
        <v>227</v>
      </c>
      <c r="BM159" s="201" t="s">
        <v>253</v>
      </c>
    </row>
    <row r="160" spans="2:51" s="13" customFormat="1" ht="12">
      <c r="B160" s="203"/>
      <c r="C160" s="204"/>
      <c r="D160" s="205" t="s">
        <v>229</v>
      </c>
      <c r="E160" s="206" t="s">
        <v>1</v>
      </c>
      <c r="F160" s="207" t="s">
        <v>254</v>
      </c>
      <c r="G160" s="204"/>
      <c r="H160" s="208">
        <v>3.837</v>
      </c>
      <c r="I160" s="209"/>
      <c r="J160" s="204"/>
      <c r="K160" s="204"/>
      <c r="L160" s="210"/>
      <c r="M160" s="211"/>
      <c r="N160" s="212"/>
      <c r="O160" s="212"/>
      <c r="P160" s="212"/>
      <c r="Q160" s="212"/>
      <c r="R160" s="212"/>
      <c r="S160" s="212"/>
      <c r="T160" s="213"/>
      <c r="AT160" s="214" t="s">
        <v>229</v>
      </c>
      <c r="AU160" s="214" t="s">
        <v>89</v>
      </c>
      <c r="AV160" s="13" t="s">
        <v>89</v>
      </c>
      <c r="AW160" s="13" t="s">
        <v>31</v>
      </c>
      <c r="AX160" s="13" t="s">
        <v>83</v>
      </c>
      <c r="AY160" s="214" t="s">
        <v>220</v>
      </c>
    </row>
    <row r="161" spans="1:65" s="2" customFormat="1" ht="24">
      <c r="A161" s="34"/>
      <c r="B161" s="35"/>
      <c r="C161" s="190" t="s">
        <v>255</v>
      </c>
      <c r="D161" s="190" t="s">
        <v>222</v>
      </c>
      <c r="E161" s="191" t="s">
        <v>256</v>
      </c>
      <c r="F161" s="192" t="s">
        <v>257</v>
      </c>
      <c r="G161" s="193" t="s">
        <v>225</v>
      </c>
      <c r="H161" s="194">
        <v>91.716</v>
      </c>
      <c r="I161" s="195"/>
      <c r="J161" s="196">
        <f>ROUND(I161*H161,2)</f>
        <v>0</v>
      </c>
      <c r="K161" s="192" t="s">
        <v>226</v>
      </c>
      <c r="L161" s="39"/>
      <c r="M161" s="197" t="s">
        <v>1</v>
      </c>
      <c r="N161" s="198" t="s">
        <v>42</v>
      </c>
      <c r="O161" s="71"/>
      <c r="P161" s="199">
        <f>O161*H161</f>
        <v>0</v>
      </c>
      <c r="Q161" s="199">
        <v>0</v>
      </c>
      <c r="R161" s="199">
        <f>Q161*H161</f>
        <v>0</v>
      </c>
      <c r="S161" s="199">
        <v>0</v>
      </c>
      <c r="T161" s="200">
        <f>S161*H161</f>
        <v>0</v>
      </c>
      <c r="U161" s="34"/>
      <c r="V161" s="34"/>
      <c r="W161" s="34"/>
      <c r="X161" s="34"/>
      <c r="Y161" s="34"/>
      <c r="Z161" s="34"/>
      <c r="AA161" s="34"/>
      <c r="AB161" s="34"/>
      <c r="AC161" s="34"/>
      <c r="AD161" s="34"/>
      <c r="AE161" s="34"/>
      <c r="AR161" s="201" t="s">
        <v>227</v>
      </c>
      <c r="AT161" s="201" t="s">
        <v>222</v>
      </c>
      <c r="AU161" s="201" t="s">
        <v>89</v>
      </c>
      <c r="AY161" s="17" t="s">
        <v>220</v>
      </c>
      <c r="BE161" s="202">
        <f>IF(N161="základní",J161,0)</f>
        <v>0</v>
      </c>
      <c r="BF161" s="202">
        <f>IF(N161="snížená",J161,0)</f>
        <v>0</v>
      </c>
      <c r="BG161" s="202">
        <f>IF(N161="zákl. přenesená",J161,0)</f>
        <v>0</v>
      </c>
      <c r="BH161" s="202">
        <f>IF(N161="sníž. přenesená",J161,0)</f>
        <v>0</v>
      </c>
      <c r="BI161" s="202">
        <f>IF(N161="nulová",J161,0)</f>
        <v>0</v>
      </c>
      <c r="BJ161" s="17" t="s">
        <v>89</v>
      </c>
      <c r="BK161" s="202">
        <f>ROUND(I161*H161,2)</f>
        <v>0</v>
      </c>
      <c r="BL161" s="17" t="s">
        <v>227</v>
      </c>
      <c r="BM161" s="201" t="s">
        <v>258</v>
      </c>
    </row>
    <row r="162" spans="2:51" s="13" customFormat="1" ht="22.5">
      <c r="B162" s="203"/>
      <c r="C162" s="204"/>
      <c r="D162" s="205" t="s">
        <v>229</v>
      </c>
      <c r="E162" s="206" t="s">
        <v>1</v>
      </c>
      <c r="F162" s="207" t="s">
        <v>259</v>
      </c>
      <c r="G162" s="204"/>
      <c r="H162" s="208">
        <v>24.76</v>
      </c>
      <c r="I162" s="209"/>
      <c r="J162" s="204"/>
      <c r="K162" s="204"/>
      <c r="L162" s="210"/>
      <c r="M162" s="211"/>
      <c r="N162" s="212"/>
      <c r="O162" s="212"/>
      <c r="P162" s="212"/>
      <c r="Q162" s="212"/>
      <c r="R162" s="212"/>
      <c r="S162" s="212"/>
      <c r="T162" s="213"/>
      <c r="AT162" s="214" t="s">
        <v>229</v>
      </c>
      <c r="AU162" s="214" t="s">
        <v>89</v>
      </c>
      <c r="AV162" s="13" t="s">
        <v>89</v>
      </c>
      <c r="AW162" s="13" t="s">
        <v>31</v>
      </c>
      <c r="AX162" s="13" t="s">
        <v>76</v>
      </c>
      <c r="AY162" s="214" t="s">
        <v>220</v>
      </c>
    </row>
    <row r="163" spans="2:51" s="13" customFormat="1" ht="22.5">
      <c r="B163" s="203"/>
      <c r="C163" s="204"/>
      <c r="D163" s="205" t="s">
        <v>229</v>
      </c>
      <c r="E163" s="206" t="s">
        <v>1</v>
      </c>
      <c r="F163" s="207" t="s">
        <v>260</v>
      </c>
      <c r="G163" s="204"/>
      <c r="H163" s="208">
        <v>30.136</v>
      </c>
      <c r="I163" s="209"/>
      <c r="J163" s="204"/>
      <c r="K163" s="204"/>
      <c r="L163" s="210"/>
      <c r="M163" s="211"/>
      <c r="N163" s="212"/>
      <c r="O163" s="212"/>
      <c r="P163" s="212"/>
      <c r="Q163" s="212"/>
      <c r="R163" s="212"/>
      <c r="S163" s="212"/>
      <c r="T163" s="213"/>
      <c r="AT163" s="214" t="s">
        <v>229</v>
      </c>
      <c r="AU163" s="214" t="s">
        <v>89</v>
      </c>
      <c r="AV163" s="13" t="s">
        <v>89</v>
      </c>
      <c r="AW163" s="13" t="s">
        <v>31</v>
      </c>
      <c r="AX163" s="13" t="s">
        <v>76</v>
      </c>
      <c r="AY163" s="214" t="s">
        <v>220</v>
      </c>
    </row>
    <row r="164" spans="2:51" s="13" customFormat="1" ht="12">
      <c r="B164" s="203"/>
      <c r="C164" s="204"/>
      <c r="D164" s="205" t="s">
        <v>229</v>
      </c>
      <c r="E164" s="206" t="s">
        <v>1</v>
      </c>
      <c r="F164" s="207" t="s">
        <v>261</v>
      </c>
      <c r="G164" s="204"/>
      <c r="H164" s="208">
        <v>36.82</v>
      </c>
      <c r="I164" s="209"/>
      <c r="J164" s="204"/>
      <c r="K164" s="204"/>
      <c r="L164" s="210"/>
      <c r="M164" s="211"/>
      <c r="N164" s="212"/>
      <c r="O164" s="212"/>
      <c r="P164" s="212"/>
      <c r="Q164" s="212"/>
      <c r="R164" s="212"/>
      <c r="S164" s="212"/>
      <c r="T164" s="213"/>
      <c r="AT164" s="214" t="s">
        <v>229</v>
      </c>
      <c r="AU164" s="214" t="s">
        <v>89</v>
      </c>
      <c r="AV164" s="13" t="s">
        <v>89</v>
      </c>
      <c r="AW164" s="13" t="s">
        <v>31</v>
      </c>
      <c r="AX164" s="13" t="s">
        <v>76</v>
      </c>
      <c r="AY164" s="214" t="s">
        <v>220</v>
      </c>
    </row>
    <row r="165" spans="2:51" s="14" customFormat="1" ht="12">
      <c r="B165" s="215"/>
      <c r="C165" s="216"/>
      <c r="D165" s="205" t="s">
        <v>229</v>
      </c>
      <c r="E165" s="217" t="s">
        <v>1</v>
      </c>
      <c r="F165" s="218" t="s">
        <v>249</v>
      </c>
      <c r="G165" s="216"/>
      <c r="H165" s="219">
        <v>91.71600000000001</v>
      </c>
      <c r="I165" s="220"/>
      <c r="J165" s="216"/>
      <c r="K165" s="216"/>
      <c r="L165" s="221"/>
      <c r="M165" s="222"/>
      <c r="N165" s="223"/>
      <c r="O165" s="223"/>
      <c r="P165" s="223"/>
      <c r="Q165" s="223"/>
      <c r="R165" s="223"/>
      <c r="S165" s="223"/>
      <c r="T165" s="224"/>
      <c r="AT165" s="225" t="s">
        <v>229</v>
      </c>
      <c r="AU165" s="225" t="s">
        <v>89</v>
      </c>
      <c r="AV165" s="14" t="s">
        <v>227</v>
      </c>
      <c r="AW165" s="14" t="s">
        <v>31</v>
      </c>
      <c r="AX165" s="14" t="s">
        <v>83</v>
      </c>
      <c r="AY165" s="225" t="s">
        <v>220</v>
      </c>
    </row>
    <row r="166" spans="1:65" s="2" customFormat="1" ht="24">
      <c r="A166" s="34"/>
      <c r="B166" s="35"/>
      <c r="C166" s="190" t="s">
        <v>262</v>
      </c>
      <c r="D166" s="190" t="s">
        <v>222</v>
      </c>
      <c r="E166" s="191" t="s">
        <v>263</v>
      </c>
      <c r="F166" s="192" t="s">
        <v>264</v>
      </c>
      <c r="G166" s="193" t="s">
        <v>225</v>
      </c>
      <c r="H166" s="194">
        <v>45.858</v>
      </c>
      <c r="I166" s="195"/>
      <c r="J166" s="196">
        <f>ROUND(I166*H166,2)</f>
        <v>0</v>
      </c>
      <c r="K166" s="192" t="s">
        <v>226</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227</v>
      </c>
      <c r="AT166" s="201" t="s">
        <v>222</v>
      </c>
      <c r="AU166" s="201" t="s">
        <v>89</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227</v>
      </c>
      <c r="BM166" s="201" t="s">
        <v>265</v>
      </c>
    </row>
    <row r="167" spans="2:51" s="13" customFormat="1" ht="12">
      <c r="B167" s="203"/>
      <c r="C167" s="204"/>
      <c r="D167" s="205" t="s">
        <v>229</v>
      </c>
      <c r="E167" s="206" t="s">
        <v>1</v>
      </c>
      <c r="F167" s="207" t="s">
        <v>266</v>
      </c>
      <c r="G167" s="204"/>
      <c r="H167" s="208">
        <v>45.858</v>
      </c>
      <c r="I167" s="209"/>
      <c r="J167" s="204"/>
      <c r="K167" s="204"/>
      <c r="L167" s="210"/>
      <c r="M167" s="211"/>
      <c r="N167" s="212"/>
      <c r="O167" s="212"/>
      <c r="P167" s="212"/>
      <c r="Q167" s="212"/>
      <c r="R167" s="212"/>
      <c r="S167" s="212"/>
      <c r="T167" s="213"/>
      <c r="AT167" s="214" t="s">
        <v>229</v>
      </c>
      <c r="AU167" s="214" t="s">
        <v>89</v>
      </c>
      <c r="AV167" s="13" t="s">
        <v>89</v>
      </c>
      <c r="AW167" s="13" t="s">
        <v>31</v>
      </c>
      <c r="AX167" s="13" t="s">
        <v>83</v>
      </c>
      <c r="AY167" s="214" t="s">
        <v>220</v>
      </c>
    </row>
    <row r="168" spans="1:65" s="2" customFormat="1" ht="21.75" customHeight="1">
      <c r="A168" s="34"/>
      <c r="B168" s="35"/>
      <c r="C168" s="190" t="s">
        <v>267</v>
      </c>
      <c r="D168" s="190" t="s">
        <v>222</v>
      </c>
      <c r="E168" s="191" t="s">
        <v>268</v>
      </c>
      <c r="F168" s="192" t="s">
        <v>269</v>
      </c>
      <c r="G168" s="193" t="s">
        <v>225</v>
      </c>
      <c r="H168" s="194">
        <v>1.92</v>
      </c>
      <c r="I168" s="195"/>
      <c r="J168" s="196">
        <f>ROUND(I168*H168,2)</f>
        <v>0</v>
      </c>
      <c r="K168" s="192" t="s">
        <v>226</v>
      </c>
      <c r="L168" s="39"/>
      <c r="M168" s="197" t="s">
        <v>1</v>
      </c>
      <c r="N168" s="198" t="s">
        <v>42</v>
      </c>
      <c r="O168" s="71"/>
      <c r="P168" s="199">
        <f>O168*H168</f>
        <v>0</v>
      </c>
      <c r="Q168" s="199">
        <v>0</v>
      </c>
      <c r="R168" s="199">
        <f>Q168*H168</f>
        <v>0</v>
      </c>
      <c r="S168" s="199">
        <v>0</v>
      </c>
      <c r="T168" s="200">
        <f>S168*H168</f>
        <v>0</v>
      </c>
      <c r="U168" s="34"/>
      <c r="V168" s="34"/>
      <c r="W168" s="34"/>
      <c r="X168" s="34"/>
      <c r="Y168" s="34"/>
      <c r="Z168" s="34"/>
      <c r="AA168" s="34"/>
      <c r="AB168" s="34"/>
      <c r="AC168" s="34"/>
      <c r="AD168" s="34"/>
      <c r="AE168" s="34"/>
      <c r="AR168" s="201" t="s">
        <v>227</v>
      </c>
      <c r="AT168" s="201" t="s">
        <v>222</v>
      </c>
      <c r="AU168" s="201" t="s">
        <v>89</v>
      </c>
      <c r="AY168" s="17" t="s">
        <v>220</v>
      </c>
      <c r="BE168" s="202">
        <f>IF(N168="základní",J168,0)</f>
        <v>0</v>
      </c>
      <c r="BF168" s="202">
        <f>IF(N168="snížená",J168,0)</f>
        <v>0</v>
      </c>
      <c r="BG168" s="202">
        <f>IF(N168="zákl. přenesená",J168,0)</f>
        <v>0</v>
      </c>
      <c r="BH168" s="202">
        <f>IF(N168="sníž. přenesená",J168,0)</f>
        <v>0</v>
      </c>
      <c r="BI168" s="202">
        <f>IF(N168="nulová",J168,0)</f>
        <v>0</v>
      </c>
      <c r="BJ168" s="17" t="s">
        <v>89</v>
      </c>
      <c r="BK168" s="202">
        <f>ROUND(I168*H168,2)</f>
        <v>0</v>
      </c>
      <c r="BL168" s="17" t="s">
        <v>227</v>
      </c>
      <c r="BM168" s="201" t="s">
        <v>270</v>
      </c>
    </row>
    <row r="169" spans="2:51" s="13" customFormat="1" ht="12">
      <c r="B169" s="203"/>
      <c r="C169" s="204"/>
      <c r="D169" s="205" t="s">
        <v>229</v>
      </c>
      <c r="E169" s="206" t="s">
        <v>1</v>
      </c>
      <c r="F169" s="207" t="s">
        <v>271</v>
      </c>
      <c r="G169" s="204"/>
      <c r="H169" s="208">
        <v>1.92</v>
      </c>
      <c r="I169" s="209"/>
      <c r="J169" s="204"/>
      <c r="K169" s="204"/>
      <c r="L169" s="210"/>
      <c r="M169" s="211"/>
      <c r="N169" s="212"/>
      <c r="O169" s="212"/>
      <c r="P169" s="212"/>
      <c r="Q169" s="212"/>
      <c r="R169" s="212"/>
      <c r="S169" s="212"/>
      <c r="T169" s="213"/>
      <c r="AT169" s="214" t="s">
        <v>229</v>
      </c>
      <c r="AU169" s="214" t="s">
        <v>89</v>
      </c>
      <c r="AV169" s="13" t="s">
        <v>89</v>
      </c>
      <c r="AW169" s="13" t="s">
        <v>31</v>
      </c>
      <c r="AX169" s="13" t="s">
        <v>83</v>
      </c>
      <c r="AY169" s="214" t="s">
        <v>220</v>
      </c>
    </row>
    <row r="170" spans="1:65" s="2" customFormat="1" ht="21.75" customHeight="1">
      <c r="A170" s="34"/>
      <c r="B170" s="35"/>
      <c r="C170" s="190" t="s">
        <v>161</v>
      </c>
      <c r="D170" s="190" t="s">
        <v>222</v>
      </c>
      <c r="E170" s="191" t="s">
        <v>272</v>
      </c>
      <c r="F170" s="192" t="s">
        <v>273</v>
      </c>
      <c r="G170" s="193" t="s">
        <v>225</v>
      </c>
      <c r="H170" s="194">
        <v>0.96</v>
      </c>
      <c r="I170" s="195"/>
      <c r="J170" s="196">
        <f>ROUND(I170*H170,2)</f>
        <v>0</v>
      </c>
      <c r="K170" s="192" t="s">
        <v>226</v>
      </c>
      <c r="L170" s="39"/>
      <c r="M170" s="197" t="s">
        <v>1</v>
      </c>
      <c r="N170" s="198" t="s">
        <v>42</v>
      </c>
      <c r="O170" s="71"/>
      <c r="P170" s="199">
        <f>O170*H170</f>
        <v>0</v>
      </c>
      <c r="Q170" s="199">
        <v>0</v>
      </c>
      <c r="R170" s="199">
        <f>Q170*H170</f>
        <v>0</v>
      </c>
      <c r="S170" s="199">
        <v>0</v>
      </c>
      <c r="T170" s="200">
        <f>S170*H170</f>
        <v>0</v>
      </c>
      <c r="U170" s="34"/>
      <c r="V170" s="34"/>
      <c r="W170" s="34"/>
      <c r="X170" s="34"/>
      <c r="Y170" s="34"/>
      <c r="Z170" s="34"/>
      <c r="AA170" s="34"/>
      <c r="AB170" s="34"/>
      <c r="AC170" s="34"/>
      <c r="AD170" s="34"/>
      <c r="AE170" s="34"/>
      <c r="AR170" s="201" t="s">
        <v>227</v>
      </c>
      <c r="AT170" s="201" t="s">
        <v>222</v>
      </c>
      <c r="AU170" s="201" t="s">
        <v>89</v>
      </c>
      <c r="AY170" s="17" t="s">
        <v>220</v>
      </c>
      <c r="BE170" s="202">
        <f>IF(N170="základní",J170,0)</f>
        <v>0</v>
      </c>
      <c r="BF170" s="202">
        <f>IF(N170="snížená",J170,0)</f>
        <v>0</v>
      </c>
      <c r="BG170" s="202">
        <f>IF(N170="zákl. přenesená",J170,0)</f>
        <v>0</v>
      </c>
      <c r="BH170" s="202">
        <f>IF(N170="sníž. přenesená",J170,0)</f>
        <v>0</v>
      </c>
      <c r="BI170" s="202">
        <f>IF(N170="nulová",J170,0)</f>
        <v>0</v>
      </c>
      <c r="BJ170" s="17" t="s">
        <v>89</v>
      </c>
      <c r="BK170" s="202">
        <f>ROUND(I170*H170,2)</f>
        <v>0</v>
      </c>
      <c r="BL170" s="17" t="s">
        <v>227</v>
      </c>
      <c r="BM170" s="201" t="s">
        <v>274</v>
      </c>
    </row>
    <row r="171" spans="2:51" s="13" customFormat="1" ht="12">
      <c r="B171" s="203"/>
      <c r="C171" s="204"/>
      <c r="D171" s="205" t="s">
        <v>229</v>
      </c>
      <c r="E171" s="206" t="s">
        <v>1</v>
      </c>
      <c r="F171" s="207" t="s">
        <v>275</v>
      </c>
      <c r="G171" s="204"/>
      <c r="H171" s="208">
        <v>0.96</v>
      </c>
      <c r="I171" s="209"/>
      <c r="J171" s="204"/>
      <c r="K171" s="204"/>
      <c r="L171" s="210"/>
      <c r="M171" s="211"/>
      <c r="N171" s="212"/>
      <c r="O171" s="212"/>
      <c r="P171" s="212"/>
      <c r="Q171" s="212"/>
      <c r="R171" s="212"/>
      <c r="S171" s="212"/>
      <c r="T171" s="213"/>
      <c r="AT171" s="214" t="s">
        <v>229</v>
      </c>
      <c r="AU171" s="214" t="s">
        <v>89</v>
      </c>
      <c r="AV171" s="13" t="s">
        <v>89</v>
      </c>
      <c r="AW171" s="13" t="s">
        <v>31</v>
      </c>
      <c r="AX171" s="13" t="s">
        <v>83</v>
      </c>
      <c r="AY171" s="214" t="s">
        <v>220</v>
      </c>
    </row>
    <row r="172" spans="1:65" s="2" customFormat="1" ht="24">
      <c r="A172" s="34"/>
      <c r="B172" s="35"/>
      <c r="C172" s="190" t="s">
        <v>164</v>
      </c>
      <c r="D172" s="190" t="s">
        <v>222</v>
      </c>
      <c r="E172" s="191" t="s">
        <v>276</v>
      </c>
      <c r="F172" s="192" t="s">
        <v>277</v>
      </c>
      <c r="G172" s="193" t="s">
        <v>225</v>
      </c>
      <c r="H172" s="194">
        <v>425.482</v>
      </c>
      <c r="I172" s="195"/>
      <c r="J172" s="196">
        <f>ROUND(I172*H172,2)</f>
        <v>0</v>
      </c>
      <c r="K172" s="192" t="s">
        <v>226</v>
      </c>
      <c r="L172" s="39"/>
      <c r="M172" s="197" t="s">
        <v>1</v>
      </c>
      <c r="N172" s="198" t="s">
        <v>42</v>
      </c>
      <c r="O172" s="71"/>
      <c r="P172" s="199">
        <f>O172*H172</f>
        <v>0</v>
      </c>
      <c r="Q172" s="199">
        <v>0</v>
      </c>
      <c r="R172" s="199">
        <f>Q172*H172</f>
        <v>0</v>
      </c>
      <c r="S172" s="199">
        <v>0</v>
      </c>
      <c r="T172" s="200">
        <f>S172*H172</f>
        <v>0</v>
      </c>
      <c r="U172" s="34"/>
      <c r="V172" s="34"/>
      <c r="W172" s="34"/>
      <c r="X172" s="34"/>
      <c r="Y172" s="34"/>
      <c r="Z172" s="34"/>
      <c r="AA172" s="34"/>
      <c r="AB172" s="34"/>
      <c r="AC172" s="34"/>
      <c r="AD172" s="34"/>
      <c r="AE172" s="34"/>
      <c r="AR172" s="201" t="s">
        <v>227</v>
      </c>
      <c r="AT172" s="201" t="s">
        <v>222</v>
      </c>
      <c r="AU172" s="201" t="s">
        <v>89</v>
      </c>
      <c r="AY172" s="17" t="s">
        <v>220</v>
      </c>
      <c r="BE172" s="202">
        <f>IF(N172="základní",J172,0)</f>
        <v>0</v>
      </c>
      <c r="BF172" s="202">
        <f>IF(N172="snížená",J172,0)</f>
        <v>0</v>
      </c>
      <c r="BG172" s="202">
        <f>IF(N172="zákl. přenesená",J172,0)</f>
        <v>0</v>
      </c>
      <c r="BH172" s="202">
        <f>IF(N172="sníž. přenesená",J172,0)</f>
        <v>0</v>
      </c>
      <c r="BI172" s="202">
        <f>IF(N172="nulová",J172,0)</f>
        <v>0</v>
      </c>
      <c r="BJ172" s="17" t="s">
        <v>89</v>
      </c>
      <c r="BK172" s="202">
        <f>ROUND(I172*H172,2)</f>
        <v>0</v>
      </c>
      <c r="BL172" s="17" t="s">
        <v>227</v>
      </c>
      <c r="BM172" s="201" t="s">
        <v>278</v>
      </c>
    </row>
    <row r="173" spans="2:51" s="13" customFormat="1" ht="12">
      <c r="B173" s="203"/>
      <c r="C173" s="204"/>
      <c r="D173" s="205" t="s">
        <v>229</v>
      </c>
      <c r="E173" s="206" t="s">
        <v>1</v>
      </c>
      <c r="F173" s="207" t="s">
        <v>279</v>
      </c>
      <c r="G173" s="204"/>
      <c r="H173" s="208">
        <v>425.482</v>
      </c>
      <c r="I173" s="209"/>
      <c r="J173" s="204"/>
      <c r="K173" s="204"/>
      <c r="L173" s="210"/>
      <c r="M173" s="211"/>
      <c r="N173" s="212"/>
      <c r="O173" s="212"/>
      <c r="P173" s="212"/>
      <c r="Q173" s="212"/>
      <c r="R173" s="212"/>
      <c r="S173" s="212"/>
      <c r="T173" s="213"/>
      <c r="AT173" s="214" t="s">
        <v>229</v>
      </c>
      <c r="AU173" s="214" t="s">
        <v>89</v>
      </c>
      <c r="AV173" s="13" t="s">
        <v>89</v>
      </c>
      <c r="AW173" s="13" t="s">
        <v>31</v>
      </c>
      <c r="AX173" s="13" t="s">
        <v>83</v>
      </c>
      <c r="AY173" s="214" t="s">
        <v>220</v>
      </c>
    </row>
    <row r="174" spans="1:65" s="2" customFormat="1" ht="24">
      <c r="A174" s="34"/>
      <c r="B174" s="35"/>
      <c r="C174" s="190" t="s">
        <v>167</v>
      </c>
      <c r="D174" s="190" t="s">
        <v>222</v>
      </c>
      <c r="E174" s="191" t="s">
        <v>280</v>
      </c>
      <c r="F174" s="192" t="s">
        <v>281</v>
      </c>
      <c r="G174" s="193" t="s">
        <v>225</v>
      </c>
      <c r="H174" s="194">
        <v>3223.934</v>
      </c>
      <c r="I174" s="195"/>
      <c r="J174" s="196">
        <f>ROUND(I174*H174,2)</f>
        <v>0</v>
      </c>
      <c r="K174" s="192" t="s">
        <v>226</v>
      </c>
      <c r="L174" s="39"/>
      <c r="M174" s="197" t="s">
        <v>1</v>
      </c>
      <c r="N174" s="198" t="s">
        <v>42</v>
      </c>
      <c r="O174" s="71"/>
      <c r="P174" s="199">
        <f>O174*H174</f>
        <v>0</v>
      </c>
      <c r="Q174" s="199">
        <v>0</v>
      </c>
      <c r="R174" s="199">
        <f>Q174*H174</f>
        <v>0</v>
      </c>
      <c r="S174" s="199">
        <v>0</v>
      </c>
      <c r="T174" s="200">
        <f>S174*H174</f>
        <v>0</v>
      </c>
      <c r="U174" s="34"/>
      <c r="V174" s="34"/>
      <c r="W174" s="34"/>
      <c r="X174" s="34"/>
      <c r="Y174" s="34"/>
      <c r="Z174" s="34"/>
      <c r="AA174" s="34"/>
      <c r="AB174" s="34"/>
      <c r="AC174" s="34"/>
      <c r="AD174" s="34"/>
      <c r="AE174" s="34"/>
      <c r="AR174" s="201" t="s">
        <v>227</v>
      </c>
      <c r="AT174" s="201" t="s">
        <v>222</v>
      </c>
      <c r="AU174" s="201" t="s">
        <v>89</v>
      </c>
      <c r="AY174" s="17" t="s">
        <v>220</v>
      </c>
      <c r="BE174" s="202">
        <f>IF(N174="základní",J174,0)</f>
        <v>0</v>
      </c>
      <c r="BF174" s="202">
        <f>IF(N174="snížená",J174,0)</f>
        <v>0</v>
      </c>
      <c r="BG174" s="202">
        <f>IF(N174="zákl. přenesená",J174,0)</f>
        <v>0</v>
      </c>
      <c r="BH174" s="202">
        <f>IF(N174="sníž. přenesená",J174,0)</f>
        <v>0</v>
      </c>
      <c r="BI174" s="202">
        <f>IF(N174="nulová",J174,0)</f>
        <v>0</v>
      </c>
      <c r="BJ174" s="17" t="s">
        <v>89</v>
      </c>
      <c r="BK174" s="202">
        <f>ROUND(I174*H174,2)</f>
        <v>0</v>
      </c>
      <c r="BL174" s="17" t="s">
        <v>227</v>
      </c>
      <c r="BM174" s="201" t="s">
        <v>282</v>
      </c>
    </row>
    <row r="175" spans="2:51" s="13" customFormat="1" ht="22.5">
      <c r="B175" s="203"/>
      <c r="C175" s="204"/>
      <c r="D175" s="205" t="s">
        <v>229</v>
      </c>
      <c r="E175" s="206" t="s">
        <v>1</v>
      </c>
      <c r="F175" s="207" t="s">
        <v>283</v>
      </c>
      <c r="G175" s="204"/>
      <c r="H175" s="208">
        <v>2561.054</v>
      </c>
      <c r="I175" s="209"/>
      <c r="J175" s="204"/>
      <c r="K175" s="204"/>
      <c r="L175" s="210"/>
      <c r="M175" s="211"/>
      <c r="N175" s="212"/>
      <c r="O175" s="212"/>
      <c r="P175" s="212"/>
      <c r="Q175" s="212"/>
      <c r="R175" s="212"/>
      <c r="S175" s="212"/>
      <c r="T175" s="213"/>
      <c r="AT175" s="214" t="s">
        <v>229</v>
      </c>
      <c r="AU175" s="214" t="s">
        <v>89</v>
      </c>
      <c r="AV175" s="13" t="s">
        <v>89</v>
      </c>
      <c r="AW175" s="13" t="s">
        <v>31</v>
      </c>
      <c r="AX175" s="13" t="s">
        <v>76</v>
      </c>
      <c r="AY175" s="214" t="s">
        <v>220</v>
      </c>
    </row>
    <row r="176" spans="2:51" s="13" customFormat="1" ht="12">
      <c r="B176" s="203"/>
      <c r="C176" s="204"/>
      <c r="D176" s="205" t="s">
        <v>229</v>
      </c>
      <c r="E176" s="206" t="s">
        <v>1</v>
      </c>
      <c r="F176" s="207" t="s">
        <v>284</v>
      </c>
      <c r="G176" s="204"/>
      <c r="H176" s="208">
        <v>662.88</v>
      </c>
      <c r="I176" s="209"/>
      <c r="J176" s="204"/>
      <c r="K176" s="204"/>
      <c r="L176" s="210"/>
      <c r="M176" s="211"/>
      <c r="N176" s="212"/>
      <c r="O176" s="212"/>
      <c r="P176" s="212"/>
      <c r="Q176" s="212"/>
      <c r="R176" s="212"/>
      <c r="S176" s="212"/>
      <c r="T176" s="213"/>
      <c r="AT176" s="214" t="s">
        <v>229</v>
      </c>
      <c r="AU176" s="214" t="s">
        <v>89</v>
      </c>
      <c r="AV176" s="13" t="s">
        <v>89</v>
      </c>
      <c r="AW176" s="13" t="s">
        <v>31</v>
      </c>
      <c r="AX176" s="13" t="s">
        <v>76</v>
      </c>
      <c r="AY176" s="214" t="s">
        <v>220</v>
      </c>
    </row>
    <row r="177" spans="2:51" s="14" customFormat="1" ht="12">
      <c r="B177" s="215"/>
      <c r="C177" s="216"/>
      <c r="D177" s="205" t="s">
        <v>229</v>
      </c>
      <c r="E177" s="217" t="s">
        <v>1</v>
      </c>
      <c r="F177" s="218" t="s">
        <v>249</v>
      </c>
      <c r="G177" s="216"/>
      <c r="H177" s="219">
        <v>3223.934</v>
      </c>
      <c r="I177" s="220"/>
      <c r="J177" s="216"/>
      <c r="K177" s="216"/>
      <c r="L177" s="221"/>
      <c r="M177" s="222"/>
      <c r="N177" s="223"/>
      <c r="O177" s="223"/>
      <c r="P177" s="223"/>
      <c r="Q177" s="223"/>
      <c r="R177" s="223"/>
      <c r="S177" s="223"/>
      <c r="T177" s="224"/>
      <c r="AT177" s="225" t="s">
        <v>229</v>
      </c>
      <c r="AU177" s="225" t="s">
        <v>89</v>
      </c>
      <c r="AV177" s="14" t="s">
        <v>227</v>
      </c>
      <c r="AW177" s="14" t="s">
        <v>31</v>
      </c>
      <c r="AX177" s="14" t="s">
        <v>83</v>
      </c>
      <c r="AY177" s="225" t="s">
        <v>220</v>
      </c>
    </row>
    <row r="178" spans="1:65" s="2" customFormat="1" ht="24">
      <c r="A178" s="34"/>
      <c r="B178" s="35"/>
      <c r="C178" s="190" t="s">
        <v>285</v>
      </c>
      <c r="D178" s="190" t="s">
        <v>222</v>
      </c>
      <c r="E178" s="191" t="s">
        <v>286</v>
      </c>
      <c r="F178" s="192" t="s">
        <v>287</v>
      </c>
      <c r="G178" s="193" t="s">
        <v>225</v>
      </c>
      <c r="H178" s="194">
        <v>1902.014</v>
      </c>
      <c r="I178" s="195"/>
      <c r="J178" s="196">
        <f>ROUND(I178*H178,2)</f>
        <v>0</v>
      </c>
      <c r="K178" s="192" t="s">
        <v>226</v>
      </c>
      <c r="L178" s="39"/>
      <c r="M178" s="197" t="s">
        <v>1</v>
      </c>
      <c r="N178" s="198" t="s">
        <v>42</v>
      </c>
      <c r="O178" s="71"/>
      <c r="P178" s="199">
        <f>O178*H178</f>
        <v>0</v>
      </c>
      <c r="Q178" s="199">
        <v>0</v>
      </c>
      <c r="R178" s="199">
        <f>Q178*H178</f>
        <v>0</v>
      </c>
      <c r="S178" s="199">
        <v>0</v>
      </c>
      <c r="T178" s="200">
        <f>S178*H178</f>
        <v>0</v>
      </c>
      <c r="U178" s="34"/>
      <c r="V178" s="34"/>
      <c r="W178" s="34"/>
      <c r="X178" s="34"/>
      <c r="Y178" s="34"/>
      <c r="Z178" s="34"/>
      <c r="AA178" s="34"/>
      <c r="AB178" s="34"/>
      <c r="AC178" s="34"/>
      <c r="AD178" s="34"/>
      <c r="AE178" s="34"/>
      <c r="AR178" s="201" t="s">
        <v>227</v>
      </c>
      <c r="AT178" s="201" t="s">
        <v>222</v>
      </c>
      <c r="AU178" s="201" t="s">
        <v>89</v>
      </c>
      <c r="AY178" s="17" t="s">
        <v>220</v>
      </c>
      <c r="BE178" s="202">
        <f>IF(N178="základní",J178,0)</f>
        <v>0</v>
      </c>
      <c r="BF178" s="202">
        <f>IF(N178="snížená",J178,0)</f>
        <v>0</v>
      </c>
      <c r="BG178" s="202">
        <f>IF(N178="zákl. přenesená",J178,0)</f>
        <v>0</v>
      </c>
      <c r="BH178" s="202">
        <f>IF(N178="sníž. přenesená",J178,0)</f>
        <v>0</v>
      </c>
      <c r="BI178" s="202">
        <f>IF(N178="nulová",J178,0)</f>
        <v>0</v>
      </c>
      <c r="BJ178" s="17" t="s">
        <v>89</v>
      </c>
      <c r="BK178" s="202">
        <f>ROUND(I178*H178,2)</f>
        <v>0</v>
      </c>
      <c r="BL178" s="17" t="s">
        <v>227</v>
      </c>
      <c r="BM178" s="201" t="s">
        <v>288</v>
      </c>
    </row>
    <row r="179" spans="2:51" s="13" customFormat="1" ht="12">
      <c r="B179" s="203"/>
      <c r="C179" s="204"/>
      <c r="D179" s="205" t="s">
        <v>229</v>
      </c>
      <c r="E179" s="206" t="s">
        <v>1</v>
      </c>
      <c r="F179" s="207" t="s">
        <v>289</v>
      </c>
      <c r="G179" s="204"/>
      <c r="H179" s="208">
        <v>1902.014</v>
      </c>
      <c r="I179" s="209"/>
      <c r="J179" s="204"/>
      <c r="K179" s="204"/>
      <c r="L179" s="210"/>
      <c r="M179" s="211"/>
      <c r="N179" s="212"/>
      <c r="O179" s="212"/>
      <c r="P179" s="212"/>
      <c r="Q179" s="212"/>
      <c r="R179" s="212"/>
      <c r="S179" s="212"/>
      <c r="T179" s="213"/>
      <c r="AT179" s="214" t="s">
        <v>229</v>
      </c>
      <c r="AU179" s="214" t="s">
        <v>89</v>
      </c>
      <c r="AV179" s="13" t="s">
        <v>89</v>
      </c>
      <c r="AW179" s="13" t="s">
        <v>31</v>
      </c>
      <c r="AX179" s="13" t="s">
        <v>83</v>
      </c>
      <c r="AY179" s="214" t="s">
        <v>220</v>
      </c>
    </row>
    <row r="180" spans="1:65" s="2" customFormat="1" ht="21.75" customHeight="1">
      <c r="A180" s="34"/>
      <c r="B180" s="35"/>
      <c r="C180" s="190" t="s">
        <v>290</v>
      </c>
      <c r="D180" s="190" t="s">
        <v>222</v>
      </c>
      <c r="E180" s="191" t="s">
        <v>291</v>
      </c>
      <c r="F180" s="192" t="s">
        <v>292</v>
      </c>
      <c r="G180" s="193" t="s">
        <v>225</v>
      </c>
      <c r="H180" s="194">
        <v>1902.014</v>
      </c>
      <c r="I180" s="195"/>
      <c r="J180" s="196">
        <f>ROUND(I180*H180,2)</f>
        <v>0</v>
      </c>
      <c r="K180" s="192" t="s">
        <v>226</v>
      </c>
      <c r="L180" s="39"/>
      <c r="M180" s="197" t="s">
        <v>1</v>
      </c>
      <c r="N180" s="198" t="s">
        <v>42</v>
      </c>
      <c r="O180" s="71"/>
      <c r="P180" s="199">
        <f>O180*H180</f>
        <v>0</v>
      </c>
      <c r="Q180" s="199">
        <v>0</v>
      </c>
      <c r="R180" s="199">
        <f>Q180*H180</f>
        <v>0</v>
      </c>
      <c r="S180" s="199">
        <v>0</v>
      </c>
      <c r="T180" s="200">
        <f>S180*H180</f>
        <v>0</v>
      </c>
      <c r="U180" s="34"/>
      <c r="V180" s="34"/>
      <c r="W180" s="34"/>
      <c r="X180" s="34"/>
      <c r="Y180" s="34"/>
      <c r="Z180" s="34"/>
      <c r="AA180" s="34"/>
      <c r="AB180" s="34"/>
      <c r="AC180" s="34"/>
      <c r="AD180" s="34"/>
      <c r="AE180" s="34"/>
      <c r="AR180" s="201" t="s">
        <v>227</v>
      </c>
      <c r="AT180" s="201" t="s">
        <v>222</v>
      </c>
      <c r="AU180" s="201" t="s">
        <v>89</v>
      </c>
      <c r="AY180" s="17" t="s">
        <v>220</v>
      </c>
      <c r="BE180" s="202">
        <f>IF(N180="základní",J180,0)</f>
        <v>0</v>
      </c>
      <c r="BF180" s="202">
        <f>IF(N180="snížená",J180,0)</f>
        <v>0</v>
      </c>
      <c r="BG180" s="202">
        <f>IF(N180="zákl. přenesená",J180,0)</f>
        <v>0</v>
      </c>
      <c r="BH180" s="202">
        <f>IF(N180="sníž. přenesená",J180,0)</f>
        <v>0</v>
      </c>
      <c r="BI180" s="202">
        <f>IF(N180="nulová",J180,0)</f>
        <v>0</v>
      </c>
      <c r="BJ180" s="17" t="s">
        <v>89</v>
      </c>
      <c r="BK180" s="202">
        <f>ROUND(I180*H180,2)</f>
        <v>0</v>
      </c>
      <c r="BL180" s="17" t="s">
        <v>227</v>
      </c>
      <c r="BM180" s="201" t="s">
        <v>293</v>
      </c>
    </row>
    <row r="181" spans="1:65" s="2" customFormat="1" ht="24">
      <c r="A181" s="34"/>
      <c r="B181" s="35"/>
      <c r="C181" s="190" t="s">
        <v>8</v>
      </c>
      <c r="D181" s="190" t="s">
        <v>222</v>
      </c>
      <c r="E181" s="191" t="s">
        <v>294</v>
      </c>
      <c r="F181" s="192" t="s">
        <v>295</v>
      </c>
      <c r="G181" s="193" t="s">
        <v>225</v>
      </c>
      <c r="H181" s="194">
        <v>660.96</v>
      </c>
      <c r="I181" s="195"/>
      <c r="J181" s="196">
        <f>ROUND(I181*H181,2)</f>
        <v>0</v>
      </c>
      <c r="K181" s="192" t="s">
        <v>226</v>
      </c>
      <c r="L181" s="39"/>
      <c r="M181" s="197" t="s">
        <v>1</v>
      </c>
      <c r="N181" s="198" t="s">
        <v>42</v>
      </c>
      <c r="O181" s="71"/>
      <c r="P181" s="199">
        <f>O181*H181</f>
        <v>0</v>
      </c>
      <c r="Q181" s="199">
        <v>0</v>
      </c>
      <c r="R181" s="199">
        <f>Q181*H181</f>
        <v>0</v>
      </c>
      <c r="S181" s="199">
        <v>0</v>
      </c>
      <c r="T181" s="200">
        <f>S181*H181</f>
        <v>0</v>
      </c>
      <c r="U181" s="34"/>
      <c r="V181" s="34"/>
      <c r="W181" s="34"/>
      <c r="X181" s="34"/>
      <c r="Y181" s="34"/>
      <c r="Z181" s="34"/>
      <c r="AA181" s="34"/>
      <c r="AB181" s="34"/>
      <c r="AC181" s="34"/>
      <c r="AD181" s="34"/>
      <c r="AE181" s="34"/>
      <c r="AR181" s="201" t="s">
        <v>227</v>
      </c>
      <c r="AT181" s="201" t="s">
        <v>222</v>
      </c>
      <c r="AU181" s="201" t="s">
        <v>89</v>
      </c>
      <c r="AY181" s="17" t="s">
        <v>220</v>
      </c>
      <c r="BE181" s="202">
        <f>IF(N181="základní",J181,0)</f>
        <v>0</v>
      </c>
      <c r="BF181" s="202">
        <f>IF(N181="snížená",J181,0)</f>
        <v>0</v>
      </c>
      <c r="BG181" s="202">
        <f>IF(N181="zákl. přenesená",J181,0)</f>
        <v>0</v>
      </c>
      <c r="BH181" s="202">
        <f>IF(N181="sníž. přenesená",J181,0)</f>
        <v>0</v>
      </c>
      <c r="BI181" s="202">
        <f>IF(N181="nulová",J181,0)</f>
        <v>0</v>
      </c>
      <c r="BJ181" s="17" t="s">
        <v>89</v>
      </c>
      <c r="BK181" s="202">
        <f>ROUND(I181*H181,2)</f>
        <v>0</v>
      </c>
      <c r="BL181" s="17" t="s">
        <v>227</v>
      </c>
      <c r="BM181" s="201" t="s">
        <v>296</v>
      </c>
    </row>
    <row r="182" spans="2:51" s="13" customFormat="1" ht="12">
      <c r="B182" s="203"/>
      <c r="C182" s="204"/>
      <c r="D182" s="205" t="s">
        <v>229</v>
      </c>
      <c r="E182" s="206" t="s">
        <v>1</v>
      </c>
      <c r="F182" s="207" t="s">
        <v>297</v>
      </c>
      <c r="G182" s="204"/>
      <c r="H182" s="208">
        <v>660.96</v>
      </c>
      <c r="I182" s="209"/>
      <c r="J182" s="204"/>
      <c r="K182" s="204"/>
      <c r="L182" s="210"/>
      <c r="M182" s="211"/>
      <c r="N182" s="212"/>
      <c r="O182" s="212"/>
      <c r="P182" s="212"/>
      <c r="Q182" s="212"/>
      <c r="R182" s="212"/>
      <c r="S182" s="212"/>
      <c r="T182" s="213"/>
      <c r="AT182" s="214" t="s">
        <v>229</v>
      </c>
      <c r="AU182" s="214" t="s">
        <v>89</v>
      </c>
      <c r="AV182" s="13" t="s">
        <v>89</v>
      </c>
      <c r="AW182" s="13" t="s">
        <v>31</v>
      </c>
      <c r="AX182" s="13" t="s">
        <v>83</v>
      </c>
      <c r="AY182" s="214" t="s">
        <v>220</v>
      </c>
    </row>
    <row r="183" spans="1:65" s="2" customFormat="1" ht="21.75" customHeight="1">
      <c r="A183" s="34"/>
      <c r="B183" s="35"/>
      <c r="C183" s="190" t="s">
        <v>298</v>
      </c>
      <c r="D183" s="190" t="s">
        <v>222</v>
      </c>
      <c r="E183" s="191" t="s">
        <v>299</v>
      </c>
      <c r="F183" s="192" t="s">
        <v>300</v>
      </c>
      <c r="G183" s="193" t="s">
        <v>301</v>
      </c>
      <c r="H183" s="194">
        <v>813.938</v>
      </c>
      <c r="I183" s="195"/>
      <c r="J183" s="196">
        <f>ROUND(I183*H183,2)</f>
        <v>0</v>
      </c>
      <c r="K183" s="192" t="s">
        <v>226</v>
      </c>
      <c r="L183" s="39"/>
      <c r="M183" s="197" t="s">
        <v>1</v>
      </c>
      <c r="N183" s="198" t="s">
        <v>42</v>
      </c>
      <c r="O183" s="71"/>
      <c r="P183" s="199">
        <f>O183*H183</f>
        <v>0</v>
      </c>
      <c r="Q183" s="199">
        <v>0</v>
      </c>
      <c r="R183" s="199">
        <f>Q183*H183</f>
        <v>0</v>
      </c>
      <c r="S183" s="199">
        <v>0</v>
      </c>
      <c r="T183" s="200">
        <f>S183*H183</f>
        <v>0</v>
      </c>
      <c r="U183" s="34"/>
      <c r="V183" s="34"/>
      <c r="W183" s="34"/>
      <c r="X183" s="34"/>
      <c r="Y183" s="34"/>
      <c r="Z183" s="34"/>
      <c r="AA183" s="34"/>
      <c r="AB183" s="34"/>
      <c r="AC183" s="34"/>
      <c r="AD183" s="34"/>
      <c r="AE183" s="34"/>
      <c r="AR183" s="201" t="s">
        <v>227</v>
      </c>
      <c r="AT183" s="201" t="s">
        <v>222</v>
      </c>
      <c r="AU183" s="201" t="s">
        <v>89</v>
      </c>
      <c r="AY183" s="17" t="s">
        <v>220</v>
      </c>
      <c r="BE183" s="202">
        <f>IF(N183="základní",J183,0)</f>
        <v>0</v>
      </c>
      <c r="BF183" s="202">
        <f>IF(N183="snížená",J183,0)</f>
        <v>0</v>
      </c>
      <c r="BG183" s="202">
        <f>IF(N183="zákl. přenesená",J183,0)</f>
        <v>0</v>
      </c>
      <c r="BH183" s="202">
        <f>IF(N183="sníž. přenesená",J183,0)</f>
        <v>0</v>
      </c>
      <c r="BI183" s="202">
        <f>IF(N183="nulová",J183,0)</f>
        <v>0</v>
      </c>
      <c r="BJ183" s="17" t="s">
        <v>89</v>
      </c>
      <c r="BK183" s="202">
        <f>ROUND(I183*H183,2)</f>
        <v>0</v>
      </c>
      <c r="BL183" s="17" t="s">
        <v>227</v>
      </c>
      <c r="BM183" s="201" t="s">
        <v>302</v>
      </c>
    </row>
    <row r="184" spans="2:51" s="13" customFormat="1" ht="12">
      <c r="B184" s="203"/>
      <c r="C184" s="204"/>
      <c r="D184" s="205" t="s">
        <v>229</v>
      </c>
      <c r="E184" s="206" t="s">
        <v>1</v>
      </c>
      <c r="F184" s="207" t="s">
        <v>303</v>
      </c>
      <c r="G184" s="204"/>
      <c r="H184" s="208">
        <v>813.938</v>
      </c>
      <c r="I184" s="209"/>
      <c r="J184" s="204"/>
      <c r="K184" s="204"/>
      <c r="L184" s="210"/>
      <c r="M184" s="211"/>
      <c r="N184" s="212"/>
      <c r="O184" s="212"/>
      <c r="P184" s="212"/>
      <c r="Q184" s="212"/>
      <c r="R184" s="212"/>
      <c r="S184" s="212"/>
      <c r="T184" s="213"/>
      <c r="AT184" s="214" t="s">
        <v>229</v>
      </c>
      <c r="AU184" s="214" t="s">
        <v>89</v>
      </c>
      <c r="AV184" s="13" t="s">
        <v>89</v>
      </c>
      <c r="AW184" s="13" t="s">
        <v>31</v>
      </c>
      <c r="AX184" s="13" t="s">
        <v>83</v>
      </c>
      <c r="AY184" s="214" t="s">
        <v>220</v>
      </c>
    </row>
    <row r="185" spans="2:63" s="12" customFormat="1" ht="22.9" customHeight="1">
      <c r="B185" s="174"/>
      <c r="C185" s="175"/>
      <c r="D185" s="176" t="s">
        <v>75</v>
      </c>
      <c r="E185" s="188" t="s">
        <v>89</v>
      </c>
      <c r="F185" s="188" t="s">
        <v>304</v>
      </c>
      <c r="G185" s="175"/>
      <c r="H185" s="175"/>
      <c r="I185" s="178"/>
      <c r="J185" s="189">
        <f>BK185</f>
        <v>0</v>
      </c>
      <c r="K185" s="175"/>
      <c r="L185" s="180"/>
      <c r="M185" s="181"/>
      <c r="N185" s="182"/>
      <c r="O185" s="182"/>
      <c r="P185" s="183">
        <f>SUM(P186:P203)</f>
        <v>0</v>
      </c>
      <c r="Q185" s="182"/>
      <c r="R185" s="183">
        <f>SUM(R186:R203)</f>
        <v>375.80151910999996</v>
      </c>
      <c r="S185" s="182"/>
      <c r="T185" s="184">
        <f>SUM(T186:T203)</f>
        <v>0</v>
      </c>
      <c r="AR185" s="185" t="s">
        <v>83</v>
      </c>
      <c r="AT185" s="186" t="s">
        <v>75</v>
      </c>
      <c r="AU185" s="186" t="s">
        <v>83</v>
      </c>
      <c r="AY185" s="185" t="s">
        <v>220</v>
      </c>
      <c r="BK185" s="187">
        <f>SUM(BK186:BK203)</f>
        <v>0</v>
      </c>
    </row>
    <row r="186" spans="1:65" s="2" customFormat="1" ht="33" customHeight="1">
      <c r="A186" s="34"/>
      <c r="B186" s="35"/>
      <c r="C186" s="190" t="s">
        <v>305</v>
      </c>
      <c r="D186" s="190" t="s">
        <v>222</v>
      </c>
      <c r="E186" s="191" t="s">
        <v>306</v>
      </c>
      <c r="F186" s="192" t="s">
        <v>307</v>
      </c>
      <c r="G186" s="193" t="s">
        <v>308</v>
      </c>
      <c r="H186" s="194">
        <v>60</v>
      </c>
      <c r="I186" s="195"/>
      <c r="J186" s="196">
        <f>ROUND(I186*H186,2)</f>
        <v>0</v>
      </c>
      <c r="K186" s="192" t="s">
        <v>226</v>
      </c>
      <c r="L186" s="39"/>
      <c r="M186" s="197" t="s">
        <v>1</v>
      </c>
      <c r="N186" s="198" t="s">
        <v>42</v>
      </c>
      <c r="O186" s="71"/>
      <c r="P186" s="199">
        <f>O186*H186</f>
        <v>0</v>
      </c>
      <c r="Q186" s="199">
        <v>0.22657</v>
      </c>
      <c r="R186" s="199">
        <f>Q186*H186</f>
        <v>13.594199999999999</v>
      </c>
      <c r="S186" s="199">
        <v>0</v>
      </c>
      <c r="T186" s="200">
        <f>S186*H186</f>
        <v>0</v>
      </c>
      <c r="U186" s="34"/>
      <c r="V186" s="34"/>
      <c r="W186" s="34"/>
      <c r="X186" s="34"/>
      <c r="Y186" s="34"/>
      <c r="Z186" s="34"/>
      <c r="AA186" s="34"/>
      <c r="AB186" s="34"/>
      <c r="AC186" s="34"/>
      <c r="AD186" s="34"/>
      <c r="AE186" s="34"/>
      <c r="AR186" s="201" t="s">
        <v>227</v>
      </c>
      <c r="AT186" s="201" t="s">
        <v>222</v>
      </c>
      <c r="AU186" s="201" t="s">
        <v>89</v>
      </c>
      <c r="AY186" s="17" t="s">
        <v>220</v>
      </c>
      <c r="BE186" s="202">
        <f>IF(N186="základní",J186,0)</f>
        <v>0</v>
      </c>
      <c r="BF186" s="202">
        <f>IF(N186="snížená",J186,0)</f>
        <v>0</v>
      </c>
      <c r="BG186" s="202">
        <f>IF(N186="zákl. přenesená",J186,0)</f>
        <v>0</v>
      </c>
      <c r="BH186" s="202">
        <f>IF(N186="sníž. přenesená",J186,0)</f>
        <v>0</v>
      </c>
      <c r="BI186" s="202">
        <f>IF(N186="nulová",J186,0)</f>
        <v>0</v>
      </c>
      <c r="BJ186" s="17" t="s">
        <v>89</v>
      </c>
      <c r="BK186" s="202">
        <f>ROUND(I186*H186,2)</f>
        <v>0</v>
      </c>
      <c r="BL186" s="17" t="s">
        <v>227</v>
      </c>
      <c r="BM186" s="201" t="s">
        <v>309</v>
      </c>
    </row>
    <row r="187" spans="2:51" s="13" customFormat="1" ht="12">
      <c r="B187" s="203"/>
      <c r="C187" s="204"/>
      <c r="D187" s="205" t="s">
        <v>229</v>
      </c>
      <c r="E187" s="206" t="s">
        <v>1</v>
      </c>
      <c r="F187" s="207" t="s">
        <v>310</v>
      </c>
      <c r="G187" s="204"/>
      <c r="H187" s="208">
        <v>60</v>
      </c>
      <c r="I187" s="209"/>
      <c r="J187" s="204"/>
      <c r="K187" s="204"/>
      <c r="L187" s="210"/>
      <c r="M187" s="211"/>
      <c r="N187" s="212"/>
      <c r="O187" s="212"/>
      <c r="P187" s="212"/>
      <c r="Q187" s="212"/>
      <c r="R187" s="212"/>
      <c r="S187" s="212"/>
      <c r="T187" s="213"/>
      <c r="AT187" s="214" t="s">
        <v>229</v>
      </c>
      <c r="AU187" s="214" t="s">
        <v>89</v>
      </c>
      <c r="AV187" s="13" t="s">
        <v>89</v>
      </c>
      <c r="AW187" s="13" t="s">
        <v>31</v>
      </c>
      <c r="AX187" s="13" t="s">
        <v>83</v>
      </c>
      <c r="AY187" s="214" t="s">
        <v>220</v>
      </c>
    </row>
    <row r="188" spans="1:65" s="2" customFormat="1" ht="16.5" customHeight="1">
      <c r="A188" s="34"/>
      <c r="B188" s="35"/>
      <c r="C188" s="190" t="s">
        <v>311</v>
      </c>
      <c r="D188" s="190" t="s">
        <v>222</v>
      </c>
      <c r="E188" s="191" t="s">
        <v>312</v>
      </c>
      <c r="F188" s="192" t="s">
        <v>313</v>
      </c>
      <c r="G188" s="193" t="s">
        <v>225</v>
      </c>
      <c r="H188" s="194">
        <v>102.868</v>
      </c>
      <c r="I188" s="195"/>
      <c r="J188" s="196">
        <f>ROUND(I188*H188,2)</f>
        <v>0</v>
      </c>
      <c r="K188" s="192" t="s">
        <v>226</v>
      </c>
      <c r="L188" s="39"/>
      <c r="M188" s="197" t="s">
        <v>1</v>
      </c>
      <c r="N188" s="198" t="s">
        <v>42</v>
      </c>
      <c r="O188" s="71"/>
      <c r="P188" s="199">
        <f>O188*H188</f>
        <v>0</v>
      </c>
      <c r="Q188" s="199">
        <v>2.25634</v>
      </c>
      <c r="R188" s="199">
        <f>Q188*H188</f>
        <v>232.10518311999996</v>
      </c>
      <c r="S188" s="199">
        <v>0</v>
      </c>
      <c r="T188" s="200">
        <f>S188*H188</f>
        <v>0</v>
      </c>
      <c r="U188" s="34"/>
      <c r="V188" s="34"/>
      <c r="W188" s="34"/>
      <c r="X188" s="34"/>
      <c r="Y188" s="34"/>
      <c r="Z188" s="34"/>
      <c r="AA188" s="34"/>
      <c r="AB188" s="34"/>
      <c r="AC188" s="34"/>
      <c r="AD188" s="34"/>
      <c r="AE188" s="34"/>
      <c r="AR188" s="201" t="s">
        <v>227</v>
      </c>
      <c r="AT188" s="201" t="s">
        <v>222</v>
      </c>
      <c r="AU188" s="201" t="s">
        <v>89</v>
      </c>
      <c r="AY188" s="17" t="s">
        <v>220</v>
      </c>
      <c r="BE188" s="202">
        <f>IF(N188="základní",J188,0)</f>
        <v>0</v>
      </c>
      <c r="BF188" s="202">
        <f>IF(N188="snížená",J188,0)</f>
        <v>0</v>
      </c>
      <c r="BG188" s="202">
        <f>IF(N188="zákl. přenesená",J188,0)</f>
        <v>0</v>
      </c>
      <c r="BH188" s="202">
        <f>IF(N188="sníž. přenesená",J188,0)</f>
        <v>0</v>
      </c>
      <c r="BI188" s="202">
        <f>IF(N188="nulová",J188,0)</f>
        <v>0</v>
      </c>
      <c r="BJ188" s="17" t="s">
        <v>89</v>
      </c>
      <c r="BK188" s="202">
        <f>ROUND(I188*H188,2)</f>
        <v>0</v>
      </c>
      <c r="BL188" s="17" t="s">
        <v>227</v>
      </c>
      <c r="BM188" s="201" t="s">
        <v>314</v>
      </c>
    </row>
    <row r="189" spans="2:51" s="13" customFormat="1" ht="12">
      <c r="B189" s="203"/>
      <c r="C189" s="204"/>
      <c r="D189" s="205" t="s">
        <v>229</v>
      </c>
      <c r="E189" s="206" t="s">
        <v>1</v>
      </c>
      <c r="F189" s="207" t="s">
        <v>315</v>
      </c>
      <c r="G189" s="204"/>
      <c r="H189" s="208">
        <v>102.868</v>
      </c>
      <c r="I189" s="209"/>
      <c r="J189" s="204"/>
      <c r="K189" s="204"/>
      <c r="L189" s="210"/>
      <c r="M189" s="211"/>
      <c r="N189" s="212"/>
      <c r="O189" s="212"/>
      <c r="P189" s="212"/>
      <c r="Q189" s="212"/>
      <c r="R189" s="212"/>
      <c r="S189" s="212"/>
      <c r="T189" s="213"/>
      <c r="AT189" s="214" t="s">
        <v>229</v>
      </c>
      <c r="AU189" s="214" t="s">
        <v>89</v>
      </c>
      <c r="AV189" s="13" t="s">
        <v>89</v>
      </c>
      <c r="AW189" s="13" t="s">
        <v>31</v>
      </c>
      <c r="AX189" s="13" t="s">
        <v>83</v>
      </c>
      <c r="AY189" s="214" t="s">
        <v>220</v>
      </c>
    </row>
    <row r="190" spans="1:65" s="2" customFormat="1" ht="16.5" customHeight="1">
      <c r="A190" s="34"/>
      <c r="B190" s="35"/>
      <c r="C190" s="190" t="s">
        <v>316</v>
      </c>
      <c r="D190" s="190" t="s">
        <v>222</v>
      </c>
      <c r="E190" s="191" t="s">
        <v>317</v>
      </c>
      <c r="F190" s="192" t="s">
        <v>318</v>
      </c>
      <c r="G190" s="193" t="s">
        <v>225</v>
      </c>
      <c r="H190" s="194">
        <v>1.987</v>
      </c>
      <c r="I190" s="195"/>
      <c r="J190" s="196">
        <f>ROUND(I190*H190,2)</f>
        <v>0</v>
      </c>
      <c r="K190" s="192" t="s">
        <v>226</v>
      </c>
      <c r="L190" s="39"/>
      <c r="M190" s="197" t="s">
        <v>1</v>
      </c>
      <c r="N190" s="198" t="s">
        <v>42</v>
      </c>
      <c r="O190" s="71"/>
      <c r="P190" s="199">
        <f>O190*H190</f>
        <v>0</v>
      </c>
      <c r="Q190" s="199">
        <v>2.25634</v>
      </c>
      <c r="R190" s="199">
        <f>Q190*H190</f>
        <v>4.48334758</v>
      </c>
      <c r="S190" s="199">
        <v>0</v>
      </c>
      <c r="T190" s="200">
        <f>S190*H190</f>
        <v>0</v>
      </c>
      <c r="U190" s="34"/>
      <c r="V190" s="34"/>
      <c r="W190" s="34"/>
      <c r="X190" s="34"/>
      <c r="Y190" s="34"/>
      <c r="Z190" s="34"/>
      <c r="AA190" s="34"/>
      <c r="AB190" s="34"/>
      <c r="AC190" s="34"/>
      <c r="AD190" s="34"/>
      <c r="AE190" s="34"/>
      <c r="AR190" s="201" t="s">
        <v>227</v>
      </c>
      <c r="AT190" s="201" t="s">
        <v>222</v>
      </c>
      <c r="AU190" s="201" t="s">
        <v>89</v>
      </c>
      <c r="AY190" s="17" t="s">
        <v>220</v>
      </c>
      <c r="BE190" s="202">
        <f>IF(N190="základní",J190,0)</f>
        <v>0</v>
      </c>
      <c r="BF190" s="202">
        <f>IF(N190="snížená",J190,0)</f>
        <v>0</v>
      </c>
      <c r="BG190" s="202">
        <f>IF(N190="zákl. přenesená",J190,0)</f>
        <v>0</v>
      </c>
      <c r="BH190" s="202">
        <f>IF(N190="sníž. přenesená",J190,0)</f>
        <v>0</v>
      </c>
      <c r="BI190" s="202">
        <f>IF(N190="nulová",J190,0)</f>
        <v>0</v>
      </c>
      <c r="BJ190" s="17" t="s">
        <v>89</v>
      </c>
      <c r="BK190" s="202">
        <f>ROUND(I190*H190,2)</f>
        <v>0</v>
      </c>
      <c r="BL190" s="17" t="s">
        <v>227</v>
      </c>
      <c r="BM190" s="201" t="s">
        <v>319</v>
      </c>
    </row>
    <row r="191" spans="2:51" s="13" customFormat="1" ht="12">
      <c r="B191" s="203"/>
      <c r="C191" s="204"/>
      <c r="D191" s="205" t="s">
        <v>229</v>
      </c>
      <c r="E191" s="206" t="s">
        <v>1</v>
      </c>
      <c r="F191" s="207" t="s">
        <v>320</v>
      </c>
      <c r="G191" s="204"/>
      <c r="H191" s="208">
        <v>1.987</v>
      </c>
      <c r="I191" s="209"/>
      <c r="J191" s="204"/>
      <c r="K191" s="204"/>
      <c r="L191" s="210"/>
      <c r="M191" s="211"/>
      <c r="N191" s="212"/>
      <c r="O191" s="212"/>
      <c r="P191" s="212"/>
      <c r="Q191" s="212"/>
      <c r="R191" s="212"/>
      <c r="S191" s="212"/>
      <c r="T191" s="213"/>
      <c r="AT191" s="214" t="s">
        <v>229</v>
      </c>
      <c r="AU191" s="214" t="s">
        <v>89</v>
      </c>
      <c r="AV191" s="13" t="s">
        <v>89</v>
      </c>
      <c r="AW191" s="13" t="s">
        <v>31</v>
      </c>
      <c r="AX191" s="13" t="s">
        <v>83</v>
      </c>
      <c r="AY191" s="214" t="s">
        <v>220</v>
      </c>
    </row>
    <row r="192" spans="1:65" s="2" customFormat="1" ht="33" customHeight="1">
      <c r="A192" s="34"/>
      <c r="B192" s="35"/>
      <c r="C192" s="190" t="s">
        <v>321</v>
      </c>
      <c r="D192" s="190" t="s">
        <v>222</v>
      </c>
      <c r="E192" s="191" t="s">
        <v>322</v>
      </c>
      <c r="F192" s="192" t="s">
        <v>323</v>
      </c>
      <c r="G192" s="193" t="s">
        <v>301</v>
      </c>
      <c r="H192" s="194">
        <v>143.25</v>
      </c>
      <c r="I192" s="195"/>
      <c r="J192" s="196">
        <f>ROUND(I192*H192,2)</f>
        <v>0</v>
      </c>
      <c r="K192" s="192" t="s">
        <v>226</v>
      </c>
      <c r="L192" s="39"/>
      <c r="M192" s="197" t="s">
        <v>1</v>
      </c>
      <c r="N192" s="198" t="s">
        <v>42</v>
      </c>
      <c r="O192" s="71"/>
      <c r="P192" s="199">
        <f>O192*H192</f>
        <v>0</v>
      </c>
      <c r="Q192" s="199">
        <v>0.42832</v>
      </c>
      <c r="R192" s="199">
        <f>Q192*H192</f>
        <v>61.35684</v>
      </c>
      <c r="S192" s="199">
        <v>0</v>
      </c>
      <c r="T192" s="200">
        <f>S192*H192</f>
        <v>0</v>
      </c>
      <c r="U192" s="34"/>
      <c r="V192" s="34"/>
      <c r="W192" s="34"/>
      <c r="X192" s="34"/>
      <c r="Y192" s="34"/>
      <c r="Z192" s="34"/>
      <c r="AA192" s="34"/>
      <c r="AB192" s="34"/>
      <c r="AC192" s="34"/>
      <c r="AD192" s="34"/>
      <c r="AE192" s="34"/>
      <c r="AR192" s="201" t="s">
        <v>227</v>
      </c>
      <c r="AT192" s="201" t="s">
        <v>222</v>
      </c>
      <c r="AU192" s="201" t="s">
        <v>89</v>
      </c>
      <c r="AY192" s="17" t="s">
        <v>220</v>
      </c>
      <c r="BE192" s="202">
        <f>IF(N192="základní",J192,0)</f>
        <v>0</v>
      </c>
      <c r="BF192" s="202">
        <f>IF(N192="snížená",J192,0)</f>
        <v>0</v>
      </c>
      <c r="BG192" s="202">
        <f>IF(N192="zákl. přenesená",J192,0)</f>
        <v>0</v>
      </c>
      <c r="BH192" s="202">
        <f>IF(N192="sníž. přenesená",J192,0)</f>
        <v>0</v>
      </c>
      <c r="BI192" s="202">
        <f>IF(N192="nulová",J192,0)</f>
        <v>0</v>
      </c>
      <c r="BJ192" s="17" t="s">
        <v>89</v>
      </c>
      <c r="BK192" s="202">
        <f>ROUND(I192*H192,2)</f>
        <v>0</v>
      </c>
      <c r="BL192" s="17" t="s">
        <v>227</v>
      </c>
      <c r="BM192" s="201" t="s">
        <v>324</v>
      </c>
    </row>
    <row r="193" spans="2:51" s="13" customFormat="1" ht="12">
      <c r="B193" s="203"/>
      <c r="C193" s="204"/>
      <c r="D193" s="205" t="s">
        <v>229</v>
      </c>
      <c r="E193" s="206" t="s">
        <v>1</v>
      </c>
      <c r="F193" s="207" t="s">
        <v>325</v>
      </c>
      <c r="G193" s="204"/>
      <c r="H193" s="208">
        <v>143.25</v>
      </c>
      <c r="I193" s="209"/>
      <c r="J193" s="204"/>
      <c r="K193" s="204"/>
      <c r="L193" s="210"/>
      <c r="M193" s="211"/>
      <c r="N193" s="212"/>
      <c r="O193" s="212"/>
      <c r="P193" s="212"/>
      <c r="Q193" s="212"/>
      <c r="R193" s="212"/>
      <c r="S193" s="212"/>
      <c r="T193" s="213"/>
      <c r="AT193" s="214" t="s">
        <v>229</v>
      </c>
      <c r="AU193" s="214" t="s">
        <v>89</v>
      </c>
      <c r="AV193" s="13" t="s">
        <v>89</v>
      </c>
      <c r="AW193" s="13" t="s">
        <v>31</v>
      </c>
      <c r="AX193" s="13" t="s">
        <v>83</v>
      </c>
      <c r="AY193" s="214" t="s">
        <v>220</v>
      </c>
    </row>
    <row r="194" spans="1:65" s="2" customFormat="1" ht="33" customHeight="1">
      <c r="A194" s="34"/>
      <c r="B194" s="35"/>
      <c r="C194" s="190" t="s">
        <v>7</v>
      </c>
      <c r="D194" s="190" t="s">
        <v>222</v>
      </c>
      <c r="E194" s="191" t="s">
        <v>326</v>
      </c>
      <c r="F194" s="192" t="s">
        <v>327</v>
      </c>
      <c r="G194" s="193" t="s">
        <v>301</v>
      </c>
      <c r="H194" s="194">
        <v>9.6</v>
      </c>
      <c r="I194" s="195"/>
      <c r="J194" s="196">
        <f>ROUND(I194*H194,2)</f>
        <v>0</v>
      </c>
      <c r="K194" s="192" t="s">
        <v>226</v>
      </c>
      <c r="L194" s="39"/>
      <c r="M194" s="197" t="s">
        <v>1</v>
      </c>
      <c r="N194" s="198" t="s">
        <v>42</v>
      </c>
      <c r="O194" s="71"/>
      <c r="P194" s="199">
        <f>O194*H194</f>
        <v>0</v>
      </c>
      <c r="Q194" s="199">
        <v>1.13666</v>
      </c>
      <c r="R194" s="199">
        <f>Q194*H194</f>
        <v>10.911935999999999</v>
      </c>
      <c r="S194" s="199">
        <v>0</v>
      </c>
      <c r="T194" s="200">
        <f>S194*H194</f>
        <v>0</v>
      </c>
      <c r="U194" s="34"/>
      <c r="V194" s="34"/>
      <c r="W194" s="34"/>
      <c r="X194" s="34"/>
      <c r="Y194" s="34"/>
      <c r="Z194" s="34"/>
      <c r="AA194" s="34"/>
      <c r="AB194" s="34"/>
      <c r="AC194" s="34"/>
      <c r="AD194" s="34"/>
      <c r="AE194" s="34"/>
      <c r="AR194" s="201" t="s">
        <v>227</v>
      </c>
      <c r="AT194" s="201" t="s">
        <v>222</v>
      </c>
      <c r="AU194" s="201" t="s">
        <v>89</v>
      </c>
      <c r="AY194" s="17" t="s">
        <v>220</v>
      </c>
      <c r="BE194" s="202">
        <f>IF(N194="základní",J194,0)</f>
        <v>0</v>
      </c>
      <c r="BF194" s="202">
        <f>IF(N194="snížená",J194,0)</f>
        <v>0</v>
      </c>
      <c r="BG194" s="202">
        <f>IF(N194="zákl. přenesená",J194,0)</f>
        <v>0</v>
      </c>
      <c r="BH194" s="202">
        <f>IF(N194="sníž. přenesená",J194,0)</f>
        <v>0</v>
      </c>
      <c r="BI194" s="202">
        <f>IF(N194="nulová",J194,0)</f>
        <v>0</v>
      </c>
      <c r="BJ194" s="17" t="s">
        <v>89</v>
      </c>
      <c r="BK194" s="202">
        <f>ROUND(I194*H194,2)</f>
        <v>0</v>
      </c>
      <c r="BL194" s="17" t="s">
        <v>227</v>
      </c>
      <c r="BM194" s="201" t="s">
        <v>328</v>
      </c>
    </row>
    <row r="195" spans="2:51" s="13" customFormat="1" ht="12">
      <c r="B195" s="203"/>
      <c r="C195" s="204"/>
      <c r="D195" s="205" t="s">
        <v>229</v>
      </c>
      <c r="E195" s="206" t="s">
        <v>1</v>
      </c>
      <c r="F195" s="207" t="s">
        <v>329</v>
      </c>
      <c r="G195" s="204"/>
      <c r="H195" s="208">
        <v>9.6</v>
      </c>
      <c r="I195" s="209"/>
      <c r="J195" s="204"/>
      <c r="K195" s="204"/>
      <c r="L195" s="210"/>
      <c r="M195" s="211"/>
      <c r="N195" s="212"/>
      <c r="O195" s="212"/>
      <c r="P195" s="212"/>
      <c r="Q195" s="212"/>
      <c r="R195" s="212"/>
      <c r="S195" s="212"/>
      <c r="T195" s="213"/>
      <c r="AT195" s="214" t="s">
        <v>229</v>
      </c>
      <c r="AU195" s="214" t="s">
        <v>89</v>
      </c>
      <c r="AV195" s="13" t="s">
        <v>89</v>
      </c>
      <c r="AW195" s="13" t="s">
        <v>31</v>
      </c>
      <c r="AX195" s="13" t="s">
        <v>83</v>
      </c>
      <c r="AY195" s="214" t="s">
        <v>220</v>
      </c>
    </row>
    <row r="196" spans="1:65" s="2" customFormat="1" ht="33" customHeight="1">
      <c r="A196" s="34"/>
      <c r="B196" s="35"/>
      <c r="C196" s="190" t="s">
        <v>330</v>
      </c>
      <c r="D196" s="190" t="s">
        <v>222</v>
      </c>
      <c r="E196" s="191" t="s">
        <v>331</v>
      </c>
      <c r="F196" s="192" t="s">
        <v>332</v>
      </c>
      <c r="G196" s="193" t="s">
        <v>301</v>
      </c>
      <c r="H196" s="194">
        <v>52.535</v>
      </c>
      <c r="I196" s="195"/>
      <c r="J196" s="196">
        <f>ROUND(I196*H196,2)</f>
        <v>0</v>
      </c>
      <c r="K196" s="192" t="s">
        <v>226</v>
      </c>
      <c r="L196" s="39"/>
      <c r="M196" s="197" t="s">
        <v>1</v>
      </c>
      <c r="N196" s="198" t="s">
        <v>42</v>
      </c>
      <c r="O196" s="71"/>
      <c r="P196" s="199">
        <f>O196*H196</f>
        <v>0</v>
      </c>
      <c r="Q196" s="199">
        <v>0.96612</v>
      </c>
      <c r="R196" s="199">
        <f>Q196*H196</f>
        <v>50.755114199999994</v>
      </c>
      <c r="S196" s="199">
        <v>0</v>
      </c>
      <c r="T196" s="200">
        <f>S196*H196</f>
        <v>0</v>
      </c>
      <c r="U196" s="34"/>
      <c r="V196" s="34"/>
      <c r="W196" s="34"/>
      <c r="X196" s="34"/>
      <c r="Y196" s="34"/>
      <c r="Z196" s="34"/>
      <c r="AA196" s="34"/>
      <c r="AB196" s="34"/>
      <c r="AC196" s="34"/>
      <c r="AD196" s="34"/>
      <c r="AE196" s="34"/>
      <c r="AR196" s="201" t="s">
        <v>227</v>
      </c>
      <c r="AT196" s="201" t="s">
        <v>222</v>
      </c>
      <c r="AU196" s="201" t="s">
        <v>89</v>
      </c>
      <c r="AY196" s="17" t="s">
        <v>220</v>
      </c>
      <c r="BE196" s="202">
        <f>IF(N196="základní",J196,0)</f>
        <v>0</v>
      </c>
      <c r="BF196" s="202">
        <f>IF(N196="snížená",J196,0)</f>
        <v>0</v>
      </c>
      <c r="BG196" s="202">
        <f>IF(N196="zákl. přenesená",J196,0)</f>
        <v>0</v>
      </c>
      <c r="BH196" s="202">
        <f>IF(N196="sníž. přenesená",J196,0)</f>
        <v>0</v>
      </c>
      <c r="BI196" s="202">
        <f>IF(N196="nulová",J196,0)</f>
        <v>0</v>
      </c>
      <c r="BJ196" s="17" t="s">
        <v>89</v>
      </c>
      <c r="BK196" s="202">
        <f>ROUND(I196*H196,2)</f>
        <v>0</v>
      </c>
      <c r="BL196" s="17" t="s">
        <v>227</v>
      </c>
      <c r="BM196" s="201" t="s">
        <v>333</v>
      </c>
    </row>
    <row r="197" spans="2:51" s="13" customFormat="1" ht="22.5">
      <c r="B197" s="203"/>
      <c r="C197" s="204"/>
      <c r="D197" s="205" t="s">
        <v>229</v>
      </c>
      <c r="E197" s="206" t="s">
        <v>1</v>
      </c>
      <c r="F197" s="207" t="s">
        <v>334</v>
      </c>
      <c r="G197" s="204"/>
      <c r="H197" s="208">
        <v>38.57</v>
      </c>
      <c r="I197" s="209"/>
      <c r="J197" s="204"/>
      <c r="K197" s="204"/>
      <c r="L197" s="210"/>
      <c r="M197" s="211"/>
      <c r="N197" s="212"/>
      <c r="O197" s="212"/>
      <c r="P197" s="212"/>
      <c r="Q197" s="212"/>
      <c r="R197" s="212"/>
      <c r="S197" s="212"/>
      <c r="T197" s="213"/>
      <c r="AT197" s="214" t="s">
        <v>229</v>
      </c>
      <c r="AU197" s="214" t="s">
        <v>89</v>
      </c>
      <c r="AV197" s="13" t="s">
        <v>89</v>
      </c>
      <c r="AW197" s="13" t="s">
        <v>31</v>
      </c>
      <c r="AX197" s="13" t="s">
        <v>76</v>
      </c>
      <c r="AY197" s="214" t="s">
        <v>220</v>
      </c>
    </row>
    <row r="198" spans="2:51" s="13" customFormat="1" ht="12">
      <c r="B198" s="203"/>
      <c r="C198" s="204"/>
      <c r="D198" s="205" t="s">
        <v>229</v>
      </c>
      <c r="E198" s="206" t="s">
        <v>1</v>
      </c>
      <c r="F198" s="207" t="s">
        <v>335</v>
      </c>
      <c r="G198" s="204"/>
      <c r="H198" s="208">
        <v>13.965</v>
      </c>
      <c r="I198" s="209"/>
      <c r="J198" s="204"/>
      <c r="K198" s="204"/>
      <c r="L198" s="210"/>
      <c r="M198" s="211"/>
      <c r="N198" s="212"/>
      <c r="O198" s="212"/>
      <c r="P198" s="212"/>
      <c r="Q198" s="212"/>
      <c r="R198" s="212"/>
      <c r="S198" s="212"/>
      <c r="T198" s="213"/>
      <c r="AT198" s="214" t="s">
        <v>229</v>
      </c>
      <c r="AU198" s="214" t="s">
        <v>89</v>
      </c>
      <c r="AV198" s="13" t="s">
        <v>89</v>
      </c>
      <c r="AW198" s="13" t="s">
        <v>31</v>
      </c>
      <c r="AX198" s="13" t="s">
        <v>76</v>
      </c>
      <c r="AY198" s="214" t="s">
        <v>220</v>
      </c>
    </row>
    <row r="199" spans="2:51" s="14" customFormat="1" ht="12">
      <c r="B199" s="215"/>
      <c r="C199" s="216"/>
      <c r="D199" s="205" t="s">
        <v>229</v>
      </c>
      <c r="E199" s="217" t="s">
        <v>1</v>
      </c>
      <c r="F199" s="218" t="s">
        <v>249</v>
      </c>
      <c r="G199" s="216"/>
      <c r="H199" s="219">
        <v>52.535</v>
      </c>
      <c r="I199" s="220"/>
      <c r="J199" s="216"/>
      <c r="K199" s="216"/>
      <c r="L199" s="221"/>
      <c r="M199" s="222"/>
      <c r="N199" s="223"/>
      <c r="O199" s="223"/>
      <c r="P199" s="223"/>
      <c r="Q199" s="223"/>
      <c r="R199" s="223"/>
      <c r="S199" s="223"/>
      <c r="T199" s="224"/>
      <c r="AT199" s="225" t="s">
        <v>229</v>
      </c>
      <c r="AU199" s="225" t="s">
        <v>89</v>
      </c>
      <c r="AV199" s="14" t="s">
        <v>227</v>
      </c>
      <c r="AW199" s="14" t="s">
        <v>31</v>
      </c>
      <c r="AX199" s="14" t="s">
        <v>83</v>
      </c>
      <c r="AY199" s="225" t="s">
        <v>220</v>
      </c>
    </row>
    <row r="200" spans="1:65" s="2" customFormat="1" ht="24">
      <c r="A200" s="34"/>
      <c r="B200" s="35"/>
      <c r="C200" s="190" t="s">
        <v>336</v>
      </c>
      <c r="D200" s="190" t="s">
        <v>222</v>
      </c>
      <c r="E200" s="191" t="s">
        <v>337</v>
      </c>
      <c r="F200" s="192" t="s">
        <v>338</v>
      </c>
      <c r="G200" s="193" t="s">
        <v>339</v>
      </c>
      <c r="H200" s="194">
        <v>1.505</v>
      </c>
      <c r="I200" s="195"/>
      <c r="J200" s="196">
        <f>ROUND(I200*H200,2)</f>
        <v>0</v>
      </c>
      <c r="K200" s="192" t="s">
        <v>226</v>
      </c>
      <c r="L200" s="39"/>
      <c r="M200" s="197" t="s">
        <v>1</v>
      </c>
      <c r="N200" s="198" t="s">
        <v>42</v>
      </c>
      <c r="O200" s="71"/>
      <c r="P200" s="199">
        <f>O200*H200</f>
        <v>0</v>
      </c>
      <c r="Q200" s="199">
        <v>1.05871</v>
      </c>
      <c r="R200" s="199">
        <f>Q200*H200</f>
        <v>1.59335855</v>
      </c>
      <c r="S200" s="199">
        <v>0</v>
      </c>
      <c r="T200" s="200">
        <f>S200*H200</f>
        <v>0</v>
      </c>
      <c r="U200" s="34"/>
      <c r="V200" s="34"/>
      <c r="W200" s="34"/>
      <c r="X200" s="34"/>
      <c r="Y200" s="34"/>
      <c r="Z200" s="34"/>
      <c r="AA200" s="34"/>
      <c r="AB200" s="34"/>
      <c r="AC200" s="34"/>
      <c r="AD200" s="34"/>
      <c r="AE200" s="34"/>
      <c r="AR200" s="201" t="s">
        <v>227</v>
      </c>
      <c r="AT200" s="201" t="s">
        <v>222</v>
      </c>
      <c r="AU200" s="201" t="s">
        <v>89</v>
      </c>
      <c r="AY200" s="17" t="s">
        <v>220</v>
      </c>
      <c r="BE200" s="202">
        <f>IF(N200="základní",J200,0)</f>
        <v>0</v>
      </c>
      <c r="BF200" s="202">
        <f>IF(N200="snížená",J200,0)</f>
        <v>0</v>
      </c>
      <c r="BG200" s="202">
        <f>IF(N200="zákl. přenesená",J200,0)</f>
        <v>0</v>
      </c>
      <c r="BH200" s="202">
        <f>IF(N200="sníž. přenesená",J200,0)</f>
        <v>0</v>
      </c>
      <c r="BI200" s="202">
        <f>IF(N200="nulová",J200,0)</f>
        <v>0</v>
      </c>
      <c r="BJ200" s="17" t="s">
        <v>89</v>
      </c>
      <c r="BK200" s="202">
        <f>ROUND(I200*H200,2)</f>
        <v>0</v>
      </c>
      <c r="BL200" s="17" t="s">
        <v>227</v>
      </c>
      <c r="BM200" s="201" t="s">
        <v>340</v>
      </c>
    </row>
    <row r="201" spans="2:51" s="13" customFormat="1" ht="12">
      <c r="B201" s="203"/>
      <c r="C201" s="204"/>
      <c r="D201" s="205" t="s">
        <v>229</v>
      </c>
      <c r="E201" s="206" t="s">
        <v>1</v>
      </c>
      <c r="F201" s="207" t="s">
        <v>341</v>
      </c>
      <c r="G201" s="204"/>
      <c r="H201" s="208">
        <v>1.505</v>
      </c>
      <c r="I201" s="209"/>
      <c r="J201" s="204"/>
      <c r="K201" s="204"/>
      <c r="L201" s="210"/>
      <c r="M201" s="211"/>
      <c r="N201" s="212"/>
      <c r="O201" s="212"/>
      <c r="P201" s="212"/>
      <c r="Q201" s="212"/>
      <c r="R201" s="212"/>
      <c r="S201" s="212"/>
      <c r="T201" s="213"/>
      <c r="AT201" s="214" t="s">
        <v>229</v>
      </c>
      <c r="AU201" s="214" t="s">
        <v>89</v>
      </c>
      <c r="AV201" s="13" t="s">
        <v>89</v>
      </c>
      <c r="AW201" s="13" t="s">
        <v>31</v>
      </c>
      <c r="AX201" s="13" t="s">
        <v>83</v>
      </c>
      <c r="AY201" s="214" t="s">
        <v>220</v>
      </c>
    </row>
    <row r="202" spans="1:65" s="2" customFormat="1" ht="24">
      <c r="A202" s="34"/>
      <c r="B202" s="35"/>
      <c r="C202" s="190" t="s">
        <v>342</v>
      </c>
      <c r="D202" s="190" t="s">
        <v>222</v>
      </c>
      <c r="E202" s="191" t="s">
        <v>337</v>
      </c>
      <c r="F202" s="192" t="s">
        <v>338</v>
      </c>
      <c r="G202" s="193" t="s">
        <v>339</v>
      </c>
      <c r="H202" s="194">
        <v>0.946</v>
      </c>
      <c r="I202" s="195"/>
      <c r="J202" s="196">
        <f>ROUND(I202*H202,2)</f>
        <v>0</v>
      </c>
      <c r="K202" s="192" t="s">
        <v>226</v>
      </c>
      <c r="L202" s="39"/>
      <c r="M202" s="197" t="s">
        <v>1</v>
      </c>
      <c r="N202" s="198" t="s">
        <v>42</v>
      </c>
      <c r="O202" s="71"/>
      <c r="P202" s="199">
        <f>O202*H202</f>
        <v>0</v>
      </c>
      <c r="Q202" s="199">
        <v>1.05871</v>
      </c>
      <c r="R202" s="199">
        <f>Q202*H202</f>
        <v>1.00153966</v>
      </c>
      <c r="S202" s="199">
        <v>0</v>
      </c>
      <c r="T202" s="200">
        <f>S202*H202</f>
        <v>0</v>
      </c>
      <c r="U202" s="34"/>
      <c r="V202" s="34"/>
      <c r="W202" s="34"/>
      <c r="X202" s="34"/>
      <c r="Y202" s="34"/>
      <c r="Z202" s="34"/>
      <c r="AA202" s="34"/>
      <c r="AB202" s="34"/>
      <c r="AC202" s="34"/>
      <c r="AD202" s="34"/>
      <c r="AE202" s="34"/>
      <c r="AR202" s="201" t="s">
        <v>227</v>
      </c>
      <c r="AT202" s="201" t="s">
        <v>222</v>
      </c>
      <c r="AU202" s="201" t="s">
        <v>89</v>
      </c>
      <c r="AY202" s="17" t="s">
        <v>220</v>
      </c>
      <c r="BE202" s="202">
        <f>IF(N202="základní",J202,0)</f>
        <v>0</v>
      </c>
      <c r="BF202" s="202">
        <f>IF(N202="snížená",J202,0)</f>
        <v>0</v>
      </c>
      <c r="BG202" s="202">
        <f>IF(N202="zákl. přenesená",J202,0)</f>
        <v>0</v>
      </c>
      <c r="BH202" s="202">
        <f>IF(N202="sníž. přenesená",J202,0)</f>
        <v>0</v>
      </c>
      <c r="BI202" s="202">
        <f>IF(N202="nulová",J202,0)</f>
        <v>0</v>
      </c>
      <c r="BJ202" s="17" t="s">
        <v>89</v>
      </c>
      <c r="BK202" s="202">
        <f>ROUND(I202*H202,2)</f>
        <v>0</v>
      </c>
      <c r="BL202" s="17" t="s">
        <v>227</v>
      </c>
      <c r="BM202" s="201" t="s">
        <v>343</v>
      </c>
    </row>
    <row r="203" spans="2:51" s="13" customFormat="1" ht="12">
      <c r="B203" s="203"/>
      <c r="C203" s="204"/>
      <c r="D203" s="205" t="s">
        <v>229</v>
      </c>
      <c r="E203" s="206" t="s">
        <v>1</v>
      </c>
      <c r="F203" s="207" t="s">
        <v>344</v>
      </c>
      <c r="G203" s="204"/>
      <c r="H203" s="208">
        <v>0.946</v>
      </c>
      <c r="I203" s="209"/>
      <c r="J203" s="204"/>
      <c r="K203" s="204"/>
      <c r="L203" s="210"/>
      <c r="M203" s="211"/>
      <c r="N203" s="212"/>
      <c r="O203" s="212"/>
      <c r="P203" s="212"/>
      <c r="Q203" s="212"/>
      <c r="R203" s="212"/>
      <c r="S203" s="212"/>
      <c r="T203" s="213"/>
      <c r="AT203" s="214" t="s">
        <v>229</v>
      </c>
      <c r="AU203" s="214" t="s">
        <v>89</v>
      </c>
      <c r="AV203" s="13" t="s">
        <v>89</v>
      </c>
      <c r="AW203" s="13" t="s">
        <v>31</v>
      </c>
      <c r="AX203" s="13" t="s">
        <v>83</v>
      </c>
      <c r="AY203" s="214" t="s">
        <v>220</v>
      </c>
    </row>
    <row r="204" spans="2:63" s="12" customFormat="1" ht="22.9" customHeight="1">
      <c r="B204" s="174"/>
      <c r="C204" s="175"/>
      <c r="D204" s="176" t="s">
        <v>75</v>
      </c>
      <c r="E204" s="188" t="s">
        <v>108</v>
      </c>
      <c r="F204" s="188" t="s">
        <v>345</v>
      </c>
      <c r="G204" s="175"/>
      <c r="H204" s="175"/>
      <c r="I204" s="178"/>
      <c r="J204" s="189">
        <f>BK204</f>
        <v>0</v>
      </c>
      <c r="K204" s="175"/>
      <c r="L204" s="180"/>
      <c r="M204" s="181"/>
      <c r="N204" s="182"/>
      <c r="O204" s="182"/>
      <c r="P204" s="183">
        <f>SUM(P205:P286)</f>
        <v>0</v>
      </c>
      <c r="Q204" s="182"/>
      <c r="R204" s="183">
        <f>SUM(R205:R286)</f>
        <v>522.97977208</v>
      </c>
      <c r="S204" s="182"/>
      <c r="T204" s="184">
        <f>SUM(T205:T286)</f>
        <v>0</v>
      </c>
      <c r="AR204" s="185" t="s">
        <v>83</v>
      </c>
      <c r="AT204" s="186" t="s">
        <v>75</v>
      </c>
      <c r="AU204" s="186" t="s">
        <v>83</v>
      </c>
      <c r="AY204" s="185" t="s">
        <v>220</v>
      </c>
      <c r="BK204" s="187">
        <f>SUM(BK205:BK286)</f>
        <v>0</v>
      </c>
    </row>
    <row r="205" spans="1:65" s="2" customFormat="1" ht="33" customHeight="1">
      <c r="A205" s="34"/>
      <c r="B205" s="35"/>
      <c r="C205" s="190" t="s">
        <v>346</v>
      </c>
      <c r="D205" s="190" t="s">
        <v>222</v>
      </c>
      <c r="E205" s="191" t="s">
        <v>347</v>
      </c>
      <c r="F205" s="192" t="s">
        <v>348</v>
      </c>
      <c r="G205" s="193" t="s">
        <v>301</v>
      </c>
      <c r="H205" s="194">
        <v>138.92</v>
      </c>
      <c r="I205" s="195"/>
      <c r="J205" s="196">
        <f>ROUND(I205*H205,2)</f>
        <v>0</v>
      </c>
      <c r="K205" s="192" t="s">
        <v>226</v>
      </c>
      <c r="L205" s="39"/>
      <c r="M205" s="197" t="s">
        <v>1</v>
      </c>
      <c r="N205" s="198" t="s">
        <v>42</v>
      </c>
      <c r="O205" s="71"/>
      <c r="P205" s="199">
        <f>O205*H205</f>
        <v>0</v>
      </c>
      <c r="Q205" s="199">
        <v>0.42832</v>
      </c>
      <c r="R205" s="199">
        <f>Q205*H205</f>
        <v>59.50221439999999</v>
      </c>
      <c r="S205" s="199">
        <v>0</v>
      </c>
      <c r="T205" s="200">
        <f>S205*H205</f>
        <v>0</v>
      </c>
      <c r="U205" s="34"/>
      <c r="V205" s="34"/>
      <c r="W205" s="34"/>
      <c r="X205" s="34"/>
      <c r="Y205" s="34"/>
      <c r="Z205" s="34"/>
      <c r="AA205" s="34"/>
      <c r="AB205" s="34"/>
      <c r="AC205" s="34"/>
      <c r="AD205" s="34"/>
      <c r="AE205" s="34"/>
      <c r="AR205" s="201" t="s">
        <v>227</v>
      </c>
      <c r="AT205" s="201" t="s">
        <v>222</v>
      </c>
      <c r="AU205" s="201" t="s">
        <v>89</v>
      </c>
      <c r="AY205" s="17" t="s">
        <v>220</v>
      </c>
      <c r="BE205" s="202">
        <f>IF(N205="základní",J205,0)</f>
        <v>0</v>
      </c>
      <c r="BF205" s="202">
        <f>IF(N205="snížená",J205,0)</f>
        <v>0</v>
      </c>
      <c r="BG205" s="202">
        <f>IF(N205="zákl. přenesená",J205,0)</f>
        <v>0</v>
      </c>
      <c r="BH205" s="202">
        <f>IF(N205="sníž. přenesená",J205,0)</f>
        <v>0</v>
      </c>
      <c r="BI205" s="202">
        <f>IF(N205="nulová",J205,0)</f>
        <v>0</v>
      </c>
      <c r="BJ205" s="17" t="s">
        <v>89</v>
      </c>
      <c r="BK205" s="202">
        <f>ROUND(I205*H205,2)</f>
        <v>0</v>
      </c>
      <c r="BL205" s="17" t="s">
        <v>227</v>
      </c>
      <c r="BM205" s="201" t="s">
        <v>349</v>
      </c>
    </row>
    <row r="206" spans="2:51" s="13" customFormat="1" ht="12">
      <c r="B206" s="203"/>
      <c r="C206" s="204"/>
      <c r="D206" s="205" t="s">
        <v>229</v>
      </c>
      <c r="E206" s="206" t="s">
        <v>1</v>
      </c>
      <c r="F206" s="207" t="s">
        <v>350</v>
      </c>
      <c r="G206" s="204"/>
      <c r="H206" s="208">
        <v>112.32</v>
      </c>
      <c r="I206" s="209"/>
      <c r="J206" s="204"/>
      <c r="K206" s="204"/>
      <c r="L206" s="210"/>
      <c r="M206" s="211"/>
      <c r="N206" s="212"/>
      <c r="O206" s="212"/>
      <c r="P206" s="212"/>
      <c r="Q206" s="212"/>
      <c r="R206" s="212"/>
      <c r="S206" s="212"/>
      <c r="T206" s="213"/>
      <c r="AT206" s="214" t="s">
        <v>229</v>
      </c>
      <c r="AU206" s="214" t="s">
        <v>89</v>
      </c>
      <c r="AV206" s="13" t="s">
        <v>89</v>
      </c>
      <c r="AW206" s="13" t="s">
        <v>31</v>
      </c>
      <c r="AX206" s="13" t="s">
        <v>76</v>
      </c>
      <c r="AY206" s="214" t="s">
        <v>220</v>
      </c>
    </row>
    <row r="207" spans="2:51" s="13" customFormat="1" ht="12">
      <c r="B207" s="203"/>
      <c r="C207" s="204"/>
      <c r="D207" s="205" t="s">
        <v>229</v>
      </c>
      <c r="E207" s="206" t="s">
        <v>1</v>
      </c>
      <c r="F207" s="207" t="s">
        <v>351</v>
      </c>
      <c r="G207" s="204"/>
      <c r="H207" s="208">
        <v>26.6</v>
      </c>
      <c r="I207" s="209"/>
      <c r="J207" s="204"/>
      <c r="K207" s="204"/>
      <c r="L207" s="210"/>
      <c r="M207" s="211"/>
      <c r="N207" s="212"/>
      <c r="O207" s="212"/>
      <c r="P207" s="212"/>
      <c r="Q207" s="212"/>
      <c r="R207" s="212"/>
      <c r="S207" s="212"/>
      <c r="T207" s="213"/>
      <c r="AT207" s="214" t="s">
        <v>229</v>
      </c>
      <c r="AU207" s="214" t="s">
        <v>89</v>
      </c>
      <c r="AV207" s="13" t="s">
        <v>89</v>
      </c>
      <c r="AW207" s="13" t="s">
        <v>31</v>
      </c>
      <c r="AX207" s="13" t="s">
        <v>76</v>
      </c>
      <c r="AY207" s="214" t="s">
        <v>220</v>
      </c>
    </row>
    <row r="208" spans="2:51" s="14" customFormat="1" ht="12">
      <c r="B208" s="215"/>
      <c r="C208" s="216"/>
      <c r="D208" s="205" t="s">
        <v>229</v>
      </c>
      <c r="E208" s="217" t="s">
        <v>1</v>
      </c>
      <c r="F208" s="218" t="s">
        <v>249</v>
      </c>
      <c r="G208" s="216"/>
      <c r="H208" s="219">
        <v>138.92</v>
      </c>
      <c r="I208" s="220"/>
      <c r="J208" s="216"/>
      <c r="K208" s="216"/>
      <c r="L208" s="221"/>
      <c r="M208" s="222"/>
      <c r="N208" s="223"/>
      <c r="O208" s="223"/>
      <c r="P208" s="223"/>
      <c r="Q208" s="223"/>
      <c r="R208" s="223"/>
      <c r="S208" s="223"/>
      <c r="T208" s="224"/>
      <c r="AT208" s="225" t="s">
        <v>229</v>
      </c>
      <c r="AU208" s="225" t="s">
        <v>89</v>
      </c>
      <c r="AV208" s="14" t="s">
        <v>227</v>
      </c>
      <c r="AW208" s="14" t="s">
        <v>31</v>
      </c>
      <c r="AX208" s="14" t="s">
        <v>83</v>
      </c>
      <c r="AY208" s="225" t="s">
        <v>220</v>
      </c>
    </row>
    <row r="209" spans="1:65" s="2" customFormat="1" ht="33" customHeight="1">
      <c r="A209" s="34"/>
      <c r="B209" s="35"/>
      <c r="C209" s="190" t="s">
        <v>352</v>
      </c>
      <c r="D209" s="190" t="s">
        <v>222</v>
      </c>
      <c r="E209" s="191" t="s">
        <v>353</v>
      </c>
      <c r="F209" s="192" t="s">
        <v>354</v>
      </c>
      <c r="G209" s="193" t="s">
        <v>301</v>
      </c>
      <c r="H209" s="194">
        <v>30.02</v>
      </c>
      <c r="I209" s="195"/>
      <c r="J209" s="196">
        <f>ROUND(I209*H209,2)</f>
        <v>0</v>
      </c>
      <c r="K209" s="192" t="s">
        <v>226</v>
      </c>
      <c r="L209" s="39"/>
      <c r="M209" s="197" t="s">
        <v>1</v>
      </c>
      <c r="N209" s="198" t="s">
        <v>42</v>
      </c>
      <c r="O209" s="71"/>
      <c r="P209" s="199">
        <f>O209*H209</f>
        <v>0</v>
      </c>
      <c r="Q209" s="199">
        <v>0.55291</v>
      </c>
      <c r="R209" s="199">
        <f>Q209*H209</f>
        <v>16.5983582</v>
      </c>
      <c r="S209" s="199">
        <v>0</v>
      </c>
      <c r="T209" s="200">
        <f>S209*H209</f>
        <v>0</v>
      </c>
      <c r="U209" s="34"/>
      <c r="V209" s="34"/>
      <c r="W209" s="34"/>
      <c r="X209" s="34"/>
      <c r="Y209" s="34"/>
      <c r="Z209" s="34"/>
      <c r="AA209" s="34"/>
      <c r="AB209" s="34"/>
      <c r="AC209" s="34"/>
      <c r="AD209" s="34"/>
      <c r="AE209" s="34"/>
      <c r="AR209" s="201" t="s">
        <v>227</v>
      </c>
      <c r="AT209" s="201" t="s">
        <v>222</v>
      </c>
      <c r="AU209" s="201" t="s">
        <v>89</v>
      </c>
      <c r="AY209" s="17" t="s">
        <v>220</v>
      </c>
      <c r="BE209" s="202">
        <f>IF(N209="základní",J209,0)</f>
        <v>0</v>
      </c>
      <c r="BF209" s="202">
        <f>IF(N209="snížená",J209,0)</f>
        <v>0</v>
      </c>
      <c r="BG209" s="202">
        <f>IF(N209="zákl. přenesená",J209,0)</f>
        <v>0</v>
      </c>
      <c r="BH209" s="202">
        <f>IF(N209="sníž. přenesená",J209,0)</f>
        <v>0</v>
      </c>
      <c r="BI209" s="202">
        <f>IF(N209="nulová",J209,0)</f>
        <v>0</v>
      </c>
      <c r="BJ209" s="17" t="s">
        <v>89</v>
      </c>
      <c r="BK209" s="202">
        <f>ROUND(I209*H209,2)</f>
        <v>0</v>
      </c>
      <c r="BL209" s="17" t="s">
        <v>227</v>
      </c>
      <c r="BM209" s="201" t="s">
        <v>355</v>
      </c>
    </row>
    <row r="210" spans="2:51" s="13" customFormat="1" ht="33.75">
      <c r="B210" s="203"/>
      <c r="C210" s="204"/>
      <c r="D210" s="205" t="s">
        <v>229</v>
      </c>
      <c r="E210" s="206" t="s">
        <v>1</v>
      </c>
      <c r="F210" s="207" t="s">
        <v>356</v>
      </c>
      <c r="G210" s="204"/>
      <c r="H210" s="208">
        <v>30.02</v>
      </c>
      <c r="I210" s="209"/>
      <c r="J210" s="204"/>
      <c r="K210" s="204"/>
      <c r="L210" s="210"/>
      <c r="M210" s="211"/>
      <c r="N210" s="212"/>
      <c r="O210" s="212"/>
      <c r="P210" s="212"/>
      <c r="Q210" s="212"/>
      <c r="R210" s="212"/>
      <c r="S210" s="212"/>
      <c r="T210" s="213"/>
      <c r="AT210" s="214" t="s">
        <v>229</v>
      </c>
      <c r="AU210" s="214" t="s">
        <v>89</v>
      </c>
      <c r="AV210" s="13" t="s">
        <v>89</v>
      </c>
      <c r="AW210" s="13" t="s">
        <v>31</v>
      </c>
      <c r="AX210" s="13" t="s">
        <v>83</v>
      </c>
      <c r="AY210" s="214" t="s">
        <v>220</v>
      </c>
    </row>
    <row r="211" spans="1:65" s="2" customFormat="1" ht="24">
      <c r="A211" s="34"/>
      <c r="B211" s="35"/>
      <c r="C211" s="190" t="s">
        <v>357</v>
      </c>
      <c r="D211" s="190" t="s">
        <v>222</v>
      </c>
      <c r="E211" s="191" t="s">
        <v>358</v>
      </c>
      <c r="F211" s="192" t="s">
        <v>359</v>
      </c>
      <c r="G211" s="193" t="s">
        <v>301</v>
      </c>
      <c r="H211" s="194">
        <v>33.06</v>
      </c>
      <c r="I211" s="195"/>
      <c r="J211" s="196">
        <f>ROUND(I211*H211,2)</f>
        <v>0</v>
      </c>
      <c r="K211" s="192" t="s">
        <v>226</v>
      </c>
      <c r="L211" s="39"/>
      <c r="M211" s="197" t="s">
        <v>1</v>
      </c>
      <c r="N211" s="198" t="s">
        <v>42</v>
      </c>
      <c r="O211" s="71"/>
      <c r="P211" s="199">
        <f>O211*H211</f>
        <v>0</v>
      </c>
      <c r="Q211" s="199">
        <v>0.1224</v>
      </c>
      <c r="R211" s="199">
        <f>Q211*H211</f>
        <v>4.046544</v>
      </c>
      <c r="S211" s="199">
        <v>0</v>
      </c>
      <c r="T211" s="200">
        <f>S211*H211</f>
        <v>0</v>
      </c>
      <c r="U211" s="34"/>
      <c r="V211" s="34"/>
      <c r="W211" s="34"/>
      <c r="X211" s="34"/>
      <c r="Y211" s="34"/>
      <c r="Z211" s="34"/>
      <c r="AA211" s="34"/>
      <c r="AB211" s="34"/>
      <c r="AC211" s="34"/>
      <c r="AD211" s="34"/>
      <c r="AE211" s="34"/>
      <c r="AR211" s="201" t="s">
        <v>227</v>
      </c>
      <c r="AT211" s="201" t="s">
        <v>222</v>
      </c>
      <c r="AU211" s="201" t="s">
        <v>89</v>
      </c>
      <c r="AY211" s="17" t="s">
        <v>220</v>
      </c>
      <c r="BE211" s="202">
        <f>IF(N211="základní",J211,0)</f>
        <v>0</v>
      </c>
      <c r="BF211" s="202">
        <f>IF(N211="snížená",J211,0)</f>
        <v>0</v>
      </c>
      <c r="BG211" s="202">
        <f>IF(N211="zákl. přenesená",J211,0)</f>
        <v>0</v>
      </c>
      <c r="BH211" s="202">
        <f>IF(N211="sníž. přenesená",J211,0)</f>
        <v>0</v>
      </c>
      <c r="BI211" s="202">
        <f>IF(N211="nulová",J211,0)</f>
        <v>0</v>
      </c>
      <c r="BJ211" s="17" t="s">
        <v>89</v>
      </c>
      <c r="BK211" s="202">
        <f>ROUND(I211*H211,2)</f>
        <v>0</v>
      </c>
      <c r="BL211" s="17" t="s">
        <v>227</v>
      </c>
      <c r="BM211" s="201" t="s">
        <v>360</v>
      </c>
    </row>
    <row r="212" spans="2:51" s="13" customFormat="1" ht="12">
      <c r="B212" s="203"/>
      <c r="C212" s="204"/>
      <c r="D212" s="205" t="s">
        <v>229</v>
      </c>
      <c r="E212" s="206" t="s">
        <v>1</v>
      </c>
      <c r="F212" s="207" t="s">
        <v>361</v>
      </c>
      <c r="G212" s="204"/>
      <c r="H212" s="208">
        <v>21.3</v>
      </c>
      <c r="I212" s="209"/>
      <c r="J212" s="204"/>
      <c r="K212" s="204"/>
      <c r="L212" s="210"/>
      <c r="M212" s="211"/>
      <c r="N212" s="212"/>
      <c r="O212" s="212"/>
      <c r="P212" s="212"/>
      <c r="Q212" s="212"/>
      <c r="R212" s="212"/>
      <c r="S212" s="212"/>
      <c r="T212" s="213"/>
      <c r="AT212" s="214" t="s">
        <v>229</v>
      </c>
      <c r="AU212" s="214" t="s">
        <v>89</v>
      </c>
      <c r="AV212" s="13" t="s">
        <v>89</v>
      </c>
      <c r="AW212" s="13" t="s">
        <v>31</v>
      </c>
      <c r="AX212" s="13" t="s">
        <v>76</v>
      </c>
      <c r="AY212" s="214" t="s">
        <v>220</v>
      </c>
    </row>
    <row r="213" spans="2:51" s="13" customFormat="1" ht="12">
      <c r="B213" s="203"/>
      <c r="C213" s="204"/>
      <c r="D213" s="205" t="s">
        <v>229</v>
      </c>
      <c r="E213" s="206" t="s">
        <v>1</v>
      </c>
      <c r="F213" s="207" t="s">
        <v>362</v>
      </c>
      <c r="G213" s="204"/>
      <c r="H213" s="208">
        <v>5.88</v>
      </c>
      <c r="I213" s="209"/>
      <c r="J213" s="204"/>
      <c r="K213" s="204"/>
      <c r="L213" s="210"/>
      <c r="M213" s="211"/>
      <c r="N213" s="212"/>
      <c r="O213" s="212"/>
      <c r="P213" s="212"/>
      <c r="Q213" s="212"/>
      <c r="R213" s="212"/>
      <c r="S213" s="212"/>
      <c r="T213" s="213"/>
      <c r="AT213" s="214" t="s">
        <v>229</v>
      </c>
      <c r="AU213" s="214" t="s">
        <v>89</v>
      </c>
      <c r="AV213" s="13" t="s">
        <v>89</v>
      </c>
      <c r="AW213" s="13" t="s">
        <v>31</v>
      </c>
      <c r="AX213" s="13" t="s">
        <v>76</v>
      </c>
      <c r="AY213" s="214" t="s">
        <v>220</v>
      </c>
    </row>
    <row r="214" spans="2:51" s="13" customFormat="1" ht="12">
      <c r="B214" s="203"/>
      <c r="C214" s="204"/>
      <c r="D214" s="205" t="s">
        <v>229</v>
      </c>
      <c r="E214" s="206" t="s">
        <v>1</v>
      </c>
      <c r="F214" s="207" t="s">
        <v>363</v>
      </c>
      <c r="G214" s="204"/>
      <c r="H214" s="208">
        <v>5.88</v>
      </c>
      <c r="I214" s="209"/>
      <c r="J214" s="204"/>
      <c r="K214" s="204"/>
      <c r="L214" s="210"/>
      <c r="M214" s="211"/>
      <c r="N214" s="212"/>
      <c r="O214" s="212"/>
      <c r="P214" s="212"/>
      <c r="Q214" s="212"/>
      <c r="R214" s="212"/>
      <c r="S214" s="212"/>
      <c r="T214" s="213"/>
      <c r="AT214" s="214" t="s">
        <v>229</v>
      </c>
      <c r="AU214" s="214" t="s">
        <v>89</v>
      </c>
      <c r="AV214" s="13" t="s">
        <v>89</v>
      </c>
      <c r="AW214" s="13" t="s">
        <v>31</v>
      </c>
      <c r="AX214" s="13" t="s">
        <v>76</v>
      </c>
      <c r="AY214" s="214" t="s">
        <v>220</v>
      </c>
    </row>
    <row r="215" spans="2:51" s="14" customFormat="1" ht="12">
      <c r="B215" s="215"/>
      <c r="C215" s="216"/>
      <c r="D215" s="205" t="s">
        <v>229</v>
      </c>
      <c r="E215" s="217" t="s">
        <v>1</v>
      </c>
      <c r="F215" s="218" t="s">
        <v>249</v>
      </c>
      <c r="G215" s="216"/>
      <c r="H215" s="219">
        <v>33.06</v>
      </c>
      <c r="I215" s="220"/>
      <c r="J215" s="216"/>
      <c r="K215" s="216"/>
      <c r="L215" s="221"/>
      <c r="M215" s="222"/>
      <c r="N215" s="223"/>
      <c r="O215" s="223"/>
      <c r="P215" s="223"/>
      <c r="Q215" s="223"/>
      <c r="R215" s="223"/>
      <c r="S215" s="223"/>
      <c r="T215" s="224"/>
      <c r="AT215" s="225" t="s">
        <v>229</v>
      </c>
      <c r="AU215" s="225" t="s">
        <v>89</v>
      </c>
      <c r="AV215" s="14" t="s">
        <v>227</v>
      </c>
      <c r="AW215" s="14" t="s">
        <v>31</v>
      </c>
      <c r="AX215" s="14" t="s">
        <v>83</v>
      </c>
      <c r="AY215" s="225" t="s">
        <v>220</v>
      </c>
    </row>
    <row r="216" spans="1:65" s="2" customFormat="1" ht="24">
      <c r="A216" s="34"/>
      <c r="B216" s="35"/>
      <c r="C216" s="190" t="s">
        <v>364</v>
      </c>
      <c r="D216" s="190" t="s">
        <v>222</v>
      </c>
      <c r="E216" s="191" t="s">
        <v>365</v>
      </c>
      <c r="F216" s="192" t="s">
        <v>366</v>
      </c>
      <c r="G216" s="193" t="s">
        <v>301</v>
      </c>
      <c r="H216" s="194">
        <v>1033.128</v>
      </c>
      <c r="I216" s="195"/>
      <c r="J216" s="196">
        <f>ROUND(I216*H216,2)</f>
        <v>0</v>
      </c>
      <c r="K216" s="192" t="s">
        <v>226</v>
      </c>
      <c r="L216" s="39"/>
      <c r="M216" s="197" t="s">
        <v>1</v>
      </c>
      <c r="N216" s="198" t="s">
        <v>42</v>
      </c>
      <c r="O216" s="71"/>
      <c r="P216" s="199">
        <f>O216*H216</f>
        <v>0</v>
      </c>
      <c r="Q216" s="199">
        <v>0.25933</v>
      </c>
      <c r="R216" s="199">
        <f>Q216*H216</f>
        <v>267.92108423999997</v>
      </c>
      <c r="S216" s="199">
        <v>0</v>
      </c>
      <c r="T216" s="200">
        <f>S216*H216</f>
        <v>0</v>
      </c>
      <c r="U216" s="34"/>
      <c r="V216" s="34"/>
      <c r="W216" s="34"/>
      <c r="X216" s="34"/>
      <c r="Y216" s="34"/>
      <c r="Z216" s="34"/>
      <c r="AA216" s="34"/>
      <c r="AB216" s="34"/>
      <c r="AC216" s="34"/>
      <c r="AD216" s="34"/>
      <c r="AE216" s="34"/>
      <c r="AR216" s="201" t="s">
        <v>227</v>
      </c>
      <c r="AT216" s="201" t="s">
        <v>222</v>
      </c>
      <c r="AU216" s="201" t="s">
        <v>89</v>
      </c>
      <c r="AY216" s="17" t="s">
        <v>220</v>
      </c>
      <c r="BE216" s="202">
        <f>IF(N216="základní",J216,0)</f>
        <v>0</v>
      </c>
      <c r="BF216" s="202">
        <f>IF(N216="snížená",J216,0)</f>
        <v>0</v>
      </c>
      <c r="BG216" s="202">
        <f>IF(N216="zákl. přenesená",J216,0)</f>
        <v>0</v>
      </c>
      <c r="BH216" s="202">
        <f>IF(N216="sníž. přenesená",J216,0)</f>
        <v>0</v>
      </c>
      <c r="BI216" s="202">
        <f>IF(N216="nulová",J216,0)</f>
        <v>0</v>
      </c>
      <c r="BJ216" s="17" t="s">
        <v>89</v>
      </c>
      <c r="BK216" s="202">
        <f>ROUND(I216*H216,2)</f>
        <v>0</v>
      </c>
      <c r="BL216" s="17" t="s">
        <v>227</v>
      </c>
      <c r="BM216" s="201" t="s">
        <v>367</v>
      </c>
    </row>
    <row r="217" spans="2:51" s="13" customFormat="1" ht="22.5">
      <c r="B217" s="203"/>
      <c r="C217" s="204"/>
      <c r="D217" s="205" t="s">
        <v>229</v>
      </c>
      <c r="E217" s="206" t="s">
        <v>1</v>
      </c>
      <c r="F217" s="207" t="s">
        <v>368</v>
      </c>
      <c r="G217" s="204"/>
      <c r="H217" s="208">
        <v>213.945</v>
      </c>
      <c r="I217" s="209"/>
      <c r="J217" s="204"/>
      <c r="K217" s="204"/>
      <c r="L217" s="210"/>
      <c r="M217" s="211"/>
      <c r="N217" s="212"/>
      <c r="O217" s="212"/>
      <c r="P217" s="212"/>
      <c r="Q217" s="212"/>
      <c r="R217" s="212"/>
      <c r="S217" s="212"/>
      <c r="T217" s="213"/>
      <c r="AT217" s="214" t="s">
        <v>229</v>
      </c>
      <c r="AU217" s="214" t="s">
        <v>89</v>
      </c>
      <c r="AV217" s="13" t="s">
        <v>89</v>
      </c>
      <c r="AW217" s="13" t="s">
        <v>31</v>
      </c>
      <c r="AX217" s="13" t="s">
        <v>76</v>
      </c>
      <c r="AY217" s="214" t="s">
        <v>220</v>
      </c>
    </row>
    <row r="218" spans="2:51" s="13" customFormat="1" ht="12">
      <c r="B218" s="203"/>
      <c r="C218" s="204"/>
      <c r="D218" s="205" t="s">
        <v>229</v>
      </c>
      <c r="E218" s="206" t="s">
        <v>1</v>
      </c>
      <c r="F218" s="207" t="s">
        <v>369</v>
      </c>
      <c r="G218" s="204"/>
      <c r="H218" s="208">
        <v>152.15</v>
      </c>
      <c r="I218" s="209"/>
      <c r="J218" s="204"/>
      <c r="K218" s="204"/>
      <c r="L218" s="210"/>
      <c r="M218" s="211"/>
      <c r="N218" s="212"/>
      <c r="O218" s="212"/>
      <c r="P218" s="212"/>
      <c r="Q218" s="212"/>
      <c r="R218" s="212"/>
      <c r="S218" s="212"/>
      <c r="T218" s="213"/>
      <c r="AT218" s="214" t="s">
        <v>229</v>
      </c>
      <c r="AU218" s="214" t="s">
        <v>89</v>
      </c>
      <c r="AV218" s="13" t="s">
        <v>89</v>
      </c>
      <c r="AW218" s="13" t="s">
        <v>31</v>
      </c>
      <c r="AX218" s="13" t="s">
        <v>76</v>
      </c>
      <c r="AY218" s="214" t="s">
        <v>220</v>
      </c>
    </row>
    <row r="219" spans="2:51" s="13" customFormat="1" ht="12">
      <c r="B219" s="203"/>
      <c r="C219" s="204"/>
      <c r="D219" s="205" t="s">
        <v>229</v>
      </c>
      <c r="E219" s="206" t="s">
        <v>1</v>
      </c>
      <c r="F219" s="207" t="s">
        <v>370</v>
      </c>
      <c r="G219" s="204"/>
      <c r="H219" s="208">
        <v>-19.892</v>
      </c>
      <c r="I219" s="209"/>
      <c r="J219" s="204"/>
      <c r="K219" s="204"/>
      <c r="L219" s="210"/>
      <c r="M219" s="211"/>
      <c r="N219" s="212"/>
      <c r="O219" s="212"/>
      <c r="P219" s="212"/>
      <c r="Q219" s="212"/>
      <c r="R219" s="212"/>
      <c r="S219" s="212"/>
      <c r="T219" s="213"/>
      <c r="AT219" s="214" t="s">
        <v>229</v>
      </c>
      <c r="AU219" s="214" t="s">
        <v>89</v>
      </c>
      <c r="AV219" s="13" t="s">
        <v>89</v>
      </c>
      <c r="AW219" s="13" t="s">
        <v>31</v>
      </c>
      <c r="AX219" s="13" t="s">
        <v>76</v>
      </c>
      <c r="AY219" s="214" t="s">
        <v>220</v>
      </c>
    </row>
    <row r="220" spans="2:51" s="13" customFormat="1" ht="22.5">
      <c r="B220" s="203"/>
      <c r="C220" s="204"/>
      <c r="D220" s="205" t="s">
        <v>229</v>
      </c>
      <c r="E220" s="206" t="s">
        <v>1</v>
      </c>
      <c r="F220" s="207" t="s">
        <v>371</v>
      </c>
      <c r="G220" s="204"/>
      <c r="H220" s="208">
        <v>195.3</v>
      </c>
      <c r="I220" s="209"/>
      <c r="J220" s="204"/>
      <c r="K220" s="204"/>
      <c r="L220" s="210"/>
      <c r="M220" s="211"/>
      <c r="N220" s="212"/>
      <c r="O220" s="212"/>
      <c r="P220" s="212"/>
      <c r="Q220" s="212"/>
      <c r="R220" s="212"/>
      <c r="S220" s="212"/>
      <c r="T220" s="213"/>
      <c r="AT220" s="214" t="s">
        <v>229</v>
      </c>
      <c r="AU220" s="214" t="s">
        <v>89</v>
      </c>
      <c r="AV220" s="13" t="s">
        <v>89</v>
      </c>
      <c r="AW220" s="13" t="s">
        <v>31</v>
      </c>
      <c r="AX220" s="13" t="s">
        <v>76</v>
      </c>
      <c r="AY220" s="214" t="s">
        <v>220</v>
      </c>
    </row>
    <row r="221" spans="2:51" s="13" customFormat="1" ht="12">
      <c r="B221" s="203"/>
      <c r="C221" s="204"/>
      <c r="D221" s="205" t="s">
        <v>229</v>
      </c>
      <c r="E221" s="206" t="s">
        <v>1</v>
      </c>
      <c r="F221" s="207" t="s">
        <v>372</v>
      </c>
      <c r="G221" s="204"/>
      <c r="H221" s="208">
        <v>176.46</v>
      </c>
      <c r="I221" s="209"/>
      <c r="J221" s="204"/>
      <c r="K221" s="204"/>
      <c r="L221" s="210"/>
      <c r="M221" s="211"/>
      <c r="N221" s="212"/>
      <c r="O221" s="212"/>
      <c r="P221" s="212"/>
      <c r="Q221" s="212"/>
      <c r="R221" s="212"/>
      <c r="S221" s="212"/>
      <c r="T221" s="213"/>
      <c r="AT221" s="214" t="s">
        <v>229</v>
      </c>
      <c r="AU221" s="214" t="s">
        <v>89</v>
      </c>
      <c r="AV221" s="13" t="s">
        <v>89</v>
      </c>
      <c r="AW221" s="13" t="s">
        <v>31</v>
      </c>
      <c r="AX221" s="13" t="s">
        <v>76</v>
      </c>
      <c r="AY221" s="214" t="s">
        <v>220</v>
      </c>
    </row>
    <row r="222" spans="2:51" s="13" customFormat="1" ht="12">
      <c r="B222" s="203"/>
      <c r="C222" s="204"/>
      <c r="D222" s="205" t="s">
        <v>229</v>
      </c>
      <c r="E222" s="206" t="s">
        <v>1</v>
      </c>
      <c r="F222" s="207" t="s">
        <v>373</v>
      </c>
      <c r="G222" s="204"/>
      <c r="H222" s="208">
        <v>34.2</v>
      </c>
      <c r="I222" s="209"/>
      <c r="J222" s="204"/>
      <c r="K222" s="204"/>
      <c r="L222" s="210"/>
      <c r="M222" s="211"/>
      <c r="N222" s="212"/>
      <c r="O222" s="212"/>
      <c r="P222" s="212"/>
      <c r="Q222" s="212"/>
      <c r="R222" s="212"/>
      <c r="S222" s="212"/>
      <c r="T222" s="213"/>
      <c r="AT222" s="214" t="s">
        <v>229</v>
      </c>
      <c r="AU222" s="214" t="s">
        <v>89</v>
      </c>
      <c r="AV222" s="13" t="s">
        <v>89</v>
      </c>
      <c r="AW222" s="13" t="s">
        <v>31</v>
      </c>
      <c r="AX222" s="13" t="s">
        <v>76</v>
      </c>
      <c r="AY222" s="214" t="s">
        <v>220</v>
      </c>
    </row>
    <row r="223" spans="2:51" s="13" customFormat="1" ht="12">
      <c r="B223" s="203"/>
      <c r="C223" s="204"/>
      <c r="D223" s="205" t="s">
        <v>229</v>
      </c>
      <c r="E223" s="206" t="s">
        <v>1</v>
      </c>
      <c r="F223" s="207" t="s">
        <v>374</v>
      </c>
      <c r="G223" s="204"/>
      <c r="H223" s="208">
        <v>-37.59</v>
      </c>
      <c r="I223" s="209"/>
      <c r="J223" s="204"/>
      <c r="K223" s="204"/>
      <c r="L223" s="210"/>
      <c r="M223" s="211"/>
      <c r="N223" s="212"/>
      <c r="O223" s="212"/>
      <c r="P223" s="212"/>
      <c r="Q223" s="212"/>
      <c r="R223" s="212"/>
      <c r="S223" s="212"/>
      <c r="T223" s="213"/>
      <c r="AT223" s="214" t="s">
        <v>229</v>
      </c>
      <c r="AU223" s="214" t="s">
        <v>89</v>
      </c>
      <c r="AV223" s="13" t="s">
        <v>89</v>
      </c>
      <c r="AW223" s="13" t="s">
        <v>31</v>
      </c>
      <c r="AX223" s="13" t="s">
        <v>76</v>
      </c>
      <c r="AY223" s="214" t="s">
        <v>220</v>
      </c>
    </row>
    <row r="224" spans="2:51" s="13" customFormat="1" ht="12">
      <c r="B224" s="203"/>
      <c r="C224" s="204"/>
      <c r="D224" s="205" t="s">
        <v>229</v>
      </c>
      <c r="E224" s="206" t="s">
        <v>1</v>
      </c>
      <c r="F224" s="207" t="s">
        <v>375</v>
      </c>
      <c r="G224" s="204"/>
      <c r="H224" s="208">
        <v>-45.39</v>
      </c>
      <c r="I224" s="209"/>
      <c r="J224" s="204"/>
      <c r="K224" s="204"/>
      <c r="L224" s="210"/>
      <c r="M224" s="211"/>
      <c r="N224" s="212"/>
      <c r="O224" s="212"/>
      <c r="P224" s="212"/>
      <c r="Q224" s="212"/>
      <c r="R224" s="212"/>
      <c r="S224" s="212"/>
      <c r="T224" s="213"/>
      <c r="AT224" s="214" t="s">
        <v>229</v>
      </c>
      <c r="AU224" s="214" t="s">
        <v>89</v>
      </c>
      <c r="AV224" s="13" t="s">
        <v>89</v>
      </c>
      <c r="AW224" s="13" t="s">
        <v>31</v>
      </c>
      <c r="AX224" s="13" t="s">
        <v>76</v>
      </c>
      <c r="AY224" s="214" t="s">
        <v>220</v>
      </c>
    </row>
    <row r="225" spans="2:51" s="13" customFormat="1" ht="12">
      <c r="B225" s="203"/>
      <c r="C225" s="204"/>
      <c r="D225" s="205" t="s">
        <v>229</v>
      </c>
      <c r="E225" s="206" t="s">
        <v>1</v>
      </c>
      <c r="F225" s="207" t="s">
        <v>376</v>
      </c>
      <c r="G225" s="204"/>
      <c r="H225" s="208">
        <v>-13.396</v>
      </c>
      <c r="I225" s="209"/>
      <c r="J225" s="204"/>
      <c r="K225" s="204"/>
      <c r="L225" s="210"/>
      <c r="M225" s="211"/>
      <c r="N225" s="212"/>
      <c r="O225" s="212"/>
      <c r="P225" s="212"/>
      <c r="Q225" s="212"/>
      <c r="R225" s="212"/>
      <c r="S225" s="212"/>
      <c r="T225" s="213"/>
      <c r="AT225" s="214" t="s">
        <v>229</v>
      </c>
      <c r="AU225" s="214" t="s">
        <v>89</v>
      </c>
      <c r="AV225" s="13" t="s">
        <v>89</v>
      </c>
      <c r="AW225" s="13" t="s">
        <v>31</v>
      </c>
      <c r="AX225" s="13" t="s">
        <v>76</v>
      </c>
      <c r="AY225" s="214" t="s">
        <v>220</v>
      </c>
    </row>
    <row r="226" spans="2:51" s="13" customFormat="1" ht="22.5">
      <c r="B226" s="203"/>
      <c r="C226" s="204"/>
      <c r="D226" s="205" t="s">
        <v>229</v>
      </c>
      <c r="E226" s="206" t="s">
        <v>1</v>
      </c>
      <c r="F226" s="207" t="s">
        <v>377</v>
      </c>
      <c r="G226" s="204"/>
      <c r="H226" s="208">
        <v>193.35</v>
      </c>
      <c r="I226" s="209"/>
      <c r="J226" s="204"/>
      <c r="K226" s="204"/>
      <c r="L226" s="210"/>
      <c r="M226" s="211"/>
      <c r="N226" s="212"/>
      <c r="O226" s="212"/>
      <c r="P226" s="212"/>
      <c r="Q226" s="212"/>
      <c r="R226" s="212"/>
      <c r="S226" s="212"/>
      <c r="T226" s="213"/>
      <c r="AT226" s="214" t="s">
        <v>229</v>
      </c>
      <c r="AU226" s="214" t="s">
        <v>89</v>
      </c>
      <c r="AV226" s="13" t="s">
        <v>89</v>
      </c>
      <c r="AW226" s="13" t="s">
        <v>31</v>
      </c>
      <c r="AX226" s="13" t="s">
        <v>76</v>
      </c>
      <c r="AY226" s="214" t="s">
        <v>220</v>
      </c>
    </row>
    <row r="227" spans="2:51" s="13" customFormat="1" ht="12">
      <c r="B227" s="203"/>
      <c r="C227" s="204"/>
      <c r="D227" s="205" t="s">
        <v>229</v>
      </c>
      <c r="E227" s="206" t="s">
        <v>1</v>
      </c>
      <c r="F227" s="207" t="s">
        <v>378</v>
      </c>
      <c r="G227" s="204"/>
      <c r="H227" s="208">
        <v>207</v>
      </c>
      <c r="I227" s="209"/>
      <c r="J227" s="204"/>
      <c r="K227" s="204"/>
      <c r="L227" s="210"/>
      <c r="M227" s="211"/>
      <c r="N227" s="212"/>
      <c r="O227" s="212"/>
      <c r="P227" s="212"/>
      <c r="Q227" s="212"/>
      <c r="R227" s="212"/>
      <c r="S227" s="212"/>
      <c r="T227" s="213"/>
      <c r="AT227" s="214" t="s">
        <v>229</v>
      </c>
      <c r="AU227" s="214" t="s">
        <v>89</v>
      </c>
      <c r="AV227" s="13" t="s">
        <v>89</v>
      </c>
      <c r="AW227" s="13" t="s">
        <v>31</v>
      </c>
      <c r="AX227" s="13" t="s">
        <v>76</v>
      </c>
      <c r="AY227" s="214" t="s">
        <v>220</v>
      </c>
    </row>
    <row r="228" spans="2:51" s="13" customFormat="1" ht="12">
      <c r="B228" s="203"/>
      <c r="C228" s="204"/>
      <c r="D228" s="205" t="s">
        <v>229</v>
      </c>
      <c r="E228" s="206" t="s">
        <v>1</v>
      </c>
      <c r="F228" s="207" t="s">
        <v>379</v>
      </c>
      <c r="G228" s="204"/>
      <c r="H228" s="208">
        <v>46.53</v>
      </c>
      <c r="I228" s="209"/>
      <c r="J228" s="204"/>
      <c r="K228" s="204"/>
      <c r="L228" s="210"/>
      <c r="M228" s="211"/>
      <c r="N228" s="212"/>
      <c r="O228" s="212"/>
      <c r="P228" s="212"/>
      <c r="Q228" s="212"/>
      <c r="R228" s="212"/>
      <c r="S228" s="212"/>
      <c r="T228" s="213"/>
      <c r="AT228" s="214" t="s">
        <v>229</v>
      </c>
      <c r="AU228" s="214" t="s">
        <v>89</v>
      </c>
      <c r="AV228" s="13" t="s">
        <v>89</v>
      </c>
      <c r="AW228" s="13" t="s">
        <v>31</v>
      </c>
      <c r="AX228" s="13" t="s">
        <v>76</v>
      </c>
      <c r="AY228" s="214" t="s">
        <v>220</v>
      </c>
    </row>
    <row r="229" spans="2:51" s="13" customFormat="1" ht="12">
      <c r="B229" s="203"/>
      <c r="C229" s="204"/>
      <c r="D229" s="205" t="s">
        <v>229</v>
      </c>
      <c r="E229" s="206" t="s">
        <v>1</v>
      </c>
      <c r="F229" s="207" t="s">
        <v>380</v>
      </c>
      <c r="G229" s="204"/>
      <c r="H229" s="208">
        <v>-31</v>
      </c>
      <c r="I229" s="209"/>
      <c r="J229" s="204"/>
      <c r="K229" s="204"/>
      <c r="L229" s="210"/>
      <c r="M229" s="211"/>
      <c r="N229" s="212"/>
      <c r="O229" s="212"/>
      <c r="P229" s="212"/>
      <c r="Q229" s="212"/>
      <c r="R229" s="212"/>
      <c r="S229" s="212"/>
      <c r="T229" s="213"/>
      <c r="AT229" s="214" t="s">
        <v>229</v>
      </c>
      <c r="AU229" s="214" t="s">
        <v>89</v>
      </c>
      <c r="AV229" s="13" t="s">
        <v>89</v>
      </c>
      <c r="AW229" s="13" t="s">
        <v>31</v>
      </c>
      <c r="AX229" s="13" t="s">
        <v>76</v>
      </c>
      <c r="AY229" s="214" t="s">
        <v>220</v>
      </c>
    </row>
    <row r="230" spans="2:51" s="13" customFormat="1" ht="12">
      <c r="B230" s="203"/>
      <c r="C230" s="204"/>
      <c r="D230" s="205" t="s">
        <v>229</v>
      </c>
      <c r="E230" s="206" t="s">
        <v>1</v>
      </c>
      <c r="F230" s="207" t="s">
        <v>381</v>
      </c>
      <c r="G230" s="204"/>
      <c r="H230" s="208">
        <v>-25.734</v>
      </c>
      <c r="I230" s="209"/>
      <c r="J230" s="204"/>
      <c r="K230" s="204"/>
      <c r="L230" s="210"/>
      <c r="M230" s="211"/>
      <c r="N230" s="212"/>
      <c r="O230" s="212"/>
      <c r="P230" s="212"/>
      <c r="Q230" s="212"/>
      <c r="R230" s="212"/>
      <c r="S230" s="212"/>
      <c r="T230" s="213"/>
      <c r="AT230" s="214" t="s">
        <v>229</v>
      </c>
      <c r="AU230" s="214" t="s">
        <v>89</v>
      </c>
      <c r="AV230" s="13" t="s">
        <v>89</v>
      </c>
      <c r="AW230" s="13" t="s">
        <v>31</v>
      </c>
      <c r="AX230" s="13" t="s">
        <v>76</v>
      </c>
      <c r="AY230" s="214" t="s">
        <v>220</v>
      </c>
    </row>
    <row r="231" spans="2:51" s="13" customFormat="1" ht="12">
      <c r="B231" s="203"/>
      <c r="C231" s="204"/>
      <c r="D231" s="205" t="s">
        <v>229</v>
      </c>
      <c r="E231" s="206" t="s">
        <v>1</v>
      </c>
      <c r="F231" s="207" t="s">
        <v>382</v>
      </c>
      <c r="G231" s="204"/>
      <c r="H231" s="208">
        <v>-12.805</v>
      </c>
      <c r="I231" s="209"/>
      <c r="J231" s="204"/>
      <c r="K231" s="204"/>
      <c r="L231" s="210"/>
      <c r="M231" s="211"/>
      <c r="N231" s="212"/>
      <c r="O231" s="212"/>
      <c r="P231" s="212"/>
      <c r="Q231" s="212"/>
      <c r="R231" s="212"/>
      <c r="S231" s="212"/>
      <c r="T231" s="213"/>
      <c r="AT231" s="214" t="s">
        <v>229</v>
      </c>
      <c r="AU231" s="214" t="s">
        <v>89</v>
      </c>
      <c r="AV231" s="13" t="s">
        <v>89</v>
      </c>
      <c r="AW231" s="13" t="s">
        <v>31</v>
      </c>
      <c r="AX231" s="13" t="s">
        <v>76</v>
      </c>
      <c r="AY231" s="214" t="s">
        <v>220</v>
      </c>
    </row>
    <row r="232" spans="2:51" s="14" customFormat="1" ht="12">
      <c r="B232" s="215"/>
      <c r="C232" s="216"/>
      <c r="D232" s="205" t="s">
        <v>229</v>
      </c>
      <c r="E232" s="217" t="s">
        <v>1</v>
      </c>
      <c r="F232" s="218" t="s">
        <v>249</v>
      </c>
      <c r="G232" s="216"/>
      <c r="H232" s="219">
        <v>1033.1280000000002</v>
      </c>
      <c r="I232" s="220"/>
      <c r="J232" s="216"/>
      <c r="K232" s="216"/>
      <c r="L232" s="221"/>
      <c r="M232" s="222"/>
      <c r="N232" s="223"/>
      <c r="O232" s="223"/>
      <c r="P232" s="223"/>
      <c r="Q232" s="223"/>
      <c r="R232" s="223"/>
      <c r="S232" s="223"/>
      <c r="T232" s="224"/>
      <c r="AT232" s="225" t="s">
        <v>229</v>
      </c>
      <c r="AU232" s="225" t="s">
        <v>89</v>
      </c>
      <c r="AV232" s="14" t="s">
        <v>227</v>
      </c>
      <c r="AW232" s="14" t="s">
        <v>31</v>
      </c>
      <c r="AX232" s="14" t="s">
        <v>83</v>
      </c>
      <c r="AY232" s="225" t="s">
        <v>220</v>
      </c>
    </row>
    <row r="233" spans="1:65" s="2" customFormat="1" ht="36">
      <c r="A233" s="34"/>
      <c r="B233" s="35"/>
      <c r="C233" s="190" t="s">
        <v>383</v>
      </c>
      <c r="D233" s="190" t="s">
        <v>222</v>
      </c>
      <c r="E233" s="191" t="s">
        <v>384</v>
      </c>
      <c r="F233" s="192" t="s">
        <v>385</v>
      </c>
      <c r="G233" s="193" t="s">
        <v>301</v>
      </c>
      <c r="H233" s="194">
        <v>116.813</v>
      </c>
      <c r="I233" s="195"/>
      <c r="J233" s="196">
        <f>ROUND(I233*H233,2)</f>
        <v>0</v>
      </c>
      <c r="K233" s="192" t="s">
        <v>226</v>
      </c>
      <c r="L233" s="39"/>
      <c r="M233" s="197" t="s">
        <v>1</v>
      </c>
      <c r="N233" s="198" t="s">
        <v>42</v>
      </c>
      <c r="O233" s="71"/>
      <c r="P233" s="199">
        <f>O233*H233</f>
        <v>0</v>
      </c>
      <c r="Q233" s="199">
        <v>0.2309</v>
      </c>
      <c r="R233" s="199">
        <f>Q233*H233</f>
        <v>26.9721217</v>
      </c>
      <c r="S233" s="199">
        <v>0</v>
      </c>
      <c r="T233" s="200">
        <f>S233*H233</f>
        <v>0</v>
      </c>
      <c r="U233" s="34"/>
      <c r="V233" s="34"/>
      <c r="W233" s="34"/>
      <c r="X233" s="34"/>
      <c r="Y233" s="34"/>
      <c r="Z233" s="34"/>
      <c r="AA233" s="34"/>
      <c r="AB233" s="34"/>
      <c r="AC233" s="34"/>
      <c r="AD233" s="34"/>
      <c r="AE233" s="34"/>
      <c r="AR233" s="201" t="s">
        <v>227</v>
      </c>
      <c r="AT233" s="201" t="s">
        <v>222</v>
      </c>
      <c r="AU233" s="201" t="s">
        <v>89</v>
      </c>
      <c r="AY233" s="17" t="s">
        <v>220</v>
      </c>
      <c r="BE233" s="202">
        <f>IF(N233="základní",J233,0)</f>
        <v>0</v>
      </c>
      <c r="BF233" s="202">
        <f>IF(N233="snížená",J233,0)</f>
        <v>0</v>
      </c>
      <c r="BG233" s="202">
        <f>IF(N233="zákl. přenesená",J233,0)</f>
        <v>0</v>
      </c>
      <c r="BH233" s="202">
        <f>IF(N233="sníž. přenesená",J233,0)</f>
        <v>0</v>
      </c>
      <c r="BI233" s="202">
        <f>IF(N233="nulová",J233,0)</f>
        <v>0</v>
      </c>
      <c r="BJ233" s="17" t="s">
        <v>89</v>
      </c>
      <c r="BK233" s="202">
        <f>ROUND(I233*H233,2)</f>
        <v>0</v>
      </c>
      <c r="BL233" s="17" t="s">
        <v>227</v>
      </c>
      <c r="BM233" s="201" t="s">
        <v>386</v>
      </c>
    </row>
    <row r="234" spans="2:51" s="13" customFormat="1" ht="12">
      <c r="B234" s="203"/>
      <c r="C234" s="204"/>
      <c r="D234" s="205" t="s">
        <v>229</v>
      </c>
      <c r="E234" s="206" t="s">
        <v>1</v>
      </c>
      <c r="F234" s="207" t="s">
        <v>387</v>
      </c>
      <c r="G234" s="204"/>
      <c r="H234" s="208">
        <v>60.258</v>
      </c>
      <c r="I234" s="209"/>
      <c r="J234" s="204"/>
      <c r="K234" s="204"/>
      <c r="L234" s="210"/>
      <c r="M234" s="211"/>
      <c r="N234" s="212"/>
      <c r="O234" s="212"/>
      <c r="P234" s="212"/>
      <c r="Q234" s="212"/>
      <c r="R234" s="212"/>
      <c r="S234" s="212"/>
      <c r="T234" s="213"/>
      <c r="AT234" s="214" t="s">
        <v>229</v>
      </c>
      <c r="AU234" s="214" t="s">
        <v>89</v>
      </c>
      <c r="AV234" s="13" t="s">
        <v>89</v>
      </c>
      <c r="AW234" s="13" t="s">
        <v>31</v>
      </c>
      <c r="AX234" s="13" t="s">
        <v>76</v>
      </c>
      <c r="AY234" s="214" t="s">
        <v>220</v>
      </c>
    </row>
    <row r="235" spans="2:51" s="13" customFormat="1" ht="12">
      <c r="B235" s="203"/>
      <c r="C235" s="204"/>
      <c r="D235" s="205" t="s">
        <v>229</v>
      </c>
      <c r="E235" s="206" t="s">
        <v>1</v>
      </c>
      <c r="F235" s="207" t="s">
        <v>388</v>
      </c>
      <c r="G235" s="204"/>
      <c r="H235" s="208">
        <v>56.555</v>
      </c>
      <c r="I235" s="209"/>
      <c r="J235" s="204"/>
      <c r="K235" s="204"/>
      <c r="L235" s="210"/>
      <c r="M235" s="211"/>
      <c r="N235" s="212"/>
      <c r="O235" s="212"/>
      <c r="P235" s="212"/>
      <c r="Q235" s="212"/>
      <c r="R235" s="212"/>
      <c r="S235" s="212"/>
      <c r="T235" s="213"/>
      <c r="AT235" s="214" t="s">
        <v>229</v>
      </c>
      <c r="AU235" s="214" t="s">
        <v>89</v>
      </c>
      <c r="AV235" s="13" t="s">
        <v>89</v>
      </c>
      <c r="AW235" s="13" t="s">
        <v>31</v>
      </c>
      <c r="AX235" s="13" t="s">
        <v>76</v>
      </c>
      <c r="AY235" s="214" t="s">
        <v>220</v>
      </c>
    </row>
    <row r="236" spans="2:51" s="14" customFormat="1" ht="12">
      <c r="B236" s="215"/>
      <c r="C236" s="216"/>
      <c r="D236" s="205" t="s">
        <v>229</v>
      </c>
      <c r="E236" s="217" t="s">
        <v>1</v>
      </c>
      <c r="F236" s="218" t="s">
        <v>249</v>
      </c>
      <c r="G236" s="216"/>
      <c r="H236" s="219">
        <v>116.813</v>
      </c>
      <c r="I236" s="220"/>
      <c r="J236" s="216"/>
      <c r="K236" s="216"/>
      <c r="L236" s="221"/>
      <c r="M236" s="222"/>
      <c r="N236" s="223"/>
      <c r="O236" s="223"/>
      <c r="P236" s="223"/>
      <c r="Q236" s="223"/>
      <c r="R236" s="223"/>
      <c r="S236" s="223"/>
      <c r="T236" s="224"/>
      <c r="AT236" s="225" t="s">
        <v>229</v>
      </c>
      <c r="AU236" s="225" t="s">
        <v>89</v>
      </c>
      <c r="AV236" s="14" t="s">
        <v>227</v>
      </c>
      <c r="AW236" s="14" t="s">
        <v>31</v>
      </c>
      <c r="AX236" s="14" t="s">
        <v>83</v>
      </c>
      <c r="AY236" s="225" t="s">
        <v>220</v>
      </c>
    </row>
    <row r="237" spans="1:65" s="2" customFormat="1" ht="33" customHeight="1">
      <c r="A237" s="34"/>
      <c r="B237" s="35"/>
      <c r="C237" s="190" t="s">
        <v>389</v>
      </c>
      <c r="D237" s="190" t="s">
        <v>222</v>
      </c>
      <c r="E237" s="191" t="s">
        <v>390</v>
      </c>
      <c r="F237" s="192" t="s">
        <v>391</v>
      </c>
      <c r="G237" s="193" t="s">
        <v>301</v>
      </c>
      <c r="H237" s="194">
        <v>138.503</v>
      </c>
      <c r="I237" s="195"/>
      <c r="J237" s="196">
        <f>ROUND(I237*H237,2)</f>
        <v>0</v>
      </c>
      <c r="K237" s="192" t="s">
        <v>226</v>
      </c>
      <c r="L237" s="39"/>
      <c r="M237" s="197" t="s">
        <v>1</v>
      </c>
      <c r="N237" s="198" t="s">
        <v>42</v>
      </c>
      <c r="O237" s="71"/>
      <c r="P237" s="199">
        <f>O237*H237</f>
        <v>0</v>
      </c>
      <c r="Q237" s="199">
        <v>0.17764</v>
      </c>
      <c r="R237" s="199">
        <f>Q237*H237</f>
        <v>24.603672919999998</v>
      </c>
      <c r="S237" s="199">
        <v>0</v>
      </c>
      <c r="T237" s="200">
        <f>S237*H237</f>
        <v>0</v>
      </c>
      <c r="U237" s="34"/>
      <c r="V237" s="34"/>
      <c r="W237" s="34"/>
      <c r="X237" s="34"/>
      <c r="Y237" s="34"/>
      <c r="Z237" s="34"/>
      <c r="AA237" s="34"/>
      <c r="AB237" s="34"/>
      <c r="AC237" s="34"/>
      <c r="AD237" s="34"/>
      <c r="AE237" s="34"/>
      <c r="AR237" s="201" t="s">
        <v>227</v>
      </c>
      <c r="AT237" s="201" t="s">
        <v>222</v>
      </c>
      <c r="AU237" s="201" t="s">
        <v>89</v>
      </c>
      <c r="AY237" s="17" t="s">
        <v>220</v>
      </c>
      <c r="BE237" s="202">
        <f>IF(N237="základní",J237,0)</f>
        <v>0</v>
      </c>
      <c r="BF237" s="202">
        <f>IF(N237="snížená",J237,0)</f>
        <v>0</v>
      </c>
      <c r="BG237" s="202">
        <f>IF(N237="zákl. přenesená",J237,0)</f>
        <v>0</v>
      </c>
      <c r="BH237" s="202">
        <f>IF(N237="sníž. přenesená",J237,0)</f>
        <v>0</v>
      </c>
      <c r="BI237" s="202">
        <f>IF(N237="nulová",J237,0)</f>
        <v>0</v>
      </c>
      <c r="BJ237" s="17" t="s">
        <v>89</v>
      </c>
      <c r="BK237" s="202">
        <f>ROUND(I237*H237,2)</f>
        <v>0</v>
      </c>
      <c r="BL237" s="17" t="s">
        <v>227</v>
      </c>
      <c r="BM237" s="201" t="s">
        <v>392</v>
      </c>
    </row>
    <row r="238" spans="2:51" s="13" customFormat="1" ht="12">
      <c r="B238" s="203"/>
      <c r="C238" s="204"/>
      <c r="D238" s="205" t="s">
        <v>229</v>
      </c>
      <c r="E238" s="206" t="s">
        <v>1</v>
      </c>
      <c r="F238" s="207" t="s">
        <v>393</v>
      </c>
      <c r="G238" s="204"/>
      <c r="H238" s="208">
        <v>138.503</v>
      </c>
      <c r="I238" s="209"/>
      <c r="J238" s="204"/>
      <c r="K238" s="204"/>
      <c r="L238" s="210"/>
      <c r="M238" s="211"/>
      <c r="N238" s="212"/>
      <c r="O238" s="212"/>
      <c r="P238" s="212"/>
      <c r="Q238" s="212"/>
      <c r="R238" s="212"/>
      <c r="S238" s="212"/>
      <c r="T238" s="213"/>
      <c r="AT238" s="214" t="s">
        <v>229</v>
      </c>
      <c r="AU238" s="214" t="s">
        <v>89</v>
      </c>
      <c r="AV238" s="13" t="s">
        <v>89</v>
      </c>
      <c r="AW238" s="13" t="s">
        <v>31</v>
      </c>
      <c r="AX238" s="13" t="s">
        <v>83</v>
      </c>
      <c r="AY238" s="214" t="s">
        <v>220</v>
      </c>
    </row>
    <row r="239" spans="1:65" s="2" customFormat="1" ht="16.5" customHeight="1">
      <c r="A239" s="34"/>
      <c r="B239" s="35"/>
      <c r="C239" s="190" t="s">
        <v>394</v>
      </c>
      <c r="D239" s="190" t="s">
        <v>222</v>
      </c>
      <c r="E239" s="191" t="s">
        <v>395</v>
      </c>
      <c r="F239" s="192" t="s">
        <v>396</v>
      </c>
      <c r="G239" s="193" t="s">
        <v>339</v>
      </c>
      <c r="H239" s="194">
        <v>1.25</v>
      </c>
      <c r="I239" s="195"/>
      <c r="J239" s="196">
        <f>ROUND(I239*H239,2)</f>
        <v>0</v>
      </c>
      <c r="K239" s="192" t="s">
        <v>226</v>
      </c>
      <c r="L239" s="39"/>
      <c r="M239" s="197" t="s">
        <v>1</v>
      </c>
      <c r="N239" s="198" t="s">
        <v>42</v>
      </c>
      <c r="O239" s="71"/>
      <c r="P239" s="199">
        <f>O239*H239</f>
        <v>0</v>
      </c>
      <c r="Q239" s="199">
        <v>1.04881</v>
      </c>
      <c r="R239" s="199">
        <f>Q239*H239</f>
        <v>1.3110125</v>
      </c>
      <c r="S239" s="199">
        <v>0</v>
      </c>
      <c r="T239" s="200">
        <f>S239*H239</f>
        <v>0</v>
      </c>
      <c r="U239" s="34"/>
      <c r="V239" s="34"/>
      <c r="W239" s="34"/>
      <c r="X239" s="34"/>
      <c r="Y239" s="34"/>
      <c r="Z239" s="34"/>
      <c r="AA239" s="34"/>
      <c r="AB239" s="34"/>
      <c r="AC239" s="34"/>
      <c r="AD239" s="34"/>
      <c r="AE239" s="34"/>
      <c r="AR239" s="201" t="s">
        <v>227</v>
      </c>
      <c r="AT239" s="201" t="s">
        <v>222</v>
      </c>
      <c r="AU239" s="201" t="s">
        <v>89</v>
      </c>
      <c r="AY239" s="17" t="s">
        <v>220</v>
      </c>
      <c r="BE239" s="202">
        <f>IF(N239="základní",J239,0)</f>
        <v>0</v>
      </c>
      <c r="BF239" s="202">
        <f>IF(N239="snížená",J239,0)</f>
        <v>0</v>
      </c>
      <c r="BG239" s="202">
        <f>IF(N239="zákl. přenesená",J239,0)</f>
        <v>0</v>
      </c>
      <c r="BH239" s="202">
        <f>IF(N239="sníž. přenesená",J239,0)</f>
        <v>0</v>
      </c>
      <c r="BI239" s="202">
        <f>IF(N239="nulová",J239,0)</f>
        <v>0</v>
      </c>
      <c r="BJ239" s="17" t="s">
        <v>89</v>
      </c>
      <c r="BK239" s="202">
        <f>ROUND(I239*H239,2)</f>
        <v>0</v>
      </c>
      <c r="BL239" s="17" t="s">
        <v>227</v>
      </c>
      <c r="BM239" s="201" t="s">
        <v>397</v>
      </c>
    </row>
    <row r="240" spans="2:51" s="13" customFormat="1" ht="12">
      <c r="B240" s="203"/>
      <c r="C240" s="204"/>
      <c r="D240" s="205" t="s">
        <v>229</v>
      </c>
      <c r="E240" s="206" t="s">
        <v>1</v>
      </c>
      <c r="F240" s="207" t="s">
        <v>398</v>
      </c>
      <c r="G240" s="204"/>
      <c r="H240" s="208">
        <v>1.25</v>
      </c>
      <c r="I240" s="209"/>
      <c r="J240" s="204"/>
      <c r="K240" s="204"/>
      <c r="L240" s="210"/>
      <c r="M240" s="211"/>
      <c r="N240" s="212"/>
      <c r="O240" s="212"/>
      <c r="P240" s="212"/>
      <c r="Q240" s="212"/>
      <c r="R240" s="212"/>
      <c r="S240" s="212"/>
      <c r="T240" s="213"/>
      <c r="AT240" s="214" t="s">
        <v>229</v>
      </c>
      <c r="AU240" s="214" t="s">
        <v>89</v>
      </c>
      <c r="AV240" s="13" t="s">
        <v>89</v>
      </c>
      <c r="AW240" s="13" t="s">
        <v>31</v>
      </c>
      <c r="AX240" s="13" t="s">
        <v>83</v>
      </c>
      <c r="AY240" s="214" t="s">
        <v>220</v>
      </c>
    </row>
    <row r="241" spans="1:65" s="2" customFormat="1" ht="16.5" customHeight="1">
      <c r="A241" s="34"/>
      <c r="B241" s="35"/>
      <c r="C241" s="190" t="s">
        <v>399</v>
      </c>
      <c r="D241" s="190" t="s">
        <v>222</v>
      </c>
      <c r="E241" s="191" t="s">
        <v>395</v>
      </c>
      <c r="F241" s="192" t="s">
        <v>396</v>
      </c>
      <c r="G241" s="193" t="s">
        <v>339</v>
      </c>
      <c r="H241" s="194">
        <v>0.338</v>
      </c>
      <c r="I241" s="195"/>
      <c r="J241" s="196">
        <f>ROUND(I241*H241,2)</f>
        <v>0</v>
      </c>
      <c r="K241" s="192" t="s">
        <v>226</v>
      </c>
      <c r="L241" s="39"/>
      <c r="M241" s="197" t="s">
        <v>1</v>
      </c>
      <c r="N241" s="198" t="s">
        <v>42</v>
      </c>
      <c r="O241" s="71"/>
      <c r="P241" s="199">
        <f>O241*H241</f>
        <v>0</v>
      </c>
      <c r="Q241" s="199">
        <v>1.04881</v>
      </c>
      <c r="R241" s="199">
        <f>Q241*H241</f>
        <v>0.35449778000000004</v>
      </c>
      <c r="S241" s="199">
        <v>0</v>
      </c>
      <c r="T241" s="200">
        <f>S241*H241</f>
        <v>0</v>
      </c>
      <c r="U241" s="34"/>
      <c r="V241" s="34"/>
      <c r="W241" s="34"/>
      <c r="X241" s="34"/>
      <c r="Y241" s="34"/>
      <c r="Z241" s="34"/>
      <c r="AA241" s="34"/>
      <c r="AB241" s="34"/>
      <c r="AC241" s="34"/>
      <c r="AD241" s="34"/>
      <c r="AE241" s="34"/>
      <c r="AR241" s="201" t="s">
        <v>227</v>
      </c>
      <c r="AT241" s="201" t="s">
        <v>222</v>
      </c>
      <c r="AU241" s="201" t="s">
        <v>89</v>
      </c>
      <c r="AY241" s="17" t="s">
        <v>220</v>
      </c>
      <c r="BE241" s="202">
        <f>IF(N241="základní",J241,0)</f>
        <v>0</v>
      </c>
      <c r="BF241" s="202">
        <f>IF(N241="snížená",J241,0)</f>
        <v>0</v>
      </c>
      <c r="BG241" s="202">
        <f>IF(N241="zákl. přenesená",J241,0)</f>
        <v>0</v>
      </c>
      <c r="BH241" s="202">
        <f>IF(N241="sníž. přenesená",J241,0)</f>
        <v>0</v>
      </c>
      <c r="BI241" s="202">
        <f>IF(N241="nulová",J241,0)</f>
        <v>0</v>
      </c>
      <c r="BJ241" s="17" t="s">
        <v>89</v>
      </c>
      <c r="BK241" s="202">
        <f>ROUND(I241*H241,2)</f>
        <v>0</v>
      </c>
      <c r="BL241" s="17" t="s">
        <v>227</v>
      </c>
      <c r="BM241" s="201" t="s">
        <v>400</v>
      </c>
    </row>
    <row r="242" spans="2:51" s="13" customFormat="1" ht="12">
      <c r="B242" s="203"/>
      <c r="C242" s="204"/>
      <c r="D242" s="205" t="s">
        <v>229</v>
      </c>
      <c r="E242" s="206" t="s">
        <v>1</v>
      </c>
      <c r="F242" s="207" t="s">
        <v>401</v>
      </c>
      <c r="G242" s="204"/>
      <c r="H242" s="208">
        <v>0.338</v>
      </c>
      <c r="I242" s="209"/>
      <c r="J242" s="204"/>
      <c r="K242" s="204"/>
      <c r="L242" s="210"/>
      <c r="M242" s="211"/>
      <c r="N242" s="212"/>
      <c r="O242" s="212"/>
      <c r="P242" s="212"/>
      <c r="Q242" s="212"/>
      <c r="R242" s="212"/>
      <c r="S242" s="212"/>
      <c r="T242" s="213"/>
      <c r="AT242" s="214" t="s">
        <v>229</v>
      </c>
      <c r="AU242" s="214" t="s">
        <v>89</v>
      </c>
      <c r="AV242" s="13" t="s">
        <v>89</v>
      </c>
      <c r="AW242" s="13" t="s">
        <v>31</v>
      </c>
      <c r="AX242" s="13" t="s">
        <v>83</v>
      </c>
      <c r="AY242" s="214" t="s">
        <v>220</v>
      </c>
    </row>
    <row r="243" spans="1:65" s="2" customFormat="1" ht="21.75" customHeight="1">
      <c r="A243" s="34"/>
      <c r="B243" s="35"/>
      <c r="C243" s="190" t="s">
        <v>402</v>
      </c>
      <c r="D243" s="190" t="s">
        <v>222</v>
      </c>
      <c r="E243" s="191" t="s">
        <v>403</v>
      </c>
      <c r="F243" s="192" t="s">
        <v>404</v>
      </c>
      <c r="G243" s="193" t="s">
        <v>405</v>
      </c>
      <c r="H243" s="194">
        <v>6</v>
      </c>
      <c r="I243" s="195"/>
      <c r="J243" s="196">
        <f aca="true" t="shared" si="0" ref="J243:J264">ROUND(I243*H243,2)</f>
        <v>0</v>
      </c>
      <c r="K243" s="192" t="s">
        <v>226</v>
      </c>
      <c r="L243" s="39"/>
      <c r="M243" s="197" t="s">
        <v>1</v>
      </c>
      <c r="N243" s="198" t="s">
        <v>42</v>
      </c>
      <c r="O243" s="71"/>
      <c r="P243" s="199">
        <f aca="true" t="shared" si="1" ref="P243:P264">O243*H243</f>
        <v>0</v>
      </c>
      <c r="Q243" s="199">
        <v>0.00918</v>
      </c>
      <c r="R243" s="199">
        <f aca="true" t="shared" si="2" ref="R243:R264">Q243*H243</f>
        <v>0.055080000000000004</v>
      </c>
      <c r="S243" s="199">
        <v>0</v>
      </c>
      <c r="T243" s="200">
        <f aca="true" t="shared" si="3" ref="T243:T264">S243*H243</f>
        <v>0</v>
      </c>
      <c r="U243" s="34"/>
      <c r="V243" s="34"/>
      <c r="W243" s="34"/>
      <c r="X243" s="34"/>
      <c r="Y243" s="34"/>
      <c r="Z243" s="34"/>
      <c r="AA243" s="34"/>
      <c r="AB243" s="34"/>
      <c r="AC243" s="34"/>
      <c r="AD243" s="34"/>
      <c r="AE243" s="34"/>
      <c r="AR243" s="201" t="s">
        <v>227</v>
      </c>
      <c r="AT243" s="201" t="s">
        <v>222</v>
      </c>
      <c r="AU243" s="201" t="s">
        <v>89</v>
      </c>
      <c r="AY243" s="17" t="s">
        <v>220</v>
      </c>
      <c r="BE243" s="202">
        <f aca="true" t="shared" si="4" ref="BE243:BE264">IF(N243="základní",J243,0)</f>
        <v>0</v>
      </c>
      <c r="BF243" s="202">
        <f aca="true" t="shared" si="5" ref="BF243:BF264">IF(N243="snížená",J243,0)</f>
        <v>0</v>
      </c>
      <c r="BG243" s="202">
        <f aca="true" t="shared" si="6" ref="BG243:BG264">IF(N243="zákl. přenesená",J243,0)</f>
        <v>0</v>
      </c>
      <c r="BH243" s="202">
        <f aca="true" t="shared" si="7" ref="BH243:BH264">IF(N243="sníž. přenesená",J243,0)</f>
        <v>0</v>
      </c>
      <c r="BI243" s="202">
        <f aca="true" t="shared" si="8" ref="BI243:BI264">IF(N243="nulová",J243,0)</f>
        <v>0</v>
      </c>
      <c r="BJ243" s="17" t="s">
        <v>89</v>
      </c>
      <c r="BK243" s="202">
        <f aca="true" t="shared" si="9" ref="BK243:BK264">ROUND(I243*H243,2)</f>
        <v>0</v>
      </c>
      <c r="BL243" s="17" t="s">
        <v>227</v>
      </c>
      <c r="BM243" s="201" t="s">
        <v>406</v>
      </c>
    </row>
    <row r="244" spans="1:65" s="2" customFormat="1" ht="16.5" customHeight="1">
      <c r="A244" s="34"/>
      <c r="B244" s="35"/>
      <c r="C244" s="226" t="s">
        <v>407</v>
      </c>
      <c r="D244" s="226" t="s">
        <v>408</v>
      </c>
      <c r="E244" s="227" t="s">
        <v>409</v>
      </c>
      <c r="F244" s="228" t="s">
        <v>410</v>
      </c>
      <c r="G244" s="229" t="s">
        <v>405</v>
      </c>
      <c r="H244" s="230">
        <v>6</v>
      </c>
      <c r="I244" s="231"/>
      <c r="J244" s="232">
        <f t="shared" si="0"/>
        <v>0</v>
      </c>
      <c r="K244" s="228" t="s">
        <v>226</v>
      </c>
      <c r="L244" s="233"/>
      <c r="M244" s="234" t="s">
        <v>1</v>
      </c>
      <c r="N244" s="235" t="s">
        <v>42</v>
      </c>
      <c r="O244" s="71"/>
      <c r="P244" s="199">
        <f t="shared" si="1"/>
        <v>0</v>
      </c>
      <c r="Q244" s="199">
        <v>0.094</v>
      </c>
      <c r="R244" s="199">
        <f t="shared" si="2"/>
        <v>0.5640000000000001</v>
      </c>
      <c r="S244" s="199">
        <v>0</v>
      </c>
      <c r="T244" s="200">
        <f t="shared" si="3"/>
        <v>0</v>
      </c>
      <c r="U244" s="34"/>
      <c r="V244" s="34"/>
      <c r="W244" s="34"/>
      <c r="X244" s="34"/>
      <c r="Y244" s="34"/>
      <c r="Z244" s="34"/>
      <c r="AA244" s="34"/>
      <c r="AB244" s="34"/>
      <c r="AC244" s="34"/>
      <c r="AD244" s="34"/>
      <c r="AE244" s="34"/>
      <c r="AR244" s="201" t="s">
        <v>262</v>
      </c>
      <c r="AT244" s="201" t="s">
        <v>408</v>
      </c>
      <c r="AU244" s="201" t="s">
        <v>89</v>
      </c>
      <c r="AY244" s="17" t="s">
        <v>220</v>
      </c>
      <c r="BE244" s="202">
        <f t="shared" si="4"/>
        <v>0</v>
      </c>
      <c r="BF244" s="202">
        <f t="shared" si="5"/>
        <v>0</v>
      </c>
      <c r="BG244" s="202">
        <f t="shared" si="6"/>
        <v>0</v>
      </c>
      <c r="BH244" s="202">
        <f t="shared" si="7"/>
        <v>0</v>
      </c>
      <c r="BI244" s="202">
        <f t="shared" si="8"/>
        <v>0</v>
      </c>
      <c r="BJ244" s="17" t="s">
        <v>89</v>
      </c>
      <c r="BK244" s="202">
        <f t="shared" si="9"/>
        <v>0</v>
      </c>
      <c r="BL244" s="17" t="s">
        <v>227</v>
      </c>
      <c r="BM244" s="201" t="s">
        <v>411</v>
      </c>
    </row>
    <row r="245" spans="1:65" s="2" customFormat="1" ht="24">
      <c r="A245" s="34"/>
      <c r="B245" s="35"/>
      <c r="C245" s="190" t="s">
        <v>412</v>
      </c>
      <c r="D245" s="190" t="s">
        <v>222</v>
      </c>
      <c r="E245" s="191" t="s">
        <v>413</v>
      </c>
      <c r="F245" s="192" t="s">
        <v>414</v>
      </c>
      <c r="G245" s="193" t="s">
        <v>405</v>
      </c>
      <c r="H245" s="194">
        <v>4</v>
      </c>
      <c r="I245" s="195"/>
      <c r="J245" s="196">
        <f t="shared" si="0"/>
        <v>0</v>
      </c>
      <c r="K245" s="192" t="s">
        <v>226</v>
      </c>
      <c r="L245" s="39"/>
      <c r="M245" s="197" t="s">
        <v>1</v>
      </c>
      <c r="N245" s="198" t="s">
        <v>42</v>
      </c>
      <c r="O245" s="71"/>
      <c r="P245" s="199">
        <f t="shared" si="1"/>
        <v>0</v>
      </c>
      <c r="Q245" s="199">
        <v>0.03452</v>
      </c>
      <c r="R245" s="199">
        <f t="shared" si="2"/>
        <v>0.13808</v>
      </c>
      <c r="S245" s="199">
        <v>0</v>
      </c>
      <c r="T245" s="200">
        <f t="shared" si="3"/>
        <v>0</v>
      </c>
      <c r="U245" s="34"/>
      <c r="V245" s="34"/>
      <c r="W245" s="34"/>
      <c r="X245" s="34"/>
      <c r="Y245" s="34"/>
      <c r="Z245" s="34"/>
      <c r="AA245" s="34"/>
      <c r="AB245" s="34"/>
      <c r="AC245" s="34"/>
      <c r="AD245" s="34"/>
      <c r="AE245" s="34"/>
      <c r="AR245" s="201" t="s">
        <v>227</v>
      </c>
      <c r="AT245" s="201" t="s">
        <v>222</v>
      </c>
      <c r="AU245" s="201" t="s">
        <v>89</v>
      </c>
      <c r="AY245" s="17" t="s">
        <v>220</v>
      </c>
      <c r="BE245" s="202">
        <f t="shared" si="4"/>
        <v>0</v>
      </c>
      <c r="BF245" s="202">
        <f t="shared" si="5"/>
        <v>0</v>
      </c>
      <c r="BG245" s="202">
        <f t="shared" si="6"/>
        <v>0</v>
      </c>
      <c r="BH245" s="202">
        <f t="shared" si="7"/>
        <v>0</v>
      </c>
      <c r="BI245" s="202">
        <f t="shared" si="8"/>
        <v>0</v>
      </c>
      <c r="BJ245" s="17" t="s">
        <v>89</v>
      </c>
      <c r="BK245" s="202">
        <f t="shared" si="9"/>
        <v>0</v>
      </c>
      <c r="BL245" s="17" t="s">
        <v>227</v>
      </c>
      <c r="BM245" s="201" t="s">
        <v>415</v>
      </c>
    </row>
    <row r="246" spans="1:65" s="2" customFormat="1" ht="24">
      <c r="A246" s="34"/>
      <c r="B246" s="35"/>
      <c r="C246" s="190" t="s">
        <v>416</v>
      </c>
      <c r="D246" s="190" t="s">
        <v>222</v>
      </c>
      <c r="E246" s="191" t="s">
        <v>417</v>
      </c>
      <c r="F246" s="192" t="s">
        <v>418</v>
      </c>
      <c r="G246" s="193" t="s">
        <v>405</v>
      </c>
      <c r="H246" s="194">
        <v>2</v>
      </c>
      <c r="I246" s="195"/>
      <c r="J246" s="196">
        <f t="shared" si="0"/>
        <v>0</v>
      </c>
      <c r="K246" s="192" t="s">
        <v>226</v>
      </c>
      <c r="L246" s="39"/>
      <c r="M246" s="197" t="s">
        <v>1</v>
      </c>
      <c r="N246" s="198" t="s">
        <v>42</v>
      </c>
      <c r="O246" s="71"/>
      <c r="P246" s="199">
        <f t="shared" si="1"/>
        <v>0</v>
      </c>
      <c r="Q246" s="199">
        <v>0.04169</v>
      </c>
      <c r="R246" s="199">
        <f t="shared" si="2"/>
        <v>0.08338</v>
      </c>
      <c r="S246" s="199">
        <v>0</v>
      </c>
      <c r="T246" s="200">
        <f t="shared" si="3"/>
        <v>0</v>
      </c>
      <c r="U246" s="34"/>
      <c r="V246" s="34"/>
      <c r="W246" s="34"/>
      <c r="X246" s="34"/>
      <c r="Y246" s="34"/>
      <c r="Z246" s="34"/>
      <c r="AA246" s="34"/>
      <c r="AB246" s="34"/>
      <c r="AC246" s="34"/>
      <c r="AD246" s="34"/>
      <c r="AE246" s="34"/>
      <c r="AR246" s="201" t="s">
        <v>227</v>
      </c>
      <c r="AT246" s="201" t="s">
        <v>222</v>
      </c>
      <c r="AU246" s="201" t="s">
        <v>89</v>
      </c>
      <c r="AY246" s="17" t="s">
        <v>220</v>
      </c>
      <c r="BE246" s="202">
        <f t="shared" si="4"/>
        <v>0</v>
      </c>
      <c r="BF246" s="202">
        <f t="shared" si="5"/>
        <v>0</v>
      </c>
      <c r="BG246" s="202">
        <f t="shared" si="6"/>
        <v>0</v>
      </c>
      <c r="BH246" s="202">
        <f t="shared" si="7"/>
        <v>0</v>
      </c>
      <c r="BI246" s="202">
        <f t="shared" si="8"/>
        <v>0</v>
      </c>
      <c r="BJ246" s="17" t="s">
        <v>89</v>
      </c>
      <c r="BK246" s="202">
        <f t="shared" si="9"/>
        <v>0</v>
      </c>
      <c r="BL246" s="17" t="s">
        <v>227</v>
      </c>
      <c r="BM246" s="201" t="s">
        <v>419</v>
      </c>
    </row>
    <row r="247" spans="1:65" s="2" customFormat="1" ht="21.75" customHeight="1">
      <c r="A247" s="34"/>
      <c r="B247" s="35"/>
      <c r="C247" s="190" t="s">
        <v>420</v>
      </c>
      <c r="D247" s="190" t="s">
        <v>222</v>
      </c>
      <c r="E247" s="191" t="s">
        <v>421</v>
      </c>
      <c r="F247" s="192" t="s">
        <v>422</v>
      </c>
      <c r="G247" s="193" t="s">
        <v>405</v>
      </c>
      <c r="H247" s="194">
        <v>25</v>
      </c>
      <c r="I247" s="195"/>
      <c r="J247" s="196">
        <f t="shared" si="0"/>
        <v>0</v>
      </c>
      <c r="K247" s="192" t="s">
        <v>226</v>
      </c>
      <c r="L247" s="39"/>
      <c r="M247" s="197" t="s">
        <v>1</v>
      </c>
      <c r="N247" s="198" t="s">
        <v>42</v>
      </c>
      <c r="O247" s="71"/>
      <c r="P247" s="199">
        <f t="shared" si="1"/>
        <v>0</v>
      </c>
      <c r="Q247" s="199">
        <v>0.01794</v>
      </c>
      <c r="R247" s="199">
        <f t="shared" si="2"/>
        <v>0.4485</v>
      </c>
      <c r="S247" s="199">
        <v>0</v>
      </c>
      <c r="T247" s="200">
        <f t="shared" si="3"/>
        <v>0</v>
      </c>
      <c r="U247" s="34"/>
      <c r="V247" s="34"/>
      <c r="W247" s="34"/>
      <c r="X247" s="34"/>
      <c r="Y247" s="34"/>
      <c r="Z247" s="34"/>
      <c r="AA247" s="34"/>
      <c r="AB247" s="34"/>
      <c r="AC247" s="34"/>
      <c r="AD247" s="34"/>
      <c r="AE247" s="34"/>
      <c r="AR247" s="201" t="s">
        <v>227</v>
      </c>
      <c r="AT247" s="201" t="s">
        <v>222</v>
      </c>
      <c r="AU247" s="201" t="s">
        <v>89</v>
      </c>
      <c r="AY247" s="17" t="s">
        <v>220</v>
      </c>
      <c r="BE247" s="202">
        <f t="shared" si="4"/>
        <v>0</v>
      </c>
      <c r="BF247" s="202">
        <f t="shared" si="5"/>
        <v>0</v>
      </c>
      <c r="BG247" s="202">
        <f t="shared" si="6"/>
        <v>0</v>
      </c>
      <c r="BH247" s="202">
        <f t="shared" si="7"/>
        <v>0</v>
      </c>
      <c r="BI247" s="202">
        <f t="shared" si="8"/>
        <v>0</v>
      </c>
      <c r="BJ247" s="17" t="s">
        <v>89</v>
      </c>
      <c r="BK247" s="202">
        <f t="shared" si="9"/>
        <v>0</v>
      </c>
      <c r="BL247" s="17" t="s">
        <v>227</v>
      </c>
      <c r="BM247" s="201" t="s">
        <v>423</v>
      </c>
    </row>
    <row r="248" spans="1:65" s="2" customFormat="1" ht="21.75" customHeight="1">
      <c r="A248" s="34"/>
      <c r="B248" s="35"/>
      <c r="C248" s="190" t="s">
        <v>424</v>
      </c>
      <c r="D248" s="190" t="s">
        <v>222</v>
      </c>
      <c r="E248" s="191" t="s">
        <v>425</v>
      </c>
      <c r="F248" s="192" t="s">
        <v>426</v>
      </c>
      <c r="G248" s="193" t="s">
        <v>405</v>
      </c>
      <c r="H248" s="194">
        <v>29</v>
      </c>
      <c r="I248" s="195"/>
      <c r="J248" s="196">
        <f t="shared" si="0"/>
        <v>0</v>
      </c>
      <c r="K248" s="192" t="s">
        <v>226</v>
      </c>
      <c r="L248" s="39"/>
      <c r="M248" s="197" t="s">
        <v>1</v>
      </c>
      <c r="N248" s="198" t="s">
        <v>42</v>
      </c>
      <c r="O248" s="71"/>
      <c r="P248" s="199">
        <f t="shared" si="1"/>
        <v>0</v>
      </c>
      <c r="Q248" s="199">
        <v>0.02278</v>
      </c>
      <c r="R248" s="199">
        <f t="shared" si="2"/>
        <v>0.6606200000000001</v>
      </c>
      <c r="S248" s="199">
        <v>0</v>
      </c>
      <c r="T248" s="200">
        <f t="shared" si="3"/>
        <v>0</v>
      </c>
      <c r="U248" s="34"/>
      <c r="V248" s="34"/>
      <c r="W248" s="34"/>
      <c r="X248" s="34"/>
      <c r="Y248" s="34"/>
      <c r="Z248" s="34"/>
      <c r="AA248" s="34"/>
      <c r="AB248" s="34"/>
      <c r="AC248" s="34"/>
      <c r="AD248" s="34"/>
      <c r="AE248" s="34"/>
      <c r="AR248" s="201" t="s">
        <v>227</v>
      </c>
      <c r="AT248" s="201" t="s">
        <v>222</v>
      </c>
      <c r="AU248" s="201" t="s">
        <v>89</v>
      </c>
      <c r="AY248" s="17" t="s">
        <v>220</v>
      </c>
      <c r="BE248" s="202">
        <f t="shared" si="4"/>
        <v>0</v>
      </c>
      <c r="BF248" s="202">
        <f t="shared" si="5"/>
        <v>0</v>
      </c>
      <c r="BG248" s="202">
        <f t="shared" si="6"/>
        <v>0</v>
      </c>
      <c r="BH248" s="202">
        <f t="shared" si="7"/>
        <v>0</v>
      </c>
      <c r="BI248" s="202">
        <f t="shared" si="8"/>
        <v>0</v>
      </c>
      <c r="BJ248" s="17" t="s">
        <v>89</v>
      </c>
      <c r="BK248" s="202">
        <f t="shared" si="9"/>
        <v>0</v>
      </c>
      <c r="BL248" s="17" t="s">
        <v>227</v>
      </c>
      <c r="BM248" s="201" t="s">
        <v>427</v>
      </c>
    </row>
    <row r="249" spans="1:65" s="2" customFormat="1" ht="21.75" customHeight="1">
      <c r="A249" s="34"/>
      <c r="B249" s="35"/>
      <c r="C249" s="190" t="s">
        <v>428</v>
      </c>
      <c r="D249" s="190" t="s">
        <v>222</v>
      </c>
      <c r="E249" s="191" t="s">
        <v>429</v>
      </c>
      <c r="F249" s="192" t="s">
        <v>430</v>
      </c>
      <c r="G249" s="193" t="s">
        <v>405</v>
      </c>
      <c r="H249" s="194">
        <v>2</v>
      </c>
      <c r="I249" s="195"/>
      <c r="J249" s="196">
        <f t="shared" si="0"/>
        <v>0</v>
      </c>
      <c r="K249" s="192" t="s">
        <v>226</v>
      </c>
      <c r="L249" s="39"/>
      <c r="M249" s="197" t="s">
        <v>1</v>
      </c>
      <c r="N249" s="198" t="s">
        <v>42</v>
      </c>
      <c r="O249" s="71"/>
      <c r="P249" s="199">
        <f t="shared" si="1"/>
        <v>0</v>
      </c>
      <c r="Q249" s="199">
        <v>0.02711</v>
      </c>
      <c r="R249" s="199">
        <f t="shared" si="2"/>
        <v>0.05422</v>
      </c>
      <c r="S249" s="199">
        <v>0</v>
      </c>
      <c r="T249" s="200">
        <f t="shared" si="3"/>
        <v>0</v>
      </c>
      <c r="U249" s="34"/>
      <c r="V249" s="34"/>
      <c r="W249" s="34"/>
      <c r="X249" s="34"/>
      <c r="Y249" s="34"/>
      <c r="Z249" s="34"/>
      <c r="AA249" s="34"/>
      <c r="AB249" s="34"/>
      <c r="AC249" s="34"/>
      <c r="AD249" s="34"/>
      <c r="AE249" s="34"/>
      <c r="AR249" s="201" t="s">
        <v>227</v>
      </c>
      <c r="AT249" s="201" t="s">
        <v>222</v>
      </c>
      <c r="AU249" s="201" t="s">
        <v>89</v>
      </c>
      <c r="AY249" s="17" t="s">
        <v>220</v>
      </c>
      <c r="BE249" s="202">
        <f t="shared" si="4"/>
        <v>0</v>
      </c>
      <c r="BF249" s="202">
        <f t="shared" si="5"/>
        <v>0</v>
      </c>
      <c r="BG249" s="202">
        <f t="shared" si="6"/>
        <v>0</v>
      </c>
      <c r="BH249" s="202">
        <f t="shared" si="7"/>
        <v>0</v>
      </c>
      <c r="BI249" s="202">
        <f t="shared" si="8"/>
        <v>0</v>
      </c>
      <c r="BJ249" s="17" t="s">
        <v>89</v>
      </c>
      <c r="BK249" s="202">
        <f t="shared" si="9"/>
        <v>0</v>
      </c>
      <c r="BL249" s="17" t="s">
        <v>227</v>
      </c>
      <c r="BM249" s="201" t="s">
        <v>431</v>
      </c>
    </row>
    <row r="250" spans="1:65" s="2" customFormat="1" ht="21.75" customHeight="1">
      <c r="A250" s="34"/>
      <c r="B250" s="35"/>
      <c r="C250" s="190" t="s">
        <v>432</v>
      </c>
      <c r="D250" s="190" t="s">
        <v>222</v>
      </c>
      <c r="E250" s="191" t="s">
        <v>433</v>
      </c>
      <c r="F250" s="192" t="s">
        <v>434</v>
      </c>
      <c r="G250" s="193" t="s">
        <v>405</v>
      </c>
      <c r="H250" s="194">
        <v>13</v>
      </c>
      <c r="I250" s="195"/>
      <c r="J250" s="196">
        <f t="shared" si="0"/>
        <v>0</v>
      </c>
      <c r="K250" s="192" t="s">
        <v>226</v>
      </c>
      <c r="L250" s="39"/>
      <c r="M250" s="197" t="s">
        <v>1</v>
      </c>
      <c r="N250" s="198" t="s">
        <v>42</v>
      </c>
      <c r="O250" s="71"/>
      <c r="P250" s="199">
        <f t="shared" si="1"/>
        <v>0</v>
      </c>
      <c r="Q250" s="199">
        <v>0.03132</v>
      </c>
      <c r="R250" s="199">
        <f t="shared" si="2"/>
        <v>0.40716</v>
      </c>
      <c r="S250" s="199">
        <v>0</v>
      </c>
      <c r="T250" s="200">
        <f t="shared" si="3"/>
        <v>0</v>
      </c>
      <c r="U250" s="34"/>
      <c r="V250" s="34"/>
      <c r="W250" s="34"/>
      <c r="X250" s="34"/>
      <c r="Y250" s="34"/>
      <c r="Z250" s="34"/>
      <c r="AA250" s="34"/>
      <c r="AB250" s="34"/>
      <c r="AC250" s="34"/>
      <c r="AD250" s="34"/>
      <c r="AE250" s="34"/>
      <c r="AR250" s="201" t="s">
        <v>227</v>
      </c>
      <c r="AT250" s="201" t="s">
        <v>222</v>
      </c>
      <c r="AU250" s="201" t="s">
        <v>89</v>
      </c>
      <c r="AY250" s="17" t="s">
        <v>220</v>
      </c>
      <c r="BE250" s="202">
        <f t="shared" si="4"/>
        <v>0</v>
      </c>
      <c r="BF250" s="202">
        <f t="shared" si="5"/>
        <v>0</v>
      </c>
      <c r="BG250" s="202">
        <f t="shared" si="6"/>
        <v>0</v>
      </c>
      <c r="BH250" s="202">
        <f t="shared" si="7"/>
        <v>0</v>
      </c>
      <c r="BI250" s="202">
        <f t="shared" si="8"/>
        <v>0</v>
      </c>
      <c r="BJ250" s="17" t="s">
        <v>89</v>
      </c>
      <c r="BK250" s="202">
        <f t="shared" si="9"/>
        <v>0</v>
      </c>
      <c r="BL250" s="17" t="s">
        <v>227</v>
      </c>
      <c r="BM250" s="201" t="s">
        <v>435</v>
      </c>
    </row>
    <row r="251" spans="1:65" s="2" customFormat="1" ht="21.75" customHeight="1">
      <c r="A251" s="34"/>
      <c r="B251" s="35"/>
      <c r="C251" s="190" t="s">
        <v>436</v>
      </c>
      <c r="D251" s="190" t="s">
        <v>222</v>
      </c>
      <c r="E251" s="191" t="s">
        <v>437</v>
      </c>
      <c r="F251" s="192" t="s">
        <v>438</v>
      </c>
      <c r="G251" s="193" t="s">
        <v>405</v>
      </c>
      <c r="H251" s="194">
        <v>2</v>
      </c>
      <c r="I251" s="195"/>
      <c r="J251" s="196">
        <f t="shared" si="0"/>
        <v>0</v>
      </c>
      <c r="K251" s="192" t="s">
        <v>226</v>
      </c>
      <c r="L251" s="39"/>
      <c r="M251" s="197" t="s">
        <v>1</v>
      </c>
      <c r="N251" s="198" t="s">
        <v>42</v>
      </c>
      <c r="O251" s="71"/>
      <c r="P251" s="199">
        <f t="shared" si="1"/>
        <v>0</v>
      </c>
      <c r="Q251" s="199">
        <v>0.03564</v>
      </c>
      <c r="R251" s="199">
        <f t="shared" si="2"/>
        <v>0.07128</v>
      </c>
      <c r="S251" s="199">
        <v>0</v>
      </c>
      <c r="T251" s="200">
        <f t="shared" si="3"/>
        <v>0</v>
      </c>
      <c r="U251" s="34"/>
      <c r="V251" s="34"/>
      <c r="W251" s="34"/>
      <c r="X251" s="34"/>
      <c r="Y251" s="34"/>
      <c r="Z251" s="34"/>
      <c r="AA251" s="34"/>
      <c r="AB251" s="34"/>
      <c r="AC251" s="34"/>
      <c r="AD251" s="34"/>
      <c r="AE251" s="34"/>
      <c r="AR251" s="201" t="s">
        <v>227</v>
      </c>
      <c r="AT251" s="201" t="s">
        <v>222</v>
      </c>
      <c r="AU251" s="201" t="s">
        <v>89</v>
      </c>
      <c r="AY251" s="17" t="s">
        <v>220</v>
      </c>
      <c r="BE251" s="202">
        <f t="shared" si="4"/>
        <v>0</v>
      </c>
      <c r="BF251" s="202">
        <f t="shared" si="5"/>
        <v>0</v>
      </c>
      <c r="BG251" s="202">
        <f t="shared" si="6"/>
        <v>0</v>
      </c>
      <c r="BH251" s="202">
        <f t="shared" si="7"/>
        <v>0</v>
      </c>
      <c r="BI251" s="202">
        <f t="shared" si="8"/>
        <v>0</v>
      </c>
      <c r="BJ251" s="17" t="s">
        <v>89</v>
      </c>
      <c r="BK251" s="202">
        <f t="shared" si="9"/>
        <v>0</v>
      </c>
      <c r="BL251" s="17" t="s">
        <v>227</v>
      </c>
      <c r="BM251" s="201" t="s">
        <v>439</v>
      </c>
    </row>
    <row r="252" spans="1:65" s="2" customFormat="1" ht="21.75" customHeight="1">
      <c r="A252" s="34"/>
      <c r="B252" s="35"/>
      <c r="C252" s="190" t="s">
        <v>440</v>
      </c>
      <c r="D252" s="190" t="s">
        <v>222</v>
      </c>
      <c r="E252" s="191" t="s">
        <v>441</v>
      </c>
      <c r="F252" s="192" t="s">
        <v>442</v>
      </c>
      <c r="G252" s="193" t="s">
        <v>405</v>
      </c>
      <c r="H252" s="194">
        <v>5</v>
      </c>
      <c r="I252" s="195"/>
      <c r="J252" s="196">
        <f t="shared" si="0"/>
        <v>0</v>
      </c>
      <c r="K252" s="192" t="s">
        <v>226</v>
      </c>
      <c r="L252" s="39"/>
      <c r="M252" s="197" t="s">
        <v>1</v>
      </c>
      <c r="N252" s="198" t="s">
        <v>42</v>
      </c>
      <c r="O252" s="71"/>
      <c r="P252" s="199">
        <f t="shared" si="1"/>
        <v>0</v>
      </c>
      <c r="Q252" s="199">
        <v>0.04487</v>
      </c>
      <c r="R252" s="199">
        <f t="shared" si="2"/>
        <v>0.22435</v>
      </c>
      <c r="S252" s="199">
        <v>0</v>
      </c>
      <c r="T252" s="200">
        <f t="shared" si="3"/>
        <v>0</v>
      </c>
      <c r="U252" s="34"/>
      <c r="V252" s="34"/>
      <c r="W252" s="34"/>
      <c r="X252" s="34"/>
      <c r="Y252" s="34"/>
      <c r="Z252" s="34"/>
      <c r="AA252" s="34"/>
      <c r="AB252" s="34"/>
      <c r="AC252" s="34"/>
      <c r="AD252" s="34"/>
      <c r="AE252" s="34"/>
      <c r="AR252" s="201" t="s">
        <v>227</v>
      </c>
      <c r="AT252" s="201" t="s">
        <v>222</v>
      </c>
      <c r="AU252" s="201" t="s">
        <v>89</v>
      </c>
      <c r="AY252" s="17" t="s">
        <v>220</v>
      </c>
      <c r="BE252" s="202">
        <f t="shared" si="4"/>
        <v>0</v>
      </c>
      <c r="BF252" s="202">
        <f t="shared" si="5"/>
        <v>0</v>
      </c>
      <c r="BG252" s="202">
        <f t="shared" si="6"/>
        <v>0</v>
      </c>
      <c r="BH252" s="202">
        <f t="shared" si="7"/>
        <v>0</v>
      </c>
      <c r="BI252" s="202">
        <f t="shared" si="8"/>
        <v>0</v>
      </c>
      <c r="BJ252" s="17" t="s">
        <v>89</v>
      </c>
      <c r="BK252" s="202">
        <f t="shared" si="9"/>
        <v>0</v>
      </c>
      <c r="BL252" s="17" t="s">
        <v>227</v>
      </c>
      <c r="BM252" s="201" t="s">
        <v>443</v>
      </c>
    </row>
    <row r="253" spans="1:65" s="2" customFormat="1" ht="21.75" customHeight="1">
      <c r="A253" s="34"/>
      <c r="B253" s="35"/>
      <c r="C253" s="190" t="s">
        <v>444</v>
      </c>
      <c r="D253" s="190" t="s">
        <v>222</v>
      </c>
      <c r="E253" s="191" t="s">
        <v>445</v>
      </c>
      <c r="F253" s="192" t="s">
        <v>446</v>
      </c>
      <c r="G253" s="193" t="s">
        <v>405</v>
      </c>
      <c r="H253" s="194">
        <v>4</v>
      </c>
      <c r="I253" s="195"/>
      <c r="J253" s="196">
        <f t="shared" si="0"/>
        <v>0</v>
      </c>
      <c r="K253" s="192" t="s">
        <v>226</v>
      </c>
      <c r="L253" s="39"/>
      <c r="M253" s="197" t="s">
        <v>1</v>
      </c>
      <c r="N253" s="198" t="s">
        <v>42</v>
      </c>
      <c r="O253" s="71"/>
      <c r="P253" s="199">
        <f t="shared" si="1"/>
        <v>0</v>
      </c>
      <c r="Q253" s="199">
        <v>0.04909</v>
      </c>
      <c r="R253" s="199">
        <f t="shared" si="2"/>
        <v>0.19636</v>
      </c>
      <c r="S253" s="199">
        <v>0</v>
      </c>
      <c r="T253" s="200">
        <f t="shared" si="3"/>
        <v>0</v>
      </c>
      <c r="U253" s="34"/>
      <c r="V253" s="34"/>
      <c r="W253" s="34"/>
      <c r="X253" s="34"/>
      <c r="Y253" s="34"/>
      <c r="Z253" s="34"/>
      <c r="AA253" s="34"/>
      <c r="AB253" s="34"/>
      <c r="AC253" s="34"/>
      <c r="AD253" s="34"/>
      <c r="AE253" s="34"/>
      <c r="AR253" s="201" t="s">
        <v>227</v>
      </c>
      <c r="AT253" s="201" t="s">
        <v>222</v>
      </c>
      <c r="AU253" s="201" t="s">
        <v>89</v>
      </c>
      <c r="AY253" s="17" t="s">
        <v>220</v>
      </c>
      <c r="BE253" s="202">
        <f t="shared" si="4"/>
        <v>0</v>
      </c>
      <c r="BF253" s="202">
        <f t="shared" si="5"/>
        <v>0</v>
      </c>
      <c r="BG253" s="202">
        <f t="shared" si="6"/>
        <v>0</v>
      </c>
      <c r="BH253" s="202">
        <f t="shared" si="7"/>
        <v>0</v>
      </c>
      <c r="BI253" s="202">
        <f t="shared" si="8"/>
        <v>0</v>
      </c>
      <c r="BJ253" s="17" t="s">
        <v>89</v>
      </c>
      <c r="BK253" s="202">
        <f t="shared" si="9"/>
        <v>0</v>
      </c>
      <c r="BL253" s="17" t="s">
        <v>227</v>
      </c>
      <c r="BM253" s="201" t="s">
        <v>447</v>
      </c>
    </row>
    <row r="254" spans="1:65" s="2" customFormat="1" ht="21.75" customHeight="1">
      <c r="A254" s="34"/>
      <c r="B254" s="35"/>
      <c r="C254" s="190" t="s">
        <v>448</v>
      </c>
      <c r="D254" s="190" t="s">
        <v>222</v>
      </c>
      <c r="E254" s="191" t="s">
        <v>449</v>
      </c>
      <c r="F254" s="192" t="s">
        <v>450</v>
      </c>
      <c r="G254" s="193" t="s">
        <v>405</v>
      </c>
      <c r="H254" s="194">
        <v>6</v>
      </c>
      <c r="I254" s="195"/>
      <c r="J254" s="196">
        <f t="shared" si="0"/>
        <v>0</v>
      </c>
      <c r="K254" s="192" t="s">
        <v>226</v>
      </c>
      <c r="L254" s="39"/>
      <c r="M254" s="197" t="s">
        <v>1</v>
      </c>
      <c r="N254" s="198" t="s">
        <v>42</v>
      </c>
      <c r="O254" s="71"/>
      <c r="P254" s="199">
        <f t="shared" si="1"/>
        <v>0</v>
      </c>
      <c r="Q254" s="199">
        <v>0.02693</v>
      </c>
      <c r="R254" s="199">
        <f t="shared" si="2"/>
        <v>0.16158</v>
      </c>
      <c r="S254" s="199">
        <v>0</v>
      </c>
      <c r="T254" s="200">
        <f t="shared" si="3"/>
        <v>0</v>
      </c>
      <c r="U254" s="34"/>
      <c r="V254" s="34"/>
      <c r="W254" s="34"/>
      <c r="X254" s="34"/>
      <c r="Y254" s="34"/>
      <c r="Z254" s="34"/>
      <c r="AA254" s="34"/>
      <c r="AB254" s="34"/>
      <c r="AC254" s="34"/>
      <c r="AD254" s="34"/>
      <c r="AE254" s="34"/>
      <c r="AR254" s="201" t="s">
        <v>227</v>
      </c>
      <c r="AT254" s="201" t="s">
        <v>222</v>
      </c>
      <c r="AU254" s="201" t="s">
        <v>89</v>
      </c>
      <c r="AY254" s="17" t="s">
        <v>220</v>
      </c>
      <c r="BE254" s="202">
        <f t="shared" si="4"/>
        <v>0</v>
      </c>
      <c r="BF254" s="202">
        <f t="shared" si="5"/>
        <v>0</v>
      </c>
      <c r="BG254" s="202">
        <f t="shared" si="6"/>
        <v>0</v>
      </c>
      <c r="BH254" s="202">
        <f t="shared" si="7"/>
        <v>0</v>
      </c>
      <c r="BI254" s="202">
        <f t="shared" si="8"/>
        <v>0</v>
      </c>
      <c r="BJ254" s="17" t="s">
        <v>89</v>
      </c>
      <c r="BK254" s="202">
        <f t="shared" si="9"/>
        <v>0</v>
      </c>
      <c r="BL254" s="17" t="s">
        <v>227</v>
      </c>
      <c r="BM254" s="201" t="s">
        <v>451</v>
      </c>
    </row>
    <row r="255" spans="1:65" s="2" customFormat="1" ht="21.75" customHeight="1">
      <c r="A255" s="34"/>
      <c r="B255" s="35"/>
      <c r="C255" s="190" t="s">
        <v>452</v>
      </c>
      <c r="D255" s="190" t="s">
        <v>222</v>
      </c>
      <c r="E255" s="191" t="s">
        <v>453</v>
      </c>
      <c r="F255" s="192" t="s">
        <v>454</v>
      </c>
      <c r="G255" s="193" t="s">
        <v>405</v>
      </c>
      <c r="H255" s="194">
        <v>2</v>
      </c>
      <c r="I255" s="195"/>
      <c r="J255" s="196">
        <f t="shared" si="0"/>
        <v>0</v>
      </c>
      <c r="K255" s="192" t="s">
        <v>226</v>
      </c>
      <c r="L255" s="39"/>
      <c r="M255" s="197" t="s">
        <v>1</v>
      </c>
      <c r="N255" s="198" t="s">
        <v>42</v>
      </c>
      <c r="O255" s="71"/>
      <c r="P255" s="199">
        <f t="shared" si="1"/>
        <v>0</v>
      </c>
      <c r="Q255" s="199">
        <v>0.042</v>
      </c>
      <c r="R255" s="199">
        <f t="shared" si="2"/>
        <v>0.084</v>
      </c>
      <c r="S255" s="199">
        <v>0</v>
      </c>
      <c r="T255" s="200">
        <f t="shared" si="3"/>
        <v>0</v>
      </c>
      <c r="U255" s="34"/>
      <c r="V255" s="34"/>
      <c r="W255" s="34"/>
      <c r="X255" s="34"/>
      <c r="Y255" s="34"/>
      <c r="Z255" s="34"/>
      <c r="AA255" s="34"/>
      <c r="AB255" s="34"/>
      <c r="AC255" s="34"/>
      <c r="AD255" s="34"/>
      <c r="AE255" s="34"/>
      <c r="AR255" s="201" t="s">
        <v>227</v>
      </c>
      <c r="AT255" s="201" t="s">
        <v>222</v>
      </c>
      <c r="AU255" s="201" t="s">
        <v>89</v>
      </c>
      <c r="AY255" s="17" t="s">
        <v>220</v>
      </c>
      <c r="BE255" s="202">
        <f t="shared" si="4"/>
        <v>0</v>
      </c>
      <c r="BF255" s="202">
        <f t="shared" si="5"/>
        <v>0</v>
      </c>
      <c r="BG255" s="202">
        <f t="shared" si="6"/>
        <v>0</v>
      </c>
      <c r="BH255" s="202">
        <f t="shared" si="7"/>
        <v>0</v>
      </c>
      <c r="BI255" s="202">
        <f t="shared" si="8"/>
        <v>0</v>
      </c>
      <c r="BJ255" s="17" t="s">
        <v>89</v>
      </c>
      <c r="BK255" s="202">
        <f t="shared" si="9"/>
        <v>0</v>
      </c>
      <c r="BL255" s="17" t="s">
        <v>227</v>
      </c>
      <c r="BM255" s="201" t="s">
        <v>455</v>
      </c>
    </row>
    <row r="256" spans="1:65" s="2" customFormat="1" ht="21.75" customHeight="1">
      <c r="A256" s="34"/>
      <c r="B256" s="35"/>
      <c r="C256" s="190" t="s">
        <v>456</v>
      </c>
      <c r="D256" s="190" t="s">
        <v>222</v>
      </c>
      <c r="E256" s="191" t="s">
        <v>457</v>
      </c>
      <c r="F256" s="192" t="s">
        <v>458</v>
      </c>
      <c r="G256" s="193" t="s">
        <v>405</v>
      </c>
      <c r="H256" s="194">
        <v>3</v>
      </c>
      <c r="I256" s="195"/>
      <c r="J256" s="196">
        <f t="shared" si="0"/>
        <v>0</v>
      </c>
      <c r="K256" s="192" t="s">
        <v>226</v>
      </c>
      <c r="L256" s="39"/>
      <c r="M256" s="197" t="s">
        <v>1</v>
      </c>
      <c r="N256" s="198" t="s">
        <v>42</v>
      </c>
      <c r="O256" s="71"/>
      <c r="P256" s="199">
        <f t="shared" si="1"/>
        <v>0</v>
      </c>
      <c r="Q256" s="199">
        <v>0.03655</v>
      </c>
      <c r="R256" s="199">
        <f t="shared" si="2"/>
        <v>0.10965</v>
      </c>
      <c r="S256" s="199">
        <v>0</v>
      </c>
      <c r="T256" s="200">
        <f t="shared" si="3"/>
        <v>0</v>
      </c>
      <c r="U256" s="34"/>
      <c r="V256" s="34"/>
      <c r="W256" s="34"/>
      <c r="X256" s="34"/>
      <c r="Y256" s="34"/>
      <c r="Z256" s="34"/>
      <c r="AA256" s="34"/>
      <c r="AB256" s="34"/>
      <c r="AC256" s="34"/>
      <c r="AD256" s="34"/>
      <c r="AE256" s="34"/>
      <c r="AR256" s="201" t="s">
        <v>227</v>
      </c>
      <c r="AT256" s="201" t="s">
        <v>222</v>
      </c>
      <c r="AU256" s="201" t="s">
        <v>89</v>
      </c>
      <c r="AY256" s="17" t="s">
        <v>220</v>
      </c>
      <c r="BE256" s="202">
        <f t="shared" si="4"/>
        <v>0</v>
      </c>
      <c r="BF256" s="202">
        <f t="shared" si="5"/>
        <v>0</v>
      </c>
      <c r="BG256" s="202">
        <f t="shared" si="6"/>
        <v>0</v>
      </c>
      <c r="BH256" s="202">
        <f t="shared" si="7"/>
        <v>0</v>
      </c>
      <c r="BI256" s="202">
        <f t="shared" si="8"/>
        <v>0</v>
      </c>
      <c r="BJ256" s="17" t="s">
        <v>89</v>
      </c>
      <c r="BK256" s="202">
        <f t="shared" si="9"/>
        <v>0</v>
      </c>
      <c r="BL256" s="17" t="s">
        <v>227</v>
      </c>
      <c r="BM256" s="201" t="s">
        <v>459</v>
      </c>
    </row>
    <row r="257" spans="1:65" s="2" customFormat="1" ht="21.75" customHeight="1">
      <c r="A257" s="34"/>
      <c r="B257" s="35"/>
      <c r="C257" s="190" t="s">
        <v>460</v>
      </c>
      <c r="D257" s="190" t="s">
        <v>222</v>
      </c>
      <c r="E257" s="191" t="s">
        <v>461</v>
      </c>
      <c r="F257" s="192" t="s">
        <v>462</v>
      </c>
      <c r="G257" s="193" t="s">
        <v>405</v>
      </c>
      <c r="H257" s="194">
        <v>27</v>
      </c>
      <c r="I257" s="195"/>
      <c r="J257" s="196">
        <f t="shared" si="0"/>
        <v>0</v>
      </c>
      <c r="K257" s="192" t="s">
        <v>226</v>
      </c>
      <c r="L257" s="39"/>
      <c r="M257" s="197" t="s">
        <v>1</v>
      </c>
      <c r="N257" s="198" t="s">
        <v>42</v>
      </c>
      <c r="O257" s="71"/>
      <c r="P257" s="199">
        <f t="shared" si="1"/>
        <v>0</v>
      </c>
      <c r="Q257" s="199">
        <v>0.04555</v>
      </c>
      <c r="R257" s="199">
        <f t="shared" si="2"/>
        <v>1.22985</v>
      </c>
      <c r="S257" s="199">
        <v>0</v>
      </c>
      <c r="T257" s="200">
        <f t="shared" si="3"/>
        <v>0</v>
      </c>
      <c r="U257" s="34"/>
      <c r="V257" s="34"/>
      <c r="W257" s="34"/>
      <c r="X257" s="34"/>
      <c r="Y257" s="34"/>
      <c r="Z257" s="34"/>
      <c r="AA257" s="34"/>
      <c r="AB257" s="34"/>
      <c r="AC257" s="34"/>
      <c r="AD257" s="34"/>
      <c r="AE257" s="34"/>
      <c r="AR257" s="201" t="s">
        <v>227</v>
      </c>
      <c r="AT257" s="201" t="s">
        <v>222</v>
      </c>
      <c r="AU257" s="201" t="s">
        <v>89</v>
      </c>
      <c r="AY257" s="17" t="s">
        <v>220</v>
      </c>
      <c r="BE257" s="202">
        <f t="shared" si="4"/>
        <v>0</v>
      </c>
      <c r="BF257" s="202">
        <f t="shared" si="5"/>
        <v>0</v>
      </c>
      <c r="BG257" s="202">
        <f t="shared" si="6"/>
        <v>0</v>
      </c>
      <c r="BH257" s="202">
        <f t="shared" si="7"/>
        <v>0</v>
      </c>
      <c r="BI257" s="202">
        <f t="shared" si="8"/>
        <v>0</v>
      </c>
      <c r="BJ257" s="17" t="s">
        <v>89</v>
      </c>
      <c r="BK257" s="202">
        <f t="shared" si="9"/>
        <v>0</v>
      </c>
      <c r="BL257" s="17" t="s">
        <v>227</v>
      </c>
      <c r="BM257" s="201" t="s">
        <v>463</v>
      </c>
    </row>
    <row r="258" spans="1:65" s="2" customFormat="1" ht="21.75" customHeight="1">
      <c r="A258" s="34"/>
      <c r="B258" s="35"/>
      <c r="C258" s="190" t="s">
        <v>464</v>
      </c>
      <c r="D258" s="190" t="s">
        <v>222</v>
      </c>
      <c r="E258" s="191" t="s">
        <v>465</v>
      </c>
      <c r="F258" s="192" t="s">
        <v>466</v>
      </c>
      <c r="G258" s="193" t="s">
        <v>405</v>
      </c>
      <c r="H258" s="194">
        <v>6</v>
      </c>
      <c r="I258" s="195"/>
      <c r="J258" s="196">
        <f t="shared" si="0"/>
        <v>0</v>
      </c>
      <c r="K258" s="192" t="s">
        <v>226</v>
      </c>
      <c r="L258" s="39"/>
      <c r="M258" s="197" t="s">
        <v>1</v>
      </c>
      <c r="N258" s="198" t="s">
        <v>42</v>
      </c>
      <c r="O258" s="71"/>
      <c r="P258" s="199">
        <f t="shared" si="1"/>
        <v>0</v>
      </c>
      <c r="Q258" s="199">
        <v>0.06355</v>
      </c>
      <c r="R258" s="199">
        <f t="shared" si="2"/>
        <v>0.3813</v>
      </c>
      <c r="S258" s="199">
        <v>0</v>
      </c>
      <c r="T258" s="200">
        <f t="shared" si="3"/>
        <v>0</v>
      </c>
      <c r="U258" s="34"/>
      <c r="V258" s="34"/>
      <c r="W258" s="34"/>
      <c r="X258" s="34"/>
      <c r="Y258" s="34"/>
      <c r="Z258" s="34"/>
      <c r="AA258" s="34"/>
      <c r="AB258" s="34"/>
      <c r="AC258" s="34"/>
      <c r="AD258" s="34"/>
      <c r="AE258" s="34"/>
      <c r="AR258" s="201" t="s">
        <v>227</v>
      </c>
      <c r="AT258" s="201" t="s">
        <v>222</v>
      </c>
      <c r="AU258" s="201" t="s">
        <v>89</v>
      </c>
      <c r="AY258" s="17" t="s">
        <v>220</v>
      </c>
      <c r="BE258" s="202">
        <f t="shared" si="4"/>
        <v>0</v>
      </c>
      <c r="BF258" s="202">
        <f t="shared" si="5"/>
        <v>0</v>
      </c>
      <c r="BG258" s="202">
        <f t="shared" si="6"/>
        <v>0</v>
      </c>
      <c r="BH258" s="202">
        <f t="shared" si="7"/>
        <v>0</v>
      </c>
      <c r="BI258" s="202">
        <f t="shared" si="8"/>
        <v>0</v>
      </c>
      <c r="BJ258" s="17" t="s">
        <v>89</v>
      </c>
      <c r="BK258" s="202">
        <f t="shared" si="9"/>
        <v>0</v>
      </c>
      <c r="BL258" s="17" t="s">
        <v>227</v>
      </c>
      <c r="BM258" s="201" t="s">
        <v>467</v>
      </c>
    </row>
    <row r="259" spans="1:65" s="2" customFormat="1" ht="21.75" customHeight="1">
      <c r="A259" s="34"/>
      <c r="B259" s="35"/>
      <c r="C259" s="190" t="s">
        <v>468</v>
      </c>
      <c r="D259" s="190" t="s">
        <v>222</v>
      </c>
      <c r="E259" s="191" t="s">
        <v>469</v>
      </c>
      <c r="F259" s="192" t="s">
        <v>470</v>
      </c>
      <c r="G259" s="193" t="s">
        <v>405</v>
      </c>
      <c r="H259" s="194">
        <v>41</v>
      </c>
      <c r="I259" s="195"/>
      <c r="J259" s="196">
        <f t="shared" si="0"/>
        <v>0</v>
      </c>
      <c r="K259" s="192" t="s">
        <v>226</v>
      </c>
      <c r="L259" s="39"/>
      <c r="M259" s="197" t="s">
        <v>1</v>
      </c>
      <c r="N259" s="198" t="s">
        <v>42</v>
      </c>
      <c r="O259" s="71"/>
      <c r="P259" s="199">
        <f t="shared" si="1"/>
        <v>0</v>
      </c>
      <c r="Q259" s="199">
        <v>0.07285</v>
      </c>
      <c r="R259" s="199">
        <f t="shared" si="2"/>
        <v>2.98685</v>
      </c>
      <c r="S259" s="199">
        <v>0</v>
      </c>
      <c r="T259" s="200">
        <f t="shared" si="3"/>
        <v>0</v>
      </c>
      <c r="U259" s="34"/>
      <c r="V259" s="34"/>
      <c r="W259" s="34"/>
      <c r="X259" s="34"/>
      <c r="Y259" s="34"/>
      <c r="Z259" s="34"/>
      <c r="AA259" s="34"/>
      <c r="AB259" s="34"/>
      <c r="AC259" s="34"/>
      <c r="AD259" s="34"/>
      <c r="AE259" s="34"/>
      <c r="AR259" s="201" t="s">
        <v>227</v>
      </c>
      <c r="AT259" s="201" t="s">
        <v>222</v>
      </c>
      <c r="AU259" s="201" t="s">
        <v>89</v>
      </c>
      <c r="AY259" s="17" t="s">
        <v>220</v>
      </c>
      <c r="BE259" s="202">
        <f t="shared" si="4"/>
        <v>0</v>
      </c>
      <c r="BF259" s="202">
        <f t="shared" si="5"/>
        <v>0</v>
      </c>
      <c r="BG259" s="202">
        <f t="shared" si="6"/>
        <v>0</v>
      </c>
      <c r="BH259" s="202">
        <f t="shared" si="7"/>
        <v>0</v>
      </c>
      <c r="BI259" s="202">
        <f t="shared" si="8"/>
        <v>0</v>
      </c>
      <c r="BJ259" s="17" t="s">
        <v>89</v>
      </c>
      <c r="BK259" s="202">
        <f t="shared" si="9"/>
        <v>0</v>
      </c>
      <c r="BL259" s="17" t="s">
        <v>227</v>
      </c>
      <c r="BM259" s="201" t="s">
        <v>471</v>
      </c>
    </row>
    <row r="260" spans="1:65" s="2" customFormat="1" ht="21.75" customHeight="1">
      <c r="A260" s="34"/>
      <c r="B260" s="35"/>
      <c r="C260" s="190" t="s">
        <v>472</v>
      </c>
      <c r="D260" s="190" t="s">
        <v>222</v>
      </c>
      <c r="E260" s="191" t="s">
        <v>473</v>
      </c>
      <c r="F260" s="192" t="s">
        <v>474</v>
      </c>
      <c r="G260" s="193" t="s">
        <v>405</v>
      </c>
      <c r="H260" s="194">
        <v>9</v>
      </c>
      <c r="I260" s="195"/>
      <c r="J260" s="196">
        <f t="shared" si="0"/>
        <v>0</v>
      </c>
      <c r="K260" s="192" t="s">
        <v>226</v>
      </c>
      <c r="L260" s="39"/>
      <c r="M260" s="197" t="s">
        <v>1</v>
      </c>
      <c r="N260" s="198" t="s">
        <v>42</v>
      </c>
      <c r="O260" s="71"/>
      <c r="P260" s="199">
        <f t="shared" si="1"/>
        <v>0</v>
      </c>
      <c r="Q260" s="199">
        <v>0.08185</v>
      </c>
      <c r="R260" s="199">
        <f t="shared" si="2"/>
        <v>0.73665</v>
      </c>
      <c r="S260" s="199">
        <v>0</v>
      </c>
      <c r="T260" s="200">
        <f t="shared" si="3"/>
        <v>0</v>
      </c>
      <c r="U260" s="34"/>
      <c r="V260" s="34"/>
      <c r="W260" s="34"/>
      <c r="X260" s="34"/>
      <c r="Y260" s="34"/>
      <c r="Z260" s="34"/>
      <c r="AA260" s="34"/>
      <c r="AB260" s="34"/>
      <c r="AC260" s="34"/>
      <c r="AD260" s="34"/>
      <c r="AE260" s="34"/>
      <c r="AR260" s="201" t="s">
        <v>227</v>
      </c>
      <c r="AT260" s="201" t="s">
        <v>222</v>
      </c>
      <c r="AU260" s="201" t="s">
        <v>89</v>
      </c>
      <c r="AY260" s="17" t="s">
        <v>220</v>
      </c>
      <c r="BE260" s="202">
        <f t="shared" si="4"/>
        <v>0</v>
      </c>
      <c r="BF260" s="202">
        <f t="shared" si="5"/>
        <v>0</v>
      </c>
      <c r="BG260" s="202">
        <f t="shared" si="6"/>
        <v>0</v>
      </c>
      <c r="BH260" s="202">
        <f t="shared" si="7"/>
        <v>0</v>
      </c>
      <c r="BI260" s="202">
        <f t="shared" si="8"/>
        <v>0</v>
      </c>
      <c r="BJ260" s="17" t="s">
        <v>89</v>
      </c>
      <c r="BK260" s="202">
        <f t="shared" si="9"/>
        <v>0</v>
      </c>
      <c r="BL260" s="17" t="s">
        <v>227</v>
      </c>
      <c r="BM260" s="201" t="s">
        <v>475</v>
      </c>
    </row>
    <row r="261" spans="1:65" s="2" customFormat="1" ht="21.75" customHeight="1">
      <c r="A261" s="34"/>
      <c r="B261" s="35"/>
      <c r="C261" s="190" t="s">
        <v>476</v>
      </c>
      <c r="D261" s="190" t="s">
        <v>222</v>
      </c>
      <c r="E261" s="191" t="s">
        <v>477</v>
      </c>
      <c r="F261" s="192" t="s">
        <v>478</v>
      </c>
      <c r="G261" s="193" t="s">
        <v>405</v>
      </c>
      <c r="H261" s="194">
        <v>102</v>
      </c>
      <c r="I261" s="195"/>
      <c r="J261" s="196">
        <f t="shared" si="0"/>
        <v>0</v>
      </c>
      <c r="K261" s="192" t="s">
        <v>226</v>
      </c>
      <c r="L261" s="39"/>
      <c r="M261" s="197" t="s">
        <v>1</v>
      </c>
      <c r="N261" s="198" t="s">
        <v>42</v>
      </c>
      <c r="O261" s="71"/>
      <c r="P261" s="199">
        <f t="shared" si="1"/>
        <v>0</v>
      </c>
      <c r="Q261" s="199">
        <v>0.09105</v>
      </c>
      <c r="R261" s="199">
        <f t="shared" si="2"/>
        <v>9.2871</v>
      </c>
      <c r="S261" s="199">
        <v>0</v>
      </c>
      <c r="T261" s="200">
        <f t="shared" si="3"/>
        <v>0</v>
      </c>
      <c r="U261" s="34"/>
      <c r="V261" s="34"/>
      <c r="W261" s="34"/>
      <c r="X261" s="34"/>
      <c r="Y261" s="34"/>
      <c r="Z261" s="34"/>
      <c r="AA261" s="34"/>
      <c r="AB261" s="34"/>
      <c r="AC261" s="34"/>
      <c r="AD261" s="34"/>
      <c r="AE261" s="34"/>
      <c r="AR261" s="201" t="s">
        <v>227</v>
      </c>
      <c r="AT261" s="201" t="s">
        <v>222</v>
      </c>
      <c r="AU261" s="201" t="s">
        <v>89</v>
      </c>
      <c r="AY261" s="17" t="s">
        <v>220</v>
      </c>
      <c r="BE261" s="202">
        <f t="shared" si="4"/>
        <v>0</v>
      </c>
      <c r="BF261" s="202">
        <f t="shared" si="5"/>
        <v>0</v>
      </c>
      <c r="BG261" s="202">
        <f t="shared" si="6"/>
        <v>0</v>
      </c>
      <c r="BH261" s="202">
        <f t="shared" si="7"/>
        <v>0</v>
      </c>
      <c r="BI261" s="202">
        <f t="shared" si="8"/>
        <v>0</v>
      </c>
      <c r="BJ261" s="17" t="s">
        <v>89</v>
      </c>
      <c r="BK261" s="202">
        <f t="shared" si="9"/>
        <v>0</v>
      </c>
      <c r="BL261" s="17" t="s">
        <v>227</v>
      </c>
      <c r="BM261" s="201" t="s">
        <v>479</v>
      </c>
    </row>
    <row r="262" spans="1:65" s="2" customFormat="1" ht="21.75" customHeight="1">
      <c r="A262" s="34"/>
      <c r="B262" s="35"/>
      <c r="C262" s="190" t="s">
        <v>480</v>
      </c>
      <c r="D262" s="190" t="s">
        <v>222</v>
      </c>
      <c r="E262" s="191" t="s">
        <v>481</v>
      </c>
      <c r="F262" s="192" t="s">
        <v>482</v>
      </c>
      <c r="G262" s="193" t="s">
        <v>405</v>
      </c>
      <c r="H262" s="194">
        <v>6</v>
      </c>
      <c r="I262" s="195"/>
      <c r="J262" s="196">
        <f t="shared" si="0"/>
        <v>0</v>
      </c>
      <c r="K262" s="192" t="s">
        <v>226</v>
      </c>
      <c r="L262" s="39"/>
      <c r="M262" s="197" t="s">
        <v>1</v>
      </c>
      <c r="N262" s="198" t="s">
        <v>42</v>
      </c>
      <c r="O262" s="71"/>
      <c r="P262" s="199">
        <f t="shared" si="1"/>
        <v>0</v>
      </c>
      <c r="Q262" s="199">
        <v>0.10905</v>
      </c>
      <c r="R262" s="199">
        <f t="shared" si="2"/>
        <v>0.6543</v>
      </c>
      <c r="S262" s="199">
        <v>0</v>
      </c>
      <c r="T262" s="200">
        <f t="shared" si="3"/>
        <v>0</v>
      </c>
      <c r="U262" s="34"/>
      <c r="V262" s="34"/>
      <c r="W262" s="34"/>
      <c r="X262" s="34"/>
      <c r="Y262" s="34"/>
      <c r="Z262" s="34"/>
      <c r="AA262" s="34"/>
      <c r="AB262" s="34"/>
      <c r="AC262" s="34"/>
      <c r="AD262" s="34"/>
      <c r="AE262" s="34"/>
      <c r="AR262" s="201" t="s">
        <v>227</v>
      </c>
      <c r="AT262" s="201" t="s">
        <v>222</v>
      </c>
      <c r="AU262" s="201" t="s">
        <v>89</v>
      </c>
      <c r="AY262" s="17" t="s">
        <v>220</v>
      </c>
      <c r="BE262" s="202">
        <f t="shared" si="4"/>
        <v>0</v>
      </c>
      <c r="BF262" s="202">
        <f t="shared" si="5"/>
        <v>0</v>
      </c>
      <c r="BG262" s="202">
        <f t="shared" si="6"/>
        <v>0</v>
      </c>
      <c r="BH262" s="202">
        <f t="shared" si="7"/>
        <v>0</v>
      </c>
      <c r="BI262" s="202">
        <f t="shared" si="8"/>
        <v>0</v>
      </c>
      <c r="BJ262" s="17" t="s">
        <v>89</v>
      </c>
      <c r="BK262" s="202">
        <f t="shared" si="9"/>
        <v>0</v>
      </c>
      <c r="BL262" s="17" t="s">
        <v>227</v>
      </c>
      <c r="BM262" s="201" t="s">
        <v>483</v>
      </c>
    </row>
    <row r="263" spans="1:65" s="2" customFormat="1" ht="21.75" customHeight="1">
      <c r="A263" s="34"/>
      <c r="B263" s="35"/>
      <c r="C263" s="190" t="s">
        <v>484</v>
      </c>
      <c r="D263" s="190" t="s">
        <v>222</v>
      </c>
      <c r="E263" s="191" t="s">
        <v>485</v>
      </c>
      <c r="F263" s="192" t="s">
        <v>486</v>
      </c>
      <c r="G263" s="193" t="s">
        <v>405</v>
      </c>
      <c r="H263" s="194">
        <v>3</v>
      </c>
      <c r="I263" s="195"/>
      <c r="J263" s="196">
        <f t="shared" si="0"/>
        <v>0</v>
      </c>
      <c r="K263" s="192" t="s">
        <v>226</v>
      </c>
      <c r="L263" s="39"/>
      <c r="M263" s="197" t="s">
        <v>1</v>
      </c>
      <c r="N263" s="198" t="s">
        <v>42</v>
      </c>
      <c r="O263" s="71"/>
      <c r="P263" s="199">
        <f t="shared" si="1"/>
        <v>0</v>
      </c>
      <c r="Q263" s="199">
        <v>0.12705</v>
      </c>
      <c r="R263" s="199">
        <f t="shared" si="2"/>
        <v>0.38115</v>
      </c>
      <c r="S263" s="199">
        <v>0</v>
      </c>
      <c r="T263" s="200">
        <f t="shared" si="3"/>
        <v>0</v>
      </c>
      <c r="U263" s="34"/>
      <c r="V263" s="34"/>
      <c r="W263" s="34"/>
      <c r="X263" s="34"/>
      <c r="Y263" s="34"/>
      <c r="Z263" s="34"/>
      <c r="AA263" s="34"/>
      <c r="AB263" s="34"/>
      <c r="AC263" s="34"/>
      <c r="AD263" s="34"/>
      <c r="AE263" s="34"/>
      <c r="AR263" s="201" t="s">
        <v>227</v>
      </c>
      <c r="AT263" s="201" t="s">
        <v>222</v>
      </c>
      <c r="AU263" s="201" t="s">
        <v>89</v>
      </c>
      <c r="AY263" s="17" t="s">
        <v>220</v>
      </c>
      <c r="BE263" s="202">
        <f t="shared" si="4"/>
        <v>0</v>
      </c>
      <c r="BF263" s="202">
        <f t="shared" si="5"/>
        <v>0</v>
      </c>
      <c r="BG263" s="202">
        <f t="shared" si="6"/>
        <v>0</v>
      </c>
      <c r="BH263" s="202">
        <f t="shared" si="7"/>
        <v>0</v>
      </c>
      <c r="BI263" s="202">
        <f t="shared" si="8"/>
        <v>0</v>
      </c>
      <c r="BJ263" s="17" t="s">
        <v>89</v>
      </c>
      <c r="BK263" s="202">
        <f t="shared" si="9"/>
        <v>0</v>
      </c>
      <c r="BL263" s="17" t="s">
        <v>227</v>
      </c>
      <c r="BM263" s="201" t="s">
        <v>487</v>
      </c>
    </row>
    <row r="264" spans="1:65" s="2" customFormat="1" ht="24">
      <c r="A264" s="34"/>
      <c r="B264" s="35"/>
      <c r="C264" s="190" t="s">
        <v>488</v>
      </c>
      <c r="D264" s="190" t="s">
        <v>222</v>
      </c>
      <c r="E264" s="191" t="s">
        <v>489</v>
      </c>
      <c r="F264" s="192" t="s">
        <v>490</v>
      </c>
      <c r="G264" s="193" t="s">
        <v>301</v>
      </c>
      <c r="H264" s="194">
        <v>147.209</v>
      </c>
      <c r="I264" s="195"/>
      <c r="J264" s="196">
        <f t="shared" si="0"/>
        <v>0</v>
      </c>
      <c r="K264" s="192" t="s">
        <v>226</v>
      </c>
      <c r="L264" s="39"/>
      <c r="M264" s="197" t="s">
        <v>1</v>
      </c>
      <c r="N264" s="198" t="s">
        <v>42</v>
      </c>
      <c r="O264" s="71"/>
      <c r="P264" s="199">
        <f t="shared" si="1"/>
        <v>0</v>
      </c>
      <c r="Q264" s="199">
        <v>0.06843</v>
      </c>
      <c r="R264" s="199">
        <f t="shared" si="2"/>
        <v>10.07351187</v>
      </c>
      <c r="S264" s="199">
        <v>0</v>
      </c>
      <c r="T264" s="200">
        <f t="shared" si="3"/>
        <v>0</v>
      </c>
      <c r="U264" s="34"/>
      <c r="V264" s="34"/>
      <c r="W264" s="34"/>
      <c r="X264" s="34"/>
      <c r="Y264" s="34"/>
      <c r="Z264" s="34"/>
      <c r="AA264" s="34"/>
      <c r="AB264" s="34"/>
      <c r="AC264" s="34"/>
      <c r="AD264" s="34"/>
      <c r="AE264" s="34"/>
      <c r="AR264" s="201" t="s">
        <v>227</v>
      </c>
      <c r="AT264" s="201" t="s">
        <v>222</v>
      </c>
      <c r="AU264" s="201" t="s">
        <v>89</v>
      </c>
      <c r="AY264" s="17" t="s">
        <v>220</v>
      </c>
      <c r="BE264" s="202">
        <f t="shared" si="4"/>
        <v>0</v>
      </c>
      <c r="BF264" s="202">
        <f t="shared" si="5"/>
        <v>0</v>
      </c>
      <c r="BG264" s="202">
        <f t="shared" si="6"/>
        <v>0</v>
      </c>
      <c r="BH264" s="202">
        <f t="shared" si="7"/>
        <v>0</v>
      </c>
      <c r="BI264" s="202">
        <f t="shared" si="8"/>
        <v>0</v>
      </c>
      <c r="BJ264" s="17" t="s">
        <v>89</v>
      </c>
      <c r="BK264" s="202">
        <f t="shared" si="9"/>
        <v>0</v>
      </c>
      <c r="BL264" s="17" t="s">
        <v>227</v>
      </c>
      <c r="BM264" s="201" t="s">
        <v>491</v>
      </c>
    </row>
    <row r="265" spans="2:51" s="13" customFormat="1" ht="12">
      <c r="B265" s="203"/>
      <c r="C265" s="204"/>
      <c r="D265" s="205" t="s">
        <v>229</v>
      </c>
      <c r="E265" s="206" t="s">
        <v>1</v>
      </c>
      <c r="F265" s="207" t="s">
        <v>492</v>
      </c>
      <c r="G265" s="204"/>
      <c r="H265" s="208">
        <v>80.034</v>
      </c>
      <c r="I265" s="209"/>
      <c r="J265" s="204"/>
      <c r="K265" s="204"/>
      <c r="L265" s="210"/>
      <c r="M265" s="211"/>
      <c r="N265" s="212"/>
      <c r="O265" s="212"/>
      <c r="P265" s="212"/>
      <c r="Q265" s="212"/>
      <c r="R265" s="212"/>
      <c r="S265" s="212"/>
      <c r="T265" s="213"/>
      <c r="AT265" s="214" t="s">
        <v>229</v>
      </c>
      <c r="AU265" s="214" t="s">
        <v>89</v>
      </c>
      <c r="AV265" s="13" t="s">
        <v>89</v>
      </c>
      <c r="AW265" s="13" t="s">
        <v>31</v>
      </c>
      <c r="AX265" s="13" t="s">
        <v>76</v>
      </c>
      <c r="AY265" s="214" t="s">
        <v>220</v>
      </c>
    </row>
    <row r="266" spans="2:51" s="13" customFormat="1" ht="12">
      <c r="B266" s="203"/>
      <c r="C266" s="204"/>
      <c r="D266" s="205" t="s">
        <v>229</v>
      </c>
      <c r="E266" s="206" t="s">
        <v>1</v>
      </c>
      <c r="F266" s="207" t="s">
        <v>493</v>
      </c>
      <c r="G266" s="204"/>
      <c r="H266" s="208">
        <v>4.922</v>
      </c>
      <c r="I266" s="209"/>
      <c r="J266" s="204"/>
      <c r="K266" s="204"/>
      <c r="L266" s="210"/>
      <c r="M266" s="211"/>
      <c r="N266" s="212"/>
      <c r="O266" s="212"/>
      <c r="P266" s="212"/>
      <c r="Q266" s="212"/>
      <c r="R266" s="212"/>
      <c r="S266" s="212"/>
      <c r="T266" s="213"/>
      <c r="AT266" s="214" t="s">
        <v>229</v>
      </c>
      <c r="AU266" s="214" t="s">
        <v>89</v>
      </c>
      <c r="AV266" s="13" t="s">
        <v>89</v>
      </c>
      <c r="AW266" s="13" t="s">
        <v>31</v>
      </c>
      <c r="AX266" s="13" t="s">
        <v>76</v>
      </c>
      <c r="AY266" s="214" t="s">
        <v>220</v>
      </c>
    </row>
    <row r="267" spans="2:51" s="13" customFormat="1" ht="22.5">
      <c r="B267" s="203"/>
      <c r="C267" s="204"/>
      <c r="D267" s="205" t="s">
        <v>229</v>
      </c>
      <c r="E267" s="206" t="s">
        <v>1</v>
      </c>
      <c r="F267" s="207" t="s">
        <v>494</v>
      </c>
      <c r="G267" s="204"/>
      <c r="H267" s="208">
        <v>40.59</v>
      </c>
      <c r="I267" s="209"/>
      <c r="J267" s="204"/>
      <c r="K267" s="204"/>
      <c r="L267" s="210"/>
      <c r="M267" s="211"/>
      <c r="N267" s="212"/>
      <c r="O267" s="212"/>
      <c r="P267" s="212"/>
      <c r="Q267" s="212"/>
      <c r="R267" s="212"/>
      <c r="S267" s="212"/>
      <c r="T267" s="213"/>
      <c r="AT267" s="214" t="s">
        <v>229</v>
      </c>
      <c r="AU267" s="214" t="s">
        <v>89</v>
      </c>
      <c r="AV267" s="13" t="s">
        <v>89</v>
      </c>
      <c r="AW267" s="13" t="s">
        <v>31</v>
      </c>
      <c r="AX267" s="13" t="s">
        <v>76</v>
      </c>
      <c r="AY267" s="214" t="s">
        <v>220</v>
      </c>
    </row>
    <row r="268" spans="2:51" s="13" customFormat="1" ht="12">
      <c r="B268" s="203"/>
      <c r="C268" s="204"/>
      <c r="D268" s="205" t="s">
        <v>229</v>
      </c>
      <c r="E268" s="206" t="s">
        <v>1</v>
      </c>
      <c r="F268" s="207" t="s">
        <v>495</v>
      </c>
      <c r="G268" s="204"/>
      <c r="H268" s="208">
        <v>21.663</v>
      </c>
      <c r="I268" s="209"/>
      <c r="J268" s="204"/>
      <c r="K268" s="204"/>
      <c r="L268" s="210"/>
      <c r="M268" s="211"/>
      <c r="N268" s="212"/>
      <c r="O268" s="212"/>
      <c r="P268" s="212"/>
      <c r="Q268" s="212"/>
      <c r="R268" s="212"/>
      <c r="S268" s="212"/>
      <c r="T268" s="213"/>
      <c r="AT268" s="214" t="s">
        <v>229</v>
      </c>
      <c r="AU268" s="214" t="s">
        <v>89</v>
      </c>
      <c r="AV268" s="13" t="s">
        <v>89</v>
      </c>
      <c r="AW268" s="13" t="s">
        <v>31</v>
      </c>
      <c r="AX268" s="13" t="s">
        <v>76</v>
      </c>
      <c r="AY268" s="214" t="s">
        <v>220</v>
      </c>
    </row>
    <row r="269" spans="2:51" s="14" customFormat="1" ht="12">
      <c r="B269" s="215"/>
      <c r="C269" s="216"/>
      <c r="D269" s="205" t="s">
        <v>229</v>
      </c>
      <c r="E269" s="217" t="s">
        <v>1</v>
      </c>
      <c r="F269" s="218" t="s">
        <v>249</v>
      </c>
      <c r="G269" s="216"/>
      <c r="H269" s="219">
        <v>147.209</v>
      </c>
      <c r="I269" s="220"/>
      <c r="J269" s="216"/>
      <c r="K269" s="216"/>
      <c r="L269" s="221"/>
      <c r="M269" s="222"/>
      <c r="N269" s="223"/>
      <c r="O269" s="223"/>
      <c r="P269" s="223"/>
      <c r="Q269" s="223"/>
      <c r="R269" s="223"/>
      <c r="S269" s="223"/>
      <c r="T269" s="224"/>
      <c r="AT269" s="225" t="s">
        <v>229</v>
      </c>
      <c r="AU269" s="225" t="s">
        <v>89</v>
      </c>
      <c r="AV269" s="14" t="s">
        <v>227</v>
      </c>
      <c r="AW269" s="14" t="s">
        <v>31</v>
      </c>
      <c r="AX269" s="14" t="s">
        <v>83</v>
      </c>
      <c r="AY269" s="225" t="s">
        <v>220</v>
      </c>
    </row>
    <row r="270" spans="1:65" s="2" customFormat="1" ht="24">
      <c r="A270" s="34"/>
      <c r="B270" s="35"/>
      <c r="C270" s="190" t="s">
        <v>496</v>
      </c>
      <c r="D270" s="190" t="s">
        <v>222</v>
      </c>
      <c r="E270" s="191" t="s">
        <v>497</v>
      </c>
      <c r="F270" s="192" t="s">
        <v>498</v>
      </c>
      <c r="G270" s="193" t="s">
        <v>301</v>
      </c>
      <c r="H270" s="194">
        <v>447.382</v>
      </c>
      <c r="I270" s="195"/>
      <c r="J270" s="196">
        <f>ROUND(I270*H270,2)</f>
        <v>0</v>
      </c>
      <c r="K270" s="192" t="s">
        <v>226</v>
      </c>
      <c r="L270" s="39"/>
      <c r="M270" s="197" t="s">
        <v>1</v>
      </c>
      <c r="N270" s="198" t="s">
        <v>42</v>
      </c>
      <c r="O270" s="71"/>
      <c r="P270" s="199">
        <f>O270*H270</f>
        <v>0</v>
      </c>
      <c r="Q270" s="199">
        <v>0.08731</v>
      </c>
      <c r="R270" s="199">
        <f>Q270*H270</f>
        <v>39.06092242</v>
      </c>
      <c r="S270" s="199">
        <v>0</v>
      </c>
      <c r="T270" s="200">
        <f>S270*H270</f>
        <v>0</v>
      </c>
      <c r="U270" s="34"/>
      <c r="V270" s="34"/>
      <c r="W270" s="34"/>
      <c r="X270" s="34"/>
      <c r="Y270" s="34"/>
      <c r="Z270" s="34"/>
      <c r="AA270" s="34"/>
      <c r="AB270" s="34"/>
      <c r="AC270" s="34"/>
      <c r="AD270" s="34"/>
      <c r="AE270" s="34"/>
      <c r="AR270" s="201" t="s">
        <v>227</v>
      </c>
      <c r="AT270" s="201" t="s">
        <v>222</v>
      </c>
      <c r="AU270" s="201" t="s">
        <v>89</v>
      </c>
      <c r="AY270" s="17" t="s">
        <v>220</v>
      </c>
      <c r="BE270" s="202">
        <f>IF(N270="základní",J270,0)</f>
        <v>0</v>
      </c>
      <c r="BF270" s="202">
        <f>IF(N270="snížená",J270,0)</f>
        <v>0</v>
      </c>
      <c r="BG270" s="202">
        <f>IF(N270="zákl. přenesená",J270,0)</f>
        <v>0</v>
      </c>
      <c r="BH270" s="202">
        <f>IF(N270="sníž. přenesená",J270,0)</f>
        <v>0</v>
      </c>
      <c r="BI270" s="202">
        <f>IF(N270="nulová",J270,0)</f>
        <v>0</v>
      </c>
      <c r="BJ270" s="17" t="s">
        <v>89</v>
      </c>
      <c r="BK270" s="202">
        <f>ROUND(I270*H270,2)</f>
        <v>0</v>
      </c>
      <c r="BL270" s="17" t="s">
        <v>227</v>
      </c>
      <c r="BM270" s="201" t="s">
        <v>499</v>
      </c>
    </row>
    <row r="271" spans="2:51" s="13" customFormat="1" ht="22.5">
      <c r="B271" s="203"/>
      <c r="C271" s="204"/>
      <c r="D271" s="205" t="s">
        <v>229</v>
      </c>
      <c r="E271" s="206" t="s">
        <v>1</v>
      </c>
      <c r="F271" s="207" t="s">
        <v>500</v>
      </c>
      <c r="G271" s="204"/>
      <c r="H271" s="208">
        <v>94.2</v>
      </c>
      <c r="I271" s="209"/>
      <c r="J271" s="204"/>
      <c r="K271" s="204"/>
      <c r="L271" s="210"/>
      <c r="M271" s="211"/>
      <c r="N271" s="212"/>
      <c r="O271" s="212"/>
      <c r="P271" s="212"/>
      <c r="Q271" s="212"/>
      <c r="R271" s="212"/>
      <c r="S271" s="212"/>
      <c r="T271" s="213"/>
      <c r="AT271" s="214" t="s">
        <v>229</v>
      </c>
      <c r="AU271" s="214" t="s">
        <v>89</v>
      </c>
      <c r="AV271" s="13" t="s">
        <v>89</v>
      </c>
      <c r="AW271" s="13" t="s">
        <v>31</v>
      </c>
      <c r="AX271" s="13" t="s">
        <v>76</v>
      </c>
      <c r="AY271" s="214" t="s">
        <v>220</v>
      </c>
    </row>
    <row r="272" spans="2:51" s="13" customFormat="1" ht="22.5">
      <c r="B272" s="203"/>
      <c r="C272" s="204"/>
      <c r="D272" s="205" t="s">
        <v>229</v>
      </c>
      <c r="E272" s="206" t="s">
        <v>1</v>
      </c>
      <c r="F272" s="207" t="s">
        <v>501</v>
      </c>
      <c r="G272" s="204"/>
      <c r="H272" s="208">
        <v>94.575</v>
      </c>
      <c r="I272" s="209"/>
      <c r="J272" s="204"/>
      <c r="K272" s="204"/>
      <c r="L272" s="210"/>
      <c r="M272" s="211"/>
      <c r="N272" s="212"/>
      <c r="O272" s="212"/>
      <c r="P272" s="212"/>
      <c r="Q272" s="212"/>
      <c r="R272" s="212"/>
      <c r="S272" s="212"/>
      <c r="T272" s="213"/>
      <c r="AT272" s="214" t="s">
        <v>229</v>
      </c>
      <c r="AU272" s="214" t="s">
        <v>89</v>
      </c>
      <c r="AV272" s="13" t="s">
        <v>89</v>
      </c>
      <c r="AW272" s="13" t="s">
        <v>31</v>
      </c>
      <c r="AX272" s="13" t="s">
        <v>76</v>
      </c>
      <c r="AY272" s="214" t="s">
        <v>220</v>
      </c>
    </row>
    <row r="273" spans="2:51" s="13" customFormat="1" ht="22.5">
      <c r="B273" s="203"/>
      <c r="C273" s="204"/>
      <c r="D273" s="205" t="s">
        <v>229</v>
      </c>
      <c r="E273" s="206" t="s">
        <v>1</v>
      </c>
      <c r="F273" s="207" t="s">
        <v>502</v>
      </c>
      <c r="G273" s="204"/>
      <c r="H273" s="208">
        <v>49.53</v>
      </c>
      <c r="I273" s="209"/>
      <c r="J273" s="204"/>
      <c r="K273" s="204"/>
      <c r="L273" s="210"/>
      <c r="M273" s="211"/>
      <c r="N273" s="212"/>
      <c r="O273" s="212"/>
      <c r="P273" s="212"/>
      <c r="Q273" s="212"/>
      <c r="R273" s="212"/>
      <c r="S273" s="212"/>
      <c r="T273" s="213"/>
      <c r="AT273" s="214" t="s">
        <v>229</v>
      </c>
      <c r="AU273" s="214" t="s">
        <v>89</v>
      </c>
      <c r="AV273" s="13" t="s">
        <v>89</v>
      </c>
      <c r="AW273" s="13" t="s">
        <v>31</v>
      </c>
      <c r="AX273" s="13" t="s">
        <v>76</v>
      </c>
      <c r="AY273" s="214" t="s">
        <v>220</v>
      </c>
    </row>
    <row r="274" spans="2:51" s="13" customFormat="1" ht="12">
      <c r="B274" s="203"/>
      <c r="C274" s="204"/>
      <c r="D274" s="205" t="s">
        <v>229</v>
      </c>
      <c r="E274" s="206" t="s">
        <v>1</v>
      </c>
      <c r="F274" s="207" t="s">
        <v>503</v>
      </c>
      <c r="G274" s="204"/>
      <c r="H274" s="208">
        <v>-13.101</v>
      </c>
      <c r="I274" s="209"/>
      <c r="J274" s="204"/>
      <c r="K274" s="204"/>
      <c r="L274" s="210"/>
      <c r="M274" s="211"/>
      <c r="N274" s="212"/>
      <c r="O274" s="212"/>
      <c r="P274" s="212"/>
      <c r="Q274" s="212"/>
      <c r="R274" s="212"/>
      <c r="S274" s="212"/>
      <c r="T274" s="213"/>
      <c r="AT274" s="214" t="s">
        <v>229</v>
      </c>
      <c r="AU274" s="214" t="s">
        <v>89</v>
      </c>
      <c r="AV274" s="13" t="s">
        <v>89</v>
      </c>
      <c r="AW274" s="13" t="s">
        <v>31</v>
      </c>
      <c r="AX274" s="13" t="s">
        <v>76</v>
      </c>
      <c r="AY274" s="214" t="s">
        <v>220</v>
      </c>
    </row>
    <row r="275" spans="2:51" s="13" customFormat="1" ht="12">
      <c r="B275" s="203"/>
      <c r="C275" s="204"/>
      <c r="D275" s="205" t="s">
        <v>229</v>
      </c>
      <c r="E275" s="206" t="s">
        <v>1</v>
      </c>
      <c r="F275" s="207" t="s">
        <v>504</v>
      </c>
      <c r="G275" s="204"/>
      <c r="H275" s="208">
        <v>110.07</v>
      </c>
      <c r="I275" s="209"/>
      <c r="J275" s="204"/>
      <c r="K275" s="204"/>
      <c r="L275" s="210"/>
      <c r="M275" s="211"/>
      <c r="N275" s="212"/>
      <c r="O275" s="212"/>
      <c r="P275" s="212"/>
      <c r="Q275" s="212"/>
      <c r="R275" s="212"/>
      <c r="S275" s="212"/>
      <c r="T275" s="213"/>
      <c r="AT275" s="214" t="s">
        <v>229</v>
      </c>
      <c r="AU275" s="214" t="s">
        <v>89</v>
      </c>
      <c r="AV275" s="13" t="s">
        <v>89</v>
      </c>
      <c r="AW275" s="13" t="s">
        <v>31</v>
      </c>
      <c r="AX275" s="13" t="s">
        <v>76</v>
      </c>
      <c r="AY275" s="214" t="s">
        <v>220</v>
      </c>
    </row>
    <row r="276" spans="2:51" s="13" customFormat="1" ht="12">
      <c r="B276" s="203"/>
      <c r="C276" s="204"/>
      <c r="D276" s="205" t="s">
        <v>229</v>
      </c>
      <c r="E276" s="206" t="s">
        <v>1</v>
      </c>
      <c r="F276" s="207" t="s">
        <v>505</v>
      </c>
      <c r="G276" s="204"/>
      <c r="H276" s="208">
        <v>-15.563</v>
      </c>
      <c r="I276" s="209"/>
      <c r="J276" s="204"/>
      <c r="K276" s="204"/>
      <c r="L276" s="210"/>
      <c r="M276" s="211"/>
      <c r="N276" s="212"/>
      <c r="O276" s="212"/>
      <c r="P276" s="212"/>
      <c r="Q276" s="212"/>
      <c r="R276" s="212"/>
      <c r="S276" s="212"/>
      <c r="T276" s="213"/>
      <c r="AT276" s="214" t="s">
        <v>229</v>
      </c>
      <c r="AU276" s="214" t="s">
        <v>89</v>
      </c>
      <c r="AV276" s="13" t="s">
        <v>89</v>
      </c>
      <c r="AW276" s="13" t="s">
        <v>31</v>
      </c>
      <c r="AX276" s="13" t="s">
        <v>76</v>
      </c>
      <c r="AY276" s="214" t="s">
        <v>220</v>
      </c>
    </row>
    <row r="277" spans="2:51" s="13" customFormat="1" ht="22.5">
      <c r="B277" s="203"/>
      <c r="C277" s="204"/>
      <c r="D277" s="205" t="s">
        <v>229</v>
      </c>
      <c r="E277" s="206" t="s">
        <v>1</v>
      </c>
      <c r="F277" s="207" t="s">
        <v>506</v>
      </c>
      <c r="G277" s="204"/>
      <c r="H277" s="208">
        <v>121.08</v>
      </c>
      <c r="I277" s="209"/>
      <c r="J277" s="204"/>
      <c r="K277" s="204"/>
      <c r="L277" s="210"/>
      <c r="M277" s="211"/>
      <c r="N277" s="212"/>
      <c r="O277" s="212"/>
      <c r="P277" s="212"/>
      <c r="Q277" s="212"/>
      <c r="R277" s="212"/>
      <c r="S277" s="212"/>
      <c r="T277" s="213"/>
      <c r="AT277" s="214" t="s">
        <v>229</v>
      </c>
      <c r="AU277" s="214" t="s">
        <v>89</v>
      </c>
      <c r="AV277" s="13" t="s">
        <v>89</v>
      </c>
      <c r="AW277" s="13" t="s">
        <v>31</v>
      </c>
      <c r="AX277" s="13" t="s">
        <v>76</v>
      </c>
      <c r="AY277" s="214" t="s">
        <v>220</v>
      </c>
    </row>
    <row r="278" spans="2:51" s="13" customFormat="1" ht="12">
      <c r="B278" s="203"/>
      <c r="C278" s="204"/>
      <c r="D278" s="205" t="s">
        <v>229</v>
      </c>
      <c r="E278" s="206" t="s">
        <v>1</v>
      </c>
      <c r="F278" s="207" t="s">
        <v>507</v>
      </c>
      <c r="G278" s="204"/>
      <c r="H278" s="208">
        <v>6.591</v>
      </c>
      <c r="I278" s="209"/>
      <c r="J278" s="204"/>
      <c r="K278" s="204"/>
      <c r="L278" s="210"/>
      <c r="M278" s="211"/>
      <c r="N278" s="212"/>
      <c r="O278" s="212"/>
      <c r="P278" s="212"/>
      <c r="Q278" s="212"/>
      <c r="R278" s="212"/>
      <c r="S278" s="212"/>
      <c r="T278" s="213"/>
      <c r="AT278" s="214" t="s">
        <v>229</v>
      </c>
      <c r="AU278" s="214" t="s">
        <v>89</v>
      </c>
      <c r="AV278" s="13" t="s">
        <v>89</v>
      </c>
      <c r="AW278" s="13" t="s">
        <v>31</v>
      </c>
      <c r="AX278" s="13" t="s">
        <v>76</v>
      </c>
      <c r="AY278" s="214" t="s">
        <v>220</v>
      </c>
    </row>
    <row r="279" spans="2:51" s="14" customFormat="1" ht="12">
      <c r="B279" s="215"/>
      <c r="C279" s="216"/>
      <c r="D279" s="205" t="s">
        <v>229</v>
      </c>
      <c r="E279" s="217" t="s">
        <v>1</v>
      </c>
      <c r="F279" s="218" t="s">
        <v>249</v>
      </c>
      <c r="G279" s="216"/>
      <c r="H279" s="219">
        <v>447.382</v>
      </c>
      <c r="I279" s="220"/>
      <c r="J279" s="216"/>
      <c r="K279" s="216"/>
      <c r="L279" s="221"/>
      <c r="M279" s="222"/>
      <c r="N279" s="223"/>
      <c r="O279" s="223"/>
      <c r="P279" s="223"/>
      <c r="Q279" s="223"/>
      <c r="R279" s="223"/>
      <c r="S279" s="223"/>
      <c r="T279" s="224"/>
      <c r="AT279" s="225" t="s">
        <v>229</v>
      </c>
      <c r="AU279" s="225" t="s">
        <v>89</v>
      </c>
      <c r="AV279" s="14" t="s">
        <v>227</v>
      </c>
      <c r="AW279" s="14" t="s">
        <v>31</v>
      </c>
      <c r="AX279" s="14" t="s">
        <v>83</v>
      </c>
      <c r="AY279" s="225" t="s">
        <v>220</v>
      </c>
    </row>
    <row r="280" spans="1:65" s="2" customFormat="1" ht="33" customHeight="1">
      <c r="A280" s="34"/>
      <c r="B280" s="35"/>
      <c r="C280" s="190" t="s">
        <v>508</v>
      </c>
      <c r="D280" s="190" t="s">
        <v>222</v>
      </c>
      <c r="E280" s="191" t="s">
        <v>509</v>
      </c>
      <c r="F280" s="192" t="s">
        <v>510</v>
      </c>
      <c r="G280" s="193" t="s">
        <v>301</v>
      </c>
      <c r="H280" s="194">
        <v>435.407</v>
      </c>
      <c r="I280" s="195"/>
      <c r="J280" s="196">
        <f>ROUND(I280*H280,2)</f>
        <v>0</v>
      </c>
      <c r="K280" s="192" t="s">
        <v>226</v>
      </c>
      <c r="L280" s="39"/>
      <c r="M280" s="197" t="s">
        <v>1</v>
      </c>
      <c r="N280" s="198" t="s">
        <v>42</v>
      </c>
      <c r="O280" s="71"/>
      <c r="P280" s="199">
        <f>O280*H280</f>
        <v>0</v>
      </c>
      <c r="Q280" s="199">
        <v>0.12315</v>
      </c>
      <c r="R280" s="199">
        <f>Q280*H280</f>
        <v>53.62037204999999</v>
      </c>
      <c r="S280" s="199">
        <v>0</v>
      </c>
      <c r="T280" s="200">
        <f>S280*H280</f>
        <v>0</v>
      </c>
      <c r="U280" s="34"/>
      <c r="V280" s="34"/>
      <c r="W280" s="34"/>
      <c r="X280" s="34"/>
      <c r="Y280" s="34"/>
      <c r="Z280" s="34"/>
      <c r="AA280" s="34"/>
      <c r="AB280" s="34"/>
      <c r="AC280" s="34"/>
      <c r="AD280" s="34"/>
      <c r="AE280" s="34"/>
      <c r="AR280" s="201" t="s">
        <v>227</v>
      </c>
      <c r="AT280" s="201" t="s">
        <v>222</v>
      </c>
      <c r="AU280" s="201" t="s">
        <v>89</v>
      </c>
      <c r="AY280" s="17" t="s">
        <v>220</v>
      </c>
      <c r="BE280" s="202">
        <f>IF(N280="základní",J280,0)</f>
        <v>0</v>
      </c>
      <c r="BF280" s="202">
        <f>IF(N280="snížená",J280,0)</f>
        <v>0</v>
      </c>
      <c r="BG280" s="202">
        <f>IF(N280="zákl. přenesená",J280,0)</f>
        <v>0</v>
      </c>
      <c r="BH280" s="202">
        <f>IF(N280="sníž. přenesená",J280,0)</f>
        <v>0</v>
      </c>
      <c r="BI280" s="202">
        <f>IF(N280="nulová",J280,0)</f>
        <v>0</v>
      </c>
      <c r="BJ280" s="17" t="s">
        <v>89</v>
      </c>
      <c r="BK280" s="202">
        <f>ROUND(I280*H280,2)</f>
        <v>0</v>
      </c>
      <c r="BL280" s="17" t="s">
        <v>227</v>
      </c>
      <c r="BM280" s="201" t="s">
        <v>511</v>
      </c>
    </row>
    <row r="281" spans="2:51" s="13" customFormat="1" ht="22.5">
      <c r="B281" s="203"/>
      <c r="C281" s="204"/>
      <c r="D281" s="205" t="s">
        <v>229</v>
      </c>
      <c r="E281" s="206" t="s">
        <v>1</v>
      </c>
      <c r="F281" s="207" t="s">
        <v>512</v>
      </c>
      <c r="G281" s="204"/>
      <c r="H281" s="208">
        <v>123.75</v>
      </c>
      <c r="I281" s="209"/>
      <c r="J281" s="204"/>
      <c r="K281" s="204"/>
      <c r="L281" s="210"/>
      <c r="M281" s="211"/>
      <c r="N281" s="212"/>
      <c r="O281" s="212"/>
      <c r="P281" s="212"/>
      <c r="Q281" s="212"/>
      <c r="R281" s="212"/>
      <c r="S281" s="212"/>
      <c r="T281" s="213"/>
      <c r="AT281" s="214" t="s">
        <v>229</v>
      </c>
      <c r="AU281" s="214" t="s">
        <v>89</v>
      </c>
      <c r="AV281" s="13" t="s">
        <v>89</v>
      </c>
      <c r="AW281" s="13" t="s">
        <v>31</v>
      </c>
      <c r="AX281" s="13" t="s">
        <v>76</v>
      </c>
      <c r="AY281" s="214" t="s">
        <v>220</v>
      </c>
    </row>
    <row r="282" spans="2:51" s="13" customFormat="1" ht="12">
      <c r="B282" s="203"/>
      <c r="C282" s="204"/>
      <c r="D282" s="205" t="s">
        <v>229</v>
      </c>
      <c r="E282" s="206" t="s">
        <v>1</v>
      </c>
      <c r="F282" s="207" t="s">
        <v>513</v>
      </c>
      <c r="G282" s="204"/>
      <c r="H282" s="208">
        <v>164.49</v>
      </c>
      <c r="I282" s="209"/>
      <c r="J282" s="204"/>
      <c r="K282" s="204"/>
      <c r="L282" s="210"/>
      <c r="M282" s="211"/>
      <c r="N282" s="212"/>
      <c r="O282" s="212"/>
      <c r="P282" s="212"/>
      <c r="Q282" s="212"/>
      <c r="R282" s="212"/>
      <c r="S282" s="212"/>
      <c r="T282" s="213"/>
      <c r="AT282" s="214" t="s">
        <v>229</v>
      </c>
      <c r="AU282" s="214" t="s">
        <v>89</v>
      </c>
      <c r="AV282" s="13" t="s">
        <v>89</v>
      </c>
      <c r="AW282" s="13" t="s">
        <v>31</v>
      </c>
      <c r="AX282" s="13" t="s">
        <v>76</v>
      </c>
      <c r="AY282" s="214" t="s">
        <v>220</v>
      </c>
    </row>
    <row r="283" spans="2:51" s="13" customFormat="1" ht="12">
      <c r="B283" s="203"/>
      <c r="C283" s="204"/>
      <c r="D283" s="205" t="s">
        <v>229</v>
      </c>
      <c r="E283" s="206" t="s">
        <v>1</v>
      </c>
      <c r="F283" s="207" t="s">
        <v>514</v>
      </c>
      <c r="G283" s="204"/>
      <c r="H283" s="208">
        <v>-29.353</v>
      </c>
      <c r="I283" s="209"/>
      <c r="J283" s="204"/>
      <c r="K283" s="204"/>
      <c r="L283" s="210"/>
      <c r="M283" s="211"/>
      <c r="N283" s="212"/>
      <c r="O283" s="212"/>
      <c r="P283" s="212"/>
      <c r="Q283" s="212"/>
      <c r="R283" s="212"/>
      <c r="S283" s="212"/>
      <c r="T283" s="213"/>
      <c r="AT283" s="214" t="s">
        <v>229</v>
      </c>
      <c r="AU283" s="214" t="s">
        <v>89</v>
      </c>
      <c r="AV283" s="13" t="s">
        <v>89</v>
      </c>
      <c r="AW283" s="13" t="s">
        <v>31</v>
      </c>
      <c r="AX283" s="13" t="s">
        <v>76</v>
      </c>
      <c r="AY283" s="214" t="s">
        <v>220</v>
      </c>
    </row>
    <row r="284" spans="2:51" s="13" customFormat="1" ht="22.5">
      <c r="B284" s="203"/>
      <c r="C284" s="204"/>
      <c r="D284" s="205" t="s">
        <v>229</v>
      </c>
      <c r="E284" s="206" t="s">
        <v>1</v>
      </c>
      <c r="F284" s="207" t="s">
        <v>515</v>
      </c>
      <c r="G284" s="204"/>
      <c r="H284" s="208">
        <v>148.41</v>
      </c>
      <c r="I284" s="209"/>
      <c r="J284" s="204"/>
      <c r="K284" s="204"/>
      <c r="L284" s="210"/>
      <c r="M284" s="211"/>
      <c r="N284" s="212"/>
      <c r="O284" s="212"/>
      <c r="P284" s="212"/>
      <c r="Q284" s="212"/>
      <c r="R284" s="212"/>
      <c r="S284" s="212"/>
      <c r="T284" s="213"/>
      <c r="AT284" s="214" t="s">
        <v>229</v>
      </c>
      <c r="AU284" s="214" t="s">
        <v>89</v>
      </c>
      <c r="AV284" s="13" t="s">
        <v>89</v>
      </c>
      <c r="AW284" s="13" t="s">
        <v>31</v>
      </c>
      <c r="AX284" s="13" t="s">
        <v>76</v>
      </c>
      <c r="AY284" s="214" t="s">
        <v>220</v>
      </c>
    </row>
    <row r="285" spans="2:51" s="13" customFormat="1" ht="22.5">
      <c r="B285" s="203"/>
      <c r="C285" s="204"/>
      <c r="D285" s="205" t="s">
        <v>229</v>
      </c>
      <c r="E285" s="206" t="s">
        <v>1</v>
      </c>
      <c r="F285" s="207" t="s">
        <v>516</v>
      </c>
      <c r="G285" s="204"/>
      <c r="H285" s="208">
        <v>28.11</v>
      </c>
      <c r="I285" s="209"/>
      <c r="J285" s="204"/>
      <c r="K285" s="204"/>
      <c r="L285" s="210"/>
      <c r="M285" s="211"/>
      <c r="N285" s="212"/>
      <c r="O285" s="212"/>
      <c r="P285" s="212"/>
      <c r="Q285" s="212"/>
      <c r="R285" s="212"/>
      <c r="S285" s="212"/>
      <c r="T285" s="213"/>
      <c r="AT285" s="214" t="s">
        <v>229</v>
      </c>
      <c r="AU285" s="214" t="s">
        <v>89</v>
      </c>
      <c r="AV285" s="13" t="s">
        <v>89</v>
      </c>
      <c r="AW285" s="13" t="s">
        <v>31</v>
      </c>
      <c r="AX285" s="13" t="s">
        <v>76</v>
      </c>
      <c r="AY285" s="214" t="s">
        <v>220</v>
      </c>
    </row>
    <row r="286" spans="2:51" s="14" customFormat="1" ht="12">
      <c r="B286" s="215"/>
      <c r="C286" s="216"/>
      <c r="D286" s="205" t="s">
        <v>229</v>
      </c>
      <c r="E286" s="217" t="s">
        <v>1</v>
      </c>
      <c r="F286" s="218" t="s">
        <v>249</v>
      </c>
      <c r="G286" s="216"/>
      <c r="H286" s="219">
        <v>435.40700000000004</v>
      </c>
      <c r="I286" s="220"/>
      <c r="J286" s="216"/>
      <c r="K286" s="216"/>
      <c r="L286" s="221"/>
      <c r="M286" s="222"/>
      <c r="N286" s="223"/>
      <c r="O286" s="223"/>
      <c r="P286" s="223"/>
      <c r="Q286" s="223"/>
      <c r="R286" s="223"/>
      <c r="S286" s="223"/>
      <c r="T286" s="224"/>
      <c r="AT286" s="225" t="s">
        <v>229</v>
      </c>
      <c r="AU286" s="225" t="s">
        <v>89</v>
      </c>
      <c r="AV286" s="14" t="s">
        <v>227</v>
      </c>
      <c r="AW286" s="14" t="s">
        <v>31</v>
      </c>
      <c r="AX286" s="14" t="s">
        <v>83</v>
      </c>
      <c r="AY286" s="225" t="s">
        <v>220</v>
      </c>
    </row>
    <row r="287" spans="2:63" s="12" customFormat="1" ht="22.9" customHeight="1">
      <c r="B287" s="174"/>
      <c r="C287" s="175"/>
      <c r="D287" s="176" t="s">
        <v>75</v>
      </c>
      <c r="E287" s="188" t="s">
        <v>227</v>
      </c>
      <c r="F287" s="188" t="s">
        <v>517</v>
      </c>
      <c r="G287" s="175"/>
      <c r="H287" s="175"/>
      <c r="I287" s="178"/>
      <c r="J287" s="189">
        <f>BK287</f>
        <v>0</v>
      </c>
      <c r="K287" s="175"/>
      <c r="L287" s="180"/>
      <c r="M287" s="181"/>
      <c r="N287" s="182"/>
      <c r="O287" s="182"/>
      <c r="P287" s="183">
        <f>SUM(P288:P360)</f>
        <v>0</v>
      </c>
      <c r="Q287" s="182"/>
      <c r="R287" s="183">
        <f>SUM(R288:R360)</f>
        <v>170.82337539999995</v>
      </c>
      <c r="S287" s="182"/>
      <c r="T287" s="184">
        <f>SUM(T288:T360)</f>
        <v>0</v>
      </c>
      <c r="AR287" s="185" t="s">
        <v>83</v>
      </c>
      <c r="AT287" s="186" t="s">
        <v>75</v>
      </c>
      <c r="AU287" s="186" t="s">
        <v>83</v>
      </c>
      <c r="AY287" s="185" t="s">
        <v>220</v>
      </c>
      <c r="BK287" s="187">
        <f>SUM(BK288:BK360)</f>
        <v>0</v>
      </c>
    </row>
    <row r="288" spans="1:65" s="2" customFormat="1" ht="16.5" customHeight="1">
      <c r="A288" s="34"/>
      <c r="B288" s="35"/>
      <c r="C288" s="190" t="s">
        <v>518</v>
      </c>
      <c r="D288" s="190" t="s">
        <v>222</v>
      </c>
      <c r="E288" s="191" t="s">
        <v>519</v>
      </c>
      <c r="F288" s="192" t="s">
        <v>520</v>
      </c>
      <c r="G288" s="193" t="s">
        <v>301</v>
      </c>
      <c r="H288" s="194">
        <v>1692.398</v>
      </c>
      <c r="I288" s="195"/>
      <c r="J288" s="196">
        <f>ROUND(I288*H288,2)</f>
        <v>0</v>
      </c>
      <c r="K288" s="192" t="s">
        <v>1</v>
      </c>
      <c r="L288" s="39"/>
      <c r="M288" s="197" t="s">
        <v>1</v>
      </c>
      <c r="N288" s="198" t="s">
        <v>42</v>
      </c>
      <c r="O288" s="71"/>
      <c r="P288" s="199">
        <f>O288*H288</f>
        <v>0</v>
      </c>
      <c r="Q288" s="199">
        <v>0</v>
      </c>
      <c r="R288" s="199">
        <f>Q288*H288</f>
        <v>0</v>
      </c>
      <c r="S288" s="199">
        <v>0</v>
      </c>
      <c r="T288" s="200">
        <f>S288*H288</f>
        <v>0</v>
      </c>
      <c r="U288" s="34"/>
      <c r="V288" s="34"/>
      <c r="W288" s="34"/>
      <c r="X288" s="34"/>
      <c r="Y288" s="34"/>
      <c r="Z288" s="34"/>
      <c r="AA288" s="34"/>
      <c r="AB288" s="34"/>
      <c r="AC288" s="34"/>
      <c r="AD288" s="34"/>
      <c r="AE288" s="34"/>
      <c r="AR288" s="201" t="s">
        <v>227</v>
      </c>
      <c r="AT288" s="201" t="s">
        <v>222</v>
      </c>
      <c r="AU288" s="201" t="s">
        <v>89</v>
      </c>
      <c r="AY288" s="17" t="s">
        <v>220</v>
      </c>
      <c r="BE288" s="202">
        <f>IF(N288="základní",J288,0)</f>
        <v>0</v>
      </c>
      <c r="BF288" s="202">
        <f>IF(N288="snížená",J288,0)</f>
        <v>0</v>
      </c>
      <c r="BG288" s="202">
        <f>IF(N288="zákl. přenesená",J288,0)</f>
        <v>0</v>
      </c>
      <c r="BH288" s="202">
        <f>IF(N288="sníž. přenesená",J288,0)</f>
        <v>0</v>
      </c>
      <c r="BI288" s="202">
        <f>IF(N288="nulová",J288,0)</f>
        <v>0</v>
      </c>
      <c r="BJ288" s="17" t="s">
        <v>89</v>
      </c>
      <c r="BK288" s="202">
        <f>ROUND(I288*H288,2)</f>
        <v>0</v>
      </c>
      <c r="BL288" s="17" t="s">
        <v>227</v>
      </c>
      <c r="BM288" s="201" t="s">
        <v>521</v>
      </c>
    </row>
    <row r="289" spans="2:51" s="13" customFormat="1" ht="12">
      <c r="B289" s="203"/>
      <c r="C289" s="204"/>
      <c r="D289" s="205" t="s">
        <v>229</v>
      </c>
      <c r="E289" s="206" t="s">
        <v>1</v>
      </c>
      <c r="F289" s="207" t="s">
        <v>522</v>
      </c>
      <c r="G289" s="204"/>
      <c r="H289" s="208">
        <v>406.008</v>
      </c>
      <c r="I289" s="209"/>
      <c r="J289" s="204"/>
      <c r="K289" s="204"/>
      <c r="L289" s="210"/>
      <c r="M289" s="211"/>
      <c r="N289" s="212"/>
      <c r="O289" s="212"/>
      <c r="P289" s="212"/>
      <c r="Q289" s="212"/>
      <c r="R289" s="212"/>
      <c r="S289" s="212"/>
      <c r="T289" s="213"/>
      <c r="AT289" s="214" t="s">
        <v>229</v>
      </c>
      <c r="AU289" s="214" t="s">
        <v>89</v>
      </c>
      <c r="AV289" s="13" t="s">
        <v>89</v>
      </c>
      <c r="AW289" s="13" t="s">
        <v>31</v>
      </c>
      <c r="AX289" s="13" t="s">
        <v>76</v>
      </c>
      <c r="AY289" s="214" t="s">
        <v>220</v>
      </c>
    </row>
    <row r="290" spans="2:51" s="13" customFormat="1" ht="12">
      <c r="B290" s="203"/>
      <c r="C290" s="204"/>
      <c r="D290" s="205" t="s">
        <v>229</v>
      </c>
      <c r="E290" s="206" t="s">
        <v>1</v>
      </c>
      <c r="F290" s="207" t="s">
        <v>523</v>
      </c>
      <c r="G290" s="204"/>
      <c r="H290" s="208">
        <v>724.155</v>
      </c>
      <c r="I290" s="209"/>
      <c r="J290" s="204"/>
      <c r="K290" s="204"/>
      <c r="L290" s="210"/>
      <c r="M290" s="211"/>
      <c r="N290" s="212"/>
      <c r="O290" s="212"/>
      <c r="P290" s="212"/>
      <c r="Q290" s="212"/>
      <c r="R290" s="212"/>
      <c r="S290" s="212"/>
      <c r="T290" s="213"/>
      <c r="AT290" s="214" t="s">
        <v>229</v>
      </c>
      <c r="AU290" s="214" t="s">
        <v>89</v>
      </c>
      <c r="AV290" s="13" t="s">
        <v>89</v>
      </c>
      <c r="AW290" s="13" t="s">
        <v>31</v>
      </c>
      <c r="AX290" s="13" t="s">
        <v>76</v>
      </c>
      <c r="AY290" s="214" t="s">
        <v>220</v>
      </c>
    </row>
    <row r="291" spans="2:51" s="13" customFormat="1" ht="12">
      <c r="B291" s="203"/>
      <c r="C291" s="204"/>
      <c r="D291" s="205" t="s">
        <v>229</v>
      </c>
      <c r="E291" s="206" t="s">
        <v>1</v>
      </c>
      <c r="F291" s="207" t="s">
        <v>524</v>
      </c>
      <c r="G291" s="204"/>
      <c r="H291" s="208">
        <v>562.235</v>
      </c>
      <c r="I291" s="209"/>
      <c r="J291" s="204"/>
      <c r="K291" s="204"/>
      <c r="L291" s="210"/>
      <c r="M291" s="211"/>
      <c r="N291" s="212"/>
      <c r="O291" s="212"/>
      <c r="P291" s="212"/>
      <c r="Q291" s="212"/>
      <c r="R291" s="212"/>
      <c r="S291" s="212"/>
      <c r="T291" s="213"/>
      <c r="AT291" s="214" t="s">
        <v>229</v>
      </c>
      <c r="AU291" s="214" t="s">
        <v>89</v>
      </c>
      <c r="AV291" s="13" t="s">
        <v>89</v>
      </c>
      <c r="AW291" s="13" t="s">
        <v>31</v>
      </c>
      <c r="AX291" s="13" t="s">
        <v>76</v>
      </c>
      <c r="AY291" s="214" t="s">
        <v>220</v>
      </c>
    </row>
    <row r="292" spans="2:51" s="14" customFormat="1" ht="12">
      <c r="B292" s="215"/>
      <c r="C292" s="216"/>
      <c r="D292" s="205" t="s">
        <v>229</v>
      </c>
      <c r="E292" s="217" t="s">
        <v>1</v>
      </c>
      <c r="F292" s="218" t="s">
        <v>249</v>
      </c>
      <c r="G292" s="216"/>
      <c r="H292" s="219">
        <v>1692.3980000000001</v>
      </c>
      <c r="I292" s="220"/>
      <c r="J292" s="216"/>
      <c r="K292" s="216"/>
      <c r="L292" s="221"/>
      <c r="M292" s="222"/>
      <c r="N292" s="223"/>
      <c r="O292" s="223"/>
      <c r="P292" s="223"/>
      <c r="Q292" s="223"/>
      <c r="R292" s="223"/>
      <c r="S292" s="223"/>
      <c r="T292" s="224"/>
      <c r="AT292" s="225" t="s">
        <v>229</v>
      </c>
      <c r="AU292" s="225" t="s">
        <v>89</v>
      </c>
      <c r="AV292" s="14" t="s">
        <v>227</v>
      </c>
      <c r="AW292" s="14" t="s">
        <v>31</v>
      </c>
      <c r="AX292" s="14" t="s">
        <v>83</v>
      </c>
      <c r="AY292" s="225" t="s">
        <v>220</v>
      </c>
    </row>
    <row r="293" spans="1:65" s="2" customFormat="1" ht="24">
      <c r="A293" s="34"/>
      <c r="B293" s="35"/>
      <c r="C293" s="190" t="s">
        <v>525</v>
      </c>
      <c r="D293" s="190" t="s">
        <v>222</v>
      </c>
      <c r="E293" s="191" t="s">
        <v>526</v>
      </c>
      <c r="F293" s="192" t="s">
        <v>527</v>
      </c>
      <c r="G293" s="193" t="s">
        <v>225</v>
      </c>
      <c r="H293" s="194">
        <v>20.424</v>
      </c>
      <c r="I293" s="195"/>
      <c r="J293" s="196">
        <f>ROUND(I293*H293,2)</f>
        <v>0</v>
      </c>
      <c r="K293" s="192" t="s">
        <v>1</v>
      </c>
      <c r="L293" s="39"/>
      <c r="M293" s="197" t="s">
        <v>1</v>
      </c>
      <c r="N293" s="198" t="s">
        <v>42</v>
      </c>
      <c r="O293" s="71"/>
      <c r="P293" s="199">
        <f>O293*H293</f>
        <v>0</v>
      </c>
      <c r="Q293" s="199">
        <v>0</v>
      </c>
      <c r="R293" s="199">
        <f>Q293*H293</f>
        <v>0</v>
      </c>
      <c r="S293" s="199">
        <v>0</v>
      </c>
      <c r="T293" s="200">
        <f>S293*H293</f>
        <v>0</v>
      </c>
      <c r="U293" s="34"/>
      <c r="V293" s="34"/>
      <c r="W293" s="34"/>
      <c r="X293" s="34"/>
      <c r="Y293" s="34"/>
      <c r="Z293" s="34"/>
      <c r="AA293" s="34"/>
      <c r="AB293" s="34"/>
      <c r="AC293" s="34"/>
      <c r="AD293" s="34"/>
      <c r="AE293" s="34"/>
      <c r="AR293" s="201" t="s">
        <v>227</v>
      </c>
      <c r="AT293" s="201" t="s">
        <v>222</v>
      </c>
      <c r="AU293" s="201" t="s">
        <v>89</v>
      </c>
      <c r="AY293" s="17" t="s">
        <v>220</v>
      </c>
      <c r="BE293" s="202">
        <f>IF(N293="základní",J293,0)</f>
        <v>0</v>
      </c>
      <c r="BF293" s="202">
        <f>IF(N293="snížená",J293,0)</f>
        <v>0</v>
      </c>
      <c r="BG293" s="202">
        <f>IF(N293="zákl. přenesená",J293,0)</f>
        <v>0</v>
      </c>
      <c r="BH293" s="202">
        <f>IF(N293="sníž. přenesená",J293,0)</f>
        <v>0</v>
      </c>
      <c r="BI293" s="202">
        <f>IF(N293="nulová",J293,0)</f>
        <v>0</v>
      </c>
      <c r="BJ293" s="17" t="s">
        <v>89</v>
      </c>
      <c r="BK293" s="202">
        <f>ROUND(I293*H293,2)</f>
        <v>0</v>
      </c>
      <c r="BL293" s="17" t="s">
        <v>227</v>
      </c>
      <c r="BM293" s="201" t="s">
        <v>528</v>
      </c>
    </row>
    <row r="294" spans="2:51" s="13" customFormat="1" ht="22.5">
      <c r="B294" s="203"/>
      <c r="C294" s="204"/>
      <c r="D294" s="205" t="s">
        <v>229</v>
      </c>
      <c r="E294" s="206" t="s">
        <v>1</v>
      </c>
      <c r="F294" s="207" t="s">
        <v>529</v>
      </c>
      <c r="G294" s="204"/>
      <c r="H294" s="208">
        <v>11.611</v>
      </c>
      <c r="I294" s="209"/>
      <c r="J294" s="204"/>
      <c r="K294" s="204"/>
      <c r="L294" s="210"/>
      <c r="M294" s="211"/>
      <c r="N294" s="212"/>
      <c r="O294" s="212"/>
      <c r="P294" s="212"/>
      <c r="Q294" s="212"/>
      <c r="R294" s="212"/>
      <c r="S294" s="212"/>
      <c r="T294" s="213"/>
      <c r="AT294" s="214" t="s">
        <v>229</v>
      </c>
      <c r="AU294" s="214" t="s">
        <v>89</v>
      </c>
      <c r="AV294" s="13" t="s">
        <v>89</v>
      </c>
      <c r="AW294" s="13" t="s">
        <v>31</v>
      </c>
      <c r="AX294" s="13" t="s">
        <v>76</v>
      </c>
      <c r="AY294" s="214" t="s">
        <v>220</v>
      </c>
    </row>
    <row r="295" spans="2:51" s="13" customFormat="1" ht="12">
      <c r="B295" s="203"/>
      <c r="C295" s="204"/>
      <c r="D295" s="205" t="s">
        <v>229</v>
      </c>
      <c r="E295" s="206" t="s">
        <v>1</v>
      </c>
      <c r="F295" s="207" t="s">
        <v>530</v>
      </c>
      <c r="G295" s="204"/>
      <c r="H295" s="208">
        <v>8.813</v>
      </c>
      <c r="I295" s="209"/>
      <c r="J295" s="204"/>
      <c r="K295" s="204"/>
      <c r="L295" s="210"/>
      <c r="M295" s="211"/>
      <c r="N295" s="212"/>
      <c r="O295" s="212"/>
      <c r="P295" s="212"/>
      <c r="Q295" s="212"/>
      <c r="R295" s="212"/>
      <c r="S295" s="212"/>
      <c r="T295" s="213"/>
      <c r="AT295" s="214" t="s">
        <v>229</v>
      </c>
      <c r="AU295" s="214" t="s">
        <v>89</v>
      </c>
      <c r="AV295" s="13" t="s">
        <v>89</v>
      </c>
      <c r="AW295" s="13" t="s">
        <v>31</v>
      </c>
      <c r="AX295" s="13" t="s">
        <v>76</v>
      </c>
      <c r="AY295" s="214" t="s">
        <v>220</v>
      </c>
    </row>
    <row r="296" spans="2:51" s="14" customFormat="1" ht="12">
      <c r="B296" s="215"/>
      <c r="C296" s="216"/>
      <c r="D296" s="205" t="s">
        <v>229</v>
      </c>
      <c r="E296" s="217" t="s">
        <v>1</v>
      </c>
      <c r="F296" s="218" t="s">
        <v>249</v>
      </c>
      <c r="G296" s="216"/>
      <c r="H296" s="219">
        <v>20.424</v>
      </c>
      <c r="I296" s="220"/>
      <c r="J296" s="216"/>
      <c r="K296" s="216"/>
      <c r="L296" s="221"/>
      <c r="M296" s="222"/>
      <c r="N296" s="223"/>
      <c r="O296" s="223"/>
      <c r="P296" s="223"/>
      <c r="Q296" s="223"/>
      <c r="R296" s="223"/>
      <c r="S296" s="223"/>
      <c r="T296" s="224"/>
      <c r="AT296" s="225" t="s">
        <v>229</v>
      </c>
      <c r="AU296" s="225" t="s">
        <v>89</v>
      </c>
      <c r="AV296" s="14" t="s">
        <v>227</v>
      </c>
      <c r="AW296" s="14" t="s">
        <v>31</v>
      </c>
      <c r="AX296" s="14" t="s">
        <v>83</v>
      </c>
      <c r="AY296" s="225" t="s">
        <v>220</v>
      </c>
    </row>
    <row r="297" spans="1:65" s="2" customFormat="1" ht="16.5" customHeight="1">
      <c r="A297" s="34"/>
      <c r="B297" s="35"/>
      <c r="C297" s="190" t="s">
        <v>531</v>
      </c>
      <c r="D297" s="190" t="s">
        <v>222</v>
      </c>
      <c r="E297" s="191" t="s">
        <v>532</v>
      </c>
      <c r="F297" s="192" t="s">
        <v>533</v>
      </c>
      <c r="G297" s="193" t="s">
        <v>225</v>
      </c>
      <c r="H297" s="194">
        <v>5.657</v>
      </c>
      <c r="I297" s="195"/>
      <c r="J297" s="196">
        <f>ROUND(I297*H297,2)</f>
        <v>0</v>
      </c>
      <c r="K297" s="192" t="s">
        <v>226</v>
      </c>
      <c r="L297" s="39"/>
      <c r="M297" s="197" t="s">
        <v>1</v>
      </c>
      <c r="N297" s="198" t="s">
        <v>42</v>
      </c>
      <c r="O297" s="71"/>
      <c r="P297" s="199">
        <f>O297*H297</f>
        <v>0</v>
      </c>
      <c r="Q297" s="199">
        <v>2.45343</v>
      </c>
      <c r="R297" s="199">
        <f>Q297*H297</f>
        <v>13.87905351</v>
      </c>
      <c r="S297" s="199">
        <v>0</v>
      </c>
      <c r="T297" s="200">
        <f>S297*H297</f>
        <v>0</v>
      </c>
      <c r="U297" s="34"/>
      <c r="V297" s="34"/>
      <c r="W297" s="34"/>
      <c r="X297" s="34"/>
      <c r="Y297" s="34"/>
      <c r="Z297" s="34"/>
      <c r="AA297" s="34"/>
      <c r="AB297" s="34"/>
      <c r="AC297" s="34"/>
      <c r="AD297" s="34"/>
      <c r="AE297" s="34"/>
      <c r="AR297" s="201" t="s">
        <v>227</v>
      </c>
      <c r="AT297" s="201" t="s">
        <v>222</v>
      </c>
      <c r="AU297" s="201" t="s">
        <v>89</v>
      </c>
      <c r="AY297" s="17" t="s">
        <v>220</v>
      </c>
      <c r="BE297" s="202">
        <f>IF(N297="základní",J297,0)</f>
        <v>0</v>
      </c>
      <c r="BF297" s="202">
        <f>IF(N297="snížená",J297,0)</f>
        <v>0</v>
      </c>
      <c r="BG297" s="202">
        <f>IF(N297="zákl. přenesená",J297,0)</f>
        <v>0</v>
      </c>
      <c r="BH297" s="202">
        <f>IF(N297="sníž. přenesená",J297,0)</f>
        <v>0</v>
      </c>
      <c r="BI297" s="202">
        <f>IF(N297="nulová",J297,0)</f>
        <v>0</v>
      </c>
      <c r="BJ297" s="17" t="s">
        <v>89</v>
      </c>
      <c r="BK297" s="202">
        <f>ROUND(I297*H297,2)</f>
        <v>0</v>
      </c>
      <c r="BL297" s="17" t="s">
        <v>227</v>
      </c>
      <c r="BM297" s="201" t="s">
        <v>534</v>
      </c>
    </row>
    <row r="298" spans="2:51" s="15" customFormat="1" ht="12">
      <c r="B298" s="236"/>
      <c r="C298" s="237"/>
      <c r="D298" s="205" t="s">
        <v>229</v>
      </c>
      <c r="E298" s="238" t="s">
        <v>1</v>
      </c>
      <c r="F298" s="239" t="s">
        <v>535</v>
      </c>
      <c r="G298" s="237"/>
      <c r="H298" s="238" t="s">
        <v>1</v>
      </c>
      <c r="I298" s="240"/>
      <c r="J298" s="237"/>
      <c r="K298" s="237"/>
      <c r="L298" s="241"/>
      <c r="M298" s="242"/>
      <c r="N298" s="243"/>
      <c r="O298" s="243"/>
      <c r="P298" s="243"/>
      <c r="Q298" s="243"/>
      <c r="R298" s="243"/>
      <c r="S298" s="243"/>
      <c r="T298" s="244"/>
      <c r="AT298" s="245" t="s">
        <v>229</v>
      </c>
      <c r="AU298" s="245" t="s">
        <v>89</v>
      </c>
      <c r="AV298" s="15" t="s">
        <v>83</v>
      </c>
      <c r="AW298" s="15" t="s">
        <v>31</v>
      </c>
      <c r="AX298" s="15" t="s">
        <v>76</v>
      </c>
      <c r="AY298" s="245" t="s">
        <v>220</v>
      </c>
    </row>
    <row r="299" spans="2:51" s="13" customFormat="1" ht="12">
      <c r="B299" s="203"/>
      <c r="C299" s="204"/>
      <c r="D299" s="205" t="s">
        <v>229</v>
      </c>
      <c r="E299" s="206" t="s">
        <v>1</v>
      </c>
      <c r="F299" s="207" t="s">
        <v>536</v>
      </c>
      <c r="G299" s="204"/>
      <c r="H299" s="208">
        <v>3.078</v>
      </c>
      <c r="I299" s="209"/>
      <c r="J299" s="204"/>
      <c r="K299" s="204"/>
      <c r="L299" s="210"/>
      <c r="M299" s="211"/>
      <c r="N299" s="212"/>
      <c r="O299" s="212"/>
      <c r="P299" s="212"/>
      <c r="Q299" s="212"/>
      <c r="R299" s="212"/>
      <c r="S299" s="212"/>
      <c r="T299" s="213"/>
      <c r="AT299" s="214" t="s">
        <v>229</v>
      </c>
      <c r="AU299" s="214" t="s">
        <v>89</v>
      </c>
      <c r="AV299" s="13" t="s">
        <v>89</v>
      </c>
      <c r="AW299" s="13" t="s">
        <v>31</v>
      </c>
      <c r="AX299" s="13" t="s">
        <v>76</v>
      </c>
      <c r="AY299" s="214" t="s">
        <v>220</v>
      </c>
    </row>
    <row r="300" spans="2:51" s="13" customFormat="1" ht="12">
      <c r="B300" s="203"/>
      <c r="C300" s="204"/>
      <c r="D300" s="205" t="s">
        <v>229</v>
      </c>
      <c r="E300" s="206" t="s">
        <v>1</v>
      </c>
      <c r="F300" s="207" t="s">
        <v>537</v>
      </c>
      <c r="G300" s="204"/>
      <c r="H300" s="208">
        <v>2.052</v>
      </c>
      <c r="I300" s="209"/>
      <c r="J300" s="204"/>
      <c r="K300" s="204"/>
      <c r="L300" s="210"/>
      <c r="M300" s="211"/>
      <c r="N300" s="212"/>
      <c r="O300" s="212"/>
      <c r="P300" s="212"/>
      <c r="Q300" s="212"/>
      <c r="R300" s="212"/>
      <c r="S300" s="212"/>
      <c r="T300" s="213"/>
      <c r="AT300" s="214" t="s">
        <v>229</v>
      </c>
      <c r="AU300" s="214" t="s">
        <v>89</v>
      </c>
      <c r="AV300" s="13" t="s">
        <v>89</v>
      </c>
      <c r="AW300" s="13" t="s">
        <v>31</v>
      </c>
      <c r="AX300" s="13" t="s">
        <v>76</v>
      </c>
      <c r="AY300" s="214" t="s">
        <v>220</v>
      </c>
    </row>
    <row r="301" spans="2:51" s="13" customFormat="1" ht="12">
      <c r="B301" s="203"/>
      <c r="C301" s="204"/>
      <c r="D301" s="205" t="s">
        <v>229</v>
      </c>
      <c r="E301" s="206" t="s">
        <v>1</v>
      </c>
      <c r="F301" s="207" t="s">
        <v>538</v>
      </c>
      <c r="G301" s="204"/>
      <c r="H301" s="208">
        <v>0.143</v>
      </c>
      <c r="I301" s="209"/>
      <c r="J301" s="204"/>
      <c r="K301" s="204"/>
      <c r="L301" s="210"/>
      <c r="M301" s="211"/>
      <c r="N301" s="212"/>
      <c r="O301" s="212"/>
      <c r="P301" s="212"/>
      <c r="Q301" s="212"/>
      <c r="R301" s="212"/>
      <c r="S301" s="212"/>
      <c r="T301" s="213"/>
      <c r="AT301" s="214" t="s">
        <v>229</v>
      </c>
      <c r="AU301" s="214" t="s">
        <v>89</v>
      </c>
      <c r="AV301" s="13" t="s">
        <v>89</v>
      </c>
      <c r="AW301" s="13" t="s">
        <v>31</v>
      </c>
      <c r="AX301" s="13" t="s">
        <v>76</v>
      </c>
      <c r="AY301" s="214" t="s">
        <v>220</v>
      </c>
    </row>
    <row r="302" spans="2:51" s="13" customFormat="1" ht="12">
      <c r="B302" s="203"/>
      <c r="C302" s="204"/>
      <c r="D302" s="205" t="s">
        <v>229</v>
      </c>
      <c r="E302" s="206" t="s">
        <v>1</v>
      </c>
      <c r="F302" s="207" t="s">
        <v>539</v>
      </c>
      <c r="G302" s="204"/>
      <c r="H302" s="208">
        <v>0.384</v>
      </c>
      <c r="I302" s="209"/>
      <c r="J302" s="204"/>
      <c r="K302" s="204"/>
      <c r="L302" s="210"/>
      <c r="M302" s="211"/>
      <c r="N302" s="212"/>
      <c r="O302" s="212"/>
      <c r="P302" s="212"/>
      <c r="Q302" s="212"/>
      <c r="R302" s="212"/>
      <c r="S302" s="212"/>
      <c r="T302" s="213"/>
      <c r="AT302" s="214" t="s">
        <v>229</v>
      </c>
      <c r="AU302" s="214" t="s">
        <v>89</v>
      </c>
      <c r="AV302" s="13" t="s">
        <v>89</v>
      </c>
      <c r="AW302" s="13" t="s">
        <v>31</v>
      </c>
      <c r="AX302" s="13" t="s">
        <v>76</v>
      </c>
      <c r="AY302" s="214" t="s">
        <v>220</v>
      </c>
    </row>
    <row r="303" spans="2:51" s="14" customFormat="1" ht="12">
      <c r="B303" s="215"/>
      <c r="C303" s="216"/>
      <c r="D303" s="205" t="s">
        <v>229</v>
      </c>
      <c r="E303" s="217" t="s">
        <v>1</v>
      </c>
      <c r="F303" s="218" t="s">
        <v>249</v>
      </c>
      <c r="G303" s="216"/>
      <c r="H303" s="219">
        <v>5.657</v>
      </c>
      <c r="I303" s="220"/>
      <c r="J303" s="216"/>
      <c r="K303" s="216"/>
      <c r="L303" s="221"/>
      <c r="M303" s="222"/>
      <c r="N303" s="223"/>
      <c r="O303" s="223"/>
      <c r="P303" s="223"/>
      <c r="Q303" s="223"/>
      <c r="R303" s="223"/>
      <c r="S303" s="223"/>
      <c r="T303" s="224"/>
      <c r="AT303" s="225" t="s">
        <v>229</v>
      </c>
      <c r="AU303" s="225" t="s">
        <v>89</v>
      </c>
      <c r="AV303" s="14" t="s">
        <v>227</v>
      </c>
      <c r="AW303" s="14" t="s">
        <v>31</v>
      </c>
      <c r="AX303" s="14" t="s">
        <v>83</v>
      </c>
      <c r="AY303" s="225" t="s">
        <v>220</v>
      </c>
    </row>
    <row r="304" spans="1:65" s="2" customFormat="1" ht="24">
      <c r="A304" s="34"/>
      <c r="B304" s="35"/>
      <c r="C304" s="190" t="s">
        <v>540</v>
      </c>
      <c r="D304" s="190" t="s">
        <v>222</v>
      </c>
      <c r="E304" s="191" t="s">
        <v>541</v>
      </c>
      <c r="F304" s="192" t="s">
        <v>542</v>
      </c>
      <c r="G304" s="193" t="s">
        <v>301</v>
      </c>
      <c r="H304" s="194">
        <v>31.06</v>
      </c>
      <c r="I304" s="195"/>
      <c r="J304" s="196">
        <f>ROUND(I304*H304,2)</f>
        <v>0</v>
      </c>
      <c r="K304" s="192" t="s">
        <v>226</v>
      </c>
      <c r="L304" s="39"/>
      <c r="M304" s="197" t="s">
        <v>1</v>
      </c>
      <c r="N304" s="198" t="s">
        <v>42</v>
      </c>
      <c r="O304" s="71"/>
      <c r="P304" s="199">
        <f>O304*H304</f>
        <v>0</v>
      </c>
      <c r="Q304" s="199">
        <v>0.00533</v>
      </c>
      <c r="R304" s="199">
        <f>Q304*H304</f>
        <v>0.16554979999999997</v>
      </c>
      <c r="S304" s="199">
        <v>0</v>
      </c>
      <c r="T304" s="200">
        <f>S304*H304</f>
        <v>0</v>
      </c>
      <c r="U304" s="34"/>
      <c r="V304" s="34"/>
      <c r="W304" s="34"/>
      <c r="X304" s="34"/>
      <c r="Y304" s="34"/>
      <c r="Z304" s="34"/>
      <c r="AA304" s="34"/>
      <c r="AB304" s="34"/>
      <c r="AC304" s="34"/>
      <c r="AD304" s="34"/>
      <c r="AE304" s="34"/>
      <c r="AR304" s="201" t="s">
        <v>227</v>
      </c>
      <c r="AT304" s="201" t="s">
        <v>222</v>
      </c>
      <c r="AU304" s="201" t="s">
        <v>89</v>
      </c>
      <c r="AY304" s="17" t="s">
        <v>220</v>
      </c>
      <c r="BE304" s="202">
        <f>IF(N304="základní",J304,0)</f>
        <v>0</v>
      </c>
      <c r="BF304" s="202">
        <f>IF(N304="snížená",J304,0)</f>
        <v>0</v>
      </c>
      <c r="BG304" s="202">
        <f>IF(N304="zákl. přenesená",J304,0)</f>
        <v>0</v>
      </c>
      <c r="BH304" s="202">
        <f>IF(N304="sníž. přenesená",J304,0)</f>
        <v>0</v>
      </c>
      <c r="BI304" s="202">
        <f>IF(N304="nulová",J304,0)</f>
        <v>0</v>
      </c>
      <c r="BJ304" s="17" t="s">
        <v>89</v>
      </c>
      <c r="BK304" s="202">
        <f>ROUND(I304*H304,2)</f>
        <v>0</v>
      </c>
      <c r="BL304" s="17" t="s">
        <v>227</v>
      </c>
      <c r="BM304" s="201" t="s">
        <v>543</v>
      </c>
    </row>
    <row r="305" spans="2:51" s="13" customFormat="1" ht="12">
      <c r="B305" s="203"/>
      <c r="C305" s="204"/>
      <c r="D305" s="205" t="s">
        <v>229</v>
      </c>
      <c r="E305" s="206" t="s">
        <v>1</v>
      </c>
      <c r="F305" s="207" t="s">
        <v>544</v>
      </c>
      <c r="G305" s="204"/>
      <c r="H305" s="208">
        <v>31.06</v>
      </c>
      <c r="I305" s="209"/>
      <c r="J305" s="204"/>
      <c r="K305" s="204"/>
      <c r="L305" s="210"/>
      <c r="M305" s="211"/>
      <c r="N305" s="212"/>
      <c r="O305" s="212"/>
      <c r="P305" s="212"/>
      <c r="Q305" s="212"/>
      <c r="R305" s="212"/>
      <c r="S305" s="212"/>
      <c r="T305" s="213"/>
      <c r="AT305" s="214" t="s">
        <v>229</v>
      </c>
      <c r="AU305" s="214" t="s">
        <v>89</v>
      </c>
      <c r="AV305" s="13" t="s">
        <v>89</v>
      </c>
      <c r="AW305" s="13" t="s">
        <v>31</v>
      </c>
      <c r="AX305" s="13" t="s">
        <v>83</v>
      </c>
      <c r="AY305" s="214" t="s">
        <v>220</v>
      </c>
    </row>
    <row r="306" spans="1:65" s="2" customFormat="1" ht="24">
      <c r="A306" s="34"/>
      <c r="B306" s="35"/>
      <c r="C306" s="190" t="s">
        <v>545</v>
      </c>
      <c r="D306" s="190" t="s">
        <v>222</v>
      </c>
      <c r="E306" s="191" t="s">
        <v>546</v>
      </c>
      <c r="F306" s="192" t="s">
        <v>547</v>
      </c>
      <c r="G306" s="193" t="s">
        <v>301</v>
      </c>
      <c r="H306" s="194">
        <v>31.06</v>
      </c>
      <c r="I306" s="195"/>
      <c r="J306" s="196">
        <f>ROUND(I306*H306,2)</f>
        <v>0</v>
      </c>
      <c r="K306" s="192" t="s">
        <v>226</v>
      </c>
      <c r="L306" s="39"/>
      <c r="M306" s="197" t="s">
        <v>1</v>
      </c>
      <c r="N306" s="198" t="s">
        <v>42</v>
      </c>
      <c r="O306" s="71"/>
      <c r="P306" s="199">
        <f>O306*H306</f>
        <v>0</v>
      </c>
      <c r="Q306" s="199">
        <v>0</v>
      </c>
      <c r="R306" s="199">
        <f>Q306*H306</f>
        <v>0</v>
      </c>
      <c r="S306" s="199">
        <v>0</v>
      </c>
      <c r="T306" s="200">
        <f>S306*H306</f>
        <v>0</v>
      </c>
      <c r="U306" s="34"/>
      <c r="V306" s="34"/>
      <c r="W306" s="34"/>
      <c r="X306" s="34"/>
      <c r="Y306" s="34"/>
      <c r="Z306" s="34"/>
      <c r="AA306" s="34"/>
      <c r="AB306" s="34"/>
      <c r="AC306" s="34"/>
      <c r="AD306" s="34"/>
      <c r="AE306" s="34"/>
      <c r="AR306" s="201" t="s">
        <v>227</v>
      </c>
      <c r="AT306" s="201" t="s">
        <v>222</v>
      </c>
      <c r="AU306" s="201" t="s">
        <v>89</v>
      </c>
      <c r="AY306" s="17" t="s">
        <v>220</v>
      </c>
      <c r="BE306" s="202">
        <f>IF(N306="základní",J306,0)</f>
        <v>0</v>
      </c>
      <c r="BF306" s="202">
        <f>IF(N306="snížená",J306,0)</f>
        <v>0</v>
      </c>
      <c r="BG306" s="202">
        <f>IF(N306="zákl. přenesená",J306,0)</f>
        <v>0</v>
      </c>
      <c r="BH306" s="202">
        <f>IF(N306="sníž. přenesená",J306,0)</f>
        <v>0</v>
      </c>
      <c r="BI306" s="202">
        <f>IF(N306="nulová",J306,0)</f>
        <v>0</v>
      </c>
      <c r="BJ306" s="17" t="s">
        <v>89</v>
      </c>
      <c r="BK306" s="202">
        <f>ROUND(I306*H306,2)</f>
        <v>0</v>
      </c>
      <c r="BL306" s="17" t="s">
        <v>227</v>
      </c>
      <c r="BM306" s="201" t="s">
        <v>548</v>
      </c>
    </row>
    <row r="307" spans="1:65" s="2" customFormat="1" ht="16.5" customHeight="1">
      <c r="A307" s="34"/>
      <c r="B307" s="35"/>
      <c r="C307" s="190" t="s">
        <v>549</v>
      </c>
      <c r="D307" s="190" t="s">
        <v>222</v>
      </c>
      <c r="E307" s="191" t="s">
        <v>550</v>
      </c>
      <c r="F307" s="192" t="s">
        <v>551</v>
      </c>
      <c r="G307" s="193" t="s">
        <v>339</v>
      </c>
      <c r="H307" s="194">
        <v>0.864</v>
      </c>
      <c r="I307" s="195"/>
      <c r="J307" s="196">
        <f>ROUND(I307*H307,2)</f>
        <v>0</v>
      </c>
      <c r="K307" s="192" t="s">
        <v>226</v>
      </c>
      <c r="L307" s="39"/>
      <c r="M307" s="197" t="s">
        <v>1</v>
      </c>
      <c r="N307" s="198" t="s">
        <v>42</v>
      </c>
      <c r="O307" s="71"/>
      <c r="P307" s="199">
        <f>O307*H307</f>
        <v>0</v>
      </c>
      <c r="Q307" s="199">
        <v>1.05516</v>
      </c>
      <c r="R307" s="199">
        <f>Q307*H307</f>
        <v>0.9116582400000001</v>
      </c>
      <c r="S307" s="199">
        <v>0</v>
      </c>
      <c r="T307" s="200">
        <f>S307*H307</f>
        <v>0</v>
      </c>
      <c r="U307" s="34"/>
      <c r="V307" s="34"/>
      <c r="W307" s="34"/>
      <c r="X307" s="34"/>
      <c r="Y307" s="34"/>
      <c r="Z307" s="34"/>
      <c r="AA307" s="34"/>
      <c r="AB307" s="34"/>
      <c r="AC307" s="34"/>
      <c r="AD307" s="34"/>
      <c r="AE307" s="34"/>
      <c r="AR307" s="201" t="s">
        <v>227</v>
      </c>
      <c r="AT307" s="201" t="s">
        <v>222</v>
      </c>
      <c r="AU307" s="201" t="s">
        <v>89</v>
      </c>
      <c r="AY307" s="17" t="s">
        <v>220</v>
      </c>
      <c r="BE307" s="202">
        <f>IF(N307="základní",J307,0)</f>
        <v>0</v>
      </c>
      <c r="BF307" s="202">
        <f>IF(N307="snížená",J307,0)</f>
        <v>0</v>
      </c>
      <c r="BG307" s="202">
        <f>IF(N307="zákl. přenesená",J307,0)</f>
        <v>0</v>
      </c>
      <c r="BH307" s="202">
        <f>IF(N307="sníž. přenesená",J307,0)</f>
        <v>0</v>
      </c>
      <c r="BI307" s="202">
        <f>IF(N307="nulová",J307,0)</f>
        <v>0</v>
      </c>
      <c r="BJ307" s="17" t="s">
        <v>89</v>
      </c>
      <c r="BK307" s="202">
        <f>ROUND(I307*H307,2)</f>
        <v>0</v>
      </c>
      <c r="BL307" s="17" t="s">
        <v>227</v>
      </c>
      <c r="BM307" s="201" t="s">
        <v>552</v>
      </c>
    </row>
    <row r="308" spans="2:51" s="13" customFormat="1" ht="12">
      <c r="B308" s="203"/>
      <c r="C308" s="204"/>
      <c r="D308" s="205" t="s">
        <v>229</v>
      </c>
      <c r="E308" s="206" t="s">
        <v>1</v>
      </c>
      <c r="F308" s="207" t="s">
        <v>553</v>
      </c>
      <c r="G308" s="204"/>
      <c r="H308" s="208">
        <v>0.864</v>
      </c>
      <c r="I308" s="209"/>
      <c r="J308" s="204"/>
      <c r="K308" s="204"/>
      <c r="L308" s="210"/>
      <c r="M308" s="211"/>
      <c r="N308" s="212"/>
      <c r="O308" s="212"/>
      <c r="P308" s="212"/>
      <c r="Q308" s="212"/>
      <c r="R308" s="212"/>
      <c r="S308" s="212"/>
      <c r="T308" s="213"/>
      <c r="AT308" s="214" t="s">
        <v>229</v>
      </c>
      <c r="AU308" s="214" t="s">
        <v>89</v>
      </c>
      <c r="AV308" s="13" t="s">
        <v>89</v>
      </c>
      <c r="AW308" s="13" t="s">
        <v>31</v>
      </c>
      <c r="AX308" s="13" t="s">
        <v>83</v>
      </c>
      <c r="AY308" s="214" t="s">
        <v>220</v>
      </c>
    </row>
    <row r="309" spans="1:65" s="2" customFormat="1" ht="16.5" customHeight="1">
      <c r="A309" s="34"/>
      <c r="B309" s="35"/>
      <c r="C309" s="190" t="s">
        <v>554</v>
      </c>
      <c r="D309" s="190" t="s">
        <v>222</v>
      </c>
      <c r="E309" s="191" t="s">
        <v>550</v>
      </c>
      <c r="F309" s="192" t="s">
        <v>551</v>
      </c>
      <c r="G309" s="193" t="s">
        <v>339</v>
      </c>
      <c r="H309" s="194">
        <v>0.398</v>
      </c>
      <c r="I309" s="195"/>
      <c r="J309" s="196">
        <f>ROUND(I309*H309,2)</f>
        <v>0</v>
      </c>
      <c r="K309" s="192" t="s">
        <v>226</v>
      </c>
      <c r="L309" s="39"/>
      <c r="M309" s="197" t="s">
        <v>1</v>
      </c>
      <c r="N309" s="198" t="s">
        <v>42</v>
      </c>
      <c r="O309" s="71"/>
      <c r="P309" s="199">
        <f>O309*H309</f>
        <v>0</v>
      </c>
      <c r="Q309" s="199">
        <v>1.05516</v>
      </c>
      <c r="R309" s="199">
        <f>Q309*H309</f>
        <v>0.41995368000000005</v>
      </c>
      <c r="S309" s="199">
        <v>0</v>
      </c>
      <c r="T309" s="200">
        <f>S309*H309</f>
        <v>0</v>
      </c>
      <c r="U309" s="34"/>
      <c r="V309" s="34"/>
      <c r="W309" s="34"/>
      <c r="X309" s="34"/>
      <c r="Y309" s="34"/>
      <c r="Z309" s="34"/>
      <c r="AA309" s="34"/>
      <c r="AB309" s="34"/>
      <c r="AC309" s="34"/>
      <c r="AD309" s="34"/>
      <c r="AE309" s="34"/>
      <c r="AR309" s="201" t="s">
        <v>227</v>
      </c>
      <c r="AT309" s="201" t="s">
        <v>222</v>
      </c>
      <c r="AU309" s="201" t="s">
        <v>89</v>
      </c>
      <c r="AY309" s="17" t="s">
        <v>220</v>
      </c>
      <c r="BE309" s="202">
        <f>IF(N309="základní",J309,0)</f>
        <v>0</v>
      </c>
      <c r="BF309" s="202">
        <f>IF(N309="snížená",J309,0)</f>
        <v>0</v>
      </c>
      <c r="BG309" s="202">
        <f>IF(N309="zákl. přenesená",J309,0)</f>
        <v>0</v>
      </c>
      <c r="BH309" s="202">
        <f>IF(N309="sníž. přenesená",J309,0)</f>
        <v>0</v>
      </c>
      <c r="BI309" s="202">
        <f>IF(N309="nulová",J309,0)</f>
        <v>0</v>
      </c>
      <c r="BJ309" s="17" t="s">
        <v>89</v>
      </c>
      <c r="BK309" s="202">
        <f>ROUND(I309*H309,2)</f>
        <v>0</v>
      </c>
      <c r="BL309" s="17" t="s">
        <v>227</v>
      </c>
      <c r="BM309" s="201" t="s">
        <v>555</v>
      </c>
    </row>
    <row r="310" spans="2:51" s="13" customFormat="1" ht="12">
      <c r="B310" s="203"/>
      <c r="C310" s="204"/>
      <c r="D310" s="205" t="s">
        <v>229</v>
      </c>
      <c r="E310" s="206" t="s">
        <v>1</v>
      </c>
      <c r="F310" s="207" t="s">
        <v>556</v>
      </c>
      <c r="G310" s="204"/>
      <c r="H310" s="208">
        <v>0.398</v>
      </c>
      <c r="I310" s="209"/>
      <c r="J310" s="204"/>
      <c r="K310" s="204"/>
      <c r="L310" s="210"/>
      <c r="M310" s="211"/>
      <c r="N310" s="212"/>
      <c r="O310" s="212"/>
      <c r="P310" s="212"/>
      <c r="Q310" s="212"/>
      <c r="R310" s="212"/>
      <c r="S310" s="212"/>
      <c r="T310" s="213"/>
      <c r="AT310" s="214" t="s">
        <v>229</v>
      </c>
      <c r="AU310" s="214" t="s">
        <v>89</v>
      </c>
      <c r="AV310" s="13" t="s">
        <v>89</v>
      </c>
      <c r="AW310" s="13" t="s">
        <v>31</v>
      </c>
      <c r="AX310" s="13" t="s">
        <v>83</v>
      </c>
      <c r="AY310" s="214" t="s">
        <v>220</v>
      </c>
    </row>
    <row r="311" spans="1:65" s="2" customFormat="1" ht="16.5" customHeight="1">
      <c r="A311" s="34"/>
      <c r="B311" s="35"/>
      <c r="C311" s="190" t="s">
        <v>557</v>
      </c>
      <c r="D311" s="190" t="s">
        <v>222</v>
      </c>
      <c r="E311" s="191" t="s">
        <v>558</v>
      </c>
      <c r="F311" s="192" t="s">
        <v>559</v>
      </c>
      <c r="G311" s="193" t="s">
        <v>225</v>
      </c>
      <c r="H311" s="194">
        <v>2.49</v>
      </c>
      <c r="I311" s="195"/>
      <c r="J311" s="196">
        <f>ROUND(I311*H311,2)</f>
        <v>0</v>
      </c>
      <c r="K311" s="192" t="s">
        <v>226</v>
      </c>
      <c r="L311" s="39"/>
      <c r="M311" s="197" t="s">
        <v>1</v>
      </c>
      <c r="N311" s="198" t="s">
        <v>42</v>
      </c>
      <c r="O311" s="71"/>
      <c r="P311" s="199">
        <f>O311*H311</f>
        <v>0</v>
      </c>
      <c r="Q311" s="199">
        <v>2.45336</v>
      </c>
      <c r="R311" s="199">
        <f>Q311*H311</f>
        <v>6.1088664</v>
      </c>
      <c r="S311" s="199">
        <v>0</v>
      </c>
      <c r="T311" s="200">
        <f>S311*H311</f>
        <v>0</v>
      </c>
      <c r="U311" s="34"/>
      <c r="V311" s="34"/>
      <c r="W311" s="34"/>
      <c r="X311" s="34"/>
      <c r="Y311" s="34"/>
      <c r="Z311" s="34"/>
      <c r="AA311" s="34"/>
      <c r="AB311" s="34"/>
      <c r="AC311" s="34"/>
      <c r="AD311" s="34"/>
      <c r="AE311" s="34"/>
      <c r="AR311" s="201" t="s">
        <v>227</v>
      </c>
      <c r="AT311" s="201" t="s">
        <v>222</v>
      </c>
      <c r="AU311" s="201" t="s">
        <v>89</v>
      </c>
      <c r="AY311" s="17" t="s">
        <v>220</v>
      </c>
      <c r="BE311" s="202">
        <f>IF(N311="základní",J311,0)</f>
        <v>0</v>
      </c>
      <c r="BF311" s="202">
        <f>IF(N311="snížená",J311,0)</f>
        <v>0</v>
      </c>
      <c r="BG311" s="202">
        <f>IF(N311="zákl. přenesená",J311,0)</f>
        <v>0</v>
      </c>
      <c r="BH311" s="202">
        <f>IF(N311="sníž. přenesená",J311,0)</f>
        <v>0</v>
      </c>
      <c r="BI311" s="202">
        <f>IF(N311="nulová",J311,0)</f>
        <v>0</v>
      </c>
      <c r="BJ311" s="17" t="s">
        <v>89</v>
      </c>
      <c r="BK311" s="202">
        <f>ROUND(I311*H311,2)</f>
        <v>0</v>
      </c>
      <c r="BL311" s="17" t="s">
        <v>227</v>
      </c>
      <c r="BM311" s="201" t="s">
        <v>560</v>
      </c>
    </row>
    <row r="312" spans="2:51" s="13" customFormat="1" ht="12">
      <c r="B312" s="203"/>
      <c r="C312" s="204"/>
      <c r="D312" s="205" t="s">
        <v>229</v>
      </c>
      <c r="E312" s="206" t="s">
        <v>1</v>
      </c>
      <c r="F312" s="207" t="s">
        <v>561</v>
      </c>
      <c r="G312" s="204"/>
      <c r="H312" s="208">
        <v>1.635</v>
      </c>
      <c r="I312" s="209"/>
      <c r="J312" s="204"/>
      <c r="K312" s="204"/>
      <c r="L312" s="210"/>
      <c r="M312" s="211"/>
      <c r="N312" s="212"/>
      <c r="O312" s="212"/>
      <c r="P312" s="212"/>
      <c r="Q312" s="212"/>
      <c r="R312" s="212"/>
      <c r="S312" s="212"/>
      <c r="T312" s="213"/>
      <c r="AT312" s="214" t="s">
        <v>229</v>
      </c>
      <c r="AU312" s="214" t="s">
        <v>89</v>
      </c>
      <c r="AV312" s="13" t="s">
        <v>89</v>
      </c>
      <c r="AW312" s="13" t="s">
        <v>31</v>
      </c>
      <c r="AX312" s="13" t="s">
        <v>76</v>
      </c>
      <c r="AY312" s="214" t="s">
        <v>220</v>
      </c>
    </row>
    <row r="313" spans="2:51" s="13" customFormat="1" ht="12">
      <c r="B313" s="203"/>
      <c r="C313" s="204"/>
      <c r="D313" s="205" t="s">
        <v>229</v>
      </c>
      <c r="E313" s="206" t="s">
        <v>1</v>
      </c>
      <c r="F313" s="207" t="s">
        <v>562</v>
      </c>
      <c r="G313" s="204"/>
      <c r="H313" s="208">
        <v>0.855</v>
      </c>
      <c r="I313" s="209"/>
      <c r="J313" s="204"/>
      <c r="K313" s="204"/>
      <c r="L313" s="210"/>
      <c r="M313" s="211"/>
      <c r="N313" s="212"/>
      <c r="O313" s="212"/>
      <c r="P313" s="212"/>
      <c r="Q313" s="212"/>
      <c r="R313" s="212"/>
      <c r="S313" s="212"/>
      <c r="T313" s="213"/>
      <c r="AT313" s="214" t="s">
        <v>229</v>
      </c>
      <c r="AU313" s="214" t="s">
        <v>89</v>
      </c>
      <c r="AV313" s="13" t="s">
        <v>89</v>
      </c>
      <c r="AW313" s="13" t="s">
        <v>31</v>
      </c>
      <c r="AX313" s="13" t="s">
        <v>76</v>
      </c>
      <c r="AY313" s="214" t="s">
        <v>220</v>
      </c>
    </row>
    <row r="314" spans="2:51" s="14" customFormat="1" ht="12">
      <c r="B314" s="215"/>
      <c r="C314" s="216"/>
      <c r="D314" s="205" t="s">
        <v>229</v>
      </c>
      <c r="E314" s="217" t="s">
        <v>1</v>
      </c>
      <c r="F314" s="218" t="s">
        <v>249</v>
      </c>
      <c r="G314" s="216"/>
      <c r="H314" s="219">
        <v>2.49</v>
      </c>
      <c r="I314" s="220"/>
      <c r="J314" s="216"/>
      <c r="K314" s="216"/>
      <c r="L314" s="221"/>
      <c r="M314" s="222"/>
      <c r="N314" s="223"/>
      <c r="O314" s="223"/>
      <c r="P314" s="223"/>
      <c r="Q314" s="223"/>
      <c r="R314" s="223"/>
      <c r="S314" s="223"/>
      <c r="T314" s="224"/>
      <c r="AT314" s="225" t="s">
        <v>229</v>
      </c>
      <c r="AU314" s="225" t="s">
        <v>89</v>
      </c>
      <c r="AV314" s="14" t="s">
        <v>227</v>
      </c>
      <c r="AW314" s="14" t="s">
        <v>31</v>
      </c>
      <c r="AX314" s="14" t="s">
        <v>83</v>
      </c>
      <c r="AY314" s="225" t="s">
        <v>220</v>
      </c>
    </row>
    <row r="315" spans="1:65" s="2" customFormat="1" ht="24">
      <c r="A315" s="34"/>
      <c r="B315" s="35"/>
      <c r="C315" s="190" t="s">
        <v>563</v>
      </c>
      <c r="D315" s="190" t="s">
        <v>222</v>
      </c>
      <c r="E315" s="191" t="s">
        <v>564</v>
      </c>
      <c r="F315" s="192" t="s">
        <v>565</v>
      </c>
      <c r="G315" s="193" t="s">
        <v>301</v>
      </c>
      <c r="H315" s="194">
        <v>25.685</v>
      </c>
      <c r="I315" s="195"/>
      <c r="J315" s="196">
        <f>ROUND(I315*H315,2)</f>
        <v>0</v>
      </c>
      <c r="K315" s="192" t="s">
        <v>226</v>
      </c>
      <c r="L315" s="39"/>
      <c r="M315" s="197" t="s">
        <v>1</v>
      </c>
      <c r="N315" s="198" t="s">
        <v>42</v>
      </c>
      <c r="O315" s="71"/>
      <c r="P315" s="199">
        <f>O315*H315</f>
        <v>0</v>
      </c>
      <c r="Q315" s="199">
        <v>0.00663</v>
      </c>
      <c r="R315" s="199">
        <f>Q315*H315</f>
        <v>0.17029154999999999</v>
      </c>
      <c r="S315" s="199">
        <v>0</v>
      </c>
      <c r="T315" s="200">
        <f>S315*H315</f>
        <v>0</v>
      </c>
      <c r="U315" s="34"/>
      <c r="V315" s="34"/>
      <c r="W315" s="34"/>
      <c r="X315" s="34"/>
      <c r="Y315" s="34"/>
      <c r="Z315" s="34"/>
      <c r="AA315" s="34"/>
      <c r="AB315" s="34"/>
      <c r="AC315" s="34"/>
      <c r="AD315" s="34"/>
      <c r="AE315" s="34"/>
      <c r="AR315" s="201" t="s">
        <v>227</v>
      </c>
      <c r="AT315" s="201" t="s">
        <v>222</v>
      </c>
      <c r="AU315" s="201" t="s">
        <v>89</v>
      </c>
      <c r="AY315" s="17" t="s">
        <v>220</v>
      </c>
      <c r="BE315" s="202">
        <f>IF(N315="základní",J315,0)</f>
        <v>0</v>
      </c>
      <c r="BF315" s="202">
        <f>IF(N315="snížená",J315,0)</f>
        <v>0</v>
      </c>
      <c r="BG315" s="202">
        <f>IF(N315="zákl. přenesená",J315,0)</f>
        <v>0</v>
      </c>
      <c r="BH315" s="202">
        <f>IF(N315="sníž. přenesená",J315,0)</f>
        <v>0</v>
      </c>
      <c r="BI315" s="202">
        <f>IF(N315="nulová",J315,0)</f>
        <v>0</v>
      </c>
      <c r="BJ315" s="17" t="s">
        <v>89</v>
      </c>
      <c r="BK315" s="202">
        <f>ROUND(I315*H315,2)</f>
        <v>0</v>
      </c>
      <c r="BL315" s="17" t="s">
        <v>227</v>
      </c>
      <c r="BM315" s="201" t="s">
        <v>566</v>
      </c>
    </row>
    <row r="316" spans="2:51" s="13" customFormat="1" ht="12">
      <c r="B316" s="203"/>
      <c r="C316" s="204"/>
      <c r="D316" s="205" t="s">
        <v>229</v>
      </c>
      <c r="E316" s="206" t="s">
        <v>1</v>
      </c>
      <c r="F316" s="207" t="s">
        <v>567</v>
      </c>
      <c r="G316" s="204"/>
      <c r="H316" s="208">
        <v>25.685</v>
      </c>
      <c r="I316" s="209"/>
      <c r="J316" s="204"/>
      <c r="K316" s="204"/>
      <c r="L316" s="210"/>
      <c r="M316" s="211"/>
      <c r="N316" s="212"/>
      <c r="O316" s="212"/>
      <c r="P316" s="212"/>
      <c r="Q316" s="212"/>
      <c r="R316" s="212"/>
      <c r="S316" s="212"/>
      <c r="T316" s="213"/>
      <c r="AT316" s="214" t="s">
        <v>229</v>
      </c>
      <c r="AU316" s="214" t="s">
        <v>89</v>
      </c>
      <c r="AV316" s="13" t="s">
        <v>89</v>
      </c>
      <c r="AW316" s="13" t="s">
        <v>31</v>
      </c>
      <c r="AX316" s="13" t="s">
        <v>83</v>
      </c>
      <c r="AY316" s="214" t="s">
        <v>220</v>
      </c>
    </row>
    <row r="317" spans="1:65" s="2" customFormat="1" ht="24">
      <c r="A317" s="34"/>
      <c r="B317" s="35"/>
      <c r="C317" s="190" t="s">
        <v>568</v>
      </c>
      <c r="D317" s="190" t="s">
        <v>222</v>
      </c>
      <c r="E317" s="191" t="s">
        <v>569</v>
      </c>
      <c r="F317" s="192" t="s">
        <v>570</v>
      </c>
      <c r="G317" s="193" t="s">
        <v>301</v>
      </c>
      <c r="H317" s="194">
        <v>25.685</v>
      </c>
      <c r="I317" s="195"/>
      <c r="J317" s="196">
        <f>ROUND(I317*H317,2)</f>
        <v>0</v>
      </c>
      <c r="K317" s="192" t="s">
        <v>226</v>
      </c>
      <c r="L317" s="39"/>
      <c r="M317" s="197" t="s">
        <v>1</v>
      </c>
      <c r="N317" s="198" t="s">
        <v>42</v>
      </c>
      <c r="O317" s="71"/>
      <c r="P317" s="199">
        <f>O317*H317</f>
        <v>0</v>
      </c>
      <c r="Q317" s="199">
        <v>0</v>
      </c>
      <c r="R317" s="199">
        <f>Q317*H317</f>
        <v>0</v>
      </c>
      <c r="S317" s="199">
        <v>0</v>
      </c>
      <c r="T317" s="200">
        <f>S317*H317</f>
        <v>0</v>
      </c>
      <c r="U317" s="34"/>
      <c r="V317" s="34"/>
      <c r="W317" s="34"/>
      <c r="X317" s="34"/>
      <c r="Y317" s="34"/>
      <c r="Z317" s="34"/>
      <c r="AA317" s="34"/>
      <c r="AB317" s="34"/>
      <c r="AC317" s="34"/>
      <c r="AD317" s="34"/>
      <c r="AE317" s="34"/>
      <c r="AR317" s="201" t="s">
        <v>227</v>
      </c>
      <c r="AT317" s="201" t="s">
        <v>222</v>
      </c>
      <c r="AU317" s="201" t="s">
        <v>89</v>
      </c>
      <c r="AY317" s="17" t="s">
        <v>220</v>
      </c>
      <c r="BE317" s="202">
        <f>IF(N317="základní",J317,0)</f>
        <v>0</v>
      </c>
      <c r="BF317" s="202">
        <f>IF(N317="snížená",J317,0)</f>
        <v>0</v>
      </c>
      <c r="BG317" s="202">
        <f>IF(N317="zákl. přenesená",J317,0)</f>
        <v>0</v>
      </c>
      <c r="BH317" s="202">
        <f>IF(N317="sníž. přenesená",J317,0)</f>
        <v>0</v>
      </c>
      <c r="BI317" s="202">
        <f>IF(N317="nulová",J317,0)</f>
        <v>0</v>
      </c>
      <c r="BJ317" s="17" t="s">
        <v>89</v>
      </c>
      <c r="BK317" s="202">
        <f>ROUND(I317*H317,2)</f>
        <v>0</v>
      </c>
      <c r="BL317" s="17" t="s">
        <v>227</v>
      </c>
      <c r="BM317" s="201" t="s">
        <v>571</v>
      </c>
    </row>
    <row r="318" spans="1:65" s="2" customFormat="1" ht="33" customHeight="1">
      <c r="A318" s="34"/>
      <c r="B318" s="35"/>
      <c r="C318" s="190" t="s">
        <v>572</v>
      </c>
      <c r="D318" s="190" t="s">
        <v>222</v>
      </c>
      <c r="E318" s="191" t="s">
        <v>573</v>
      </c>
      <c r="F318" s="192" t="s">
        <v>574</v>
      </c>
      <c r="G318" s="193" t="s">
        <v>301</v>
      </c>
      <c r="H318" s="194">
        <v>25.685</v>
      </c>
      <c r="I318" s="195"/>
      <c r="J318" s="196">
        <f>ROUND(I318*H318,2)</f>
        <v>0</v>
      </c>
      <c r="K318" s="192" t="s">
        <v>226</v>
      </c>
      <c r="L318" s="39"/>
      <c r="M318" s="197" t="s">
        <v>1</v>
      </c>
      <c r="N318" s="198" t="s">
        <v>42</v>
      </c>
      <c r="O318" s="71"/>
      <c r="P318" s="199">
        <f>O318*H318</f>
        <v>0</v>
      </c>
      <c r="Q318" s="199">
        <v>0.00134</v>
      </c>
      <c r="R318" s="199">
        <f>Q318*H318</f>
        <v>0.0344179</v>
      </c>
      <c r="S318" s="199">
        <v>0</v>
      </c>
      <c r="T318" s="200">
        <f>S318*H318</f>
        <v>0</v>
      </c>
      <c r="U318" s="34"/>
      <c r="V318" s="34"/>
      <c r="W318" s="34"/>
      <c r="X318" s="34"/>
      <c r="Y318" s="34"/>
      <c r="Z318" s="34"/>
      <c r="AA318" s="34"/>
      <c r="AB318" s="34"/>
      <c r="AC318" s="34"/>
      <c r="AD318" s="34"/>
      <c r="AE318" s="34"/>
      <c r="AR318" s="201" t="s">
        <v>227</v>
      </c>
      <c r="AT318" s="201" t="s">
        <v>222</v>
      </c>
      <c r="AU318" s="201" t="s">
        <v>89</v>
      </c>
      <c r="AY318" s="17" t="s">
        <v>220</v>
      </c>
      <c r="BE318" s="202">
        <f>IF(N318="základní",J318,0)</f>
        <v>0</v>
      </c>
      <c r="BF318" s="202">
        <f>IF(N318="snížená",J318,0)</f>
        <v>0</v>
      </c>
      <c r="BG318" s="202">
        <f>IF(N318="zákl. přenesená",J318,0)</f>
        <v>0</v>
      </c>
      <c r="BH318" s="202">
        <f>IF(N318="sníž. přenesená",J318,0)</f>
        <v>0</v>
      </c>
      <c r="BI318" s="202">
        <f>IF(N318="nulová",J318,0)</f>
        <v>0</v>
      </c>
      <c r="BJ318" s="17" t="s">
        <v>89</v>
      </c>
      <c r="BK318" s="202">
        <f>ROUND(I318*H318,2)</f>
        <v>0</v>
      </c>
      <c r="BL318" s="17" t="s">
        <v>227</v>
      </c>
      <c r="BM318" s="201" t="s">
        <v>575</v>
      </c>
    </row>
    <row r="319" spans="1:65" s="2" customFormat="1" ht="33" customHeight="1">
      <c r="A319" s="34"/>
      <c r="B319" s="35"/>
      <c r="C319" s="190" t="s">
        <v>576</v>
      </c>
      <c r="D319" s="190" t="s">
        <v>222</v>
      </c>
      <c r="E319" s="191" t="s">
        <v>577</v>
      </c>
      <c r="F319" s="192" t="s">
        <v>578</v>
      </c>
      <c r="G319" s="193" t="s">
        <v>301</v>
      </c>
      <c r="H319" s="194">
        <v>25.685</v>
      </c>
      <c r="I319" s="195"/>
      <c r="J319" s="196">
        <f>ROUND(I319*H319,2)</f>
        <v>0</v>
      </c>
      <c r="K319" s="192" t="s">
        <v>226</v>
      </c>
      <c r="L319" s="39"/>
      <c r="M319" s="197" t="s">
        <v>1</v>
      </c>
      <c r="N319" s="198" t="s">
        <v>42</v>
      </c>
      <c r="O319" s="71"/>
      <c r="P319" s="199">
        <f>O319*H319</f>
        <v>0</v>
      </c>
      <c r="Q319" s="199">
        <v>0</v>
      </c>
      <c r="R319" s="199">
        <f>Q319*H319</f>
        <v>0</v>
      </c>
      <c r="S319" s="199">
        <v>0</v>
      </c>
      <c r="T319" s="200">
        <f>S319*H319</f>
        <v>0</v>
      </c>
      <c r="U319" s="34"/>
      <c r="V319" s="34"/>
      <c r="W319" s="34"/>
      <c r="X319" s="34"/>
      <c r="Y319" s="34"/>
      <c r="Z319" s="34"/>
      <c r="AA319" s="34"/>
      <c r="AB319" s="34"/>
      <c r="AC319" s="34"/>
      <c r="AD319" s="34"/>
      <c r="AE319" s="34"/>
      <c r="AR319" s="201" t="s">
        <v>227</v>
      </c>
      <c r="AT319" s="201" t="s">
        <v>222</v>
      </c>
      <c r="AU319" s="201" t="s">
        <v>89</v>
      </c>
      <c r="AY319" s="17" t="s">
        <v>220</v>
      </c>
      <c r="BE319" s="202">
        <f>IF(N319="základní",J319,0)</f>
        <v>0</v>
      </c>
      <c r="BF319" s="202">
        <f>IF(N319="snížená",J319,0)</f>
        <v>0</v>
      </c>
      <c r="BG319" s="202">
        <f>IF(N319="zákl. přenesená",J319,0)</f>
        <v>0</v>
      </c>
      <c r="BH319" s="202">
        <f>IF(N319="sníž. přenesená",J319,0)</f>
        <v>0</v>
      </c>
      <c r="BI319" s="202">
        <f>IF(N319="nulová",J319,0)</f>
        <v>0</v>
      </c>
      <c r="BJ319" s="17" t="s">
        <v>89</v>
      </c>
      <c r="BK319" s="202">
        <f>ROUND(I319*H319,2)</f>
        <v>0</v>
      </c>
      <c r="BL319" s="17" t="s">
        <v>227</v>
      </c>
      <c r="BM319" s="201" t="s">
        <v>579</v>
      </c>
    </row>
    <row r="320" spans="1:65" s="2" customFormat="1" ht="24">
      <c r="A320" s="34"/>
      <c r="B320" s="35"/>
      <c r="C320" s="190" t="s">
        <v>580</v>
      </c>
      <c r="D320" s="190" t="s">
        <v>222</v>
      </c>
      <c r="E320" s="191" t="s">
        <v>581</v>
      </c>
      <c r="F320" s="192" t="s">
        <v>582</v>
      </c>
      <c r="G320" s="193" t="s">
        <v>339</v>
      </c>
      <c r="H320" s="194">
        <v>0.251</v>
      </c>
      <c r="I320" s="195"/>
      <c r="J320" s="196">
        <f>ROUND(I320*H320,2)</f>
        <v>0</v>
      </c>
      <c r="K320" s="192" t="s">
        <v>226</v>
      </c>
      <c r="L320" s="39"/>
      <c r="M320" s="197" t="s">
        <v>1</v>
      </c>
      <c r="N320" s="198" t="s">
        <v>42</v>
      </c>
      <c r="O320" s="71"/>
      <c r="P320" s="199">
        <f>O320*H320</f>
        <v>0</v>
      </c>
      <c r="Q320" s="199">
        <v>1.05464</v>
      </c>
      <c r="R320" s="199">
        <f>Q320*H320</f>
        <v>0.26471464</v>
      </c>
      <c r="S320" s="199">
        <v>0</v>
      </c>
      <c r="T320" s="200">
        <f>S320*H320</f>
        <v>0</v>
      </c>
      <c r="U320" s="34"/>
      <c r="V320" s="34"/>
      <c r="W320" s="34"/>
      <c r="X320" s="34"/>
      <c r="Y320" s="34"/>
      <c r="Z320" s="34"/>
      <c r="AA320" s="34"/>
      <c r="AB320" s="34"/>
      <c r="AC320" s="34"/>
      <c r="AD320" s="34"/>
      <c r="AE320" s="34"/>
      <c r="AR320" s="201" t="s">
        <v>227</v>
      </c>
      <c r="AT320" s="201" t="s">
        <v>222</v>
      </c>
      <c r="AU320" s="201" t="s">
        <v>89</v>
      </c>
      <c r="AY320" s="17" t="s">
        <v>220</v>
      </c>
      <c r="BE320" s="202">
        <f>IF(N320="základní",J320,0)</f>
        <v>0</v>
      </c>
      <c r="BF320" s="202">
        <f>IF(N320="snížená",J320,0)</f>
        <v>0</v>
      </c>
      <c r="BG320" s="202">
        <f>IF(N320="zákl. přenesená",J320,0)</f>
        <v>0</v>
      </c>
      <c r="BH320" s="202">
        <f>IF(N320="sníž. přenesená",J320,0)</f>
        <v>0</v>
      </c>
      <c r="BI320" s="202">
        <f>IF(N320="nulová",J320,0)</f>
        <v>0</v>
      </c>
      <c r="BJ320" s="17" t="s">
        <v>89</v>
      </c>
      <c r="BK320" s="202">
        <f>ROUND(I320*H320,2)</f>
        <v>0</v>
      </c>
      <c r="BL320" s="17" t="s">
        <v>227</v>
      </c>
      <c r="BM320" s="201" t="s">
        <v>583</v>
      </c>
    </row>
    <row r="321" spans="2:51" s="13" customFormat="1" ht="12">
      <c r="B321" s="203"/>
      <c r="C321" s="204"/>
      <c r="D321" s="205" t="s">
        <v>229</v>
      </c>
      <c r="E321" s="206" t="s">
        <v>1</v>
      </c>
      <c r="F321" s="207" t="s">
        <v>584</v>
      </c>
      <c r="G321" s="204"/>
      <c r="H321" s="208">
        <v>0.251</v>
      </c>
      <c r="I321" s="209"/>
      <c r="J321" s="204"/>
      <c r="K321" s="204"/>
      <c r="L321" s="210"/>
      <c r="M321" s="211"/>
      <c r="N321" s="212"/>
      <c r="O321" s="212"/>
      <c r="P321" s="212"/>
      <c r="Q321" s="212"/>
      <c r="R321" s="212"/>
      <c r="S321" s="212"/>
      <c r="T321" s="213"/>
      <c r="AT321" s="214" t="s">
        <v>229</v>
      </c>
      <c r="AU321" s="214" t="s">
        <v>89</v>
      </c>
      <c r="AV321" s="13" t="s">
        <v>89</v>
      </c>
      <c r="AW321" s="13" t="s">
        <v>31</v>
      </c>
      <c r="AX321" s="13" t="s">
        <v>83</v>
      </c>
      <c r="AY321" s="214" t="s">
        <v>220</v>
      </c>
    </row>
    <row r="322" spans="1:65" s="2" customFormat="1" ht="16.5" customHeight="1">
      <c r="A322" s="34"/>
      <c r="B322" s="35"/>
      <c r="C322" s="190" t="s">
        <v>585</v>
      </c>
      <c r="D322" s="190" t="s">
        <v>222</v>
      </c>
      <c r="E322" s="191" t="s">
        <v>586</v>
      </c>
      <c r="F322" s="192" t="s">
        <v>587</v>
      </c>
      <c r="G322" s="193" t="s">
        <v>225</v>
      </c>
      <c r="H322" s="194">
        <v>56.865</v>
      </c>
      <c r="I322" s="195"/>
      <c r="J322" s="196">
        <f>ROUND(I322*H322,2)</f>
        <v>0</v>
      </c>
      <c r="K322" s="192" t="s">
        <v>226</v>
      </c>
      <c r="L322" s="39"/>
      <c r="M322" s="197" t="s">
        <v>1</v>
      </c>
      <c r="N322" s="198" t="s">
        <v>42</v>
      </c>
      <c r="O322" s="71"/>
      <c r="P322" s="199">
        <f>O322*H322</f>
        <v>0</v>
      </c>
      <c r="Q322" s="199">
        <v>2.4534</v>
      </c>
      <c r="R322" s="199">
        <f>Q322*H322</f>
        <v>139.512591</v>
      </c>
      <c r="S322" s="199">
        <v>0</v>
      </c>
      <c r="T322" s="200">
        <f>S322*H322</f>
        <v>0</v>
      </c>
      <c r="U322" s="34"/>
      <c r="V322" s="34"/>
      <c r="W322" s="34"/>
      <c r="X322" s="34"/>
      <c r="Y322" s="34"/>
      <c r="Z322" s="34"/>
      <c r="AA322" s="34"/>
      <c r="AB322" s="34"/>
      <c r="AC322" s="34"/>
      <c r="AD322" s="34"/>
      <c r="AE322" s="34"/>
      <c r="AR322" s="201" t="s">
        <v>227</v>
      </c>
      <c r="AT322" s="201" t="s">
        <v>222</v>
      </c>
      <c r="AU322" s="201" t="s">
        <v>89</v>
      </c>
      <c r="AY322" s="17" t="s">
        <v>220</v>
      </c>
      <c r="BE322" s="202">
        <f>IF(N322="základní",J322,0)</f>
        <v>0</v>
      </c>
      <c r="BF322" s="202">
        <f>IF(N322="snížená",J322,0)</f>
        <v>0</v>
      </c>
      <c r="BG322" s="202">
        <f>IF(N322="zákl. přenesená",J322,0)</f>
        <v>0</v>
      </c>
      <c r="BH322" s="202">
        <f>IF(N322="sníž. přenesená",J322,0)</f>
        <v>0</v>
      </c>
      <c r="BI322" s="202">
        <f>IF(N322="nulová",J322,0)</f>
        <v>0</v>
      </c>
      <c r="BJ322" s="17" t="s">
        <v>89</v>
      </c>
      <c r="BK322" s="202">
        <f>ROUND(I322*H322,2)</f>
        <v>0</v>
      </c>
      <c r="BL322" s="17" t="s">
        <v>227</v>
      </c>
      <c r="BM322" s="201" t="s">
        <v>588</v>
      </c>
    </row>
    <row r="323" spans="2:51" s="13" customFormat="1" ht="12">
      <c r="B323" s="203"/>
      <c r="C323" s="204"/>
      <c r="D323" s="205" t="s">
        <v>229</v>
      </c>
      <c r="E323" s="206" t="s">
        <v>1</v>
      </c>
      <c r="F323" s="207" t="s">
        <v>589</v>
      </c>
      <c r="G323" s="204"/>
      <c r="H323" s="208">
        <v>20.424</v>
      </c>
      <c r="I323" s="209"/>
      <c r="J323" s="204"/>
      <c r="K323" s="204"/>
      <c r="L323" s="210"/>
      <c r="M323" s="211"/>
      <c r="N323" s="212"/>
      <c r="O323" s="212"/>
      <c r="P323" s="212"/>
      <c r="Q323" s="212"/>
      <c r="R323" s="212"/>
      <c r="S323" s="212"/>
      <c r="T323" s="213"/>
      <c r="AT323" s="214" t="s">
        <v>229</v>
      </c>
      <c r="AU323" s="214" t="s">
        <v>89</v>
      </c>
      <c r="AV323" s="13" t="s">
        <v>89</v>
      </c>
      <c r="AW323" s="13" t="s">
        <v>31</v>
      </c>
      <c r="AX323" s="13" t="s">
        <v>76</v>
      </c>
      <c r="AY323" s="214" t="s">
        <v>220</v>
      </c>
    </row>
    <row r="324" spans="2:51" s="13" customFormat="1" ht="12">
      <c r="B324" s="203"/>
      <c r="C324" s="204"/>
      <c r="D324" s="205" t="s">
        <v>229</v>
      </c>
      <c r="E324" s="206" t="s">
        <v>1</v>
      </c>
      <c r="F324" s="207" t="s">
        <v>590</v>
      </c>
      <c r="G324" s="204"/>
      <c r="H324" s="208">
        <v>3.302</v>
      </c>
      <c r="I324" s="209"/>
      <c r="J324" s="204"/>
      <c r="K324" s="204"/>
      <c r="L324" s="210"/>
      <c r="M324" s="211"/>
      <c r="N324" s="212"/>
      <c r="O324" s="212"/>
      <c r="P324" s="212"/>
      <c r="Q324" s="212"/>
      <c r="R324" s="212"/>
      <c r="S324" s="212"/>
      <c r="T324" s="213"/>
      <c r="AT324" s="214" t="s">
        <v>229</v>
      </c>
      <c r="AU324" s="214" t="s">
        <v>89</v>
      </c>
      <c r="AV324" s="13" t="s">
        <v>89</v>
      </c>
      <c r="AW324" s="13" t="s">
        <v>31</v>
      </c>
      <c r="AX324" s="13" t="s">
        <v>76</v>
      </c>
      <c r="AY324" s="214" t="s">
        <v>220</v>
      </c>
    </row>
    <row r="325" spans="2:51" s="13" customFormat="1" ht="12">
      <c r="B325" s="203"/>
      <c r="C325" s="204"/>
      <c r="D325" s="205" t="s">
        <v>229</v>
      </c>
      <c r="E325" s="206" t="s">
        <v>1</v>
      </c>
      <c r="F325" s="207" t="s">
        <v>591</v>
      </c>
      <c r="G325" s="204"/>
      <c r="H325" s="208">
        <v>10.815</v>
      </c>
      <c r="I325" s="209"/>
      <c r="J325" s="204"/>
      <c r="K325" s="204"/>
      <c r="L325" s="210"/>
      <c r="M325" s="211"/>
      <c r="N325" s="212"/>
      <c r="O325" s="212"/>
      <c r="P325" s="212"/>
      <c r="Q325" s="212"/>
      <c r="R325" s="212"/>
      <c r="S325" s="212"/>
      <c r="T325" s="213"/>
      <c r="AT325" s="214" t="s">
        <v>229</v>
      </c>
      <c r="AU325" s="214" t="s">
        <v>89</v>
      </c>
      <c r="AV325" s="13" t="s">
        <v>89</v>
      </c>
      <c r="AW325" s="13" t="s">
        <v>31</v>
      </c>
      <c r="AX325" s="13" t="s">
        <v>76</v>
      </c>
      <c r="AY325" s="214" t="s">
        <v>220</v>
      </c>
    </row>
    <row r="326" spans="2:51" s="13" customFormat="1" ht="12">
      <c r="B326" s="203"/>
      <c r="C326" s="204"/>
      <c r="D326" s="205" t="s">
        <v>229</v>
      </c>
      <c r="E326" s="206" t="s">
        <v>1</v>
      </c>
      <c r="F326" s="207" t="s">
        <v>592</v>
      </c>
      <c r="G326" s="204"/>
      <c r="H326" s="208">
        <v>3.04</v>
      </c>
      <c r="I326" s="209"/>
      <c r="J326" s="204"/>
      <c r="K326" s="204"/>
      <c r="L326" s="210"/>
      <c r="M326" s="211"/>
      <c r="N326" s="212"/>
      <c r="O326" s="212"/>
      <c r="P326" s="212"/>
      <c r="Q326" s="212"/>
      <c r="R326" s="212"/>
      <c r="S326" s="212"/>
      <c r="T326" s="213"/>
      <c r="AT326" s="214" t="s">
        <v>229</v>
      </c>
      <c r="AU326" s="214" t="s">
        <v>89</v>
      </c>
      <c r="AV326" s="13" t="s">
        <v>89</v>
      </c>
      <c r="AW326" s="13" t="s">
        <v>31</v>
      </c>
      <c r="AX326" s="13" t="s">
        <v>76</v>
      </c>
      <c r="AY326" s="214" t="s">
        <v>220</v>
      </c>
    </row>
    <row r="327" spans="2:51" s="13" customFormat="1" ht="12">
      <c r="B327" s="203"/>
      <c r="C327" s="204"/>
      <c r="D327" s="205" t="s">
        <v>229</v>
      </c>
      <c r="E327" s="206" t="s">
        <v>1</v>
      </c>
      <c r="F327" s="207" t="s">
        <v>593</v>
      </c>
      <c r="G327" s="204"/>
      <c r="H327" s="208">
        <v>6.564</v>
      </c>
      <c r="I327" s="209"/>
      <c r="J327" s="204"/>
      <c r="K327" s="204"/>
      <c r="L327" s="210"/>
      <c r="M327" s="211"/>
      <c r="N327" s="212"/>
      <c r="O327" s="212"/>
      <c r="P327" s="212"/>
      <c r="Q327" s="212"/>
      <c r="R327" s="212"/>
      <c r="S327" s="212"/>
      <c r="T327" s="213"/>
      <c r="AT327" s="214" t="s">
        <v>229</v>
      </c>
      <c r="AU327" s="214" t="s">
        <v>89</v>
      </c>
      <c r="AV327" s="13" t="s">
        <v>89</v>
      </c>
      <c r="AW327" s="13" t="s">
        <v>31</v>
      </c>
      <c r="AX327" s="13" t="s">
        <v>76</v>
      </c>
      <c r="AY327" s="214" t="s">
        <v>220</v>
      </c>
    </row>
    <row r="328" spans="2:51" s="13" customFormat="1" ht="12">
      <c r="B328" s="203"/>
      <c r="C328" s="204"/>
      <c r="D328" s="205" t="s">
        <v>229</v>
      </c>
      <c r="E328" s="206" t="s">
        <v>1</v>
      </c>
      <c r="F328" s="207" t="s">
        <v>594</v>
      </c>
      <c r="G328" s="204"/>
      <c r="H328" s="208">
        <v>3.916</v>
      </c>
      <c r="I328" s="209"/>
      <c r="J328" s="204"/>
      <c r="K328" s="204"/>
      <c r="L328" s="210"/>
      <c r="M328" s="211"/>
      <c r="N328" s="212"/>
      <c r="O328" s="212"/>
      <c r="P328" s="212"/>
      <c r="Q328" s="212"/>
      <c r="R328" s="212"/>
      <c r="S328" s="212"/>
      <c r="T328" s="213"/>
      <c r="AT328" s="214" t="s">
        <v>229</v>
      </c>
      <c r="AU328" s="214" t="s">
        <v>89</v>
      </c>
      <c r="AV328" s="13" t="s">
        <v>89</v>
      </c>
      <c r="AW328" s="13" t="s">
        <v>31</v>
      </c>
      <c r="AX328" s="13" t="s">
        <v>76</v>
      </c>
      <c r="AY328" s="214" t="s">
        <v>220</v>
      </c>
    </row>
    <row r="329" spans="2:51" s="13" customFormat="1" ht="12">
      <c r="B329" s="203"/>
      <c r="C329" s="204"/>
      <c r="D329" s="205" t="s">
        <v>229</v>
      </c>
      <c r="E329" s="206" t="s">
        <v>1</v>
      </c>
      <c r="F329" s="207" t="s">
        <v>595</v>
      </c>
      <c r="G329" s="204"/>
      <c r="H329" s="208">
        <v>0.787</v>
      </c>
      <c r="I329" s="209"/>
      <c r="J329" s="204"/>
      <c r="K329" s="204"/>
      <c r="L329" s="210"/>
      <c r="M329" s="211"/>
      <c r="N329" s="212"/>
      <c r="O329" s="212"/>
      <c r="P329" s="212"/>
      <c r="Q329" s="212"/>
      <c r="R329" s="212"/>
      <c r="S329" s="212"/>
      <c r="T329" s="213"/>
      <c r="AT329" s="214" t="s">
        <v>229</v>
      </c>
      <c r="AU329" s="214" t="s">
        <v>89</v>
      </c>
      <c r="AV329" s="13" t="s">
        <v>89</v>
      </c>
      <c r="AW329" s="13" t="s">
        <v>31</v>
      </c>
      <c r="AX329" s="13" t="s">
        <v>76</v>
      </c>
      <c r="AY329" s="214" t="s">
        <v>220</v>
      </c>
    </row>
    <row r="330" spans="2:51" s="13" customFormat="1" ht="12">
      <c r="B330" s="203"/>
      <c r="C330" s="204"/>
      <c r="D330" s="205" t="s">
        <v>229</v>
      </c>
      <c r="E330" s="206" t="s">
        <v>1</v>
      </c>
      <c r="F330" s="207" t="s">
        <v>596</v>
      </c>
      <c r="G330" s="204"/>
      <c r="H330" s="208">
        <v>1.225</v>
      </c>
      <c r="I330" s="209"/>
      <c r="J330" s="204"/>
      <c r="K330" s="204"/>
      <c r="L330" s="210"/>
      <c r="M330" s="211"/>
      <c r="N330" s="212"/>
      <c r="O330" s="212"/>
      <c r="P330" s="212"/>
      <c r="Q330" s="212"/>
      <c r="R330" s="212"/>
      <c r="S330" s="212"/>
      <c r="T330" s="213"/>
      <c r="AT330" s="214" t="s">
        <v>229</v>
      </c>
      <c r="AU330" s="214" t="s">
        <v>89</v>
      </c>
      <c r="AV330" s="13" t="s">
        <v>89</v>
      </c>
      <c r="AW330" s="13" t="s">
        <v>31</v>
      </c>
      <c r="AX330" s="13" t="s">
        <v>76</v>
      </c>
      <c r="AY330" s="214" t="s">
        <v>220</v>
      </c>
    </row>
    <row r="331" spans="2:51" s="13" customFormat="1" ht="12">
      <c r="B331" s="203"/>
      <c r="C331" s="204"/>
      <c r="D331" s="205" t="s">
        <v>229</v>
      </c>
      <c r="E331" s="206" t="s">
        <v>1</v>
      </c>
      <c r="F331" s="207" t="s">
        <v>597</v>
      </c>
      <c r="G331" s="204"/>
      <c r="H331" s="208">
        <v>0.703</v>
      </c>
      <c r="I331" s="209"/>
      <c r="J331" s="204"/>
      <c r="K331" s="204"/>
      <c r="L331" s="210"/>
      <c r="M331" s="211"/>
      <c r="N331" s="212"/>
      <c r="O331" s="212"/>
      <c r="P331" s="212"/>
      <c r="Q331" s="212"/>
      <c r="R331" s="212"/>
      <c r="S331" s="212"/>
      <c r="T331" s="213"/>
      <c r="AT331" s="214" t="s">
        <v>229</v>
      </c>
      <c r="AU331" s="214" t="s">
        <v>89</v>
      </c>
      <c r="AV331" s="13" t="s">
        <v>89</v>
      </c>
      <c r="AW331" s="13" t="s">
        <v>31</v>
      </c>
      <c r="AX331" s="13" t="s">
        <v>76</v>
      </c>
      <c r="AY331" s="214" t="s">
        <v>220</v>
      </c>
    </row>
    <row r="332" spans="2:51" s="13" customFormat="1" ht="12">
      <c r="B332" s="203"/>
      <c r="C332" s="204"/>
      <c r="D332" s="205" t="s">
        <v>229</v>
      </c>
      <c r="E332" s="206" t="s">
        <v>1</v>
      </c>
      <c r="F332" s="207" t="s">
        <v>598</v>
      </c>
      <c r="G332" s="204"/>
      <c r="H332" s="208">
        <v>1.035</v>
      </c>
      <c r="I332" s="209"/>
      <c r="J332" s="204"/>
      <c r="K332" s="204"/>
      <c r="L332" s="210"/>
      <c r="M332" s="211"/>
      <c r="N332" s="212"/>
      <c r="O332" s="212"/>
      <c r="P332" s="212"/>
      <c r="Q332" s="212"/>
      <c r="R332" s="212"/>
      <c r="S332" s="212"/>
      <c r="T332" s="213"/>
      <c r="AT332" s="214" t="s">
        <v>229</v>
      </c>
      <c r="AU332" s="214" t="s">
        <v>89</v>
      </c>
      <c r="AV332" s="13" t="s">
        <v>89</v>
      </c>
      <c r="AW332" s="13" t="s">
        <v>31</v>
      </c>
      <c r="AX332" s="13" t="s">
        <v>76</v>
      </c>
      <c r="AY332" s="214" t="s">
        <v>220</v>
      </c>
    </row>
    <row r="333" spans="2:51" s="13" customFormat="1" ht="12">
      <c r="B333" s="203"/>
      <c r="C333" s="204"/>
      <c r="D333" s="205" t="s">
        <v>229</v>
      </c>
      <c r="E333" s="206" t="s">
        <v>1</v>
      </c>
      <c r="F333" s="207" t="s">
        <v>599</v>
      </c>
      <c r="G333" s="204"/>
      <c r="H333" s="208">
        <v>1.263</v>
      </c>
      <c r="I333" s="209"/>
      <c r="J333" s="204"/>
      <c r="K333" s="204"/>
      <c r="L333" s="210"/>
      <c r="M333" s="211"/>
      <c r="N333" s="212"/>
      <c r="O333" s="212"/>
      <c r="P333" s="212"/>
      <c r="Q333" s="212"/>
      <c r="R333" s="212"/>
      <c r="S333" s="212"/>
      <c r="T333" s="213"/>
      <c r="AT333" s="214" t="s">
        <v>229</v>
      </c>
      <c r="AU333" s="214" t="s">
        <v>89</v>
      </c>
      <c r="AV333" s="13" t="s">
        <v>89</v>
      </c>
      <c r="AW333" s="13" t="s">
        <v>31</v>
      </c>
      <c r="AX333" s="13" t="s">
        <v>76</v>
      </c>
      <c r="AY333" s="214" t="s">
        <v>220</v>
      </c>
    </row>
    <row r="334" spans="2:51" s="13" customFormat="1" ht="12">
      <c r="B334" s="203"/>
      <c r="C334" s="204"/>
      <c r="D334" s="205" t="s">
        <v>229</v>
      </c>
      <c r="E334" s="206" t="s">
        <v>1</v>
      </c>
      <c r="F334" s="207" t="s">
        <v>600</v>
      </c>
      <c r="G334" s="204"/>
      <c r="H334" s="208">
        <v>1.798</v>
      </c>
      <c r="I334" s="209"/>
      <c r="J334" s="204"/>
      <c r="K334" s="204"/>
      <c r="L334" s="210"/>
      <c r="M334" s="211"/>
      <c r="N334" s="212"/>
      <c r="O334" s="212"/>
      <c r="P334" s="212"/>
      <c r="Q334" s="212"/>
      <c r="R334" s="212"/>
      <c r="S334" s="212"/>
      <c r="T334" s="213"/>
      <c r="AT334" s="214" t="s">
        <v>229</v>
      </c>
      <c r="AU334" s="214" t="s">
        <v>89</v>
      </c>
      <c r="AV334" s="13" t="s">
        <v>89</v>
      </c>
      <c r="AW334" s="13" t="s">
        <v>31</v>
      </c>
      <c r="AX334" s="13" t="s">
        <v>76</v>
      </c>
      <c r="AY334" s="214" t="s">
        <v>220</v>
      </c>
    </row>
    <row r="335" spans="2:51" s="13" customFormat="1" ht="12">
      <c r="B335" s="203"/>
      <c r="C335" s="204"/>
      <c r="D335" s="205" t="s">
        <v>229</v>
      </c>
      <c r="E335" s="206" t="s">
        <v>1</v>
      </c>
      <c r="F335" s="207" t="s">
        <v>601</v>
      </c>
      <c r="G335" s="204"/>
      <c r="H335" s="208">
        <v>1.993</v>
      </c>
      <c r="I335" s="209"/>
      <c r="J335" s="204"/>
      <c r="K335" s="204"/>
      <c r="L335" s="210"/>
      <c r="M335" s="211"/>
      <c r="N335" s="212"/>
      <c r="O335" s="212"/>
      <c r="P335" s="212"/>
      <c r="Q335" s="212"/>
      <c r="R335" s="212"/>
      <c r="S335" s="212"/>
      <c r="T335" s="213"/>
      <c r="AT335" s="214" t="s">
        <v>229</v>
      </c>
      <c r="AU335" s="214" t="s">
        <v>89</v>
      </c>
      <c r="AV335" s="13" t="s">
        <v>89</v>
      </c>
      <c r="AW335" s="13" t="s">
        <v>31</v>
      </c>
      <c r="AX335" s="13" t="s">
        <v>76</v>
      </c>
      <c r="AY335" s="214" t="s">
        <v>220</v>
      </c>
    </row>
    <row r="336" spans="2:51" s="14" customFormat="1" ht="12">
      <c r="B336" s="215"/>
      <c r="C336" s="216"/>
      <c r="D336" s="205" t="s">
        <v>229</v>
      </c>
      <c r="E336" s="217" t="s">
        <v>1</v>
      </c>
      <c r="F336" s="218" t="s">
        <v>249</v>
      </c>
      <c r="G336" s="216"/>
      <c r="H336" s="219">
        <v>56.864999999999995</v>
      </c>
      <c r="I336" s="220"/>
      <c r="J336" s="216"/>
      <c r="K336" s="216"/>
      <c r="L336" s="221"/>
      <c r="M336" s="222"/>
      <c r="N336" s="223"/>
      <c r="O336" s="223"/>
      <c r="P336" s="223"/>
      <c r="Q336" s="223"/>
      <c r="R336" s="223"/>
      <c r="S336" s="223"/>
      <c r="T336" s="224"/>
      <c r="AT336" s="225" t="s">
        <v>229</v>
      </c>
      <c r="AU336" s="225" t="s">
        <v>89</v>
      </c>
      <c r="AV336" s="14" t="s">
        <v>227</v>
      </c>
      <c r="AW336" s="14" t="s">
        <v>31</v>
      </c>
      <c r="AX336" s="14" t="s">
        <v>83</v>
      </c>
      <c r="AY336" s="225" t="s">
        <v>220</v>
      </c>
    </row>
    <row r="337" spans="1:65" s="2" customFormat="1" ht="16.5" customHeight="1">
      <c r="A337" s="34"/>
      <c r="B337" s="35"/>
      <c r="C337" s="190" t="s">
        <v>602</v>
      </c>
      <c r="D337" s="190" t="s">
        <v>222</v>
      </c>
      <c r="E337" s="191" t="s">
        <v>603</v>
      </c>
      <c r="F337" s="192" t="s">
        <v>604</v>
      </c>
      <c r="G337" s="193" t="s">
        <v>301</v>
      </c>
      <c r="H337" s="194">
        <v>511.971</v>
      </c>
      <c r="I337" s="195"/>
      <c r="J337" s="196">
        <f>ROUND(I337*H337,2)</f>
        <v>0</v>
      </c>
      <c r="K337" s="192" t="s">
        <v>226</v>
      </c>
      <c r="L337" s="39"/>
      <c r="M337" s="197" t="s">
        <v>1</v>
      </c>
      <c r="N337" s="198" t="s">
        <v>42</v>
      </c>
      <c r="O337" s="71"/>
      <c r="P337" s="199">
        <f>O337*H337</f>
        <v>0</v>
      </c>
      <c r="Q337" s="199">
        <v>0.00519</v>
      </c>
      <c r="R337" s="199">
        <f>Q337*H337</f>
        <v>2.65712949</v>
      </c>
      <c r="S337" s="199">
        <v>0</v>
      </c>
      <c r="T337" s="200">
        <f>S337*H337</f>
        <v>0</v>
      </c>
      <c r="U337" s="34"/>
      <c r="V337" s="34"/>
      <c r="W337" s="34"/>
      <c r="X337" s="34"/>
      <c r="Y337" s="34"/>
      <c r="Z337" s="34"/>
      <c r="AA337" s="34"/>
      <c r="AB337" s="34"/>
      <c r="AC337" s="34"/>
      <c r="AD337" s="34"/>
      <c r="AE337" s="34"/>
      <c r="AR337" s="201" t="s">
        <v>227</v>
      </c>
      <c r="AT337" s="201" t="s">
        <v>222</v>
      </c>
      <c r="AU337" s="201" t="s">
        <v>89</v>
      </c>
      <c r="AY337" s="17" t="s">
        <v>220</v>
      </c>
      <c r="BE337" s="202">
        <f>IF(N337="základní",J337,0)</f>
        <v>0</v>
      </c>
      <c r="BF337" s="202">
        <f>IF(N337="snížená",J337,0)</f>
        <v>0</v>
      </c>
      <c r="BG337" s="202">
        <f>IF(N337="zákl. přenesená",J337,0)</f>
        <v>0</v>
      </c>
      <c r="BH337" s="202">
        <f>IF(N337="sníž. přenesená",J337,0)</f>
        <v>0</v>
      </c>
      <c r="BI337" s="202">
        <f>IF(N337="nulová",J337,0)</f>
        <v>0</v>
      </c>
      <c r="BJ337" s="17" t="s">
        <v>89</v>
      </c>
      <c r="BK337" s="202">
        <f>ROUND(I337*H337,2)</f>
        <v>0</v>
      </c>
      <c r="BL337" s="17" t="s">
        <v>227</v>
      </c>
      <c r="BM337" s="201" t="s">
        <v>605</v>
      </c>
    </row>
    <row r="338" spans="2:51" s="13" customFormat="1" ht="12">
      <c r="B338" s="203"/>
      <c r="C338" s="204"/>
      <c r="D338" s="205" t="s">
        <v>229</v>
      </c>
      <c r="E338" s="206" t="s">
        <v>1</v>
      </c>
      <c r="F338" s="207" t="s">
        <v>606</v>
      </c>
      <c r="G338" s="204"/>
      <c r="H338" s="208">
        <v>88.713</v>
      </c>
      <c r="I338" s="209"/>
      <c r="J338" s="204"/>
      <c r="K338" s="204"/>
      <c r="L338" s="210"/>
      <c r="M338" s="211"/>
      <c r="N338" s="212"/>
      <c r="O338" s="212"/>
      <c r="P338" s="212"/>
      <c r="Q338" s="212"/>
      <c r="R338" s="212"/>
      <c r="S338" s="212"/>
      <c r="T338" s="213"/>
      <c r="AT338" s="214" t="s">
        <v>229</v>
      </c>
      <c r="AU338" s="214" t="s">
        <v>89</v>
      </c>
      <c r="AV338" s="13" t="s">
        <v>89</v>
      </c>
      <c r="AW338" s="13" t="s">
        <v>31</v>
      </c>
      <c r="AX338" s="13" t="s">
        <v>76</v>
      </c>
      <c r="AY338" s="214" t="s">
        <v>220</v>
      </c>
    </row>
    <row r="339" spans="2:51" s="13" customFormat="1" ht="12">
      <c r="B339" s="203"/>
      <c r="C339" s="204"/>
      <c r="D339" s="205" t="s">
        <v>229</v>
      </c>
      <c r="E339" s="206" t="s">
        <v>1</v>
      </c>
      <c r="F339" s="207" t="s">
        <v>607</v>
      </c>
      <c r="G339" s="204"/>
      <c r="H339" s="208">
        <v>62.328</v>
      </c>
      <c r="I339" s="209"/>
      <c r="J339" s="204"/>
      <c r="K339" s="204"/>
      <c r="L339" s="210"/>
      <c r="M339" s="211"/>
      <c r="N339" s="212"/>
      <c r="O339" s="212"/>
      <c r="P339" s="212"/>
      <c r="Q339" s="212"/>
      <c r="R339" s="212"/>
      <c r="S339" s="212"/>
      <c r="T339" s="213"/>
      <c r="AT339" s="214" t="s">
        <v>229</v>
      </c>
      <c r="AU339" s="214" t="s">
        <v>89</v>
      </c>
      <c r="AV339" s="13" t="s">
        <v>89</v>
      </c>
      <c r="AW339" s="13" t="s">
        <v>31</v>
      </c>
      <c r="AX339" s="13" t="s">
        <v>76</v>
      </c>
      <c r="AY339" s="214" t="s">
        <v>220</v>
      </c>
    </row>
    <row r="340" spans="2:51" s="13" customFormat="1" ht="12">
      <c r="B340" s="203"/>
      <c r="C340" s="204"/>
      <c r="D340" s="205" t="s">
        <v>229</v>
      </c>
      <c r="E340" s="206" t="s">
        <v>1</v>
      </c>
      <c r="F340" s="207" t="s">
        <v>608</v>
      </c>
      <c r="G340" s="204"/>
      <c r="H340" s="208">
        <v>15.317</v>
      </c>
      <c r="I340" s="209"/>
      <c r="J340" s="204"/>
      <c r="K340" s="204"/>
      <c r="L340" s="210"/>
      <c r="M340" s="211"/>
      <c r="N340" s="212"/>
      <c r="O340" s="212"/>
      <c r="P340" s="212"/>
      <c r="Q340" s="212"/>
      <c r="R340" s="212"/>
      <c r="S340" s="212"/>
      <c r="T340" s="213"/>
      <c r="AT340" s="214" t="s">
        <v>229</v>
      </c>
      <c r="AU340" s="214" t="s">
        <v>89</v>
      </c>
      <c r="AV340" s="13" t="s">
        <v>89</v>
      </c>
      <c r="AW340" s="13" t="s">
        <v>31</v>
      </c>
      <c r="AX340" s="13" t="s">
        <v>76</v>
      </c>
      <c r="AY340" s="214" t="s">
        <v>220</v>
      </c>
    </row>
    <row r="341" spans="2:51" s="13" customFormat="1" ht="22.5">
      <c r="B341" s="203"/>
      <c r="C341" s="204"/>
      <c r="D341" s="205" t="s">
        <v>229</v>
      </c>
      <c r="E341" s="206" t="s">
        <v>1</v>
      </c>
      <c r="F341" s="207" t="s">
        <v>609</v>
      </c>
      <c r="G341" s="204"/>
      <c r="H341" s="208">
        <v>77.501</v>
      </c>
      <c r="I341" s="209"/>
      <c r="J341" s="204"/>
      <c r="K341" s="204"/>
      <c r="L341" s="210"/>
      <c r="M341" s="211"/>
      <c r="N341" s="212"/>
      <c r="O341" s="212"/>
      <c r="P341" s="212"/>
      <c r="Q341" s="212"/>
      <c r="R341" s="212"/>
      <c r="S341" s="212"/>
      <c r="T341" s="213"/>
      <c r="AT341" s="214" t="s">
        <v>229</v>
      </c>
      <c r="AU341" s="214" t="s">
        <v>89</v>
      </c>
      <c r="AV341" s="13" t="s">
        <v>89</v>
      </c>
      <c r="AW341" s="13" t="s">
        <v>31</v>
      </c>
      <c r="AX341" s="13" t="s">
        <v>76</v>
      </c>
      <c r="AY341" s="214" t="s">
        <v>220</v>
      </c>
    </row>
    <row r="342" spans="2:51" s="13" customFormat="1" ht="12">
      <c r="B342" s="203"/>
      <c r="C342" s="204"/>
      <c r="D342" s="205" t="s">
        <v>229</v>
      </c>
      <c r="E342" s="206" t="s">
        <v>1</v>
      </c>
      <c r="F342" s="207" t="s">
        <v>610</v>
      </c>
      <c r="G342" s="204"/>
      <c r="H342" s="208">
        <v>39.591</v>
      </c>
      <c r="I342" s="209"/>
      <c r="J342" s="204"/>
      <c r="K342" s="204"/>
      <c r="L342" s="210"/>
      <c r="M342" s="211"/>
      <c r="N342" s="212"/>
      <c r="O342" s="212"/>
      <c r="P342" s="212"/>
      <c r="Q342" s="212"/>
      <c r="R342" s="212"/>
      <c r="S342" s="212"/>
      <c r="T342" s="213"/>
      <c r="AT342" s="214" t="s">
        <v>229</v>
      </c>
      <c r="AU342" s="214" t="s">
        <v>89</v>
      </c>
      <c r="AV342" s="13" t="s">
        <v>89</v>
      </c>
      <c r="AW342" s="13" t="s">
        <v>31</v>
      </c>
      <c r="AX342" s="13" t="s">
        <v>76</v>
      </c>
      <c r="AY342" s="214" t="s">
        <v>220</v>
      </c>
    </row>
    <row r="343" spans="2:51" s="13" customFormat="1" ht="12">
      <c r="B343" s="203"/>
      <c r="C343" s="204"/>
      <c r="D343" s="205" t="s">
        <v>229</v>
      </c>
      <c r="E343" s="206" t="s">
        <v>1</v>
      </c>
      <c r="F343" s="207" t="s">
        <v>611</v>
      </c>
      <c r="G343" s="204"/>
      <c r="H343" s="208">
        <v>13.409</v>
      </c>
      <c r="I343" s="209"/>
      <c r="J343" s="204"/>
      <c r="K343" s="204"/>
      <c r="L343" s="210"/>
      <c r="M343" s="211"/>
      <c r="N343" s="212"/>
      <c r="O343" s="212"/>
      <c r="P343" s="212"/>
      <c r="Q343" s="212"/>
      <c r="R343" s="212"/>
      <c r="S343" s="212"/>
      <c r="T343" s="213"/>
      <c r="AT343" s="214" t="s">
        <v>229</v>
      </c>
      <c r="AU343" s="214" t="s">
        <v>89</v>
      </c>
      <c r="AV343" s="13" t="s">
        <v>89</v>
      </c>
      <c r="AW343" s="13" t="s">
        <v>31</v>
      </c>
      <c r="AX343" s="13" t="s">
        <v>76</v>
      </c>
      <c r="AY343" s="214" t="s">
        <v>220</v>
      </c>
    </row>
    <row r="344" spans="2:51" s="13" customFormat="1" ht="33.75">
      <c r="B344" s="203"/>
      <c r="C344" s="204"/>
      <c r="D344" s="205" t="s">
        <v>229</v>
      </c>
      <c r="E344" s="206" t="s">
        <v>1</v>
      </c>
      <c r="F344" s="207" t="s">
        <v>612</v>
      </c>
      <c r="G344" s="204"/>
      <c r="H344" s="208">
        <v>197.092</v>
      </c>
      <c r="I344" s="209"/>
      <c r="J344" s="204"/>
      <c r="K344" s="204"/>
      <c r="L344" s="210"/>
      <c r="M344" s="211"/>
      <c r="N344" s="212"/>
      <c r="O344" s="212"/>
      <c r="P344" s="212"/>
      <c r="Q344" s="212"/>
      <c r="R344" s="212"/>
      <c r="S344" s="212"/>
      <c r="T344" s="213"/>
      <c r="AT344" s="214" t="s">
        <v>229</v>
      </c>
      <c r="AU344" s="214" t="s">
        <v>89</v>
      </c>
      <c r="AV344" s="13" t="s">
        <v>89</v>
      </c>
      <c r="AW344" s="13" t="s">
        <v>31</v>
      </c>
      <c r="AX344" s="13" t="s">
        <v>76</v>
      </c>
      <c r="AY344" s="214" t="s">
        <v>220</v>
      </c>
    </row>
    <row r="345" spans="2:51" s="13" customFormat="1" ht="12">
      <c r="B345" s="203"/>
      <c r="C345" s="204"/>
      <c r="D345" s="205" t="s">
        <v>229</v>
      </c>
      <c r="E345" s="206" t="s">
        <v>1</v>
      </c>
      <c r="F345" s="207" t="s">
        <v>613</v>
      </c>
      <c r="G345" s="204"/>
      <c r="H345" s="208">
        <v>18.02</v>
      </c>
      <c r="I345" s="209"/>
      <c r="J345" s="204"/>
      <c r="K345" s="204"/>
      <c r="L345" s="210"/>
      <c r="M345" s="211"/>
      <c r="N345" s="212"/>
      <c r="O345" s="212"/>
      <c r="P345" s="212"/>
      <c r="Q345" s="212"/>
      <c r="R345" s="212"/>
      <c r="S345" s="212"/>
      <c r="T345" s="213"/>
      <c r="AT345" s="214" t="s">
        <v>229</v>
      </c>
      <c r="AU345" s="214" t="s">
        <v>89</v>
      </c>
      <c r="AV345" s="13" t="s">
        <v>89</v>
      </c>
      <c r="AW345" s="13" t="s">
        <v>31</v>
      </c>
      <c r="AX345" s="13" t="s">
        <v>76</v>
      </c>
      <c r="AY345" s="214" t="s">
        <v>220</v>
      </c>
    </row>
    <row r="346" spans="2:51" s="14" customFormat="1" ht="12">
      <c r="B346" s="215"/>
      <c r="C346" s="216"/>
      <c r="D346" s="205" t="s">
        <v>229</v>
      </c>
      <c r="E346" s="217" t="s">
        <v>1</v>
      </c>
      <c r="F346" s="218" t="s">
        <v>249</v>
      </c>
      <c r="G346" s="216"/>
      <c r="H346" s="219">
        <v>511.971</v>
      </c>
      <c r="I346" s="220"/>
      <c r="J346" s="216"/>
      <c r="K346" s="216"/>
      <c r="L346" s="221"/>
      <c r="M346" s="222"/>
      <c r="N346" s="223"/>
      <c r="O346" s="223"/>
      <c r="P346" s="223"/>
      <c r="Q346" s="223"/>
      <c r="R346" s="223"/>
      <c r="S346" s="223"/>
      <c r="T346" s="224"/>
      <c r="AT346" s="225" t="s">
        <v>229</v>
      </c>
      <c r="AU346" s="225" t="s">
        <v>89</v>
      </c>
      <c r="AV346" s="14" t="s">
        <v>227</v>
      </c>
      <c r="AW346" s="14" t="s">
        <v>31</v>
      </c>
      <c r="AX346" s="14" t="s">
        <v>83</v>
      </c>
      <c r="AY346" s="225" t="s">
        <v>220</v>
      </c>
    </row>
    <row r="347" spans="1:65" s="2" customFormat="1" ht="16.5" customHeight="1">
      <c r="A347" s="34"/>
      <c r="B347" s="35"/>
      <c r="C347" s="190" t="s">
        <v>614</v>
      </c>
      <c r="D347" s="190" t="s">
        <v>222</v>
      </c>
      <c r="E347" s="191" t="s">
        <v>615</v>
      </c>
      <c r="F347" s="192" t="s">
        <v>616</v>
      </c>
      <c r="G347" s="193" t="s">
        <v>301</v>
      </c>
      <c r="H347" s="194">
        <v>511.971</v>
      </c>
      <c r="I347" s="195"/>
      <c r="J347" s="196">
        <f>ROUND(I347*H347,2)</f>
        <v>0</v>
      </c>
      <c r="K347" s="192" t="s">
        <v>226</v>
      </c>
      <c r="L347" s="39"/>
      <c r="M347" s="197" t="s">
        <v>1</v>
      </c>
      <c r="N347" s="198" t="s">
        <v>42</v>
      </c>
      <c r="O347" s="71"/>
      <c r="P347" s="199">
        <f>O347*H347</f>
        <v>0</v>
      </c>
      <c r="Q347" s="199">
        <v>0</v>
      </c>
      <c r="R347" s="199">
        <f>Q347*H347</f>
        <v>0</v>
      </c>
      <c r="S347" s="199">
        <v>0</v>
      </c>
      <c r="T347" s="200">
        <f>S347*H347</f>
        <v>0</v>
      </c>
      <c r="U347" s="34"/>
      <c r="V347" s="34"/>
      <c r="W347" s="34"/>
      <c r="X347" s="34"/>
      <c r="Y347" s="34"/>
      <c r="Z347" s="34"/>
      <c r="AA347" s="34"/>
      <c r="AB347" s="34"/>
      <c r="AC347" s="34"/>
      <c r="AD347" s="34"/>
      <c r="AE347" s="34"/>
      <c r="AR347" s="201" t="s">
        <v>227</v>
      </c>
      <c r="AT347" s="201" t="s">
        <v>222</v>
      </c>
      <c r="AU347" s="201" t="s">
        <v>89</v>
      </c>
      <c r="AY347" s="17" t="s">
        <v>220</v>
      </c>
      <c r="BE347" s="202">
        <f>IF(N347="základní",J347,0)</f>
        <v>0</v>
      </c>
      <c r="BF347" s="202">
        <f>IF(N347="snížená",J347,0)</f>
        <v>0</v>
      </c>
      <c r="BG347" s="202">
        <f>IF(N347="zákl. přenesená",J347,0)</f>
        <v>0</v>
      </c>
      <c r="BH347" s="202">
        <f>IF(N347="sníž. přenesená",J347,0)</f>
        <v>0</v>
      </c>
      <c r="BI347" s="202">
        <f>IF(N347="nulová",J347,0)</f>
        <v>0</v>
      </c>
      <c r="BJ347" s="17" t="s">
        <v>89</v>
      </c>
      <c r="BK347" s="202">
        <f>ROUND(I347*H347,2)</f>
        <v>0</v>
      </c>
      <c r="BL347" s="17" t="s">
        <v>227</v>
      </c>
      <c r="BM347" s="201" t="s">
        <v>617</v>
      </c>
    </row>
    <row r="348" spans="1:65" s="2" customFormat="1" ht="24">
      <c r="A348" s="34"/>
      <c r="B348" s="35"/>
      <c r="C348" s="190" t="s">
        <v>618</v>
      </c>
      <c r="D348" s="190" t="s">
        <v>222</v>
      </c>
      <c r="E348" s="191" t="s">
        <v>619</v>
      </c>
      <c r="F348" s="192" t="s">
        <v>620</v>
      </c>
      <c r="G348" s="193" t="s">
        <v>339</v>
      </c>
      <c r="H348" s="194">
        <v>4.327</v>
      </c>
      <c r="I348" s="195"/>
      <c r="J348" s="196">
        <f>ROUND(I348*H348,2)</f>
        <v>0</v>
      </c>
      <c r="K348" s="192" t="s">
        <v>226</v>
      </c>
      <c r="L348" s="39"/>
      <c r="M348" s="197" t="s">
        <v>1</v>
      </c>
      <c r="N348" s="198" t="s">
        <v>42</v>
      </c>
      <c r="O348" s="71"/>
      <c r="P348" s="199">
        <f>O348*H348</f>
        <v>0</v>
      </c>
      <c r="Q348" s="199">
        <v>1.05256</v>
      </c>
      <c r="R348" s="199">
        <f>Q348*H348</f>
        <v>4.55442712</v>
      </c>
      <c r="S348" s="199">
        <v>0</v>
      </c>
      <c r="T348" s="200">
        <f>S348*H348</f>
        <v>0</v>
      </c>
      <c r="U348" s="34"/>
      <c r="V348" s="34"/>
      <c r="W348" s="34"/>
      <c r="X348" s="34"/>
      <c r="Y348" s="34"/>
      <c r="Z348" s="34"/>
      <c r="AA348" s="34"/>
      <c r="AB348" s="34"/>
      <c r="AC348" s="34"/>
      <c r="AD348" s="34"/>
      <c r="AE348" s="34"/>
      <c r="AR348" s="201" t="s">
        <v>227</v>
      </c>
      <c r="AT348" s="201" t="s">
        <v>222</v>
      </c>
      <c r="AU348" s="201" t="s">
        <v>89</v>
      </c>
      <c r="AY348" s="17" t="s">
        <v>220</v>
      </c>
      <c r="BE348" s="202">
        <f>IF(N348="základní",J348,0)</f>
        <v>0</v>
      </c>
      <c r="BF348" s="202">
        <f>IF(N348="snížená",J348,0)</f>
        <v>0</v>
      </c>
      <c r="BG348" s="202">
        <f>IF(N348="zákl. přenesená",J348,0)</f>
        <v>0</v>
      </c>
      <c r="BH348" s="202">
        <f>IF(N348="sníž. přenesená",J348,0)</f>
        <v>0</v>
      </c>
      <c r="BI348" s="202">
        <f>IF(N348="nulová",J348,0)</f>
        <v>0</v>
      </c>
      <c r="BJ348" s="17" t="s">
        <v>89</v>
      </c>
      <c r="BK348" s="202">
        <f>ROUND(I348*H348,2)</f>
        <v>0</v>
      </c>
      <c r="BL348" s="17" t="s">
        <v>227</v>
      </c>
      <c r="BM348" s="201" t="s">
        <v>621</v>
      </c>
    </row>
    <row r="349" spans="2:51" s="13" customFormat="1" ht="12">
      <c r="B349" s="203"/>
      <c r="C349" s="204"/>
      <c r="D349" s="205" t="s">
        <v>229</v>
      </c>
      <c r="E349" s="206" t="s">
        <v>1</v>
      </c>
      <c r="F349" s="207" t="s">
        <v>622</v>
      </c>
      <c r="G349" s="204"/>
      <c r="H349" s="208">
        <v>4.327</v>
      </c>
      <c r="I349" s="209"/>
      <c r="J349" s="204"/>
      <c r="K349" s="204"/>
      <c r="L349" s="210"/>
      <c r="M349" s="211"/>
      <c r="N349" s="212"/>
      <c r="O349" s="212"/>
      <c r="P349" s="212"/>
      <c r="Q349" s="212"/>
      <c r="R349" s="212"/>
      <c r="S349" s="212"/>
      <c r="T349" s="213"/>
      <c r="AT349" s="214" t="s">
        <v>229</v>
      </c>
      <c r="AU349" s="214" t="s">
        <v>89</v>
      </c>
      <c r="AV349" s="13" t="s">
        <v>89</v>
      </c>
      <c r="AW349" s="13" t="s">
        <v>31</v>
      </c>
      <c r="AX349" s="13" t="s">
        <v>83</v>
      </c>
      <c r="AY349" s="214" t="s">
        <v>220</v>
      </c>
    </row>
    <row r="350" spans="1:65" s="2" customFormat="1" ht="21.75" customHeight="1">
      <c r="A350" s="34"/>
      <c r="B350" s="35"/>
      <c r="C350" s="190" t="s">
        <v>623</v>
      </c>
      <c r="D350" s="190" t="s">
        <v>222</v>
      </c>
      <c r="E350" s="191" t="s">
        <v>624</v>
      </c>
      <c r="F350" s="192" t="s">
        <v>625</v>
      </c>
      <c r="G350" s="193" t="s">
        <v>225</v>
      </c>
      <c r="H350" s="194">
        <v>0.506</v>
      </c>
      <c r="I350" s="195"/>
      <c r="J350" s="196">
        <f>ROUND(I350*H350,2)</f>
        <v>0</v>
      </c>
      <c r="K350" s="192" t="s">
        <v>226</v>
      </c>
      <c r="L350" s="39"/>
      <c r="M350" s="197" t="s">
        <v>1</v>
      </c>
      <c r="N350" s="198" t="s">
        <v>42</v>
      </c>
      <c r="O350" s="71"/>
      <c r="P350" s="199">
        <f>O350*H350</f>
        <v>0</v>
      </c>
      <c r="Q350" s="199">
        <v>2.25642</v>
      </c>
      <c r="R350" s="199">
        <f>Q350*H350</f>
        <v>1.14174852</v>
      </c>
      <c r="S350" s="199">
        <v>0</v>
      </c>
      <c r="T350" s="200">
        <f>S350*H350</f>
        <v>0</v>
      </c>
      <c r="U350" s="34"/>
      <c r="V350" s="34"/>
      <c r="W350" s="34"/>
      <c r="X350" s="34"/>
      <c r="Y350" s="34"/>
      <c r="Z350" s="34"/>
      <c r="AA350" s="34"/>
      <c r="AB350" s="34"/>
      <c r="AC350" s="34"/>
      <c r="AD350" s="34"/>
      <c r="AE350" s="34"/>
      <c r="AR350" s="201" t="s">
        <v>227</v>
      </c>
      <c r="AT350" s="201" t="s">
        <v>222</v>
      </c>
      <c r="AU350" s="201" t="s">
        <v>89</v>
      </c>
      <c r="AY350" s="17" t="s">
        <v>220</v>
      </c>
      <c r="BE350" s="202">
        <f>IF(N350="základní",J350,0)</f>
        <v>0</v>
      </c>
      <c r="BF350" s="202">
        <f>IF(N350="snížená",J350,0)</f>
        <v>0</v>
      </c>
      <c r="BG350" s="202">
        <f>IF(N350="zákl. přenesená",J350,0)</f>
        <v>0</v>
      </c>
      <c r="BH350" s="202">
        <f>IF(N350="sníž. přenesená",J350,0)</f>
        <v>0</v>
      </c>
      <c r="BI350" s="202">
        <f>IF(N350="nulová",J350,0)</f>
        <v>0</v>
      </c>
      <c r="BJ350" s="17" t="s">
        <v>89</v>
      </c>
      <c r="BK350" s="202">
        <f>ROUND(I350*H350,2)</f>
        <v>0</v>
      </c>
      <c r="BL350" s="17" t="s">
        <v>227</v>
      </c>
      <c r="BM350" s="201" t="s">
        <v>626</v>
      </c>
    </row>
    <row r="351" spans="2:51" s="13" customFormat="1" ht="12">
      <c r="B351" s="203"/>
      <c r="C351" s="204"/>
      <c r="D351" s="205" t="s">
        <v>229</v>
      </c>
      <c r="E351" s="206" t="s">
        <v>1</v>
      </c>
      <c r="F351" s="207" t="s">
        <v>627</v>
      </c>
      <c r="G351" s="204"/>
      <c r="H351" s="208">
        <v>0.506</v>
      </c>
      <c r="I351" s="209"/>
      <c r="J351" s="204"/>
      <c r="K351" s="204"/>
      <c r="L351" s="210"/>
      <c r="M351" s="211"/>
      <c r="N351" s="212"/>
      <c r="O351" s="212"/>
      <c r="P351" s="212"/>
      <c r="Q351" s="212"/>
      <c r="R351" s="212"/>
      <c r="S351" s="212"/>
      <c r="T351" s="213"/>
      <c r="AT351" s="214" t="s">
        <v>229</v>
      </c>
      <c r="AU351" s="214" t="s">
        <v>89</v>
      </c>
      <c r="AV351" s="13" t="s">
        <v>89</v>
      </c>
      <c r="AW351" s="13" t="s">
        <v>31</v>
      </c>
      <c r="AX351" s="13" t="s">
        <v>83</v>
      </c>
      <c r="AY351" s="214" t="s">
        <v>220</v>
      </c>
    </row>
    <row r="352" spans="1:65" s="2" customFormat="1" ht="24">
      <c r="A352" s="34"/>
      <c r="B352" s="35"/>
      <c r="C352" s="190" t="s">
        <v>628</v>
      </c>
      <c r="D352" s="190" t="s">
        <v>222</v>
      </c>
      <c r="E352" s="191" t="s">
        <v>629</v>
      </c>
      <c r="F352" s="192" t="s">
        <v>630</v>
      </c>
      <c r="G352" s="193" t="s">
        <v>339</v>
      </c>
      <c r="H352" s="194">
        <v>0.013</v>
      </c>
      <c r="I352" s="195"/>
      <c r="J352" s="196">
        <f>ROUND(I352*H352,2)</f>
        <v>0</v>
      </c>
      <c r="K352" s="192" t="s">
        <v>226</v>
      </c>
      <c r="L352" s="39"/>
      <c r="M352" s="197" t="s">
        <v>1</v>
      </c>
      <c r="N352" s="198" t="s">
        <v>42</v>
      </c>
      <c r="O352" s="71"/>
      <c r="P352" s="199">
        <f>O352*H352</f>
        <v>0</v>
      </c>
      <c r="Q352" s="199">
        <v>1.06277</v>
      </c>
      <c r="R352" s="199">
        <f>Q352*H352</f>
        <v>0.01381601</v>
      </c>
      <c r="S352" s="199">
        <v>0</v>
      </c>
      <c r="T352" s="200">
        <f>S352*H352</f>
        <v>0</v>
      </c>
      <c r="U352" s="34"/>
      <c r="V352" s="34"/>
      <c r="W352" s="34"/>
      <c r="X352" s="34"/>
      <c r="Y352" s="34"/>
      <c r="Z352" s="34"/>
      <c r="AA352" s="34"/>
      <c r="AB352" s="34"/>
      <c r="AC352" s="34"/>
      <c r="AD352" s="34"/>
      <c r="AE352" s="34"/>
      <c r="AR352" s="201" t="s">
        <v>227</v>
      </c>
      <c r="AT352" s="201" t="s">
        <v>222</v>
      </c>
      <c r="AU352" s="201" t="s">
        <v>89</v>
      </c>
      <c r="AY352" s="17" t="s">
        <v>220</v>
      </c>
      <c r="BE352" s="202">
        <f>IF(N352="základní",J352,0)</f>
        <v>0</v>
      </c>
      <c r="BF352" s="202">
        <f>IF(N352="snížená",J352,0)</f>
        <v>0</v>
      </c>
      <c r="BG352" s="202">
        <f>IF(N352="zákl. přenesená",J352,0)</f>
        <v>0</v>
      </c>
      <c r="BH352" s="202">
        <f>IF(N352="sníž. přenesená",J352,0)</f>
        <v>0</v>
      </c>
      <c r="BI352" s="202">
        <f>IF(N352="nulová",J352,0)</f>
        <v>0</v>
      </c>
      <c r="BJ352" s="17" t="s">
        <v>89</v>
      </c>
      <c r="BK352" s="202">
        <f>ROUND(I352*H352,2)</f>
        <v>0</v>
      </c>
      <c r="BL352" s="17" t="s">
        <v>227</v>
      </c>
      <c r="BM352" s="201" t="s">
        <v>631</v>
      </c>
    </row>
    <row r="353" spans="2:51" s="13" customFormat="1" ht="12">
      <c r="B353" s="203"/>
      <c r="C353" s="204"/>
      <c r="D353" s="205" t="s">
        <v>229</v>
      </c>
      <c r="E353" s="206" t="s">
        <v>1</v>
      </c>
      <c r="F353" s="207" t="s">
        <v>632</v>
      </c>
      <c r="G353" s="204"/>
      <c r="H353" s="208">
        <v>0.013</v>
      </c>
      <c r="I353" s="209"/>
      <c r="J353" s="204"/>
      <c r="K353" s="204"/>
      <c r="L353" s="210"/>
      <c r="M353" s="211"/>
      <c r="N353" s="212"/>
      <c r="O353" s="212"/>
      <c r="P353" s="212"/>
      <c r="Q353" s="212"/>
      <c r="R353" s="212"/>
      <c r="S353" s="212"/>
      <c r="T353" s="213"/>
      <c r="AT353" s="214" t="s">
        <v>229</v>
      </c>
      <c r="AU353" s="214" t="s">
        <v>89</v>
      </c>
      <c r="AV353" s="13" t="s">
        <v>89</v>
      </c>
      <c r="AW353" s="13" t="s">
        <v>31</v>
      </c>
      <c r="AX353" s="13" t="s">
        <v>83</v>
      </c>
      <c r="AY353" s="214" t="s">
        <v>220</v>
      </c>
    </row>
    <row r="354" spans="1:65" s="2" customFormat="1" ht="21.75" customHeight="1">
      <c r="A354" s="34"/>
      <c r="B354" s="35"/>
      <c r="C354" s="190" t="s">
        <v>633</v>
      </c>
      <c r="D354" s="190" t="s">
        <v>222</v>
      </c>
      <c r="E354" s="191" t="s">
        <v>634</v>
      </c>
      <c r="F354" s="192" t="s">
        <v>635</v>
      </c>
      <c r="G354" s="193" t="s">
        <v>225</v>
      </c>
      <c r="H354" s="194">
        <v>16.436</v>
      </c>
      <c r="I354" s="195"/>
      <c r="J354" s="196">
        <f>ROUND(I354*H354,2)</f>
        <v>0</v>
      </c>
      <c r="K354" s="192" t="s">
        <v>1</v>
      </c>
      <c r="L354" s="39"/>
      <c r="M354" s="197" t="s">
        <v>1</v>
      </c>
      <c r="N354" s="198" t="s">
        <v>42</v>
      </c>
      <c r="O354" s="71"/>
      <c r="P354" s="199">
        <f>O354*H354</f>
        <v>0</v>
      </c>
      <c r="Q354" s="199">
        <v>0</v>
      </c>
      <c r="R354" s="199">
        <f>Q354*H354</f>
        <v>0</v>
      </c>
      <c r="S354" s="199">
        <v>0</v>
      </c>
      <c r="T354" s="200">
        <f>S354*H354</f>
        <v>0</v>
      </c>
      <c r="U354" s="34"/>
      <c r="V354" s="34"/>
      <c r="W354" s="34"/>
      <c r="X354" s="34"/>
      <c r="Y354" s="34"/>
      <c r="Z354" s="34"/>
      <c r="AA354" s="34"/>
      <c r="AB354" s="34"/>
      <c r="AC354" s="34"/>
      <c r="AD354" s="34"/>
      <c r="AE354" s="34"/>
      <c r="AR354" s="201" t="s">
        <v>227</v>
      </c>
      <c r="AT354" s="201" t="s">
        <v>222</v>
      </c>
      <c r="AU354" s="201" t="s">
        <v>89</v>
      </c>
      <c r="AY354" s="17" t="s">
        <v>220</v>
      </c>
      <c r="BE354" s="202">
        <f>IF(N354="základní",J354,0)</f>
        <v>0</v>
      </c>
      <c r="BF354" s="202">
        <f>IF(N354="snížená",J354,0)</f>
        <v>0</v>
      </c>
      <c r="BG354" s="202">
        <f>IF(N354="zákl. přenesená",J354,0)</f>
        <v>0</v>
      </c>
      <c r="BH354" s="202">
        <f>IF(N354="sníž. přenesená",J354,0)</f>
        <v>0</v>
      </c>
      <c r="BI354" s="202">
        <f>IF(N354="nulová",J354,0)</f>
        <v>0</v>
      </c>
      <c r="BJ354" s="17" t="s">
        <v>89</v>
      </c>
      <c r="BK354" s="202">
        <f>ROUND(I354*H354,2)</f>
        <v>0</v>
      </c>
      <c r="BL354" s="17" t="s">
        <v>227</v>
      </c>
      <c r="BM354" s="201" t="s">
        <v>636</v>
      </c>
    </row>
    <row r="355" spans="2:51" s="13" customFormat="1" ht="22.5">
      <c r="B355" s="203"/>
      <c r="C355" s="204"/>
      <c r="D355" s="205" t="s">
        <v>229</v>
      </c>
      <c r="E355" s="206" t="s">
        <v>1</v>
      </c>
      <c r="F355" s="207" t="s">
        <v>637</v>
      </c>
      <c r="G355" s="204"/>
      <c r="H355" s="208">
        <v>16.436</v>
      </c>
      <c r="I355" s="209"/>
      <c r="J355" s="204"/>
      <c r="K355" s="204"/>
      <c r="L355" s="210"/>
      <c r="M355" s="211"/>
      <c r="N355" s="212"/>
      <c r="O355" s="212"/>
      <c r="P355" s="212"/>
      <c r="Q355" s="212"/>
      <c r="R355" s="212"/>
      <c r="S355" s="212"/>
      <c r="T355" s="213"/>
      <c r="AT355" s="214" t="s">
        <v>229</v>
      </c>
      <c r="AU355" s="214" t="s">
        <v>89</v>
      </c>
      <c r="AV355" s="13" t="s">
        <v>89</v>
      </c>
      <c r="AW355" s="13" t="s">
        <v>31</v>
      </c>
      <c r="AX355" s="13" t="s">
        <v>83</v>
      </c>
      <c r="AY355" s="214" t="s">
        <v>220</v>
      </c>
    </row>
    <row r="356" spans="1:65" s="2" customFormat="1" ht="24">
      <c r="A356" s="34"/>
      <c r="B356" s="35"/>
      <c r="C356" s="190" t="s">
        <v>638</v>
      </c>
      <c r="D356" s="190" t="s">
        <v>222</v>
      </c>
      <c r="E356" s="191" t="s">
        <v>639</v>
      </c>
      <c r="F356" s="192" t="s">
        <v>640</v>
      </c>
      <c r="G356" s="193" t="s">
        <v>308</v>
      </c>
      <c r="H356" s="194">
        <v>9.45</v>
      </c>
      <c r="I356" s="195"/>
      <c r="J356" s="196">
        <f>ROUND(I356*H356,2)</f>
        <v>0</v>
      </c>
      <c r="K356" s="192" t="s">
        <v>226</v>
      </c>
      <c r="L356" s="39"/>
      <c r="M356" s="197" t="s">
        <v>1</v>
      </c>
      <c r="N356" s="198" t="s">
        <v>42</v>
      </c>
      <c r="O356" s="71"/>
      <c r="P356" s="199">
        <f>O356*H356</f>
        <v>0</v>
      </c>
      <c r="Q356" s="199">
        <v>0.1016</v>
      </c>
      <c r="R356" s="199">
        <f>Q356*H356</f>
        <v>0.9601199999999999</v>
      </c>
      <c r="S356" s="199">
        <v>0</v>
      </c>
      <c r="T356" s="200">
        <f>S356*H356</f>
        <v>0</v>
      </c>
      <c r="U356" s="34"/>
      <c r="V356" s="34"/>
      <c r="W356" s="34"/>
      <c r="X356" s="34"/>
      <c r="Y356" s="34"/>
      <c r="Z356" s="34"/>
      <c r="AA356" s="34"/>
      <c r="AB356" s="34"/>
      <c r="AC356" s="34"/>
      <c r="AD356" s="34"/>
      <c r="AE356" s="34"/>
      <c r="AR356" s="201" t="s">
        <v>227</v>
      </c>
      <c r="AT356" s="201" t="s">
        <v>222</v>
      </c>
      <c r="AU356" s="201" t="s">
        <v>89</v>
      </c>
      <c r="AY356" s="17" t="s">
        <v>220</v>
      </c>
      <c r="BE356" s="202">
        <f>IF(N356="základní",J356,0)</f>
        <v>0</v>
      </c>
      <c r="BF356" s="202">
        <f>IF(N356="snížená",J356,0)</f>
        <v>0</v>
      </c>
      <c r="BG356" s="202">
        <f>IF(N356="zákl. přenesená",J356,0)</f>
        <v>0</v>
      </c>
      <c r="BH356" s="202">
        <f>IF(N356="sníž. přenesená",J356,0)</f>
        <v>0</v>
      </c>
      <c r="BI356" s="202">
        <f>IF(N356="nulová",J356,0)</f>
        <v>0</v>
      </c>
      <c r="BJ356" s="17" t="s">
        <v>89</v>
      </c>
      <c r="BK356" s="202">
        <f>ROUND(I356*H356,2)</f>
        <v>0</v>
      </c>
      <c r="BL356" s="17" t="s">
        <v>227</v>
      </c>
      <c r="BM356" s="201" t="s">
        <v>641</v>
      </c>
    </row>
    <row r="357" spans="2:51" s="13" customFormat="1" ht="12">
      <c r="B357" s="203"/>
      <c r="C357" s="204"/>
      <c r="D357" s="205" t="s">
        <v>229</v>
      </c>
      <c r="E357" s="206" t="s">
        <v>1</v>
      </c>
      <c r="F357" s="207" t="s">
        <v>642</v>
      </c>
      <c r="G357" s="204"/>
      <c r="H357" s="208">
        <v>9.45</v>
      </c>
      <c r="I357" s="209"/>
      <c r="J357" s="204"/>
      <c r="K357" s="204"/>
      <c r="L357" s="210"/>
      <c r="M357" s="211"/>
      <c r="N357" s="212"/>
      <c r="O357" s="212"/>
      <c r="P357" s="212"/>
      <c r="Q357" s="212"/>
      <c r="R357" s="212"/>
      <c r="S357" s="212"/>
      <c r="T357" s="213"/>
      <c r="AT357" s="214" t="s">
        <v>229</v>
      </c>
      <c r="AU357" s="214" t="s">
        <v>89</v>
      </c>
      <c r="AV357" s="13" t="s">
        <v>89</v>
      </c>
      <c r="AW357" s="13" t="s">
        <v>31</v>
      </c>
      <c r="AX357" s="13" t="s">
        <v>83</v>
      </c>
      <c r="AY357" s="214" t="s">
        <v>220</v>
      </c>
    </row>
    <row r="358" spans="1:65" s="2" customFormat="1" ht="16.5" customHeight="1">
      <c r="A358" s="34"/>
      <c r="B358" s="35"/>
      <c r="C358" s="190" t="s">
        <v>643</v>
      </c>
      <c r="D358" s="190" t="s">
        <v>222</v>
      </c>
      <c r="E358" s="191" t="s">
        <v>644</v>
      </c>
      <c r="F358" s="192" t="s">
        <v>645</v>
      </c>
      <c r="G358" s="193" t="s">
        <v>301</v>
      </c>
      <c r="H358" s="194">
        <v>4.413</v>
      </c>
      <c r="I358" s="195"/>
      <c r="J358" s="196">
        <f>ROUND(I358*H358,2)</f>
        <v>0</v>
      </c>
      <c r="K358" s="192" t="s">
        <v>226</v>
      </c>
      <c r="L358" s="39"/>
      <c r="M358" s="197" t="s">
        <v>1</v>
      </c>
      <c r="N358" s="198" t="s">
        <v>42</v>
      </c>
      <c r="O358" s="71"/>
      <c r="P358" s="199">
        <f>O358*H358</f>
        <v>0</v>
      </c>
      <c r="Q358" s="199">
        <v>0.00658</v>
      </c>
      <c r="R358" s="199">
        <f>Q358*H358</f>
        <v>0.02903754</v>
      </c>
      <c r="S358" s="199">
        <v>0</v>
      </c>
      <c r="T358" s="200">
        <f>S358*H358</f>
        <v>0</v>
      </c>
      <c r="U358" s="34"/>
      <c r="V358" s="34"/>
      <c r="W358" s="34"/>
      <c r="X358" s="34"/>
      <c r="Y358" s="34"/>
      <c r="Z358" s="34"/>
      <c r="AA358" s="34"/>
      <c r="AB358" s="34"/>
      <c r="AC358" s="34"/>
      <c r="AD358" s="34"/>
      <c r="AE358" s="34"/>
      <c r="AR358" s="201" t="s">
        <v>227</v>
      </c>
      <c r="AT358" s="201" t="s">
        <v>222</v>
      </c>
      <c r="AU358" s="201" t="s">
        <v>89</v>
      </c>
      <c r="AY358" s="17" t="s">
        <v>220</v>
      </c>
      <c r="BE358" s="202">
        <f>IF(N358="základní",J358,0)</f>
        <v>0</v>
      </c>
      <c r="BF358" s="202">
        <f>IF(N358="snížená",J358,0)</f>
        <v>0</v>
      </c>
      <c r="BG358" s="202">
        <f>IF(N358="zákl. přenesená",J358,0)</f>
        <v>0</v>
      </c>
      <c r="BH358" s="202">
        <f>IF(N358="sníž. přenesená",J358,0)</f>
        <v>0</v>
      </c>
      <c r="BI358" s="202">
        <f>IF(N358="nulová",J358,0)</f>
        <v>0</v>
      </c>
      <c r="BJ358" s="17" t="s">
        <v>89</v>
      </c>
      <c r="BK358" s="202">
        <f>ROUND(I358*H358,2)</f>
        <v>0</v>
      </c>
      <c r="BL358" s="17" t="s">
        <v>227</v>
      </c>
      <c r="BM358" s="201" t="s">
        <v>646</v>
      </c>
    </row>
    <row r="359" spans="2:51" s="13" customFormat="1" ht="12">
      <c r="B359" s="203"/>
      <c r="C359" s="204"/>
      <c r="D359" s="205" t="s">
        <v>229</v>
      </c>
      <c r="E359" s="206" t="s">
        <v>1</v>
      </c>
      <c r="F359" s="207" t="s">
        <v>647</v>
      </c>
      <c r="G359" s="204"/>
      <c r="H359" s="208">
        <v>4.413</v>
      </c>
      <c r="I359" s="209"/>
      <c r="J359" s="204"/>
      <c r="K359" s="204"/>
      <c r="L359" s="210"/>
      <c r="M359" s="211"/>
      <c r="N359" s="212"/>
      <c r="O359" s="212"/>
      <c r="P359" s="212"/>
      <c r="Q359" s="212"/>
      <c r="R359" s="212"/>
      <c r="S359" s="212"/>
      <c r="T359" s="213"/>
      <c r="AT359" s="214" t="s">
        <v>229</v>
      </c>
      <c r="AU359" s="214" t="s">
        <v>89</v>
      </c>
      <c r="AV359" s="13" t="s">
        <v>89</v>
      </c>
      <c r="AW359" s="13" t="s">
        <v>31</v>
      </c>
      <c r="AX359" s="13" t="s">
        <v>83</v>
      </c>
      <c r="AY359" s="214" t="s">
        <v>220</v>
      </c>
    </row>
    <row r="360" spans="1:65" s="2" customFormat="1" ht="16.5" customHeight="1">
      <c r="A360" s="34"/>
      <c r="B360" s="35"/>
      <c r="C360" s="190" t="s">
        <v>648</v>
      </c>
      <c r="D360" s="190" t="s">
        <v>222</v>
      </c>
      <c r="E360" s="191" t="s">
        <v>649</v>
      </c>
      <c r="F360" s="192" t="s">
        <v>650</v>
      </c>
      <c r="G360" s="193" t="s">
        <v>301</v>
      </c>
      <c r="H360" s="194">
        <v>4.413</v>
      </c>
      <c r="I360" s="195"/>
      <c r="J360" s="196">
        <f>ROUND(I360*H360,2)</f>
        <v>0</v>
      </c>
      <c r="K360" s="192" t="s">
        <v>226</v>
      </c>
      <c r="L360" s="39"/>
      <c r="M360" s="197" t="s">
        <v>1</v>
      </c>
      <c r="N360" s="198" t="s">
        <v>42</v>
      </c>
      <c r="O360" s="71"/>
      <c r="P360" s="199">
        <f>O360*H360</f>
        <v>0</v>
      </c>
      <c r="Q360" s="199">
        <v>0</v>
      </c>
      <c r="R360" s="199">
        <f>Q360*H360</f>
        <v>0</v>
      </c>
      <c r="S360" s="199">
        <v>0</v>
      </c>
      <c r="T360" s="200">
        <f>S360*H360</f>
        <v>0</v>
      </c>
      <c r="U360" s="34"/>
      <c r="V360" s="34"/>
      <c r="W360" s="34"/>
      <c r="X360" s="34"/>
      <c r="Y360" s="34"/>
      <c r="Z360" s="34"/>
      <c r="AA360" s="34"/>
      <c r="AB360" s="34"/>
      <c r="AC360" s="34"/>
      <c r="AD360" s="34"/>
      <c r="AE360" s="34"/>
      <c r="AR360" s="201" t="s">
        <v>227</v>
      </c>
      <c r="AT360" s="201" t="s">
        <v>222</v>
      </c>
      <c r="AU360" s="201" t="s">
        <v>89</v>
      </c>
      <c r="AY360" s="17" t="s">
        <v>220</v>
      </c>
      <c r="BE360" s="202">
        <f>IF(N360="základní",J360,0)</f>
        <v>0</v>
      </c>
      <c r="BF360" s="202">
        <f>IF(N360="snížená",J360,0)</f>
        <v>0</v>
      </c>
      <c r="BG360" s="202">
        <f>IF(N360="zákl. přenesená",J360,0)</f>
        <v>0</v>
      </c>
      <c r="BH360" s="202">
        <f>IF(N360="sníž. přenesená",J360,0)</f>
        <v>0</v>
      </c>
      <c r="BI360" s="202">
        <f>IF(N360="nulová",J360,0)</f>
        <v>0</v>
      </c>
      <c r="BJ360" s="17" t="s">
        <v>89</v>
      </c>
      <c r="BK360" s="202">
        <f>ROUND(I360*H360,2)</f>
        <v>0</v>
      </c>
      <c r="BL360" s="17" t="s">
        <v>227</v>
      </c>
      <c r="BM360" s="201" t="s">
        <v>651</v>
      </c>
    </row>
    <row r="361" spans="2:63" s="12" customFormat="1" ht="22.9" customHeight="1">
      <c r="B361" s="174"/>
      <c r="C361" s="175"/>
      <c r="D361" s="176" t="s">
        <v>75</v>
      </c>
      <c r="E361" s="188" t="s">
        <v>250</v>
      </c>
      <c r="F361" s="188" t="s">
        <v>652</v>
      </c>
      <c r="G361" s="175"/>
      <c r="H361" s="175"/>
      <c r="I361" s="178"/>
      <c r="J361" s="189">
        <f>BK361</f>
        <v>0</v>
      </c>
      <c r="K361" s="175"/>
      <c r="L361" s="180"/>
      <c r="M361" s="181"/>
      <c r="N361" s="182"/>
      <c r="O361" s="182"/>
      <c r="P361" s="183">
        <f>SUM(P362:P461)</f>
        <v>0</v>
      </c>
      <c r="Q361" s="182"/>
      <c r="R361" s="183">
        <f>SUM(R362:R461)</f>
        <v>1058.4584995300002</v>
      </c>
      <c r="S361" s="182"/>
      <c r="T361" s="184">
        <f>SUM(T362:T461)</f>
        <v>0</v>
      </c>
      <c r="AR361" s="185" t="s">
        <v>83</v>
      </c>
      <c r="AT361" s="186" t="s">
        <v>75</v>
      </c>
      <c r="AU361" s="186" t="s">
        <v>83</v>
      </c>
      <c r="AY361" s="185" t="s">
        <v>220</v>
      </c>
      <c r="BK361" s="187">
        <f>SUM(BK362:BK461)</f>
        <v>0</v>
      </c>
    </row>
    <row r="362" spans="1:65" s="2" customFormat="1" ht="24">
      <c r="A362" s="34"/>
      <c r="B362" s="35"/>
      <c r="C362" s="190" t="s">
        <v>653</v>
      </c>
      <c r="D362" s="190" t="s">
        <v>222</v>
      </c>
      <c r="E362" s="191" t="s">
        <v>654</v>
      </c>
      <c r="F362" s="192" t="s">
        <v>655</v>
      </c>
      <c r="G362" s="193" t="s">
        <v>301</v>
      </c>
      <c r="H362" s="194">
        <v>1451.728</v>
      </c>
      <c r="I362" s="195"/>
      <c r="J362" s="196">
        <f>ROUND(I362*H362,2)</f>
        <v>0</v>
      </c>
      <c r="K362" s="192" t="s">
        <v>226</v>
      </c>
      <c r="L362" s="39"/>
      <c r="M362" s="197" t="s">
        <v>1</v>
      </c>
      <c r="N362" s="198" t="s">
        <v>42</v>
      </c>
      <c r="O362" s="71"/>
      <c r="P362" s="199">
        <f>O362*H362</f>
        <v>0</v>
      </c>
      <c r="Q362" s="199">
        <v>0.00438</v>
      </c>
      <c r="R362" s="199">
        <f>Q362*H362</f>
        <v>6.3585686400000005</v>
      </c>
      <c r="S362" s="199">
        <v>0</v>
      </c>
      <c r="T362" s="200">
        <f>S362*H362</f>
        <v>0</v>
      </c>
      <c r="U362" s="34"/>
      <c r="V362" s="34"/>
      <c r="W362" s="34"/>
      <c r="X362" s="34"/>
      <c r="Y362" s="34"/>
      <c r="Z362" s="34"/>
      <c r="AA362" s="34"/>
      <c r="AB362" s="34"/>
      <c r="AC362" s="34"/>
      <c r="AD362" s="34"/>
      <c r="AE362" s="34"/>
      <c r="AR362" s="201" t="s">
        <v>227</v>
      </c>
      <c r="AT362" s="201" t="s">
        <v>222</v>
      </c>
      <c r="AU362" s="201" t="s">
        <v>89</v>
      </c>
      <c r="AY362" s="17" t="s">
        <v>220</v>
      </c>
      <c r="BE362" s="202">
        <f>IF(N362="základní",J362,0)</f>
        <v>0</v>
      </c>
      <c r="BF362" s="202">
        <f>IF(N362="snížená",J362,0)</f>
        <v>0</v>
      </c>
      <c r="BG362" s="202">
        <f>IF(N362="zákl. přenesená",J362,0)</f>
        <v>0</v>
      </c>
      <c r="BH362" s="202">
        <f>IF(N362="sníž. přenesená",J362,0)</f>
        <v>0</v>
      </c>
      <c r="BI362" s="202">
        <f>IF(N362="nulová",J362,0)</f>
        <v>0</v>
      </c>
      <c r="BJ362" s="17" t="s">
        <v>89</v>
      </c>
      <c r="BK362" s="202">
        <f>ROUND(I362*H362,2)</f>
        <v>0</v>
      </c>
      <c r="BL362" s="17" t="s">
        <v>227</v>
      </c>
      <c r="BM362" s="201" t="s">
        <v>656</v>
      </c>
    </row>
    <row r="363" spans="2:51" s="13" customFormat="1" ht="12">
      <c r="B363" s="203"/>
      <c r="C363" s="204"/>
      <c r="D363" s="205" t="s">
        <v>229</v>
      </c>
      <c r="E363" s="206" t="s">
        <v>1</v>
      </c>
      <c r="F363" s="207" t="s">
        <v>657</v>
      </c>
      <c r="G363" s="204"/>
      <c r="H363" s="208">
        <v>1451.728</v>
      </c>
      <c r="I363" s="209"/>
      <c r="J363" s="204"/>
      <c r="K363" s="204"/>
      <c r="L363" s="210"/>
      <c r="M363" s="211"/>
      <c r="N363" s="212"/>
      <c r="O363" s="212"/>
      <c r="P363" s="212"/>
      <c r="Q363" s="212"/>
      <c r="R363" s="212"/>
      <c r="S363" s="212"/>
      <c r="T363" s="213"/>
      <c r="AT363" s="214" t="s">
        <v>229</v>
      </c>
      <c r="AU363" s="214" t="s">
        <v>89</v>
      </c>
      <c r="AV363" s="13" t="s">
        <v>89</v>
      </c>
      <c r="AW363" s="13" t="s">
        <v>31</v>
      </c>
      <c r="AX363" s="13" t="s">
        <v>83</v>
      </c>
      <c r="AY363" s="214" t="s">
        <v>220</v>
      </c>
    </row>
    <row r="364" spans="1:65" s="2" customFormat="1" ht="24">
      <c r="A364" s="34"/>
      <c r="B364" s="35"/>
      <c r="C364" s="190" t="s">
        <v>658</v>
      </c>
      <c r="D364" s="190" t="s">
        <v>222</v>
      </c>
      <c r="E364" s="191" t="s">
        <v>659</v>
      </c>
      <c r="F364" s="192" t="s">
        <v>660</v>
      </c>
      <c r="G364" s="193" t="s">
        <v>301</v>
      </c>
      <c r="H364" s="194">
        <v>1405.348</v>
      </c>
      <c r="I364" s="195"/>
      <c r="J364" s="196">
        <f>ROUND(I364*H364,2)</f>
        <v>0</v>
      </c>
      <c r="K364" s="192" t="s">
        <v>226</v>
      </c>
      <c r="L364" s="39"/>
      <c r="M364" s="197" t="s">
        <v>1</v>
      </c>
      <c r="N364" s="198" t="s">
        <v>42</v>
      </c>
      <c r="O364" s="71"/>
      <c r="P364" s="199">
        <f>O364*H364</f>
        <v>0</v>
      </c>
      <c r="Q364" s="199">
        <v>0.003</v>
      </c>
      <c r="R364" s="199">
        <f>Q364*H364</f>
        <v>4.216044</v>
      </c>
      <c r="S364" s="199">
        <v>0</v>
      </c>
      <c r="T364" s="200">
        <f>S364*H364</f>
        <v>0</v>
      </c>
      <c r="U364" s="34"/>
      <c r="V364" s="34"/>
      <c r="W364" s="34"/>
      <c r="X364" s="34"/>
      <c r="Y364" s="34"/>
      <c r="Z364" s="34"/>
      <c r="AA364" s="34"/>
      <c r="AB364" s="34"/>
      <c r="AC364" s="34"/>
      <c r="AD364" s="34"/>
      <c r="AE364" s="34"/>
      <c r="AR364" s="201" t="s">
        <v>227</v>
      </c>
      <c r="AT364" s="201" t="s">
        <v>222</v>
      </c>
      <c r="AU364" s="201" t="s">
        <v>89</v>
      </c>
      <c r="AY364" s="17" t="s">
        <v>220</v>
      </c>
      <c r="BE364" s="202">
        <f>IF(N364="základní",J364,0)</f>
        <v>0</v>
      </c>
      <c r="BF364" s="202">
        <f>IF(N364="snížená",J364,0)</f>
        <v>0</v>
      </c>
      <c r="BG364" s="202">
        <f>IF(N364="zákl. přenesená",J364,0)</f>
        <v>0</v>
      </c>
      <c r="BH364" s="202">
        <f>IF(N364="sníž. přenesená",J364,0)</f>
        <v>0</v>
      </c>
      <c r="BI364" s="202">
        <f>IF(N364="nulová",J364,0)</f>
        <v>0</v>
      </c>
      <c r="BJ364" s="17" t="s">
        <v>89</v>
      </c>
      <c r="BK364" s="202">
        <f>ROUND(I364*H364,2)</f>
        <v>0</v>
      </c>
      <c r="BL364" s="17" t="s">
        <v>227</v>
      </c>
      <c r="BM364" s="201" t="s">
        <v>661</v>
      </c>
    </row>
    <row r="365" spans="1:65" s="2" customFormat="1" ht="24">
      <c r="A365" s="34"/>
      <c r="B365" s="35"/>
      <c r="C365" s="190" t="s">
        <v>662</v>
      </c>
      <c r="D365" s="190" t="s">
        <v>222</v>
      </c>
      <c r="E365" s="191" t="s">
        <v>663</v>
      </c>
      <c r="F365" s="192" t="s">
        <v>664</v>
      </c>
      <c r="G365" s="193" t="s">
        <v>301</v>
      </c>
      <c r="H365" s="194">
        <v>46.38</v>
      </c>
      <c r="I365" s="195"/>
      <c r="J365" s="196">
        <f>ROUND(I365*H365,2)</f>
        <v>0</v>
      </c>
      <c r="K365" s="192" t="s">
        <v>226</v>
      </c>
      <c r="L365" s="39"/>
      <c r="M365" s="197" t="s">
        <v>1</v>
      </c>
      <c r="N365" s="198" t="s">
        <v>42</v>
      </c>
      <c r="O365" s="71"/>
      <c r="P365" s="199">
        <f>O365*H365</f>
        <v>0</v>
      </c>
      <c r="Q365" s="199">
        <v>0.003</v>
      </c>
      <c r="R365" s="199">
        <f>Q365*H365</f>
        <v>0.13914</v>
      </c>
      <c r="S365" s="199">
        <v>0</v>
      </c>
      <c r="T365" s="200">
        <f>S365*H365</f>
        <v>0</v>
      </c>
      <c r="U365" s="34"/>
      <c r="V365" s="34"/>
      <c r="W365" s="34"/>
      <c r="X365" s="34"/>
      <c r="Y365" s="34"/>
      <c r="Z365" s="34"/>
      <c r="AA365" s="34"/>
      <c r="AB365" s="34"/>
      <c r="AC365" s="34"/>
      <c r="AD365" s="34"/>
      <c r="AE365" s="34"/>
      <c r="AR365" s="201" t="s">
        <v>227</v>
      </c>
      <c r="AT365" s="201" t="s">
        <v>222</v>
      </c>
      <c r="AU365" s="201" t="s">
        <v>89</v>
      </c>
      <c r="AY365" s="17" t="s">
        <v>220</v>
      </c>
      <c r="BE365" s="202">
        <f>IF(N365="základní",J365,0)</f>
        <v>0</v>
      </c>
      <c r="BF365" s="202">
        <f>IF(N365="snížená",J365,0)</f>
        <v>0</v>
      </c>
      <c r="BG365" s="202">
        <f>IF(N365="zákl. přenesená",J365,0)</f>
        <v>0</v>
      </c>
      <c r="BH365" s="202">
        <f>IF(N365="sníž. přenesená",J365,0)</f>
        <v>0</v>
      </c>
      <c r="BI365" s="202">
        <f>IF(N365="nulová",J365,0)</f>
        <v>0</v>
      </c>
      <c r="BJ365" s="17" t="s">
        <v>89</v>
      </c>
      <c r="BK365" s="202">
        <f>ROUND(I365*H365,2)</f>
        <v>0</v>
      </c>
      <c r="BL365" s="17" t="s">
        <v>227</v>
      </c>
      <c r="BM365" s="201" t="s">
        <v>665</v>
      </c>
    </row>
    <row r="366" spans="1:65" s="2" customFormat="1" ht="24">
      <c r="A366" s="34"/>
      <c r="B366" s="35"/>
      <c r="C366" s="190" t="s">
        <v>666</v>
      </c>
      <c r="D366" s="190" t="s">
        <v>222</v>
      </c>
      <c r="E366" s="191" t="s">
        <v>667</v>
      </c>
      <c r="F366" s="192" t="s">
        <v>668</v>
      </c>
      <c r="G366" s="193" t="s">
        <v>301</v>
      </c>
      <c r="H366" s="194">
        <v>3436.001</v>
      </c>
      <c r="I366" s="195"/>
      <c r="J366" s="196">
        <f>ROUND(I366*H366,2)</f>
        <v>0</v>
      </c>
      <c r="K366" s="192" t="s">
        <v>226</v>
      </c>
      <c r="L366" s="39"/>
      <c r="M366" s="197" t="s">
        <v>1</v>
      </c>
      <c r="N366" s="198" t="s">
        <v>42</v>
      </c>
      <c r="O366" s="71"/>
      <c r="P366" s="199">
        <f>O366*H366</f>
        <v>0</v>
      </c>
      <c r="Q366" s="199">
        <v>0.01838</v>
      </c>
      <c r="R366" s="199">
        <f>Q366*H366</f>
        <v>63.15369838000001</v>
      </c>
      <c r="S366" s="199">
        <v>0</v>
      </c>
      <c r="T366" s="200">
        <f>S366*H366</f>
        <v>0</v>
      </c>
      <c r="U366" s="34"/>
      <c r="V366" s="34"/>
      <c r="W366" s="34"/>
      <c r="X366" s="34"/>
      <c r="Y366" s="34"/>
      <c r="Z366" s="34"/>
      <c r="AA366" s="34"/>
      <c r="AB366" s="34"/>
      <c r="AC366" s="34"/>
      <c r="AD366" s="34"/>
      <c r="AE366" s="34"/>
      <c r="AR366" s="201" t="s">
        <v>227</v>
      </c>
      <c r="AT366" s="201" t="s">
        <v>222</v>
      </c>
      <c r="AU366" s="201" t="s">
        <v>89</v>
      </c>
      <c r="AY366" s="17" t="s">
        <v>220</v>
      </c>
      <c r="BE366" s="202">
        <f>IF(N366="základní",J366,0)</f>
        <v>0</v>
      </c>
      <c r="BF366" s="202">
        <f>IF(N366="snížená",J366,0)</f>
        <v>0</v>
      </c>
      <c r="BG366" s="202">
        <f>IF(N366="zákl. přenesená",J366,0)</f>
        <v>0</v>
      </c>
      <c r="BH366" s="202">
        <f>IF(N366="sníž. přenesená",J366,0)</f>
        <v>0</v>
      </c>
      <c r="BI366" s="202">
        <f>IF(N366="nulová",J366,0)</f>
        <v>0</v>
      </c>
      <c r="BJ366" s="17" t="s">
        <v>89</v>
      </c>
      <c r="BK366" s="202">
        <f>ROUND(I366*H366,2)</f>
        <v>0</v>
      </c>
      <c r="BL366" s="17" t="s">
        <v>227</v>
      </c>
      <c r="BM366" s="201" t="s">
        <v>669</v>
      </c>
    </row>
    <row r="367" spans="2:51" s="13" customFormat="1" ht="22.5">
      <c r="B367" s="203"/>
      <c r="C367" s="204"/>
      <c r="D367" s="205" t="s">
        <v>229</v>
      </c>
      <c r="E367" s="206" t="s">
        <v>1</v>
      </c>
      <c r="F367" s="207" t="s">
        <v>670</v>
      </c>
      <c r="G367" s="204"/>
      <c r="H367" s="208">
        <v>1159.206</v>
      </c>
      <c r="I367" s="209"/>
      <c r="J367" s="204"/>
      <c r="K367" s="204"/>
      <c r="L367" s="210"/>
      <c r="M367" s="211"/>
      <c r="N367" s="212"/>
      <c r="O367" s="212"/>
      <c r="P367" s="212"/>
      <c r="Q367" s="212"/>
      <c r="R367" s="212"/>
      <c r="S367" s="212"/>
      <c r="T367" s="213"/>
      <c r="AT367" s="214" t="s">
        <v>229</v>
      </c>
      <c r="AU367" s="214" t="s">
        <v>89</v>
      </c>
      <c r="AV367" s="13" t="s">
        <v>89</v>
      </c>
      <c r="AW367" s="13" t="s">
        <v>31</v>
      </c>
      <c r="AX367" s="13" t="s">
        <v>76</v>
      </c>
      <c r="AY367" s="214" t="s">
        <v>220</v>
      </c>
    </row>
    <row r="368" spans="2:51" s="13" customFormat="1" ht="22.5">
      <c r="B368" s="203"/>
      <c r="C368" s="204"/>
      <c r="D368" s="205" t="s">
        <v>229</v>
      </c>
      <c r="E368" s="206" t="s">
        <v>1</v>
      </c>
      <c r="F368" s="207" t="s">
        <v>671</v>
      </c>
      <c r="G368" s="204"/>
      <c r="H368" s="208">
        <v>2595.878</v>
      </c>
      <c r="I368" s="209"/>
      <c r="J368" s="204"/>
      <c r="K368" s="204"/>
      <c r="L368" s="210"/>
      <c r="M368" s="211"/>
      <c r="N368" s="212"/>
      <c r="O368" s="212"/>
      <c r="P368" s="212"/>
      <c r="Q368" s="212"/>
      <c r="R368" s="212"/>
      <c r="S368" s="212"/>
      <c r="T368" s="213"/>
      <c r="AT368" s="214" t="s">
        <v>229</v>
      </c>
      <c r="AU368" s="214" t="s">
        <v>89</v>
      </c>
      <c r="AV368" s="13" t="s">
        <v>89</v>
      </c>
      <c r="AW368" s="13" t="s">
        <v>31</v>
      </c>
      <c r="AX368" s="13" t="s">
        <v>76</v>
      </c>
      <c r="AY368" s="214" t="s">
        <v>220</v>
      </c>
    </row>
    <row r="369" spans="2:51" s="13" customFormat="1" ht="22.5">
      <c r="B369" s="203"/>
      <c r="C369" s="204"/>
      <c r="D369" s="205" t="s">
        <v>229</v>
      </c>
      <c r="E369" s="206" t="s">
        <v>1</v>
      </c>
      <c r="F369" s="207" t="s">
        <v>672</v>
      </c>
      <c r="G369" s="204"/>
      <c r="H369" s="208">
        <v>114.969</v>
      </c>
      <c r="I369" s="209"/>
      <c r="J369" s="204"/>
      <c r="K369" s="204"/>
      <c r="L369" s="210"/>
      <c r="M369" s="211"/>
      <c r="N369" s="212"/>
      <c r="O369" s="212"/>
      <c r="P369" s="212"/>
      <c r="Q369" s="212"/>
      <c r="R369" s="212"/>
      <c r="S369" s="212"/>
      <c r="T369" s="213"/>
      <c r="AT369" s="214" t="s">
        <v>229</v>
      </c>
      <c r="AU369" s="214" t="s">
        <v>89</v>
      </c>
      <c r="AV369" s="13" t="s">
        <v>89</v>
      </c>
      <c r="AW369" s="13" t="s">
        <v>31</v>
      </c>
      <c r="AX369" s="13" t="s">
        <v>76</v>
      </c>
      <c r="AY369" s="214" t="s">
        <v>220</v>
      </c>
    </row>
    <row r="370" spans="2:51" s="13" customFormat="1" ht="12">
      <c r="B370" s="203"/>
      <c r="C370" s="204"/>
      <c r="D370" s="205" t="s">
        <v>229</v>
      </c>
      <c r="E370" s="206" t="s">
        <v>1</v>
      </c>
      <c r="F370" s="207" t="s">
        <v>673</v>
      </c>
      <c r="G370" s="204"/>
      <c r="H370" s="208">
        <v>-434.052</v>
      </c>
      <c r="I370" s="209"/>
      <c r="J370" s="204"/>
      <c r="K370" s="204"/>
      <c r="L370" s="210"/>
      <c r="M370" s="211"/>
      <c r="N370" s="212"/>
      <c r="O370" s="212"/>
      <c r="P370" s="212"/>
      <c r="Q370" s="212"/>
      <c r="R370" s="212"/>
      <c r="S370" s="212"/>
      <c r="T370" s="213"/>
      <c r="AT370" s="214" t="s">
        <v>229</v>
      </c>
      <c r="AU370" s="214" t="s">
        <v>89</v>
      </c>
      <c r="AV370" s="13" t="s">
        <v>89</v>
      </c>
      <c r="AW370" s="13" t="s">
        <v>31</v>
      </c>
      <c r="AX370" s="13" t="s">
        <v>76</v>
      </c>
      <c r="AY370" s="214" t="s">
        <v>220</v>
      </c>
    </row>
    <row r="371" spans="2:51" s="14" customFormat="1" ht="12">
      <c r="B371" s="215"/>
      <c r="C371" s="216"/>
      <c r="D371" s="205" t="s">
        <v>229</v>
      </c>
      <c r="E371" s="217" t="s">
        <v>1</v>
      </c>
      <c r="F371" s="218" t="s">
        <v>249</v>
      </c>
      <c r="G371" s="216"/>
      <c r="H371" s="219">
        <v>3436.0009999999997</v>
      </c>
      <c r="I371" s="220"/>
      <c r="J371" s="216"/>
      <c r="K371" s="216"/>
      <c r="L371" s="221"/>
      <c r="M371" s="222"/>
      <c r="N371" s="223"/>
      <c r="O371" s="223"/>
      <c r="P371" s="223"/>
      <c r="Q371" s="223"/>
      <c r="R371" s="223"/>
      <c r="S371" s="223"/>
      <c r="T371" s="224"/>
      <c r="AT371" s="225" t="s">
        <v>229</v>
      </c>
      <c r="AU371" s="225" t="s">
        <v>89</v>
      </c>
      <c r="AV371" s="14" t="s">
        <v>227</v>
      </c>
      <c r="AW371" s="14" t="s">
        <v>31</v>
      </c>
      <c r="AX371" s="14" t="s">
        <v>83</v>
      </c>
      <c r="AY371" s="225" t="s">
        <v>220</v>
      </c>
    </row>
    <row r="372" spans="1:65" s="2" customFormat="1" ht="24">
      <c r="A372" s="34"/>
      <c r="B372" s="35"/>
      <c r="C372" s="190" t="s">
        <v>674</v>
      </c>
      <c r="D372" s="190" t="s">
        <v>222</v>
      </c>
      <c r="E372" s="191" t="s">
        <v>675</v>
      </c>
      <c r="F372" s="192" t="s">
        <v>676</v>
      </c>
      <c r="G372" s="193" t="s">
        <v>301</v>
      </c>
      <c r="H372" s="194">
        <v>3436.001</v>
      </c>
      <c r="I372" s="195"/>
      <c r="J372" s="196">
        <f>ROUND(I372*H372,2)</f>
        <v>0</v>
      </c>
      <c r="K372" s="192" t="s">
        <v>226</v>
      </c>
      <c r="L372" s="39"/>
      <c r="M372" s="197" t="s">
        <v>1</v>
      </c>
      <c r="N372" s="198" t="s">
        <v>42</v>
      </c>
      <c r="O372" s="71"/>
      <c r="P372" s="199">
        <f>O372*H372</f>
        <v>0</v>
      </c>
      <c r="Q372" s="199">
        <v>0.0079</v>
      </c>
      <c r="R372" s="199">
        <f>Q372*H372</f>
        <v>27.144407900000004</v>
      </c>
      <c r="S372" s="199">
        <v>0</v>
      </c>
      <c r="T372" s="200">
        <f>S372*H372</f>
        <v>0</v>
      </c>
      <c r="U372" s="34"/>
      <c r="V372" s="34"/>
      <c r="W372" s="34"/>
      <c r="X372" s="34"/>
      <c r="Y372" s="34"/>
      <c r="Z372" s="34"/>
      <c r="AA372" s="34"/>
      <c r="AB372" s="34"/>
      <c r="AC372" s="34"/>
      <c r="AD372" s="34"/>
      <c r="AE372" s="34"/>
      <c r="AR372" s="201" t="s">
        <v>227</v>
      </c>
      <c r="AT372" s="201" t="s">
        <v>222</v>
      </c>
      <c r="AU372" s="201" t="s">
        <v>89</v>
      </c>
      <c r="AY372" s="17" t="s">
        <v>220</v>
      </c>
      <c r="BE372" s="202">
        <f>IF(N372="základní",J372,0)</f>
        <v>0</v>
      </c>
      <c r="BF372" s="202">
        <f>IF(N372="snížená",J372,0)</f>
        <v>0</v>
      </c>
      <c r="BG372" s="202">
        <f>IF(N372="zákl. přenesená",J372,0)</f>
        <v>0</v>
      </c>
      <c r="BH372" s="202">
        <f>IF(N372="sníž. přenesená",J372,0)</f>
        <v>0</v>
      </c>
      <c r="BI372" s="202">
        <f>IF(N372="nulová",J372,0)</f>
        <v>0</v>
      </c>
      <c r="BJ372" s="17" t="s">
        <v>89</v>
      </c>
      <c r="BK372" s="202">
        <f>ROUND(I372*H372,2)</f>
        <v>0</v>
      </c>
      <c r="BL372" s="17" t="s">
        <v>227</v>
      </c>
      <c r="BM372" s="201" t="s">
        <v>677</v>
      </c>
    </row>
    <row r="373" spans="2:51" s="13" customFormat="1" ht="12">
      <c r="B373" s="203"/>
      <c r="C373" s="204"/>
      <c r="D373" s="205" t="s">
        <v>229</v>
      </c>
      <c r="E373" s="206" t="s">
        <v>1</v>
      </c>
      <c r="F373" s="207" t="s">
        <v>678</v>
      </c>
      <c r="G373" s="204"/>
      <c r="H373" s="208">
        <v>3436.001</v>
      </c>
      <c r="I373" s="209"/>
      <c r="J373" s="204"/>
      <c r="K373" s="204"/>
      <c r="L373" s="210"/>
      <c r="M373" s="211"/>
      <c r="N373" s="212"/>
      <c r="O373" s="212"/>
      <c r="P373" s="212"/>
      <c r="Q373" s="212"/>
      <c r="R373" s="212"/>
      <c r="S373" s="212"/>
      <c r="T373" s="213"/>
      <c r="AT373" s="214" t="s">
        <v>229</v>
      </c>
      <c r="AU373" s="214" t="s">
        <v>89</v>
      </c>
      <c r="AV373" s="13" t="s">
        <v>89</v>
      </c>
      <c r="AW373" s="13" t="s">
        <v>31</v>
      </c>
      <c r="AX373" s="13" t="s">
        <v>83</v>
      </c>
      <c r="AY373" s="214" t="s">
        <v>220</v>
      </c>
    </row>
    <row r="374" spans="1:65" s="2" customFormat="1" ht="24">
      <c r="A374" s="34"/>
      <c r="B374" s="35"/>
      <c r="C374" s="190" t="s">
        <v>679</v>
      </c>
      <c r="D374" s="190" t="s">
        <v>222</v>
      </c>
      <c r="E374" s="191" t="s">
        <v>680</v>
      </c>
      <c r="F374" s="192" t="s">
        <v>681</v>
      </c>
      <c r="G374" s="193" t="s">
        <v>301</v>
      </c>
      <c r="H374" s="194">
        <v>171.8</v>
      </c>
      <c r="I374" s="195"/>
      <c r="J374" s="196">
        <f>ROUND(I374*H374,2)</f>
        <v>0</v>
      </c>
      <c r="K374" s="192" t="s">
        <v>226</v>
      </c>
      <c r="L374" s="39"/>
      <c r="M374" s="197" t="s">
        <v>1</v>
      </c>
      <c r="N374" s="198" t="s">
        <v>42</v>
      </c>
      <c r="O374" s="71"/>
      <c r="P374" s="199">
        <f>O374*H374</f>
        <v>0</v>
      </c>
      <c r="Q374" s="199">
        <v>0.01838</v>
      </c>
      <c r="R374" s="199">
        <f>Q374*H374</f>
        <v>3.157684</v>
      </c>
      <c r="S374" s="199">
        <v>0</v>
      </c>
      <c r="T374" s="200">
        <f>S374*H374</f>
        <v>0</v>
      </c>
      <c r="U374" s="34"/>
      <c r="V374" s="34"/>
      <c r="W374" s="34"/>
      <c r="X374" s="34"/>
      <c r="Y374" s="34"/>
      <c r="Z374" s="34"/>
      <c r="AA374" s="34"/>
      <c r="AB374" s="34"/>
      <c r="AC374" s="34"/>
      <c r="AD374" s="34"/>
      <c r="AE374" s="34"/>
      <c r="AR374" s="201" t="s">
        <v>227</v>
      </c>
      <c r="AT374" s="201" t="s">
        <v>222</v>
      </c>
      <c r="AU374" s="201" t="s">
        <v>89</v>
      </c>
      <c r="AY374" s="17" t="s">
        <v>220</v>
      </c>
      <c r="BE374" s="202">
        <f>IF(N374="základní",J374,0)</f>
        <v>0</v>
      </c>
      <c r="BF374" s="202">
        <f>IF(N374="snížená",J374,0)</f>
        <v>0</v>
      </c>
      <c r="BG374" s="202">
        <f>IF(N374="zákl. přenesená",J374,0)</f>
        <v>0</v>
      </c>
      <c r="BH374" s="202">
        <f>IF(N374="sníž. přenesená",J374,0)</f>
        <v>0</v>
      </c>
      <c r="BI374" s="202">
        <f>IF(N374="nulová",J374,0)</f>
        <v>0</v>
      </c>
      <c r="BJ374" s="17" t="s">
        <v>89</v>
      </c>
      <c r="BK374" s="202">
        <f>ROUND(I374*H374,2)</f>
        <v>0</v>
      </c>
      <c r="BL374" s="17" t="s">
        <v>227</v>
      </c>
      <c r="BM374" s="201" t="s">
        <v>682</v>
      </c>
    </row>
    <row r="375" spans="2:51" s="13" customFormat="1" ht="12">
      <c r="B375" s="203"/>
      <c r="C375" s="204"/>
      <c r="D375" s="205" t="s">
        <v>229</v>
      </c>
      <c r="E375" s="206" t="s">
        <v>1</v>
      </c>
      <c r="F375" s="207" t="s">
        <v>683</v>
      </c>
      <c r="G375" s="204"/>
      <c r="H375" s="208">
        <v>171.8</v>
      </c>
      <c r="I375" s="209"/>
      <c r="J375" s="204"/>
      <c r="K375" s="204"/>
      <c r="L375" s="210"/>
      <c r="M375" s="211"/>
      <c r="N375" s="212"/>
      <c r="O375" s="212"/>
      <c r="P375" s="212"/>
      <c r="Q375" s="212"/>
      <c r="R375" s="212"/>
      <c r="S375" s="212"/>
      <c r="T375" s="213"/>
      <c r="AT375" s="214" t="s">
        <v>229</v>
      </c>
      <c r="AU375" s="214" t="s">
        <v>89</v>
      </c>
      <c r="AV375" s="13" t="s">
        <v>89</v>
      </c>
      <c r="AW375" s="13" t="s">
        <v>31</v>
      </c>
      <c r="AX375" s="13" t="s">
        <v>83</v>
      </c>
      <c r="AY375" s="214" t="s">
        <v>220</v>
      </c>
    </row>
    <row r="376" spans="1:65" s="2" customFormat="1" ht="24">
      <c r="A376" s="34"/>
      <c r="B376" s="35"/>
      <c r="C376" s="190" t="s">
        <v>684</v>
      </c>
      <c r="D376" s="190" t="s">
        <v>222</v>
      </c>
      <c r="E376" s="191" t="s">
        <v>685</v>
      </c>
      <c r="F376" s="192" t="s">
        <v>686</v>
      </c>
      <c r="G376" s="193" t="s">
        <v>301</v>
      </c>
      <c r="H376" s="194">
        <v>171.8</v>
      </c>
      <c r="I376" s="195"/>
      <c r="J376" s="196">
        <f>ROUND(I376*H376,2)</f>
        <v>0</v>
      </c>
      <c r="K376" s="192" t="s">
        <v>226</v>
      </c>
      <c r="L376" s="39"/>
      <c r="M376" s="197" t="s">
        <v>1</v>
      </c>
      <c r="N376" s="198" t="s">
        <v>42</v>
      </c>
      <c r="O376" s="71"/>
      <c r="P376" s="199">
        <f>O376*H376</f>
        <v>0</v>
      </c>
      <c r="Q376" s="199">
        <v>0.0079</v>
      </c>
      <c r="R376" s="199">
        <f>Q376*H376</f>
        <v>1.3572200000000003</v>
      </c>
      <c r="S376" s="199">
        <v>0</v>
      </c>
      <c r="T376" s="200">
        <f>S376*H376</f>
        <v>0</v>
      </c>
      <c r="U376" s="34"/>
      <c r="V376" s="34"/>
      <c r="W376" s="34"/>
      <c r="X376" s="34"/>
      <c r="Y376" s="34"/>
      <c r="Z376" s="34"/>
      <c r="AA376" s="34"/>
      <c r="AB376" s="34"/>
      <c r="AC376" s="34"/>
      <c r="AD376" s="34"/>
      <c r="AE376" s="34"/>
      <c r="AR376" s="201" t="s">
        <v>227</v>
      </c>
      <c r="AT376" s="201" t="s">
        <v>222</v>
      </c>
      <c r="AU376" s="201" t="s">
        <v>89</v>
      </c>
      <c r="AY376" s="17" t="s">
        <v>220</v>
      </c>
      <c r="BE376" s="202">
        <f>IF(N376="základní",J376,0)</f>
        <v>0</v>
      </c>
      <c r="BF376" s="202">
        <f>IF(N376="snížená",J376,0)</f>
        <v>0</v>
      </c>
      <c r="BG376" s="202">
        <f>IF(N376="zákl. přenesená",J376,0)</f>
        <v>0</v>
      </c>
      <c r="BH376" s="202">
        <f>IF(N376="sníž. přenesená",J376,0)</f>
        <v>0</v>
      </c>
      <c r="BI376" s="202">
        <f>IF(N376="nulová",J376,0)</f>
        <v>0</v>
      </c>
      <c r="BJ376" s="17" t="s">
        <v>89</v>
      </c>
      <c r="BK376" s="202">
        <f>ROUND(I376*H376,2)</f>
        <v>0</v>
      </c>
      <c r="BL376" s="17" t="s">
        <v>227</v>
      </c>
      <c r="BM376" s="201" t="s">
        <v>687</v>
      </c>
    </row>
    <row r="377" spans="1:65" s="2" customFormat="1" ht="24">
      <c r="A377" s="34"/>
      <c r="B377" s="35"/>
      <c r="C377" s="190" t="s">
        <v>688</v>
      </c>
      <c r="D377" s="190" t="s">
        <v>222</v>
      </c>
      <c r="E377" s="191" t="s">
        <v>689</v>
      </c>
      <c r="F377" s="192" t="s">
        <v>690</v>
      </c>
      <c r="G377" s="193" t="s">
        <v>301</v>
      </c>
      <c r="H377" s="194">
        <v>112.32</v>
      </c>
      <c r="I377" s="195"/>
      <c r="J377" s="196">
        <f>ROUND(I377*H377,2)</f>
        <v>0</v>
      </c>
      <c r="K377" s="192" t="s">
        <v>226</v>
      </c>
      <c r="L377" s="39"/>
      <c r="M377" s="197" t="s">
        <v>1</v>
      </c>
      <c r="N377" s="198" t="s">
        <v>42</v>
      </c>
      <c r="O377" s="71"/>
      <c r="P377" s="199">
        <f>O377*H377</f>
        <v>0</v>
      </c>
      <c r="Q377" s="199">
        <v>0.01838</v>
      </c>
      <c r="R377" s="199">
        <f>Q377*H377</f>
        <v>2.0644416</v>
      </c>
      <c r="S377" s="199">
        <v>0</v>
      </c>
      <c r="T377" s="200">
        <f>S377*H377</f>
        <v>0</v>
      </c>
      <c r="U377" s="34"/>
      <c r="V377" s="34"/>
      <c r="W377" s="34"/>
      <c r="X377" s="34"/>
      <c r="Y377" s="34"/>
      <c r="Z377" s="34"/>
      <c r="AA377" s="34"/>
      <c r="AB377" s="34"/>
      <c r="AC377" s="34"/>
      <c r="AD377" s="34"/>
      <c r="AE377" s="34"/>
      <c r="AR377" s="201" t="s">
        <v>227</v>
      </c>
      <c r="AT377" s="201" t="s">
        <v>222</v>
      </c>
      <c r="AU377" s="201" t="s">
        <v>89</v>
      </c>
      <c r="AY377" s="17" t="s">
        <v>220</v>
      </c>
      <c r="BE377" s="202">
        <f>IF(N377="základní",J377,0)</f>
        <v>0</v>
      </c>
      <c r="BF377" s="202">
        <f>IF(N377="snížená",J377,0)</f>
        <v>0</v>
      </c>
      <c r="BG377" s="202">
        <f>IF(N377="zákl. přenesená",J377,0)</f>
        <v>0</v>
      </c>
      <c r="BH377" s="202">
        <f>IF(N377="sníž. přenesená",J377,0)</f>
        <v>0</v>
      </c>
      <c r="BI377" s="202">
        <f>IF(N377="nulová",J377,0)</f>
        <v>0</v>
      </c>
      <c r="BJ377" s="17" t="s">
        <v>89</v>
      </c>
      <c r="BK377" s="202">
        <f>ROUND(I377*H377,2)</f>
        <v>0</v>
      </c>
      <c r="BL377" s="17" t="s">
        <v>227</v>
      </c>
      <c r="BM377" s="201" t="s">
        <v>691</v>
      </c>
    </row>
    <row r="378" spans="1:65" s="2" customFormat="1" ht="24">
      <c r="A378" s="34"/>
      <c r="B378" s="35"/>
      <c r="C378" s="190" t="s">
        <v>692</v>
      </c>
      <c r="D378" s="190" t="s">
        <v>222</v>
      </c>
      <c r="E378" s="191" t="s">
        <v>693</v>
      </c>
      <c r="F378" s="192" t="s">
        <v>694</v>
      </c>
      <c r="G378" s="193" t="s">
        <v>301</v>
      </c>
      <c r="H378" s="194">
        <v>199.963</v>
      </c>
      <c r="I378" s="195"/>
      <c r="J378" s="196">
        <f>ROUND(I378*H378,2)</f>
        <v>0</v>
      </c>
      <c r="K378" s="192" t="s">
        <v>226</v>
      </c>
      <c r="L378" s="39"/>
      <c r="M378" s="197" t="s">
        <v>1</v>
      </c>
      <c r="N378" s="198" t="s">
        <v>42</v>
      </c>
      <c r="O378" s="71"/>
      <c r="P378" s="199">
        <f>O378*H378</f>
        <v>0</v>
      </c>
      <c r="Q378" s="199">
        <v>0</v>
      </c>
      <c r="R378" s="199">
        <f>Q378*H378</f>
        <v>0</v>
      </c>
      <c r="S378" s="199">
        <v>0</v>
      </c>
      <c r="T378" s="200">
        <f>S378*H378</f>
        <v>0</v>
      </c>
      <c r="U378" s="34"/>
      <c r="V378" s="34"/>
      <c r="W378" s="34"/>
      <c r="X378" s="34"/>
      <c r="Y378" s="34"/>
      <c r="Z378" s="34"/>
      <c r="AA378" s="34"/>
      <c r="AB378" s="34"/>
      <c r="AC378" s="34"/>
      <c r="AD378" s="34"/>
      <c r="AE378" s="34"/>
      <c r="AR378" s="201" t="s">
        <v>227</v>
      </c>
      <c r="AT378" s="201" t="s">
        <v>222</v>
      </c>
      <c r="AU378" s="201" t="s">
        <v>89</v>
      </c>
      <c r="AY378" s="17" t="s">
        <v>220</v>
      </c>
      <c r="BE378" s="202">
        <f>IF(N378="základní",J378,0)</f>
        <v>0</v>
      </c>
      <c r="BF378" s="202">
        <f>IF(N378="snížená",J378,0)</f>
        <v>0</v>
      </c>
      <c r="BG378" s="202">
        <f>IF(N378="zákl. přenesená",J378,0)</f>
        <v>0</v>
      </c>
      <c r="BH378" s="202">
        <f>IF(N378="sníž. přenesená",J378,0)</f>
        <v>0</v>
      </c>
      <c r="BI378" s="202">
        <f>IF(N378="nulová",J378,0)</f>
        <v>0</v>
      </c>
      <c r="BJ378" s="17" t="s">
        <v>89</v>
      </c>
      <c r="BK378" s="202">
        <f>ROUND(I378*H378,2)</f>
        <v>0</v>
      </c>
      <c r="BL378" s="17" t="s">
        <v>227</v>
      </c>
      <c r="BM378" s="201" t="s">
        <v>695</v>
      </c>
    </row>
    <row r="379" spans="1:65" s="2" customFormat="1" ht="24">
      <c r="A379" s="34"/>
      <c r="B379" s="35"/>
      <c r="C379" s="190" t="s">
        <v>696</v>
      </c>
      <c r="D379" s="190" t="s">
        <v>222</v>
      </c>
      <c r="E379" s="191" t="s">
        <v>697</v>
      </c>
      <c r="F379" s="192" t="s">
        <v>698</v>
      </c>
      <c r="G379" s="193" t="s">
        <v>301</v>
      </c>
      <c r="H379" s="194">
        <v>89.1</v>
      </c>
      <c r="I379" s="195"/>
      <c r="J379" s="196">
        <f>ROUND(I379*H379,2)</f>
        <v>0</v>
      </c>
      <c r="K379" s="192" t="s">
        <v>226</v>
      </c>
      <c r="L379" s="39"/>
      <c r="M379" s="197" t="s">
        <v>1</v>
      </c>
      <c r="N379" s="198" t="s">
        <v>42</v>
      </c>
      <c r="O379" s="71"/>
      <c r="P379" s="199">
        <f>O379*H379</f>
        <v>0</v>
      </c>
      <c r="Q379" s="199">
        <v>0.01131</v>
      </c>
      <c r="R379" s="199">
        <f>Q379*H379</f>
        <v>1.007721</v>
      </c>
      <c r="S379" s="199">
        <v>0</v>
      </c>
      <c r="T379" s="200">
        <f>S379*H379</f>
        <v>0</v>
      </c>
      <c r="U379" s="34"/>
      <c r="V379" s="34"/>
      <c r="W379" s="34"/>
      <c r="X379" s="34"/>
      <c r="Y379" s="34"/>
      <c r="Z379" s="34"/>
      <c r="AA379" s="34"/>
      <c r="AB379" s="34"/>
      <c r="AC379" s="34"/>
      <c r="AD379" s="34"/>
      <c r="AE379" s="34"/>
      <c r="AR379" s="201" t="s">
        <v>227</v>
      </c>
      <c r="AT379" s="201" t="s">
        <v>222</v>
      </c>
      <c r="AU379" s="201" t="s">
        <v>89</v>
      </c>
      <c r="AY379" s="17" t="s">
        <v>220</v>
      </c>
      <c r="BE379" s="202">
        <f>IF(N379="základní",J379,0)</f>
        <v>0</v>
      </c>
      <c r="BF379" s="202">
        <f>IF(N379="snížená",J379,0)</f>
        <v>0</v>
      </c>
      <c r="BG379" s="202">
        <f>IF(N379="zákl. přenesená",J379,0)</f>
        <v>0</v>
      </c>
      <c r="BH379" s="202">
        <f>IF(N379="sníž. přenesená",J379,0)</f>
        <v>0</v>
      </c>
      <c r="BI379" s="202">
        <f>IF(N379="nulová",J379,0)</f>
        <v>0</v>
      </c>
      <c r="BJ379" s="17" t="s">
        <v>89</v>
      </c>
      <c r="BK379" s="202">
        <f>ROUND(I379*H379,2)</f>
        <v>0</v>
      </c>
      <c r="BL379" s="17" t="s">
        <v>227</v>
      </c>
      <c r="BM379" s="201" t="s">
        <v>699</v>
      </c>
    </row>
    <row r="380" spans="2:51" s="13" customFormat="1" ht="12">
      <c r="B380" s="203"/>
      <c r="C380" s="204"/>
      <c r="D380" s="205" t="s">
        <v>229</v>
      </c>
      <c r="E380" s="206" t="s">
        <v>1</v>
      </c>
      <c r="F380" s="207" t="s">
        <v>700</v>
      </c>
      <c r="G380" s="204"/>
      <c r="H380" s="208">
        <v>89.1</v>
      </c>
      <c r="I380" s="209"/>
      <c r="J380" s="204"/>
      <c r="K380" s="204"/>
      <c r="L380" s="210"/>
      <c r="M380" s="211"/>
      <c r="N380" s="212"/>
      <c r="O380" s="212"/>
      <c r="P380" s="212"/>
      <c r="Q380" s="212"/>
      <c r="R380" s="212"/>
      <c r="S380" s="212"/>
      <c r="T380" s="213"/>
      <c r="AT380" s="214" t="s">
        <v>229</v>
      </c>
      <c r="AU380" s="214" t="s">
        <v>89</v>
      </c>
      <c r="AV380" s="13" t="s">
        <v>89</v>
      </c>
      <c r="AW380" s="13" t="s">
        <v>31</v>
      </c>
      <c r="AX380" s="13" t="s">
        <v>83</v>
      </c>
      <c r="AY380" s="214" t="s">
        <v>220</v>
      </c>
    </row>
    <row r="381" spans="1:65" s="2" customFormat="1" ht="24">
      <c r="A381" s="34"/>
      <c r="B381" s="35"/>
      <c r="C381" s="226" t="s">
        <v>701</v>
      </c>
      <c r="D381" s="226" t="s">
        <v>408</v>
      </c>
      <c r="E381" s="227" t="s">
        <v>702</v>
      </c>
      <c r="F381" s="228" t="s">
        <v>703</v>
      </c>
      <c r="G381" s="229" t="s">
        <v>301</v>
      </c>
      <c r="H381" s="230">
        <v>90.882</v>
      </c>
      <c r="I381" s="231"/>
      <c r="J381" s="232">
        <f>ROUND(I381*H381,2)</f>
        <v>0</v>
      </c>
      <c r="K381" s="228" t="s">
        <v>226</v>
      </c>
      <c r="L381" s="233"/>
      <c r="M381" s="234" t="s">
        <v>1</v>
      </c>
      <c r="N381" s="235" t="s">
        <v>42</v>
      </c>
      <c r="O381" s="71"/>
      <c r="P381" s="199">
        <f>O381*H381</f>
        <v>0</v>
      </c>
      <c r="Q381" s="199">
        <v>0.004</v>
      </c>
      <c r="R381" s="199">
        <f>Q381*H381</f>
        <v>0.363528</v>
      </c>
      <c r="S381" s="199">
        <v>0</v>
      </c>
      <c r="T381" s="200">
        <f>S381*H381</f>
        <v>0</v>
      </c>
      <c r="U381" s="34"/>
      <c r="V381" s="34"/>
      <c r="W381" s="34"/>
      <c r="X381" s="34"/>
      <c r="Y381" s="34"/>
      <c r="Z381" s="34"/>
      <c r="AA381" s="34"/>
      <c r="AB381" s="34"/>
      <c r="AC381" s="34"/>
      <c r="AD381" s="34"/>
      <c r="AE381" s="34"/>
      <c r="AR381" s="201" t="s">
        <v>262</v>
      </c>
      <c r="AT381" s="201" t="s">
        <v>408</v>
      </c>
      <c r="AU381" s="201" t="s">
        <v>89</v>
      </c>
      <c r="AY381" s="17" t="s">
        <v>220</v>
      </c>
      <c r="BE381" s="202">
        <f>IF(N381="základní",J381,0)</f>
        <v>0</v>
      </c>
      <c r="BF381" s="202">
        <f>IF(N381="snížená",J381,0)</f>
        <v>0</v>
      </c>
      <c r="BG381" s="202">
        <f>IF(N381="zákl. přenesená",J381,0)</f>
        <v>0</v>
      </c>
      <c r="BH381" s="202">
        <f>IF(N381="sníž. přenesená",J381,0)</f>
        <v>0</v>
      </c>
      <c r="BI381" s="202">
        <f>IF(N381="nulová",J381,0)</f>
        <v>0</v>
      </c>
      <c r="BJ381" s="17" t="s">
        <v>89</v>
      </c>
      <c r="BK381" s="202">
        <f>ROUND(I381*H381,2)</f>
        <v>0</v>
      </c>
      <c r="BL381" s="17" t="s">
        <v>227</v>
      </c>
      <c r="BM381" s="201" t="s">
        <v>704</v>
      </c>
    </row>
    <row r="382" spans="2:51" s="13" customFormat="1" ht="12">
      <c r="B382" s="203"/>
      <c r="C382" s="204"/>
      <c r="D382" s="205" t="s">
        <v>229</v>
      </c>
      <c r="E382" s="204"/>
      <c r="F382" s="207" t="s">
        <v>705</v>
      </c>
      <c r="G382" s="204"/>
      <c r="H382" s="208">
        <v>90.882</v>
      </c>
      <c r="I382" s="209"/>
      <c r="J382" s="204"/>
      <c r="K382" s="204"/>
      <c r="L382" s="210"/>
      <c r="M382" s="211"/>
      <c r="N382" s="212"/>
      <c r="O382" s="212"/>
      <c r="P382" s="212"/>
      <c r="Q382" s="212"/>
      <c r="R382" s="212"/>
      <c r="S382" s="212"/>
      <c r="T382" s="213"/>
      <c r="AT382" s="214" t="s">
        <v>229</v>
      </c>
      <c r="AU382" s="214" t="s">
        <v>89</v>
      </c>
      <c r="AV382" s="13" t="s">
        <v>89</v>
      </c>
      <c r="AW382" s="13" t="s">
        <v>4</v>
      </c>
      <c r="AX382" s="13" t="s">
        <v>83</v>
      </c>
      <c r="AY382" s="214" t="s">
        <v>220</v>
      </c>
    </row>
    <row r="383" spans="1:65" s="2" customFormat="1" ht="33" customHeight="1">
      <c r="A383" s="34"/>
      <c r="B383" s="35"/>
      <c r="C383" s="190" t="s">
        <v>706</v>
      </c>
      <c r="D383" s="190" t="s">
        <v>222</v>
      </c>
      <c r="E383" s="191" t="s">
        <v>707</v>
      </c>
      <c r="F383" s="192" t="s">
        <v>708</v>
      </c>
      <c r="G383" s="193" t="s">
        <v>301</v>
      </c>
      <c r="H383" s="194">
        <v>69.996</v>
      </c>
      <c r="I383" s="195"/>
      <c r="J383" s="196">
        <f>ROUND(I383*H383,2)</f>
        <v>0</v>
      </c>
      <c r="K383" s="192" t="s">
        <v>226</v>
      </c>
      <c r="L383" s="39"/>
      <c r="M383" s="197" t="s">
        <v>1</v>
      </c>
      <c r="N383" s="198" t="s">
        <v>42</v>
      </c>
      <c r="O383" s="71"/>
      <c r="P383" s="199">
        <f>O383*H383</f>
        <v>0</v>
      </c>
      <c r="Q383" s="199">
        <v>0.01144</v>
      </c>
      <c r="R383" s="199">
        <f>Q383*H383</f>
        <v>0.80075424</v>
      </c>
      <c r="S383" s="199">
        <v>0</v>
      </c>
      <c r="T383" s="200">
        <f>S383*H383</f>
        <v>0</v>
      </c>
      <c r="U383" s="34"/>
      <c r="V383" s="34"/>
      <c r="W383" s="34"/>
      <c r="X383" s="34"/>
      <c r="Y383" s="34"/>
      <c r="Z383" s="34"/>
      <c r="AA383" s="34"/>
      <c r="AB383" s="34"/>
      <c r="AC383" s="34"/>
      <c r="AD383" s="34"/>
      <c r="AE383" s="34"/>
      <c r="AR383" s="201" t="s">
        <v>227</v>
      </c>
      <c r="AT383" s="201" t="s">
        <v>222</v>
      </c>
      <c r="AU383" s="201" t="s">
        <v>89</v>
      </c>
      <c r="AY383" s="17" t="s">
        <v>220</v>
      </c>
      <c r="BE383" s="202">
        <f>IF(N383="základní",J383,0)</f>
        <v>0</v>
      </c>
      <c r="BF383" s="202">
        <f>IF(N383="snížená",J383,0)</f>
        <v>0</v>
      </c>
      <c r="BG383" s="202">
        <f>IF(N383="zákl. přenesená",J383,0)</f>
        <v>0</v>
      </c>
      <c r="BH383" s="202">
        <f>IF(N383="sníž. přenesená",J383,0)</f>
        <v>0</v>
      </c>
      <c r="BI383" s="202">
        <f>IF(N383="nulová",J383,0)</f>
        <v>0</v>
      </c>
      <c r="BJ383" s="17" t="s">
        <v>89</v>
      </c>
      <c r="BK383" s="202">
        <f>ROUND(I383*H383,2)</f>
        <v>0</v>
      </c>
      <c r="BL383" s="17" t="s">
        <v>227</v>
      </c>
      <c r="BM383" s="201" t="s">
        <v>709</v>
      </c>
    </row>
    <row r="384" spans="2:51" s="13" customFormat="1" ht="12">
      <c r="B384" s="203"/>
      <c r="C384" s="204"/>
      <c r="D384" s="205" t="s">
        <v>229</v>
      </c>
      <c r="E384" s="206" t="s">
        <v>1</v>
      </c>
      <c r="F384" s="207" t="s">
        <v>710</v>
      </c>
      <c r="G384" s="204"/>
      <c r="H384" s="208">
        <v>95.496</v>
      </c>
      <c r="I384" s="209"/>
      <c r="J384" s="204"/>
      <c r="K384" s="204"/>
      <c r="L384" s="210"/>
      <c r="M384" s="211"/>
      <c r="N384" s="212"/>
      <c r="O384" s="212"/>
      <c r="P384" s="212"/>
      <c r="Q384" s="212"/>
      <c r="R384" s="212"/>
      <c r="S384" s="212"/>
      <c r="T384" s="213"/>
      <c r="AT384" s="214" t="s">
        <v>229</v>
      </c>
      <c r="AU384" s="214" t="s">
        <v>89</v>
      </c>
      <c r="AV384" s="13" t="s">
        <v>89</v>
      </c>
      <c r="AW384" s="13" t="s">
        <v>31</v>
      </c>
      <c r="AX384" s="13" t="s">
        <v>76</v>
      </c>
      <c r="AY384" s="214" t="s">
        <v>220</v>
      </c>
    </row>
    <row r="385" spans="2:51" s="13" customFormat="1" ht="12">
      <c r="B385" s="203"/>
      <c r="C385" s="204"/>
      <c r="D385" s="205" t="s">
        <v>229</v>
      </c>
      <c r="E385" s="206" t="s">
        <v>1</v>
      </c>
      <c r="F385" s="207" t="s">
        <v>711</v>
      </c>
      <c r="G385" s="204"/>
      <c r="H385" s="208">
        <v>-25.5</v>
      </c>
      <c r="I385" s="209"/>
      <c r="J385" s="204"/>
      <c r="K385" s="204"/>
      <c r="L385" s="210"/>
      <c r="M385" s="211"/>
      <c r="N385" s="212"/>
      <c r="O385" s="212"/>
      <c r="P385" s="212"/>
      <c r="Q385" s="212"/>
      <c r="R385" s="212"/>
      <c r="S385" s="212"/>
      <c r="T385" s="213"/>
      <c r="AT385" s="214" t="s">
        <v>229</v>
      </c>
      <c r="AU385" s="214" t="s">
        <v>89</v>
      </c>
      <c r="AV385" s="13" t="s">
        <v>89</v>
      </c>
      <c r="AW385" s="13" t="s">
        <v>31</v>
      </c>
      <c r="AX385" s="13" t="s">
        <v>76</v>
      </c>
      <c r="AY385" s="214" t="s">
        <v>220</v>
      </c>
    </row>
    <row r="386" spans="2:51" s="14" customFormat="1" ht="12">
      <c r="B386" s="215"/>
      <c r="C386" s="216"/>
      <c r="D386" s="205" t="s">
        <v>229</v>
      </c>
      <c r="E386" s="217" t="s">
        <v>1</v>
      </c>
      <c r="F386" s="218" t="s">
        <v>249</v>
      </c>
      <c r="G386" s="216"/>
      <c r="H386" s="219">
        <v>69.996</v>
      </c>
      <c r="I386" s="220"/>
      <c r="J386" s="216"/>
      <c r="K386" s="216"/>
      <c r="L386" s="221"/>
      <c r="M386" s="222"/>
      <c r="N386" s="223"/>
      <c r="O386" s="223"/>
      <c r="P386" s="223"/>
      <c r="Q386" s="223"/>
      <c r="R386" s="223"/>
      <c r="S386" s="223"/>
      <c r="T386" s="224"/>
      <c r="AT386" s="225" t="s">
        <v>229</v>
      </c>
      <c r="AU386" s="225" t="s">
        <v>89</v>
      </c>
      <c r="AV386" s="14" t="s">
        <v>227</v>
      </c>
      <c r="AW386" s="14" t="s">
        <v>31</v>
      </c>
      <c r="AX386" s="14" t="s">
        <v>83</v>
      </c>
      <c r="AY386" s="225" t="s">
        <v>220</v>
      </c>
    </row>
    <row r="387" spans="1:65" s="2" customFormat="1" ht="24">
      <c r="A387" s="34"/>
      <c r="B387" s="35"/>
      <c r="C387" s="226" t="s">
        <v>712</v>
      </c>
      <c r="D387" s="226" t="s">
        <v>408</v>
      </c>
      <c r="E387" s="227" t="s">
        <v>713</v>
      </c>
      <c r="F387" s="228" t="s">
        <v>714</v>
      </c>
      <c r="G387" s="229" t="s">
        <v>301</v>
      </c>
      <c r="H387" s="230">
        <v>71.396</v>
      </c>
      <c r="I387" s="231"/>
      <c r="J387" s="232">
        <f>ROUND(I387*H387,2)</f>
        <v>0</v>
      </c>
      <c r="K387" s="228" t="s">
        <v>226</v>
      </c>
      <c r="L387" s="233"/>
      <c r="M387" s="234" t="s">
        <v>1</v>
      </c>
      <c r="N387" s="235" t="s">
        <v>42</v>
      </c>
      <c r="O387" s="71"/>
      <c r="P387" s="199">
        <f>O387*H387</f>
        <v>0</v>
      </c>
      <c r="Q387" s="199">
        <v>0.012</v>
      </c>
      <c r="R387" s="199">
        <f>Q387*H387</f>
        <v>0.8567520000000001</v>
      </c>
      <c r="S387" s="199">
        <v>0</v>
      </c>
      <c r="T387" s="200">
        <f>S387*H387</f>
        <v>0</v>
      </c>
      <c r="U387" s="34"/>
      <c r="V387" s="34"/>
      <c r="W387" s="34"/>
      <c r="X387" s="34"/>
      <c r="Y387" s="34"/>
      <c r="Z387" s="34"/>
      <c r="AA387" s="34"/>
      <c r="AB387" s="34"/>
      <c r="AC387" s="34"/>
      <c r="AD387" s="34"/>
      <c r="AE387" s="34"/>
      <c r="AR387" s="201" t="s">
        <v>262</v>
      </c>
      <c r="AT387" s="201" t="s">
        <v>408</v>
      </c>
      <c r="AU387" s="201" t="s">
        <v>89</v>
      </c>
      <c r="AY387" s="17" t="s">
        <v>220</v>
      </c>
      <c r="BE387" s="202">
        <f>IF(N387="základní",J387,0)</f>
        <v>0</v>
      </c>
      <c r="BF387" s="202">
        <f>IF(N387="snížená",J387,0)</f>
        <v>0</v>
      </c>
      <c r="BG387" s="202">
        <f>IF(N387="zákl. přenesená",J387,0)</f>
        <v>0</v>
      </c>
      <c r="BH387" s="202">
        <f>IF(N387="sníž. přenesená",J387,0)</f>
        <v>0</v>
      </c>
      <c r="BI387" s="202">
        <f>IF(N387="nulová",J387,0)</f>
        <v>0</v>
      </c>
      <c r="BJ387" s="17" t="s">
        <v>89</v>
      </c>
      <c r="BK387" s="202">
        <f>ROUND(I387*H387,2)</f>
        <v>0</v>
      </c>
      <c r="BL387" s="17" t="s">
        <v>227</v>
      </c>
      <c r="BM387" s="201" t="s">
        <v>715</v>
      </c>
    </row>
    <row r="388" spans="2:51" s="13" customFormat="1" ht="12">
      <c r="B388" s="203"/>
      <c r="C388" s="204"/>
      <c r="D388" s="205" t="s">
        <v>229</v>
      </c>
      <c r="E388" s="204"/>
      <c r="F388" s="207" t="s">
        <v>716</v>
      </c>
      <c r="G388" s="204"/>
      <c r="H388" s="208">
        <v>71.396</v>
      </c>
      <c r="I388" s="209"/>
      <c r="J388" s="204"/>
      <c r="K388" s="204"/>
      <c r="L388" s="210"/>
      <c r="M388" s="211"/>
      <c r="N388" s="212"/>
      <c r="O388" s="212"/>
      <c r="P388" s="212"/>
      <c r="Q388" s="212"/>
      <c r="R388" s="212"/>
      <c r="S388" s="212"/>
      <c r="T388" s="213"/>
      <c r="AT388" s="214" t="s">
        <v>229</v>
      </c>
      <c r="AU388" s="214" t="s">
        <v>89</v>
      </c>
      <c r="AV388" s="13" t="s">
        <v>89</v>
      </c>
      <c r="AW388" s="13" t="s">
        <v>4</v>
      </c>
      <c r="AX388" s="13" t="s">
        <v>83</v>
      </c>
      <c r="AY388" s="214" t="s">
        <v>220</v>
      </c>
    </row>
    <row r="389" spans="1:65" s="2" customFormat="1" ht="24">
      <c r="A389" s="34"/>
      <c r="B389" s="35"/>
      <c r="C389" s="190" t="s">
        <v>717</v>
      </c>
      <c r="D389" s="190" t="s">
        <v>222</v>
      </c>
      <c r="E389" s="191" t="s">
        <v>718</v>
      </c>
      <c r="F389" s="192" t="s">
        <v>719</v>
      </c>
      <c r="G389" s="193" t="s">
        <v>301</v>
      </c>
      <c r="H389" s="194">
        <v>89.1</v>
      </c>
      <c r="I389" s="195"/>
      <c r="J389" s="196">
        <f>ROUND(I389*H389,2)</f>
        <v>0</v>
      </c>
      <c r="K389" s="192" t="s">
        <v>226</v>
      </c>
      <c r="L389" s="39"/>
      <c r="M389" s="197" t="s">
        <v>1</v>
      </c>
      <c r="N389" s="198" t="s">
        <v>42</v>
      </c>
      <c r="O389" s="71"/>
      <c r="P389" s="199">
        <f>O389*H389</f>
        <v>0</v>
      </c>
      <c r="Q389" s="199">
        <v>0.00348</v>
      </c>
      <c r="R389" s="199">
        <f>Q389*H389</f>
        <v>0.31006799999999995</v>
      </c>
      <c r="S389" s="199">
        <v>0</v>
      </c>
      <c r="T389" s="200">
        <f>S389*H389</f>
        <v>0</v>
      </c>
      <c r="U389" s="34"/>
      <c r="V389" s="34"/>
      <c r="W389" s="34"/>
      <c r="X389" s="34"/>
      <c r="Y389" s="34"/>
      <c r="Z389" s="34"/>
      <c r="AA389" s="34"/>
      <c r="AB389" s="34"/>
      <c r="AC389" s="34"/>
      <c r="AD389" s="34"/>
      <c r="AE389" s="34"/>
      <c r="AR389" s="201" t="s">
        <v>227</v>
      </c>
      <c r="AT389" s="201" t="s">
        <v>222</v>
      </c>
      <c r="AU389" s="201" t="s">
        <v>89</v>
      </c>
      <c r="AY389" s="17" t="s">
        <v>220</v>
      </c>
      <c r="BE389" s="202">
        <f>IF(N389="základní",J389,0)</f>
        <v>0</v>
      </c>
      <c r="BF389" s="202">
        <f>IF(N389="snížená",J389,0)</f>
        <v>0</v>
      </c>
      <c r="BG389" s="202">
        <f>IF(N389="zákl. přenesená",J389,0)</f>
        <v>0</v>
      </c>
      <c r="BH389" s="202">
        <f>IF(N389="sníž. přenesená",J389,0)</f>
        <v>0</v>
      </c>
      <c r="BI389" s="202">
        <f>IF(N389="nulová",J389,0)</f>
        <v>0</v>
      </c>
      <c r="BJ389" s="17" t="s">
        <v>89</v>
      </c>
      <c r="BK389" s="202">
        <f>ROUND(I389*H389,2)</f>
        <v>0</v>
      </c>
      <c r="BL389" s="17" t="s">
        <v>227</v>
      </c>
      <c r="BM389" s="201" t="s">
        <v>720</v>
      </c>
    </row>
    <row r="390" spans="1:65" s="2" customFormat="1" ht="33" customHeight="1">
      <c r="A390" s="34"/>
      <c r="B390" s="35"/>
      <c r="C390" s="190" t="s">
        <v>721</v>
      </c>
      <c r="D390" s="190" t="s">
        <v>222</v>
      </c>
      <c r="E390" s="191" t="s">
        <v>722</v>
      </c>
      <c r="F390" s="192" t="s">
        <v>723</v>
      </c>
      <c r="G390" s="193" t="s">
        <v>301</v>
      </c>
      <c r="H390" s="194">
        <v>211.125</v>
      </c>
      <c r="I390" s="195"/>
      <c r="J390" s="196">
        <f>ROUND(I390*H390,2)</f>
        <v>0</v>
      </c>
      <c r="K390" s="192" t="s">
        <v>1</v>
      </c>
      <c r="L390" s="39"/>
      <c r="M390" s="197" t="s">
        <v>1</v>
      </c>
      <c r="N390" s="198" t="s">
        <v>42</v>
      </c>
      <c r="O390" s="71"/>
      <c r="P390" s="199">
        <f>O390*H390</f>
        <v>0</v>
      </c>
      <c r="Q390" s="199">
        <v>0</v>
      </c>
      <c r="R390" s="199">
        <f>Q390*H390</f>
        <v>0</v>
      </c>
      <c r="S390" s="199">
        <v>0</v>
      </c>
      <c r="T390" s="200">
        <f>S390*H390</f>
        <v>0</v>
      </c>
      <c r="U390" s="34"/>
      <c r="V390" s="34"/>
      <c r="W390" s="34"/>
      <c r="X390" s="34"/>
      <c r="Y390" s="34"/>
      <c r="Z390" s="34"/>
      <c r="AA390" s="34"/>
      <c r="AB390" s="34"/>
      <c r="AC390" s="34"/>
      <c r="AD390" s="34"/>
      <c r="AE390" s="34"/>
      <c r="AR390" s="201" t="s">
        <v>227</v>
      </c>
      <c r="AT390" s="201" t="s">
        <v>222</v>
      </c>
      <c r="AU390" s="201" t="s">
        <v>89</v>
      </c>
      <c r="AY390" s="17" t="s">
        <v>220</v>
      </c>
      <c r="BE390" s="202">
        <f>IF(N390="základní",J390,0)</f>
        <v>0</v>
      </c>
      <c r="BF390" s="202">
        <f>IF(N390="snížená",J390,0)</f>
        <v>0</v>
      </c>
      <c r="BG390" s="202">
        <f>IF(N390="zákl. přenesená",J390,0)</f>
        <v>0</v>
      </c>
      <c r="BH390" s="202">
        <f>IF(N390="sníž. přenesená",J390,0)</f>
        <v>0</v>
      </c>
      <c r="BI390" s="202">
        <f>IF(N390="nulová",J390,0)</f>
        <v>0</v>
      </c>
      <c r="BJ390" s="17" t="s">
        <v>89</v>
      </c>
      <c r="BK390" s="202">
        <f>ROUND(I390*H390,2)</f>
        <v>0</v>
      </c>
      <c r="BL390" s="17" t="s">
        <v>227</v>
      </c>
      <c r="BM390" s="201" t="s">
        <v>724</v>
      </c>
    </row>
    <row r="391" spans="2:51" s="13" customFormat="1" ht="22.5">
      <c r="B391" s="203"/>
      <c r="C391" s="204"/>
      <c r="D391" s="205" t="s">
        <v>229</v>
      </c>
      <c r="E391" s="206" t="s">
        <v>1</v>
      </c>
      <c r="F391" s="207" t="s">
        <v>725</v>
      </c>
      <c r="G391" s="204"/>
      <c r="H391" s="208">
        <v>89.525</v>
      </c>
      <c r="I391" s="209"/>
      <c r="J391" s="204"/>
      <c r="K391" s="204"/>
      <c r="L391" s="210"/>
      <c r="M391" s="211"/>
      <c r="N391" s="212"/>
      <c r="O391" s="212"/>
      <c r="P391" s="212"/>
      <c r="Q391" s="212"/>
      <c r="R391" s="212"/>
      <c r="S391" s="212"/>
      <c r="T391" s="213"/>
      <c r="AT391" s="214" t="s">
        <v>229</v>
      </c>
      <c r="AU391" s="214" t="s">
        <v>89</v>
      </c>
      <c r="AV391" s="13" t="s">
        <v>89</v>
      </c>
      <c r="AW391" s="13" t="s">
        <v>31</v>
      </c>
      <c r="AX391" s="13" t="s">
        <v>76</v>
      </c>
      <c r="AY391" s="214" t="s">
        <v>220</v>
      </c>
    </row>
    <row r="392" spans="2:51" s="13" customFormat="1" ht="12">
      <c r="B392" s="203"/>
      <c r="C392" s="204"/>
      <c r="D392" s="205" t="s">
        <v>229</v>
      </c>
      <c r="E392" s="206" t="s">
        <v>1</v>
      </c>
      <c r="F392" s="207" t="s">
        <v>726</v>
      </c>
      <c r="G392" s="204"/>
      <c r="H392" s="208">
        <v>121.6</v>
      </c>
      <c r="I392" s="209"/>
      <c r="J392" s="204"/>
      <c r="K392" s="204"/>
      <c r="L392" s="210"/>
      <c r="M392" s="211"/>
      <c r="N392" s="212"/>
      <c r="O392" s="212"/>
      <c r="P392" s="212"/>
      <c r="Q392" s="212"/>
      <c r="R392" s="212"/>
      <c r="S392" s="212"/>
      <c r="T392" s="213"/>
      <c r="AT392" s="214" t="s">
        <v>229</v>
      </c>
      <c r="AU392" s="214" t="s">
        <v>89</v>
      </c>
      <c r="AV392" s="13" t="s">
        <v>89</v>
      </c>
      <c r="AW392" s="13" t="s">
        <v>31</v>
      </c>
      <c r="AX392" s="13" t="s">
        <v>76</v>
      </c>
      <c r="AY392" s="214" t="s">
        <v>220</v>
      </c>
    </row>
    <row r="393" spans="2:51" s="14" customFormat="1" ht="12">
      <c r="B393" s="215"/>
      <c r="C393" s="216"/>
      <c r="D393" s="205" t="s">
        <v>229</v>
      </c>
      <c r="E393" s="217" t="s">
        <v>1</v>
      </c>
      <c r="F393" s="218" t="s">
        <v>249</v>
      </c>
      <c r="G393" s="216"/>
      <c r="H393" s="219">
        <v>211.125</v>
      </c>
      <c r="I393" s="220"/>
      <c r="J393" s="216"/>
      <c r="K393" s="216"/>
      <c r="L393" s="221"/>
      <c r="M393" s="222"/>
      <c r="N393" s="223"/>
      <c r="O393" s="223"/>
      <c r="P393" s="223"/>
      <c r="Q393" s="223"/>
      <c r="R393" s="223"/>
      <c r="S393" s="223"/>
      <c r="T393" s="224"/>
      <c r="AT393" s="225" t="s">
        <v>229</v>
      </c>
      <c r="AU393" s="225" t="s">
        <v>89</v>
      </c>
      <c r="AV393" s="14" t="s">
        <v>227</v>
      </c>
      <c r="AW393" s="14" t="s">
        <v>31</v>
      </c>
      <c r="AX393" s="14" t="s">
        <v>83</v>
      </c>
      <c r="AY393" s="225" t="s">
        <v>220</v>
      </c>
    </row>
    <row r="394" spans="1:65" s="2" customFormat="1" ht="24">
      <c r="A394" s="34"/>
      <c r="B394" s="35"/>
      <c r="C394" s="190" t="s">
        <v>727</v>
      </c>
      <c r="D394" s="190" t="s">
        <v>222</v>
      </c>
      <c r="E394" s="191" t="s">
        <v>728</v>
      </c>
      <c r="F394" s="192" t="s">
        <v>729</v>
      </c>
      <c r="G394" s="193" t="s">
        <v>308</v>
      </c>
      <c r="H394" s="194">
        <v>629.48</v>
      </c>
      <c r="I394" s="195"/>
      <c r="J394" s="196">
        <f>ROUND(I394*H394,2)</f>
        <v>0</v>
      </c>
      <c r="K394" s="192" t="s">
        <v>226</v>
      </c>
      <c r="L394" s="39"/>
      <c r="M394" s="197" t="s">
        <v>1</v>
      </c>
      <c r="N394" s="198" t="s">
        <v>42</v>
      </c>
      <c r="O394" s="71"/>
      <c r="P394" s="199">
        <f>O394*H394</f>
        <v>0</v>
      </c>
      <c r="Q394" s="199">
        <v>0</v>
      </c>
      <c r="R394" s="199">
        <f>Q394*H394</f>
        <v>0</v>
      </c>
      <c r="S394" s="199">
        <v>0</v>
      </c>
      <c r="T394" s="200">
        <f>S394*H394</f>
        <v>0</v>
      </c>
      <c r="U394" s="34"/>
      <c r="V394" s="34"/>
      <c r="W394" s="34"/>
      <c r="X394" s="34"/>
      <c r="Y394" s="34"/>
      <c r="Z394" s="34"/>
      <c r="AA394" s="34"/>
      <c r="AB394" s="34"/>
      <c r="AC394" s="34"/>
      <c r="AD394" s="34"/>
      <c r="AE394" s="34"/>
      <c r="AR394" s="201" t="s">
        <v>227</v>
      </c>
      <c r="AT394" s="201" t="s">
        <v>222</v>
      </c>
      <c r="AU394" s="201" t="s">
        <v>89</v>
      </c>
      <c r="AY394" s="17" t="s">
        <v>220</v>
      </c>
      <c r="BE394" s="202">
        <f>IF(N394="základní",J394,0)</f>
        <v>0</v>
      </c>
      <c r="BF394" s="202">
        <f>IF(N394="snížená",J394,0)</f>
        <v>0</v>
      </c>
      <c r="BG394" s="202">
        <f>IF(N394="zákl. přenesená",J394,0)</f>
        <v>0</v>
      </c>
      <c r="BH394" s="202">
        <f>IF(N394="sníž. přenesená",J394,0)</f>
        <v>0</v>
      </c>
      <c r="BI394" s="202">
        <f>IF(N394="nulová",J394,0)</f>
        <v>0</v>
      </c>
      <c r="BJ394" s="17" t="s">
        <v>89</v>
      </c>
      <c r="BK394" s="202">
        <f>ROUND(I394*H394,2)</f>
        <v>0</v>
      </c>
      <c r="BL394" s="17" t="s">
        <v>227</v>
      </c>
      <c r="BM394" s="201" t="s">
        <v>730</v>
      </c>
    </row>
    <row r="395" spans="2:51" s="13" customFormat="1" ht="12">
      <c r="B395" s="203"/>
      <c r="C395" s="204"/>
      <c r="D395" s="205" t="s">
        <v>229</v>
      </c>
      <c r="E395" s="206" t="s">
        <v>1</v>
      </c>
      <c r="F395" s="207" t="s">
        <v>731</v>
      </c>
      <c r="G395" s="204"/>
      <c r="H395" s="208">
        <v>29.24</v>
      </c>
      <c r="I395" s="209"/>
      <c r="J395" s="204"/>
      <c r="K395" s="204"/>
      <c r="L395" s="210"/>
      <c r="M395" s="211"/>
      <c r="N395" s="212"/>
      <c r="O395" s="212"/>
      <c r="P395" s="212"/>
      <c r="Q395" s="212"/>
      <c r="R395" s="212"/>
      <c r="S395" s="212"/>
      <c r="T395" s="213"/>
      <c r="AT395" s="214" t="s">
        <v>229</v>
      </c>
      <c r="AU395" s="214" t="s">
        <v>89</v>
      </c>
      <c r="AV395" s="13" t="s">
        <v>89</v>
      </c>
      <c r="AW395" s="13" t="s">
        <v>31</v>
      </c>
      <c r="AX395" s="13" t="s">
        <v>76</v>
      </c>
      <c r="AY395" s="214" t="s">
        <v>220</v>
      </c>
    </row>
    <row r="396" spans="2:51" s="13" customFormat="1" ht="22.5">
      <c r="B396" s="203"/>
      <c r="C396" s="204"/>
      <c r="D396" s="205" t="s">
        <v>229</v>
      </c>
      <c r="E396" s="206" t="s">
        <v>1</v>
      </c>
      <c r="F396" s="207" t="s">
        <v>732</v>
      </c>
      <c r="G396" s="204"/>
      <c r="H396" s="208">
        <v>38.64</v>
      </c>
      <c r="I396" s="209"/>
      <c r="J396" s="204"/>
      <c r="K396" s="204"/>
      <c r="L396" s="210"/>
      <c r="M396" s="211"/>
      <c r="N396" s="212"/>
      <c r="O396" s="212"/>
      <c r="P396" s="212"/>
      <c r="Q396" s="212"/>
      <c r="R396" s="212"/>
      <c r="S396" s="212"/>
      <c r="T396" s="213"/>
      <c r="AT396" s="214" t="s">
        <v>229</v>
      </c>
      <c r="AU396" s="214" t="s">
        <v>89</v>
      </c>
      <c r="AV396" s="13" t="s">
        <v>89</v>
      </c>
      <c r="AW396" s="13" t="s">
        <v>31</v>
      </c>
      <c r="AX396" s="13" t="s">
        <v>76</v>
      </c>
      <c r="AY396" s="214" t="s">
        <v>220</v>
      </c>
    </row>
    <row r="397" spans="2:51" s="13" customFormat="1" ht="12">
      <c r="B397" s="203"/>
      <c r="C397" s="204"/>
      <c r="D397" s="205" t="s">
        <v>229</v>
      </c>
      <c r="E397" s="206" t="s">
        <v>1</v>
      </c>
      <c r="F397" s="207" t="s">
        <v>733</v>
      </c>
      <c r="G397" s="204"/>
      <c r="H397" s="208">
        <v>41.1</v>
      </c>
      <c r="I397" s="209"/>
      <c r="J397" s="204"/>
      <c r="K397" s="204"/>
      <c r="L397" s="210"/>
      <c r="M397" s="211"/>
      <c r="N397" s="212"/>
      <c r="O397" s="212"/>
      <c r="P397" s="212"/>
      <c r="Q397" s="212"/>
      <c r="R397" s="212"/>
      <c r="S397" s="212"/>
      <c r="T397" s="213"/>
      <c r="AT397" s="214" t="s">
        <v>229</v>
      </c>
      <c r="AU397" s="214" t="s">
        <v>89</v>
      </c>
      <c r="AV397" s="13" t="s">
        <v>89</v>
      </c>
      <c r="AW397" s="13" t="s">
        <v>31</v>
      </c>
      <c r="AX397" s="13" t="s">
        <v>76</v>
      </c>
      <c r="AY397" s="214" t="s">
        <v>220</v>
      </c>
    </row>
    <row r="398" spans="2:51" s="13" customFormat="1" ht="12">
      <c r="B398" s="203"/>
      <c r="C398" s="204"/>
      <c r="D398" s="205" t="s">
        <v>229</v>
      </c>
      <c r="E398" s="206" t="s">
        <v>1</v>
      </c>
      <c r="F398" s="207" t="s">
        <v>734</v>
      </c>
      <c r="G398" s="204"/>
      <c r="H398" s="208">
        <v>43.6</v>
      </c>
      <c r="I398" s="209"/>
      <c r="J398" s="204"/>
      <c r="K398" s="204"/>
      <c r="L398" s="210"/>
      <c r="M398" s="211"/>
      <c r="N398" s="212"/>
      <c r="O398" s="212"/>
      <c r="P398" s="212"/>
      <c r="Q398" s="212"/>
      <c r="R398" s="212"/>
      <c r="S398" s="212"/>
      <c r="T398" s="213"/>
      <c r="AT398" s="214" t="s">
        <v>229</v>
      </c>
      <c r="AU398" s="214" t="s">
        <v>89</v>
      </c>
      <c r="AV398" s="13" t="s">
        <v>89</v>
      </c>
      <c r="AW398" s="13" t="s">
        <v>31</v>
      </c>
      <c r="AX398" s="13" t="s">
        <v>76</v>
      </c>
      <c r="AY398" s="214" t="s">
        <v>220</v>
      </c>
    </row>
    <row r="399" spans="2:51" s="13" customFormat="1" ht="12">
      <c r="B399" s="203"/>
      <c r="C399" s="204"/>
      <c r="D399" s="205" t="s">
        <v>229</v>
      </c>
      <c r="E399" s="206" t="s">
        <v>1</v>
      </c>
      <c r="F399" s="207" t="s">
        <v>735</v>
      </c>
      <c r="G399" s="204"/>
      <c r="H399" s="208">
        <v>36.51</v>
      </c>
      <c r="I399" s="209"/>
      <c r="J399" s="204"/>
      <c r="K399" s="204"/>
      <c r="L399" s="210"/>
      <c r="M399" s="211"/>
      <c r="N399" s="212"/>
      <c r="O399" s="212"/>
      <c r="P399" s="212"/>
      <c r="Q399" s="212"/>
      <c r="R399" s="212"/>
      <c r="S399" s="212"/>
      <c r="T399" s="213"/>
      <c r="AT399" s="214" t="s">
        <v>229</v>
      </c>
      <c r="AU399" s="214" t="s">
        <v>89</v>
      </c>
      <c r="AV399" s="13" t="s">
        <v>89</v>
      </c>
      <c r="AW399" s="13" t="s">
        <v>31</v>
      </c>
      <c r="AX399" s="13" t="s">
        <v>76</v>
      </c>
      <c r="AY399" s="214" t="s">
        <v>220</v>
      </c>
    </row>
    <row r="400" spans="2:51" s="13" customFormat="1" ht="22.5">
      <c r="B400" s="203"/>
      <c r="C400" s="204"/>
      <c r="D400" s="205" t="s">
        <v>229</v>
      </c>
      <c r="E400" s="206" t="s">
        <v>1</v>
      </c>
      <c r="F400" s="207" t="s">
        <v>736</v>
      </c>
      <c r="G400" s="204"/>
      <c r="H400" s="208">
        <v>49.25</v>
      </c>
      <c r="I400" s="209"/>
      <c r="J400" s="204"/>
      <c r="K400" s="204"/>
      <c r="L400" s="210"/>
      <c r="M400" s="211"/>
      <c r="N400" s="212"/>
      <c r="O400" s="212"/>
      <c r="P400" s="212"/>
      <c r="Q400" s="212"/>
      <c r="R400" s="212"/>
      <c r="S400" s="212"/>
      <c r="T400" s="213"/>
      <c r="AT400" s="214" t="s">
        <v>229</v>
      </c>
      <c r="AU400" s="214" t="s">
        <v>89</v>
      </c>
      <c r="AV400" s="13" t="s">
        <v>89</v>
      </c>
      <c r="AW400" s="13" t="s">
        <v>31</v>
      </c>
      <c r="AX400" s="13" t="s">
        <v>76</v>
      </c>
      <c r="AY400" s="214" t="s">
        <v>220</v>
      </c>
    </row>
    <row r="401" spans="2:51" s="13" customFormat="1" ht="22.5">
      <c r="B401" s="203"/>
      <c r="C401" s="204"/>
      <c r="D401" s="205" t="s">
        <v>229</v>
      </c>
      <c r="E401" s="206" t="s">
        <v>1</v>
      </c>
      <c r="F401" s="207" t="s">
        <v>737</v>
      </c>
      <c r="G401" s="204"/>
      <c r="H401" s="208">
        <v>53.3</v>
      </c>
      <c r="I401" s="209"/>
      <c r="J401" s="204"/>
      <c r="K401" s="204"/>
      <c r="L401" s="210"/>
      <c r="M401" s="211"/>
      <c r="N401" s="212"/>
      <c r="O401" s="212"/>
      <c r="P401" s="212"/>
      <c r="Q401" s="212"/>
      <c r="R401" s="212"/>
      <c r="S401" s="212"/>
      <c r="T401" s="213"/>
      <c r="AT401" s="214" t="s">
        <v>229</v>
      </c>
      <c r="AU401" s="214" t="s">
        <v>89</v>
      </c>
      <c r="AV401" s="13" t="s">
        <v>89</v>
      </c>
      <c r="AW401" s="13" t="s">
        <v>31</v>
      </c>
      <c r="AX401" s="13" t="s">
        <v>76</v>
      </c>
      <c r="AY401" s="214" t="s">
        <v>220</v>
      </c>
    </row>
    <row r="402" spans="2:51" s="13" customFormat="1" ht="12">
      <c r="B402" s="203"/>
      <c r="C402" s="204"/>
      <c r="D402" s="205" t="s">
        <v>229</v>
      </c>
      <c r="E402" s="206" t="s">
        <v>1</v>
      </c>
      <c r="F402" s="207" t="s">
        <v>738</v>
      </c>
      <c r="G402" s="204"/>
      <c r="H402" s="208">
        <v>337.84</v>
      </c>
      <c r="I402" s="209"/>
      <c r="J402" s="204"/>
      <c r="K402" s="204"/>
      <c r="L402" s="210"/>
      <c r="M402" s="211"/>
      <c r="N402" s="212"/>
      <c r="O402" s="212"/>
      <c r="P402" s="212"/>
      <c r="Q402" s="212"/>
      <c r="R402" s="212"/>
      <c r="S402" s="212"/>
      <c r="T402" s="213"/>
      <c r="AT402" s="214" t="s">
        <v>229</v>
      </c>
      <c r="AU402" s="214" t="s">
        <v>89</v>
      </c>
      <c r="AV402" s="13" t="s">
        <v>89</v>
      </c>
      <c r="AW402" s="13" t="s">
        <v>31</v>
      </c>
      <c r="AX402" s="13" t="s">
        <v>76</v>
      </c>
      <c r="AY402" s="214" t="s">
        <v>220</v>
      </c>
    </row>
    <row r="403" spans="2:51" s="14" customFormat="1" ht="12">
      <c r="B403" s="215"/>
      <c r="C403" s="216"/>
      <c r="D403" s="205" t="s">
        <v>229</v>
      </c>
      <c r="E403" s="217" t="s">
        <v>1</v>
      </c>
      <c r="F403" s="218" t="s">
        <v>249</v>
      </c>
      <c r="G403" s="216"/>
      <c r="H403" s="219">
        <v>629.48</v>
      </c>
      <c r="I403" s="220"/>
      <c r="J403" s="216"/>
      <c r="K403" s="216"/>
      <c r="L403" s="221"/>
      <c r="M403" s="222"/>
      <c r="N403" s="223"/>
      <c r="O403" s="223"/>
      <c r="P403" s="223"/>
      <c r="Q403" s="223"/>
      <c r="R403" s="223"/>
      <c r="S403" s="223"/>
      <c r="T403" s="224"/>
      <c r="AT403" s="225" t="s">
        <v>229</v>
      </c>
      <c r="AU403" s="225" t="s">
        <v>89</v>
      </c>
      <c r="AV403" s="14" t="s">
        <v>227</v>
      </c>
      <c r="AW403" s="14" t="s">
        <v>31</v>
      </c>
      <c r="AX403" s="14" t="s">
        <v>83</v>
      </c>
      <c r="AY403" s="225" t="s">
        <v>220</v>
      </c>
    </row>
    <row r="404" spans="1:65" s="2" customFormat="1" ht="24">
      <c r="A404" s="34"/>
      <c r="B404" s="35"/>
      <c r="C404" s="226" t="s">
        <v>739</v>
      </c>
      <c r="D404" s="226" t="s">
        <v>408</v>
      </c>
      <c r="E404" s="227" t="s">
        <v>740</v>
      </c>
      <c r="F404" s="228" t="s">
        <v>741</v>
      </c>
      <c r="G404" s="229" t="s">
        <v>308</v>
      </c>
      <c r="H404" s="230">
        <v>660.954</v>
      </c>
      <c r="I404" s="231"/>
      <c r="J404" s="232">
        <f>ROUND(I404*H404,2)</f>
        <v>0</v>
      </c>
      <c r="K404" s="228" t="s">
        <v>226</v>
      </c>
      <c r="L404" s="233"/>
      <c r="M404" s="234" t="s">
        <v>1</v>
      </c>
      <c r="N404" s="235" t="s">
        <v>42</v>
      </c>
      <c r="O404" s="71"/>
      <c r="P404" s="199">
        <f>O404*H404</f>
        <v>0</v>
      </c>
      <c r="Q404" s="199">
        <v>4E-05</v>
      </c>
      <c r="R404" s="199">
        <f>Q404*H404</f>
        <v>0.02643816</v>
      </c>
      <c r="S404" s="199">
        <v>0</v>
      </c>
      <c r="T404" s="200">
        <f>S404*H404</f>
        <v>0</v>
      </c>
      <c r="U404" s="34"/>
      <c r="V404" s="34"/>
      <c r="W404" s="34"/>
      <c r="X404" s="34"/>
      <c r="Y404" s="34"/>
      <c r="Z404" s="34"/>
      <c r="AA404" s="34"/>
      <c r="AB404" s="34"/>
      <c r="AC404" s="34"/>
      <c r="AD404" s="34"/>
      <c r="AE404" s="34"/>
      <c r="AR404" s="201" t="s">
        <v>262</v>
      </c>
      <c r="AT404" s="201" t="s">
        <v>408</v>
      </c>
      <c r="AU404" s="201" t="s">
        <v>89</v>
      </c>
      <c r="AY404" s="17" t="s">
        <v>220</v>
      </c>
      <c r="BE404" s="202">
        <f>IF(N404="základní",J404,0)</f>
        <v>0</v>
      </c>
      <c r="BF404" s="202">
        <f>IF(N404="snížená",J404,0)</f>
        <v>0</v>
      </c>
      <c r="BG404" s="202">
        <f>IF(N404="zákl. přenesená",J404,0)</f>
        <v>0</v>
      </c>
      <c r="BH404" s="202">
        <f>IF(N404="sníž. přenesená",J404,0)</f>
        <v>0</v>
      </c>
      <c r="BI404" s="202">
        <f>IF(N404="nulová",J404,0)</f>
        <v>0</v>
      </c>
      <c r="BJ404" s="17" t="s">
        <v>89</v>
      </c>
      <c r="BK404" s="202">
        <f>ROUND(I404*H404,2)</f>
        <v>0</v>
      </c>
      <c r="BL404" s="17" t="s">
        <v>227</v>
      </c>
      <c r="BM404" s="201" t="s">
        <v>742</v>
      </c>
    </row>
    <row r="405" spans="2:51" s="13" customFormat="1" ht="12">
      <c r="B405" s="203"/>
      <c r="C405" s="204"/>
      <c r="D405" s="205" t="s">
        <v>229</v>
      </c>
      <c r="E405" s="204"/>
      <c r="F405" s="207" t="s">
        <v>743</v>
      </c>
      <c r="G405" s="204"/>
      <c r="H405" s="208">
        <v>660.954</v>
      </c>
      <c r="I405" s="209"/>
      <c r="J405" s="204"/>
      <c r="K405" s="204"/>
      <c r="L405" s="210"/>
      <c r="M405" s="211"/>
      <c r="N405" s="212"/>
      <c r="O405" s="212"/>
      <c r="P405" s="212"/>
      <c r="Q405" s="212"/>
      <c r="R405" s="212"/>
      <c r="S405" s="212"/>
      <c r="T405" s="213"/>
      <c r="AT405" s="214" t="s">
        <v>229</v>
      </c>
      <c r="AU405" s="214" t="s">
        <v>89</v>
      </c>
      <c r="AV405" s="13" t="s">
        <v>89</v>
      </c>
      <c r="AW405" s="13" t="s">
        <v>4</v>
      </c>
      <c r="AX405" s="13" t="s">
        <v>83</v>
      </c>
      <c r="AY405" s="214" t="s">
        <v>220</v>
      </c>
    </row>
    <row r="406" spans="1:65" s="2" customFormat="1" ht="24">
      <c r="A406" s="34"/>
      <c r="B406" s="35"/>
      <c r="C406" s="190" t="s">
        <v>744</v>
      </c>
      <c r="D406" s="190" t="s">
        <v>222</v>
      </c>
      <c r="E406" s="191" t="s">
        <v>745</v>
      </c>
      <c r="F406" s="192" t="s">
        <v>746</v>
      </c>
      <c r="G406" s="193" t="s">
        <v>301</v>
      </c>
      <c r="H406" s="194">
        <v>43.175</v>
      </c>
      <c r="I406" s="195"/>
      <c r="J406" s="196">
        <f>ROUND(I406*H406,2)</f>
        <v>0</v>
      </c>
      <c r="K406" s="192" t="s">
        <v>226</v>
      </c>
      <c r="L406" s="39"/>
      <c r="M406" s="197" t="s">
        <v>1</v>
      </c>
      <c r="N406" s="198" t="s">
        <v>42</v>
      </c>
      <c r="O406" s="71"/>
      <c r="P406" s="199">
        <f>O406*H406</f>
        <v>0</v>
      </c>
      <c r="Q406" s="199">
        <v>0.00832</v>
      </c>
      <c r="R406" s="199">
        <f>Q406*H406</f>
        <v>0.3592159999999999</v>
      </c>
      <c r="S406" s="199">
        <v>0</v>
      </c>
      <c r="T406" s="200">
        <f>S406*H406</f>
        <v>0</v>
      </c>
      <c r="U406" s="34"/>
      <c r="V406" s="34"/>
      <c r="W406" s="34"/>
      <c r="X406" s="34"/>
      <c r="Y406" s="34"/>
      <c r="Z406" s="34"/>
      <c r="AA406" s="34"/>
      <c r="AB406" s="34"/>
      <c r="AC406" s="34"/>
      <c r="AD406" s="34"/>
      <c r="AE406" s="34"/>
      <c r="AR406" s="201" t="s">
        <v>227</v>
      </c>
      <c r="AT406" s="201" t="s">
        <v>222</v>
      </c>
      <c r="AU406" s="201" t="s">
        <v>89</v>
      </c>
      <c r="AY406" s="17" t="s">
        <v>220</v>
      </c>
      <c r="BE406" s="202">
        <f>IF(N406="základní",J406,0)</f>
        <v>0</v>
      </c>
      <c r="BF406" s="202">
        <f>IF(N406="snížená",J406,0)</f>
        <v>0</v>
      </c>
      <c r="BG406" s="202">
        <f>IF(N406="zákl. přenesená",J406,0)</f>
        <v>0</v>
      </c>
      <c r="BH406" s="202">
        <f>IF(N406="sníž. přenesená",J406,0)</f>
        <v>0</v>
      </c>
      <c r="BI406" s="202">
        <f>IF(N406="nulová",J406,0)</f>
        <v>0</v>
      </c>
      <c r="BJ406" s="17" t="s">
        <v>89</v>
      </c>
      <c r="BK406" s="202">
        <f>ROUND(I406*H406,2)</f>
        <v>0</v>
      </c>
      <c r="BL406" s="17" t="s">
        <v>227</v>
      </c>
      <c r="BM406" s="201" t="s">
        <v>747</v>
      </c>
    </row>
    <row r="407" spans="2:51" s="13" customFormat="1" ht="12">
      <c r="B407" s="203"/>
      <c r="C407" s="204"/>
      <c r="D407" s="205" t="s">
        <v>229</v>
      </c>
      <c r="E407" s="206" t="s">
        <v>1</v>
      </c>
      <c r="F407" s="207" t="s">
        <v>748</v>
      </c>
      <c r="G407" s="204"/>
      <c r="H407" s="208">
        <v>22.14</v>
      </c>
      <c r="I407" s="209"/>
      <c r="J407" s="204"/>
      <c r="K407" s="204"/>
      <c r="L407" s="210"/>
      <c r="M407" s="211"/>
      <c r="N407" s="212"/>
      <c r="O407" s="212"/>
      <c r="P407" s="212"/>
      <c r="Q407" s="212"/>
      <c r="R407" s="212"/>
      <c r="S407" s="212"/>
      <c r="T407" s="213"/>
      <c r="AT407" s="214" t="s">
        <v>229</v>
      </c>
      <c r="AU407" s="214" t="s">
        <v>89</v>
      </c>
      <c r="AV407" s="13" t="s">
        <v>89</v>
      </c>
      <c r="AW407" s="13" t="s">
        <v>31</v>
      </c>
      <c r="AX407" s="13" t="s">
        <v>76</v>
      </c>
      <c r="AY407" s="214" t="s">
        <v>220</v>
      </c>
    </row>
    <row r="408" spans="2:51" s="13" customFormat="1" ht="12">
      <c r="B408" s="203"/>
      <c r="C408" s="204"/>
      <c r="D408" s="205" t="s">
        <v>229</v>
      </c>
      <c r="E408" s="206" t="s">
        <v>1</v>
      </c>
      <c r="F408" s="207" t="s">
        <v>749</v>
      </c>
      <c r="G408" s="204"/>
      <c r="H408" s="208">
        <v>21.035</v>
      </c>
      <c r="I408" s="209"/>
      <c r="J408" s="204"/>
      <c r="K408" s="204"/>
      <c r="L408" s="210"/>
      <c r="M408" s="211"/>
      <c r="N408" s="212"/>
      <c r="O408" s="212"/>
      <c r="P408" s="212"/>
      <c r="Q408" s="212"/>
      <c r="R408" s="212"/>
      <c r="S408" s="212"/>
      <c r="T408" s="213"/>
      <c r="AT408" s="214" t="s">
        <v>229</v>
      </c>
      <c r="AU408" s="214" t="s">
        <v>89</v>
      </c>
      <c r="AV408" s="13" t="s">
        <v>89</v>
      </c>
      <c r="AW408" s="13" t="s">
        <v>31</v>
      </c>
      <c r="AX408" s="13" t="s">
        <v>76</v>
      </c>
      <c r="AY408" s="214" t="s">
        <v>220</v>
      </c>
    </row>
    <row r="409" spans="2:51" s="14" customFormat="1" ht="12">
      <c r="B409" s="215"/>
      <c r="C409" s="216"/>
      <c r="D409" s="205" t="s">
        <v>229</v>
      </c>
      <c r="E409" s="217" t="s">
        <v>1</v>
      </c>
      <c r="F409" s="218" t="s">
        <v>249</v>
      </c>
      <c r="G409" s="216"/>
      <c r="H409" s="219">
        <v>43.175</v>
      </c>
      <c r="I409" s="220"/>
      <c r="J409" s="216"/>
      <c r="K409" s="216"/>
      <c r="L409" s="221"/>
      <c r="M409" s="222"/>
      <c r="N409" s="223"/>
      <c r="O409" s="223"/>
      <c r="P409" s="223"/>
      <c r="Q409" s="223"/>
      <c r="R409" s="223"/>
      <c r="S409" s="223"/>
      <c r="T409" s="224"/>
      <c r="AT409" s="225" t="s">
        <v>229</v>
      </c>
      <c r="AU409" s="225" t="s">
        <v>89</v>
      </c>
      <c r="AV409" s="14" t="s">
        <v>227</v>
      </c>
      <c r="AW409" s="14" t="s">
        <v>31</v>
      </c>
      <c r="AX409" s="14" t="s">
        <v>83</v>
      </c>
      <c r="AY409" s="225" t="s">
        <v>220</v>
      </c>
    </row>
    <row r="410" spans="1:65" s="2" customFormat="1" ht="24">
      <c r="A410" s="34"/>
      <c r="B410" s="35"/>
      <c r="C410" s="226" t="s">
        <v>750</v>
      </c>
      <c r="D410" s="226" t="s">
        <v>408</v>
      </c>
      <c r="E410" s="227" t="s">
        <v>751</v>
      </c>
      <c r="F410" s="228" t="s">
        <v>752</v>
      </c>
      <c r="G410" s="229" t="s">
        <v>301</v>
      </c>
      <c r="H410" s="230">
        <v>44.039</v>
      </c>
      <c r="I410" s="231"/>
      <c r="J410" s="232">
        <f>ROUND(I410*H410,2)</f>
        <v>0</v>
      </c>
      <c r="K410" s="228" t="s">
        <v>226</v>
      </c>
      <c r="L410" s="233"/>
      <c r="M410" s="234" t="s">
        <v>1</v>
      </c>
      <c r="N410" s="235" t="s">
        <v>42</v>
      </c>
      <c r="O410" s="71"/>
      <c r="P410" s="199">
        <f>O410*H410</f>
        <v>0</v>
      </c>
      <c r="Q410" s="199">
        <v>0.004</v>
      </c>
      <c r="R410" s="199">
        <f>Q410*H410</f>
        <v>0.176156</v>
      </c>
      <c r="S410" s="199">
        <v>0</v>
      </c>
      <c r="T410" s="200">
        <f>S410*H410</f>
        <v>0</v>
      </c>
      <c r="U410" s="34"/>
      <c r="V410" s="34"/>
      <c r="W410" s="34"/>
      <c r="X410" s="34"/>
      <c r="Y410" s="34"/>
      <c r="Z410" s="34"/>
      <c r="AA410" s="34"/>
      <c r="AB410" s="34"/>
      <c r="AC410" s="34"/>
      <c r="AD410" s="34"/>
      <c r="AE410" s="34"/>
      <c r="AR410" s="201" t="s">
        <v>262</v>
      </c>
      <c r="AT410" s="201" t="s">
        <v>408</v>
      </c>
      <c r="AU410" s="201" t="s">
        <v>89</v>
      </c>
      <c r="AY410" s="17" t="s">
        <v>220</v>
      </c>
      <c r="BE410" s="202">
        <f>IF(N410="základní",J410,0)</f>
        <v>0</v>
      </c>
      <c r="BF410" s="202">
        <f>IF(N410="snížená",J410,0)</f>
        <v>0</v>
      </c>
      <c r="BG410" s="202">
        <f>IF(N410="zákl. přenesená",J410,0)</f>
        <v>0</v>
      </c>
      <c r="BH410" s="202">
        <f>IF(N410="sníž. přenesená",J410,0)</f>
        <v>0</v>
      </c>
      <c r="BI410" s="202">
        <f>IF(N410="nulová",J410,0)</f>
        <v>0</v>
      </c>
      <c r="BJ410" s="17" t="s">
        <v>89</v>
      </c>
      <c r="BK410" s="202">
        <f>ROUND(I410*H410,2)</f>
        <v>0</v>
      </c>
      <c r="BL410" s="17" t="s">
        <v>227</v>
      </c>
      <c r="BM410" s="201" t="s">
        <v>753</v>
      </c>
    </row>
    <row r="411" spans="2:51" s="13" customFormat="1" ht="12">
      <c r="B411" s="203"/>
      <c r="C411" s="204"/>
      <c r="D411" s="205" t="s">
        <v>229</v>
      </c>
      <c r="E411" s="204"/>
      <c r="F411" s="207" t="s">
        <v>754</v>
      </c>
      <c r="G411" s="204"/>
      <c r="H411" s="208">
        <v>44.039</v>
      </c>
      <c r="I411" s="209"/>
      <c r="J411" s="204"/>
      <c r="K411" s="204"/>
      <c r="L411" s="210"/>
      <c r="M411" s="211"/>
      <c r="N411" s="212"/>
      <c r="O411" s="212"/>
      <c r="P411" s="212"/>
      <c r="Q411" s="212"/>
      <c r="R411" s="212"/>
      <c r="S411" s="212"/>
      <c r="T411" s="213"/>
      <c r="AT411" s="214" t="s">
        <v>229</v>
      </c>
      <c r="AU411" s="214" t="s">
        <v>89</v>
      </c>
      <c r="AV411" s="13" t="s">
        <v>89</v>
      </c>
      <c r="AW411" s="13" t="s">
        <v>4</v>
      </c>
      <c r="AX411" s="13" t="s">
        <v>83</v>
      </c>
      <c r="AY411" s="214" t="s">
        <v>220</v>
      </c>
    </row>
    <row r="412" spans="1:65" s="2" customFormat="1" ht="33" customHeight="1">
      <c r="A412" s="34"/>
      <c r="B412" s="35"/>
      <c r="C412" s="190" t="s">
        <v>755</v>
      </c>
      <c r="D412" s="190" t="s">
        <v>222</v>
      </c>
      <c r="E412" s="191" t="s">
        <v>756</v>
      </c>
      <c r="F412" s="192" t="s">
        <v>757</v>
      </c>
      <c r="G412" s="193" t="s">
        <v>301</v>
      </c>
      <c r="H412" s="194">
        <v>1326.475</v>
      </c>
      <c r="I412" s="195"/>
      <c r="J412" s="196">
        <f>ROUND(I412*H412,2)</f>
        <v>0</v>
      </c>
      <c r="K412" s="192" t="s">
        <v>226</v>
      </c>
      <c r="L412" s="39"/>
      <c r="M412" s="197" t="s">
        <v>1</v>
      </c>
      <c r="N412" s="198" t="s">
        <v>42</v>
      </c>
      <c r="O412" s="71"/>
      <c r="P412" s="199">
        <f>O412*H412</f>
        <v>0</v>
      </c>
      <c r="Q412" s="199">
        <v>0.0115</v>
      </c>
      <c r="R412" s="199">
        <f>Q412*H412</f>
        <v>15.254462499999999</v>
      </c>
      <c r="S412" s="199">
        <v>0</v>
      </c>
      <c r="T412" s="200">
        <f>S412*H412</f>
        <v>0</v>
      </c>
      <c r="U412" s="34"/>
      <c r="V412" s="34"/>
      <c r="W412" s="34"/>
      <c r="X412" s="34"/>
      <c r="Y412" s="34"/>
      <c r="Z412" s="34"/>
      <c r="AA412" s="34"/>
      <c r="AB412" s="34"/>
      <c r="AC412" s="34"/>
      <c r="AD412" s="34"/>
      <c r="AE412" s="34"/>
      <c r="AR412" s="201" t="s">
        <v>227</v>
      </c>
      <c r="AT412" s="201" t="s">
        <v>222</v>
      </c>
      <c r="AU412" s="201" t="s">
        <v>89</v>
      </c>
      <c r="AY412" s="17" t="s">
        <v>220</v>
      </c>
      <c r="BE412" s="202">
        <f>IF(N412="základní",J412,0)</f>
        <v>0</v>
      </c>
      <c r="BF412" s="202">
        <f>IF(N412="snížená",J412,0)</f>
        <v>0</v>
      </c>
      <c r="BG412" s="202">
        <f>IF(N412="zákl. přenesená",J412,0)</f>
        <v>0</v>
      </c>
      <c r="BH412" s="202">
        <f>IF(N412="sníž. přenesená",J412,0)</f>
        <v>0</v>
      </c>
      <c r="BI412" s="202">
        <f>IF(N412="nulová",J412,0)</f>
        <v>0</v>
      </c>
      <c r="BJ412" s="17" t="s">
        <v>89</v>
      </c>
      <c r="BK412" s="202">
        <f>ROUND(I412*H412,2)</f>
        <v>0</v>
      </c>
      <c r="BL412" s="17" t="s">
        <v>227</v>
      </c>
      <c r="BM412" s="201" t="s">
        <v>758</v>
      </c>
    </row>
    <row r="413" spans="1:65" s="2" customFormat="1" ht="24">
      <c r="A413" s="34"/>
      <c r="B413" s="35"/>
      <c r="C413" s="226" t="s">
        <v>759</v>
      </c>
      <c r="D413" s="226" t="s">
        <v>408</v>
      </c>
      <c r="E413" s="227" t="s">
        <v>760</v>
      </c>
      <c r="F413" s="228" t="s">
        <v>761</v>
      </c>
      <c r="G413" s="229" t="s">
        <v>301</v>
      </c>
      <c r="H413" s="230">
        <v>1353.005</v>
      </c>
      <c r="I413" s="231"/>
      <c r="J413" s="232">
        <f>ROUND(I413*H413,2)</f>
        <v>0</v>
      </c>
      <c r="K413" s="228" t="s">
        <v>226</v>
      </c>
      <c r="L413" s="233"/>
      <c r="M413" s="234" t="s">
        <v>1</v>
      </c>
      <c r="N413" s="235" t="s">
        <v>42</v>
      </c>
      <c r="O413" s="71"/>
      <c r="P413" s="199">
        <f>O413*H413</f>
        <v>0</v>
      </c>
      <c r="Q413" s="199">
        <v>0.014</v>
      </c>
      <c r="R413" s="199">
        <f>Q413*H413</f>
        <v>18.94207</v>
      </c>
      <c r="S413" s="199">
        <v>0</v>
      </c>
      <c r="T413" s="200">
        <f>S413*H413</f>
        <v>0</v>
      </c>
      <c r="U413" s="34"/>
      <c r="V413" s="34"/>
      <c r="W413" s="34"/>
      <c r="X413" s="34"/>
      <c r="Y413" s="34"/>
      <c r="Z413" s="34"/>
      <c r="AA413" s="34"/>
      <c r="AB413" s="34"/>
      <c r="AC413" s="34"/>
      <c r="AD413" s="34"/>
      <c r="AE413" s="34"/>
      <c r="AR413" s="201" t="s">
        <v>262</v>
      </c>
      <c r="AT413" s="201" t="s">
        <v>408</v>
      </c>
      <c r="AU413" s="201" t="s">
        <v>89</v>
      </c>
      <c r="AY413" s="17" t="s">
        <v>220</v>
      </c>
      <c r="BE413" s="202">
        <f>IF(N413="základní",J413,0)</f>
        <v>0</v>
      </c>
      <c r="BF413" s="202">
        <f>IF(N413="snížená",J413,0)</f>
        <v>0</v>
      </c>
      <c r="BG413" s="202">
        <f>IF(N413="zákl. přenesená",J413,0)</f>
        <v>0</v>
      </c>
      <c r="BH413" s="202">
        <f>IF(N413="sníž. přenesená",J413,0)</f>
        <v>0</v>
      </c>
      <c r="BI413" s="202">
        <f>IF(N413="nulová",J413,0)</f>
        <v>0</v>
      </c>
      <c r="BJ413" s="17" t="s">
        <v>89</v>
      </c>
      <c r="BK413" s="202">
        <f>ROUND(I413*H413,2)</f>
        <v>0</v>
      </c>
      <c r="BL413" s="17" t="s">
        <v>227</v>
      </c>
      <c r="BM413" s="201" t="s">
        <v>762</v>
      </c>
    </row>
    <row r="414" spans="2:51" s="13" customFormat="1" ht="12">
      <c r="B414" s="203"/>
      <c r="C414" s="204"/>
      <c r="D414" s="205" t="s">
        <v>229</v>
      </c>
      <c r="E414" s="204"/>
      <c r="F414" s="207" t="s">
        <v>763</v>
      </c>
      <c r="G414" s="204"/>
      <c r="H414" s="208">
        <v>1353.005</v>
      </c>
      <c r="I414" s="209"/>
      <c r="J414" s="204"/>
      <c r="K414" s="204"/>
      <c r="L414" s="210"/>
      <c r="M414" s="211"/>
      <c r="N414" s="212"/>
      <c r="O414" s="212"/>
      <c r="P414" s="212"/>
      <c r="Q414" s="212"/>
      <c r="R414" s="212"/>
      <c r="S414" s="212"/>
      <c r="T414" s="213"/>
      <c r="AT414" s="214" t="s">
        <v>229</v>
      </c>
      <c r="AU414" s="214" t="s">
        <v>89</v>
      </c>
      <c r="AV414" s="13" t="s">
        <v>89</v>
      </c>
      <c r="AW414" s="13" t="s">
        <v>4</v>
      </c>
      <c r="AX414" s="13" t="s">
        <v>83</v>
      </c>
      <c r="AY414" s="214" t="s">
        <v>220</v>
      </c>
    </row>
    <row r="415" spans="1:65" s="2" customFormat="1" ht="21.75" customHeight="1">
      <c r="A415" s="34"/>
      <c r="B415" s="35"/>
      <c r="C415" s="190" t="s">
        <v>764</v>
      </c>
      <c r="D415" s="190" t="s">
        <v>222</v>
      </c>
      <c r="E415" s="191" t="s">
        <v>765</v>
      </c>
      <c r="F415" s="192" t="s">
        <v>766</v>
      </c>
      <c r="G415" s="193" t="s">
        <v>308</v>
      </c>
      <c r="H415" s="194">
        <v>95</v>
      </c>
      <c r="I415" s="195"/>
      <c r="J415" s="196">
        <f>ROUND(I415*H415,2)</f>
        <v>0</v>
      </c>
      <c r="K415" s="192" t="s">
        <v>226</v>
      </c>
      <c r="L415" s="39"/>
      <c r="M415" s="197" t="s">
        <v>1</v>
      </c>
      <c r="N415" s="198" t="s">
        <v>42</v>
      </c>
      <c r="O415" s="71"/>
      <c r="P415" s="199">
        <f>O415*H415</f>
        <v>0</v>
      </c>
      <c r="Q415" s="199">
        <v>6E-05</v>
      </c>
      <c r="R415" s="199">
        <f>Q415*H415</f>
        <v>0.0057</v>
      </c>
      <c r="S415" s="199">
        <v>0</v>
      </c>
      <c r="T415" s="200">
        <f>S415*H415</f>
        <v>0</v>
      </c>
      <c r="U415" s="34"/>
      <c r="V415" s="34"/>
      <c r="W415" s="34"/>
      <c r="X415" s="34"/>
      <c r="Y415" s="34"/>
      <c r="Z415" s="34"/>
      <c r="AA415" s="34"/>
      <c r="AB415" s="34"/>
      <c r="AC415" s="34"/>
      <c r="AD415" s="34"/>
      <c r="AE415" s="34"/>
      <c r="AR415" s="201" t="s">
        <v>227</v>
      </c>
      <c r="AT415" s="201" t="s">
        <v>222</v>
      </c>
      <c r="AU415" s="201" t="s">
        <v>89</v>
      </c>
      <c r="AY415" s="17" t="s">
        <v>220</v>
      </c>
      <c r="BE415" s="202">
        <f>IF(N415="základní",J415,0)</f>
        <v>0</v>
      </c>
      <c r="BF415" s="202">
        <f>IF(N415="snížená",J415,0)</f>
        <v>0</v>
      </c>
      <c r="BG415" s="202">
        <f>IF(N415="zákl. přenesená",J415,0)</f>
        <v>0</v>
      </c>
      <c r="BH415" s="202">
        <f>IF(N415="sníž. přenesená",J415,0)</f>
        <v>0</v>
      </c>
      <c r="BI415" s="202">
        <f>IF(N415="nulová",J415,0)</f>
        <v>0</v>
      </c>
      <c r="BJ415" s="17" t="s">
        <v>89</v>
      </c>
      <c r="BK415" s="202">
        <f>ROUND(I415*H415,2)</f>
        <v>0</v>
      </c>
      <c r="BL415" s="17" t="s">
        <v>227</v>
      </c>
      <c r="BM415" s="201" t="s">
        <v>767</v>
      </c>
    </row>
    <row r="416" spans="2:51" s="13" customFormat="1" ht="12">
      <c r="B416" s="203"/>
      <c r="C416" s="204"/>
      <c r="D416" s="205" t="s">
        <v>229</v>
      </c>
      <c r="E416" s="206" t="s">
        <v>1</v>
      </c>
      <c r="F416" s="207" t="s">
        <v>768</v>
      </c>
      <c r="G416" s="204"/>
      <c r="H416" s="208">
        <v>95</v>
      </c>
      <c r="I416" s="209"/>
      <c r="J416" s="204"/>
      <c r="K416" s="204"/>
      <c r="L416" s="210"/>
      <c r="M416" s="211"/>
      <c r="N416" s="212"/>
      <c r="O416" s="212"/>
      <c r="P416" s="212"/>
      <c r="Q416" s="212"/>
      <c r="R416" s="212"/>
      <c r="S416" s="212"/>
      <c r="T416" s="213"/>
      <c r="AT416" s="214" t="s">
        <v>229</v>
      </c>
      <c r="AU416" s="214" t="s">
        <v>89</v>
      </c>
      <c r="AV416" s="13" t="s">
        <v>89</v>
      </c>
      <c r="AW416" s="13" t="s">
        <v>31</v>
      </c>
      <c r="AX416" s="13" t="s">
        <v>83</v>
      </c>
      <c r="AY416" s="214" t="s">
        <v>220</v>
      </c>
    </row>
    <row r="417" spans="1:65" s="2" customFormat="1" ht="24">
      <c r="A417" s="34"/>
      <c r="B417" s="35"/>
      <c r="C417" s="226" t="s">
        <v>769</v>
      </c>
      <c r="D417" s="226" t="s">
        <v>408</v>
      </c>
      <c r="E417" s="227" t="s">
        <v>770</v>
      </c>
      <c r="F417" s="228" t="s">
        <v>771</v>
      </c>
      <c r="G417" s="229" t="s">
        <v>308</v>
      </c>
      <c r="H417" s="230">
        <v>99.75</v>
      </c>
      <c r="I417" s="231"/>
      <c r="J417" s="232">
        <f>ROUND(I417*H417,2)</f>
        <v>0</v>
      </c>
      <c r="K417" s="228" t="s">
        <v>226</v>
      </c>
      <c r="L417" s="233"/>
      <c r="M417" s="234" t="s">
        <v>1</v>
      </c>
      <c r="N417" s="235" t="s">
        <v>42</v>
      </c>
      <c r="O417" s="71"/>
      <c r="P417" s="199">
        <f>O417*H417</f>
        <v>0</v>
      </c>
      <c r="Q417" s="199">
        <v>0.0005</v>
      </c>
      <c r="R417" s="199">
        <f>Q417*H417</f>
        <v>0.049875</v>
      </c>
      <c r="S417" s="199">
        <v>0</v>
      </c>
      <c r="T417" s="200">
        <f>S417*H417</f>
        <v>0</v>
      </c>
      <c r="U417" s="34"/>
      <c r="V417" s="34"/>
      <c r="W417" s="34"/>
      <c r="X417" s="34"/>
      <c r="Y417" s="34"/>
      <c r="Z417" s="34"/>
      <c r="AA417" s="34"/>
      <c r="AB417" s="34"/>
      <c r="AC417" s="34"/>
      <c r="AD417" s="34"/>
      <c r="AE417" s="34"/>
      <c r="AR417" s="201" t="s">
        <v>262</v>
      </c>
      <c r="AT417" s="201" t="s">
        <v>408</v>
      </c>
      <c r="AU417" s="201" t="s">
        <v>89</v>
      </c>
      <c r="AY417" s="17" t="s">
        <v>220</v>
      </c>
      <c r="BE417" s="202">
        <f>IF(N417="základní",J417,0)</f>
        <v>0</v>
      </c>
      <c r="BF417" s="202">
        <f>IF(N417="snížená",J417,0)</f>
        <v>0</v>
      </c>
      <c r="BG417" s="202">
        <f>IF(N417="zákl. přenesená",J417,0)</f>
        <v>0</v>
      </c>
      <c r="BH417" s="202">
        <f>IF(N417="sníž. přenesená",J417,0)</f>
        <v>0</v>
      </c>
      <c r="BI417" s="202">
        <f>IF(N417="nulová",J417,0)</f>
        <v>0</v>
      </c>
      <c r="BJ417" s="17" t="s">
        <v>89</v>
      </c>
      <c r="BK417" s="202">
        <f>ROUND(I417*H417,2)</f>
        <v>0</v>
      </c>
      <c r="BL417" s="17" t="s">
        <v>227</v>
      </c>
      <c r="BM417" s="201" t="s">
        <v>772</v>
      </c>
    </row>
    <row r="418" spans="2:51" s="13" customFormat="1" ht="12">
      <c r="B418" s="203"/>
      <c r="C418" s="204"/>
      <c r="D418" s="205" t="s">
        <v>229</v>
      </c>
      <c r="E418" s="204"/>
      <c r="F418" s="207" t="s">
        <v>773</v>
      </c>
      <c r="G418" s="204"/>
      <c r="H418" s="208">
        <v>99.75</v>
      </c>
      <c r="I418" s="209"/>
      <c r="J418" s="204"/>
      <c r="K418" s="204"/>
      <c r="L418" s="210"/>
      <c r="M418" s="211"/>
      <c r="N418" s="212"/>
      <c r="O418" s="212"/>
      <c r="P418" s="212"/>
      <c r="Q418" s="212"/>
      <c r="R418" s="212"/>
      <c r="S418" s="212"/>
      <c r="T418" s="213"/>
      <c r="AT418" s="214" t="s">
        <v>229</v>
      </c>
      <c r="AU418" s="214" t="s">
        <v>89</v>
      </c>
      <c r="AV418" s="13" t="s">
        <v>89</v>
      </c>
      <c r="AW418" s="13" t="s">
        <v>4</v>
      </c>
      <c r="AX418" s="13" t="s">
        <v>83</v>
      </c>
      <c r="AY418" s="214" t="s">
        <v>220</v>
      </c>
    </row>
    <row r="419" spans="1:65" s="2" customFormat="1" ht="16.5" customHeight="1">
      <c r="A419" s="34"/>
      <c r="B419" s="35"/>
      <c r="C419" s="190" t="s">
        <v>774</v>
      </c>
      <c r="D419" s="190" t="s">
        <v>222</v>
      </c>
      <c r="E419" s="191" t="s">
        <v>775</v>
      </c>
      <c r="F419" s="192" t="s">
        <v>776</v>
      </c>
      <c r="G419" s="193" t="s">
        <v>308</v>
      </c>
      <c r="H419" s="194">
        <v>425.24</v>
      </c>
      <c r="I419" s="195"/>
      <c r="J419" s="196">
        <f>ROUND(I419*H419,2)</f>
        <v>0</v>
      </c>
      <c r="K419" s="192" t="s">
        <v>226</v>
      </c>
      <c r="L419" s="39"/>
      <c r="M419" s="197" t="s">
        <v>1</v>
      </c>
      <c r="N419" s="198" t="s">
        <v>42</v>
      </c>
      <c r="O419" s="71"/>
      <c r="P419" s="199">
        <f>O419*H419</f>
        <v>0</v>
      </c>
      <c r="Q419" s="199">
        <v>0.00025</v>
      </c>
      <c r="R419" s="199">
        <f>Q419*H419</f>
        <v>0.10631</v>
      </c>
      <c r="S419" s="199">
        <v>0</v>
      </c>
      <c r="T419" s="200">
        <f>S419*H419</f>
        <v>0</v>
      </c>
      <c r="U419" s="34"/>
      <c r="V419" s="34"/>
      <c r="W419" s="34"/>
      <c r="X419" s="34"/>
      <c r="Y419" s="34"/>
      <c r="Z419" s="34"/>
      <c r="AA419" s="34"/>
      <c r="AB419" s="34"/>
      <c r="AC419" s="34"/>
      <c r="AD419" s="34"/>
      <c r="AE419" s="34"/>
      <c r="AR419" s="201" t="s">
        <v>227</v>
      </c>
      <c r="AT419" s="201" t="s">
        <v>222</v>
      </c>
      <c r="AU419" s="201" t="s">
        <v>89</v>
      </c>
      <c r="AY419" s="17" t="s">
        <v>220</v>
      </c>
      <c r="BE419" s="202">
        <f>IF(N419="základní",J419,0)</f>
        <v>0</v>
      </c>
      <c r="BF419" s="202">
        <f>IF(N419="snížená",J419,0)</f>
        <v>0</v>
      </c>
      <c r="BG419" s="202">
        <f>IF(N419="zákl. přenesená",J419,0)</f>
        <v>0</v>
      </c>
      <c r="BH419" s="202">
        <f>IF(N419="sníž. přenesená",J419,0)</f>
        <v>0</v>
      </c>
      <c r="BI419" s="202">
        <f>IF(N419="nulová",J419,0)</f>
        <v>0</v>
      </c>
      <c r="BJ419" s="17" t="s">
        <v>89</v>
      </c>
      <c r="BK419" s="202">
        <f>ROUND(I419*H419,2)</f>
        <v>0</v>
      </c>
      <c r="BL419" s="17" t="s">
        <v>227</v>
      </c>
      <c r="BM419" s="201" t="s">
        <v>777</v>
      </c>
    </row>
    <row r="420" spans="2:51" s="13" customFormat="1" ht="12">
      <c r="B420" s="203"/>
      <c r="C420" s="204"/>
      <c r="D420" s="205" t="s">
        <v>229</v>
      </c>
      <c r="E420" s="206" t="s">
        <v>1</v>
      </c>
      <c r="F420" s="207" t="s">
        <v>778</v>
      </c>
      <c r="G420" s="204"/>
      <c r="H420" s="208">
        <v>425.24</v>
      </c>
      <c r="I420" s="209"/>
      <c r="J420" s="204"/>
      <c r="K420" s="204"/>
      <c r="L420" s="210"/>
      <c r="M420" s="211"/>
      <c r="N420" s="212"/>
      <c r="O420" s="212"/>
      <c r="P420" s="212"/>
      <c r="Q420" s="212"/>
      <c r="R420" s="212"/>
      <c r="S420" s="212"/>
      <c r="T420" s="213"/>
      <c r="AT420" s="214" t="s">
        <v>229</v>
      </c>
      <c r="AU420" s="214" t="s">
        <v>89</v>
      </c>
      <c r="AV420" s="13" t="s">
        <v>89</v>
      </c>
      <c r="AW420" s="13" t="s">
        <v>31</v>
      </c>
      <c r="AX420" s="13" t="s">
        <v>83</v>
      </c>
      <c r="AY420" s="214" t="s">
        <v>220</v>
      </c>
    </row>
    <row r="421" spans="1:65" s="2" customFormat="1" ht="16.5" customHeight="1">
      <c r="A421" s="34"/>
      <c r="B421" s="35"/>
      <c r="C421" s="226" t="s">
        <v>779</v>
      </c>
      <c r="D421" s="226" t="s">
        <v>408</v>
      </c>
      <c r="E421" s="227" t="s">
        <v>780</v>
      </c>
      <c r="F421" s="228" t="s">
        <v>781</v>
      </c>
      <c r="G421" s="229" t="s">
        <v>308</v>
      </c>
      <c r="H421" s="230">
        <v>446.502</v>
      </c>
      <c r="I421" s="231"/>
      <c r="J421" s="232">
        <f>ROUND(I421*H421,2)</f>
        <v>0</v>
      </c>
      <c r="K421" s="228" t="s">
        <v>226</v>
      </c>
      <c r="L421" s="233"/>
      <c r="M421" s="234" t="s">
        <v>1</v>
      </c>
      <c r="N421" s="235" t="s">
        <v>42</v>
      </c>
      <c r="O421" s="71"/>
      <c r="P421" s="199">
        <f>O421*H421</f>
        <v>0</v>
      </c>
      <c r="Q421" s="199">
        <v>3E-05</v>
      </c>
      <c r="R421" s="199">
        <f>Q421*H421</f>
        <v>0.01339506</v>
      </c>
      <c r="S421" s="199">
        <v>0</v>
      </c>
      <c r="T421" s="200">
        <f>S421*H421</f>
        <v>0</v>
      </c>
      <c r="U421" s="34"/>
      <c r="V421" s="34"/>
      <c r="W421" s="34"/>
      <c r="X421" s="34"/>
      <c r="Y421" s="34"/>
      <c r="Z421" s="34"/>
      <c r="AA421" s="34"/>
      <c r="AB421" s="34"/>
      <c r="AC421" s="34"/>
      <c r="AD421" s="34"/>
      <c r="AE421" s="34"/>
      <c r="AR421" s="201" t="s">
        <v>262</v>
      </c>
      <c r="AT421" s="201" t="s">
        <v>408</v>
      </c>
      <c r="AU421" s="201" t="s">
        <v>89</v>
      </c>
      <c r="AY421" s="17" t="s">
        <v>220</v>
      </c>
      <c r="BE421" s="202">
        <f>IF(N421="základní",J421,0)</f>
        <v>0</v>
      </c>
      <c r="BF421" s="202">
        <f>IF(N421="snížená",J421,0)</f>
        <v>0</v>
      </c>
      <c r="BG421" s="202">
        <f>IF(N421="zákl. přenesená",J421,0)</f>
        <v>0</v>
      </c>
      <c r="BH421" s="202">
        <f>IF(N421="sníž. přenesená",J421,0)</f>
        <v>0</v>
      </c>
      <c r="BI421" s="202">
        <f>IF(N421="nulová",J421,0)</f>
        <v>0</v>
      </c>
      <c r="BJ421" s="17" t="s">
        <v>89</v>
      </c>
      <c r="BK421" s="202">
        <f>ROUND(I421*H421,2)</f>
        <v>0</v>
      </c>
      <c r="BL421" s="17" t="s">
        <v>227</v>
      </c>
      <c r="BM421" s="201" t="s">
        <v>782</v>
      </c>
    </row>
    <row r="422" spans="2:51" s="13" customFormat="1" ht="12">
      <c r="B422" s="203"/>
      <c r="C422" s="204"/>
      <c r="D422" s="205" t="s">
        <v>229</v>
      </c>
      <c r="E422" s="204"/>
      <c r="F422" s="207" t="s">
        <v>783</v>
      </c>
      <c r="G422" s="204"/>
      <c r="H422" s="208">
        <v>446.502</v>
      </c>
      <c r="I422" s="209"/>
      <c r="J422" s="204"/>
      <c r="K422" s="204"/>
      <c r="L422" s="210"/>
      <c r="M422" s="211"/>
      <c r="N422" s="212"/>
      <c r="O422" s="212"/>
      <c r="P422" s="212"/>
      <c r="Q422" s="212"/>
      <c r="R422" s="212"/>
      <c r="S422" s="212"/>
      <c r="T422" s="213"/>
      <c r="AT422" s="214" t="s">
        <v>229</v>
      </c>
      <c r="AU422" s="214" t="s">
        <v>89</v>
      </c>
      <c r="AV422" s="13" t="s">
        <v>89</v>
      </c>
      <c r="AW422" s="13" t="s">
        <v>4</v>
      </c>
      <c r="AX422" s="13" t="s">
        <v>83</v>
      </c>
      <c r="AY422" s="214" t="s">
        <v>220</v>
      </c>
    </row>
    <row r="423" spans="1:65" s="2" customFormat="1" ht="24">
      <c r="A423" s="34"/>
      <c r="B423" s="35"/>
      <c r="C423" s="190" t="s">
        <v>784</v>
      </c>
      <c r="D423" s="190" t="s">
        <v>222</v>
      </c>
      <c r="E423" s="191" t="s">
        <v>785</v>
      </c>
      <c r="F423" s="192" t="s">
        <v>786</v>
      </c>
      <c r="G423" s="193" t="s">
        <v>301</v>
      </c>
      <c r="H423" s="194">
        <v>43.175</v>
      </c>
      <c r="I423" s="195"/>
      <c r="J423" s="196">
        <f>ROUND(I423*H423,2)</f>
        <v>0</v>
      </c>
      <c r="K423" s="192" t="s">
        <v>226</v>
      </c>
      <c r="L423" s="39"/>
      <c r="M423" s="197" t="s">
        <v>1</v>
      </c>
      <c r="N423" s="198" t="s">
        <v>42</v>
      </c>
      <c r="O423" s="71"/>
      <c r="P423" s="199">
        <f>O423*H423</f>
        <v>0</v>
      </c>
      <c r="Q423" s="199">
        <v>0.00628</v>
      </c>
      <c r="R423" s="199">
        <f>Q423*H423</f>
        <v>0.27113899999999996</v>
      </c>
      <c r="S423" s="199">
        <v>0</v>
      </c>
      <c r="T423" s="200">
        <f>S423*H423</f>
        <v>0</v>
      </c>
      <c r="U423" s="34"/>
      <c r="V423" s="34"/>
      <c r="W423" s="34"/>
      <c r="X423" s="34"/>
      <c r="Y423" s="34"/>
      <c r="Z423" s="34"/>
      <c r="AA423" s="34"/>
      <c r="AB423" s="34"/>
      <c r="AC423" s="34"/>
      <c r="AD423" s="34"/>
      <c r="AE423" s="34"/>
      <c r="AR423" s="201" t="s">
        <v>227</v>
      </c>
      <c r="AT423" s="201" t="s">
        <v>222</v>
      </c>
      <c r="AU423" s="201" t="s">
        <v>89</v>
      </c>
      <c r="AY423" s="17" t="s">
        <v>220</v>
      </c>
      <c r="BE423" s="202">
        <f>IF(N423="základní",J423,0)</f>
        <v>0</v>
      </c>
      <c r="BF423" s="202">
        <f>IF(N423="snížená",J423,0)</f>
        <v>0</v>
      </c>
      <c r="BG423" s="202">
        <f>IF(N423="zákl. přenesená",J423,0)</f>
        <v>0</v>
      </c>
      <c r="BH423" s="202">
        <f>IF(N423="sníž. přenesená",J423,0)</f>
        <v>0</v>
      </c>
      <c r="BI423" s="202">
        <f>IF(N423="nulová",J423,0)</f>
        <v>0</v>
      </c>
      <c r="BJ423" s="17" t="s">
        <v>89</v>
      </c>
      <c r="BK423" s="202">
        <f>ROUND(I423*H423,2)</f>
        <v>0</v>
      </c>
      <c r="BL423" s="17" t="s">
        <v>227</v>
      </c>
      <c r="BM423" s="201" t="s">
        <v>787</v>
      </c>
    </row>
    <row r="424" spans="1:65" s="2" customFormat="1" ht="24">
      <c r="A424" s="34"/>
      <c r="B424" s="35"/>
      <c r="C424" s="190" t="s">
        <v>788</v>
      </c>
      <c r="D424" s="190" t="s">
        <v>222</v>
      </c>
      <c r="E424" s="191" t="s">
        <v>789</v>
      </c>
      <c r="F424" s="192" t="s">
        <v>790</v>
      </c>
      <c r="G424" s="193" t="s">
        <v>301</v>
      </c>
      <c r="H424" s="194">
        <v>1185.346</v>
      </c>
      <c r="I424" s="195"/>
      <c r="J424" s="196">
        <f>ROUND(I424*H424,2)</f>
        <v>0</v>
      </c>
      <c r="K424" s="192" t="s">
        <v>226</v>
      </c>
      <c r="L424" s="39"/>
      <c r="M424" s="197" t="s">
        <v>1</v>
      </c>
      <c r="N424" s="198" t="s">
        <v>42</v>
      </c>
      <c r="O424" s="71"/>
      <c r="P424" s="199">
        <f>O424*H424</f>
        <v>0</v>
      </c>
      <c r="Q424" s="199">
        <v>0.00348</v>
      </c>
      <c r="R424" s="199">
        <f>Q424*H424</f>
        <v>4.12500408</v>
      </c>
      <c r="S424" s="199">
        <v>0</v>
      </c>
      <c r="T424" s="200">
        <f>S424*H424</f>
        <v>0</v>
      </c>
      <c r="U424" s="34"/>
      <c r="V424" s="34"/>
      <c r="W424" s="34"/>
      <c r="X424" s="34"/>
      <c r="Y424" s="34"/>
      <c r="Z424" s="34"/>
      <c r="AA424" s="34"/>
      <c r="AB424" s="34"/>
      <c r="AC424" s="34"/>
      <c r="AD424" s="34"/>
      <c r="AE424" s="34"/>
      <c r="AR424" s="201" t="s">
        <v>227</v>
      </c>
      <c r="AT424" s="201" t="s">
        <v>222</v>
      </c>
      <c r="AU424" s="201" t="s">
        <v>89</v>
      </c>
      <c r="AY424" s="17" t="s">
        <v>220</v>
      </c>
      <c r="BE424" s="202">
        <f>IF(N424="základní",J424,0)</f>
        <v>0</v>
      </c>
      <c r="BF424" s="202">
        <f>IF(N424="snížená",J424,0)</f>
        <v>0</v>
      </c>
      <c r="BG424" s="202">
        <f>IF(N424="zákl. přenesená",J424,0)</f>
        <v>0</v>
      </c>
      <c r="BH424" s="202">
        <f>IF(N424="sníž. přenesená",J424,0)</f>
        <v>0</v>
      </c>
      <c r="BI424" s="202">
        <f>IF(N424="nulová",J424,0)</f>
        <v>0</v>
      </c>
      <c r="BJ424" s="17" t="s">
        <v>89</v>
      </c>
      <c r="BK424" s="202">
        <f>ROUND(I424*H424,2)</f>
        <v>0</v>
      </c>
      <c r="BL424" s="17" t="s">
        <v>227</v>
      </c>
      <c r="BM424" s="201" t="s">
        <v>791</v>
      </c>
    </row>
    <row r="425" spans="2:51" s="13" customFormat="1" ht="12">
      <c r="B425" s="203"/>
      <c r="C425" s="204"/>
      <c r="D425" s="205" t="s">
        <v>229</v>
      </c>
      <c r="E425" s="206" t="s">
        <v>1</v>
      </c>
      <c r="F425" s="207" t="s">
        <v>792</v>
      </c>
      <c r="G425" s="204"/>
      <c r="H425" s="208">
        <v>1185.346</v>
      </c>
      <c r="I425" s="209"/>
      <c r="J425" s="204"/>
      <c r="K425" s="204"/>
      <c r="L425" s="210"/>
      <c r="M425" s="211"/>
      <c r="N425" s="212"/>
      <c r="O425" s="212"/>
      <c r="P425" s="212"/>
      <c r="Q425" s="212"/>
      <c r="R425" s="212"/>
      <c r="S425" s="212"/>
      <c r="T425" s="213"/>
      <c r="AT425" s="214" t="s">
        <v>229</v>
      </c>
      <c r="AU425" s="214" t="s">
        <v>89</v>
      </c>
      <c r="AV425" s="13" t="s">
        <v>89</v>
      </c>
      <c r="AW425" s="13" t="s">
        <v>31</v>
      </c>
      <c r="AX425" s="13" t="s">
        <v>83</v>
      </c>
      <c r="AY425" s="214" t="s">
        <v>220</v>
      </c>
    </row>
    <row r="426" spans="1:65" s="2" customFormat="1" ht="33" customHeight="1">
      <c r="A426" s="34"/>
      <c r="B426" s="35"/>
      <c r="C426" s="190" t="s">
        <v>793</v>
      </c>
      <c r="D426" s="190" t="s">
        <v>222</v>
      </c>
      <c r="E426" s="191" t="s">
        <v>794</v>
      </c>
      <c r="F426" s="192" t="s">
        <v>795</v>
      </c>
      <c r="G426" s="193" t="s">
        <v>301</v>
      </c>
      <c r="H426" s="194">
        <v>69.824</v>
      </c>
      <c r="I426" s="195"/>
      <c r="J426" s="196">
        <f>ROUND(I426*H426,2)</f>
        <v>0</v>
      </c>
      <c r="K426" s="192" t="s">
        <v>226</v>
      </c>
      <c r="L426" s="39"/>
      <c r="M426" s="197" t="s">
        <v>1</v>
      </c>
      <c r="N426" s="198" t="s">
        <v>42</v>
      </c>
      <c r="O426" s="71"/>
      <c r="P426" s="199">
        <f>O426*H426</f>
        <v>0</v>
      </c>
      <c r="Q426" s="199">
        <v>0.00348</v>
      </c>
      <c r="R426" s="199">
        <f>Q426*H426</f>
        <v>0.24298751999999998</v>
      </c>
      <c r="S426" s="199">
        <v>0</v>
      </c>
      <c r="T426" s="200">
        <f>S426*H426</f>
        <v>0</v>
      </c>
      <c r="U426" s="34"/>
      <c r="V426" s="34"/>
      <c r="W426" s="34"/>
      <c r="X426" s="34"/>
      <c r="Y426" s="34"/>
      <c r="Z426" s="34"/>
      <c r="AA426" s="34"/>
      <c r="AB426" s="34"/>
      <c r="AC426" s="34"/>
      <c r="AD426" s="34"/>
      <c r="AE426" s="34"/>
      <c r="AR426" s="201" t="s">
        <v>227</v>
      </c>
      <c r="AT426" s="201" t="s">
        <v>222</v>
      </c>
      <c r="AU426" s="201" t="s">
        <v>89</v>
      </c>
      <c r="AY426" s="17" t="s">
        <v>220</v>
      </c>
      <c r="BE426" s="202">
        <f>IF(N426="základní",J426,0)</f>
        <v>0</v>
      </c>
      <c r="BF426" s="202">
        <f>IF(N426="snížená",J426,0)</f>
        <v>0</v>
      </c>
      <c r="BG426" s="202">
        <f>IF(N426="zákl. přenesená",J426,0)</f>
        <v>0</v>
      </c>
      <c r="BH426" s="202">
        <f>IF(N426="sníž. přenesená",J426,0)</f>
        <v>0</v>
      </c>
      <c r="BI426" s="202">
        <f>IF(N426="nulová",J426,0)</f>
        <v>0</v>
      </c>
      <c r="BJ426" s="17" t="s">
        <v>89</v>
      </c>
      <c r="BK426" s="202">
        <f>ROUND(I426*H426,2)</f>
        <v>0</v>
      </c>
      <c r="BL426" s="17" t="s">
        <v>227</v>
      </c>
      <c r="BM426" s="201" t="s">
        <v>796</v>
      </c>
    </row>
    <row r="427" spans="2:51" s="13" customFormat="1" ht="12">
      <c r="B427" s="203"/>
      <c r="C427" s="204"/>
      <c r="D427" s="205" t="s">
        <v>229</v>
      </c>
      <c r="E427" s="206" t="s">
        <v>1</v>
      </c>
      <c r="F427" s="207" t="s">
        <v>797</v>
      </c>
      <c r="G427" s="204"/>
      <c r="H427" s="208">
        <v>69.824</v>
      </c>
      <c r="I427" s="209"/>
      <c r="J427" s="204"/>
      <c r="K427" s="204"/>
      <c r="L427" s="210"/>
      <c r="M427" s="211"/>
      <c r="N427" s="212"/>
      <c r="O427" s="212"/>
      <c r="P427" s="212"/>
      <c r="Q427" s="212"/>
      <c r="R427" s="212"/>
      <c r="S427" s="212"/>
      <c r="T427" s="213"/>
      <c r="AT427" s="214" t="s">
        <v>229</v>
      </c>
      <c r="AU427" s="214" t="s">
        <v>89</v>
      </c>
      <c r="AV427" s="13" t="s">
        <v>89</v>
      </c>
      <c r="AW427" s="13" t="s">
        <v>31</v>
      </c>
      <c r="AX427" s="13" t="s">
        <v>83</v>
      </c>
      <c r="AY427" s="214" t="s">
        <v>220</v>
      </c>
    </row>
    <row r="428" spans="1:65" s="2" customFormat="1" ht="24">
      <c r="A428" s="34"/>
      <c r="B428" s="35"/>
      <c r="C428" s="190" t="s">
        <v>798</v>
      </c>
      <c r="D428" s="190" t="s">
        <v>222</v>
      </c>
      <c r="E428" s="191" t="s">
        <v>799</v>
      </c>
      <c r="F428" s="192" t="s">
        <v>800</v>
      </c>
      <c r="G428" s="193" t="s">
        <v>301</v>
      </c>
      <c r="H428" s="194">
        <v>199.963</v>
      </c>
      <c r="I428" s="195"/>
      <c r="J428" s="196">
        <f>ROUND(I428*H428,2)</f>
        <v>0</v>
      </c>
      <c r="K428" s="192" t="s">
        <v>226</v>
      </c>
      <c r="L428" s="39"/>
      <c r="M428" s="197" t="s">
        <v>1</v>
      </c>
      <c r="N428" s="198" t="s">
        <v>42</v>
      </c>
      <c r="O428" s="71"/>
      <c r="P428" s="199">
        <f>O428*H428</f>
        <v>0</v>
      </c>
      <c r="Q428" s="199">
        <v>0</v>
      </c>
      <c r="R428" s="199">
        <f>Q428*H428</f>
        <v>0</v>
      </c>
      <c r="S428" s="199">
        <v>0</v>
      </c>
      <c r="T428" s="200">
        <f>S428*H428</f>
        <v>0</v>
      </c>
      <c r="U428" s="34"/>
      <c r="V428" s="34"/>
      <c r="W428" s="34"/>
      <c r="X428" s="34"/>
      <c r="Y428" s="34"/>
      <c r="Z428" s="34"/>
      <c r="AA428" s="34"/>
      <c r="AB428" s="34"/>
      <c r="AC428" s="34"/>
      <c r="AD428" s="34"/>
      <c r="AE428" s="34"/>
      <c r="AR428" s="201" t="s">
        <v>227</v>
      </c>
      <c r="AT428" s="201" t="s">
        <v>222</v>
      </c>
      <c r="AU428" s="201" t="s">
        <v>89</v>
      </c>
      <c r="AY428" s="17" t="s">
        <v>220</v>
      </c>
      <c r="BE428" s="202">
        <f>IF(N428="základní",J428,0)</f>
        <v>0</v>
      </c>
      <c r="BF428" s="202">
        <f>IF(N428="snížená",J428,0)</f>
        <v>0</v>
      </c>
      <c r="BG428" s="202">
        <f>IF(N428="zákl. přenesená",J428,0)</f>
        <v>0</v>
      </c>
      <c r="BH428" s="202">
        <f>IF(N428="sníž. přenesená",J428,0)</f>
        <v>0</v>
      </c>
      <c r="BI428" s="202">
        <f>IF(N428="nulová",J428,0)</f>
        <v>0</v>
      </c>
      <c r="BJ428" s="17" t="s">
        <v>89</v>
      </c>
      <c r="BK428" s="202">
        <f>ROUND(I428*H428,2)</f>
        <v>0</v>
      </c>
      <c r="BL428" s="17" t="s">
        <v>227</v>
      </c>
      <c r="BM428" s="201" t="s">
        <v>801</v>
      </c>
    </row>
    <row r="429" spans="2:51" s="13" customFormat="1" ht="12">
      <c r="B429" s="203"/>
      <c r="C429" s="204"/>
      <c r="D429" s="205" t="s">
        <v>229</v>
      </c>
      <c r="E429" s="206" t="s">
        <v>1</v>
      </c>
      <c r="F429" s="207" t="s">
        <v>802</v>
      </c>
      <c r="G429" s="204"/>
      <c r="H429" s="208">
        <v>19.05</v>
      </c>
      <c r="I429" s="209"/>
      <c r="J429" s="204"/>
      <c r="K429" s="204"/>
      <c r="L429" s="210"/>
      <c r="M429" s="211"/>
      <c r="N429" s="212"/>
      <c r="O429" s="212"/>
      <c r="P429" s="212"/>
      <c r="Q429" s="212"/>
      <c r="R429" s="212"/>
      <c r="S429" s="212"/>
      <c r="T429" s="213"/>
      <c r="AT429" s="214" t="s">
        <v>229</v>
      </c>
      <c r="AU429" s="214" t="s">
        <v>89</v>
      </c>
      <c r="AV429" s="13" t="s">
        <v>89</v>
      </c>
      <c r="AW429" s="13" t="s">
        <v>31</v>
      </c>
      <c r="AX429" s="13" t="s">
        <v>76</v>
      </c>
      <c r="AY429" s="214" t="s">
        <v>220</v>
      </c>
    </row>
    <row r="430" spans="2:51" s="13" customFormat="1" ht="12">
      <c r="B430" s="203"/>
      <c r="C430" s="204"/>
      <c r="D430" s="205" t="s">
        <v>229</v>
      </c>
      <c r="E430" s="206" t="s">
        <v>1</v>
      </c>
      <c r="F430" s="207" t="s">
        <v>803</v>
      </c>
      <c r="G430" s="204"/>
      <c r="H430" s="208">
        <v>33.84</v>
      </c>
      <c r="I430" s="209"/>
      <c r="J430" s="204"/>
      <c r="K430" s="204"/>
      <c r="L430" s="210"/>
      <c r="M430" s="211"/>
      <c r="N430" s="212"/>
      <c r="O430" s="212"/>
      <c r="P430" s="212"/>
      <c r="Q430" s="212"/>
      <c r="R430" s="212"/>
      <c r="S430" s="212"/>
      <c r="T430" s="213"/>
      <c r="AT430" s="214" t="s">
        <v>229</v>
      </c>
      <c r="AU430" s="214" t="s">
        <v>89</v>
      </c>
      <c r="AV430" s="13" t="s">
        <v>89</v>
      </c>
      <c r="AW430" s="13" t="s">
        <v>31</v>
      </c>
      <c r="AX430" s="13" t="s">
        <v>76</v>
      </c>
      <c r="AY430" s="214" t="s">
        <v>220</v>
      </c>
    </row>
    <row r="431" spans="2:51" s="13" customFormat="1" ht="22.5">
      <c r="B431" s="203"/>
      <c r="C431" s="204"/>
      <c r="D431" s="205" t="s">
        <v>229</v>
      </c>
      <c r="E431" s="206" t="s">
        <v>1</v>
      </c>
      <c r="F431" s="207" t="s">
        <v>804</v>
      </c>
      <c r="G431" s="204"/>
      <c r="H431" s="208">
        <v>50.295</v>
      </c>
      <c r="I431" s="209"/>
      <c r="J431" s="204"/>
      <c r="K431" s="204"/>
      <c r="L431" s="210"/>
      <c r="M431" s="211"/>
      <c r="N431" s="212"/>
      <c r="O431" s="212"/>
      <c r="P431" s="212"/>
      <c r="Q431" s="212"/>
      <c r="R431" s="212"/>
      <c r="S431" s="212"/>
      <c r="T431" s="213"/>
      <c r="AT431" s="214" t="s">
        <v>229</v>
      </c>
      <c r="AU431" s="214" t="s">
        <v>89</v>
      </c>
      <c r="AV431" s="13" t="s">
        <v>89</v>
      </c>
      <c r="AW431" s="13" t="s">
        <v>31</v>
      </c>
      <c r="AX431" s="13" t="s">
        <v>76</v>
      </c>
      <c r="AY431" s="214" t="s">
        <v>220</v>
      </c>
    </row>
    <row r="432" spans="2:51" s="13" customFormat="1" ht="22.5">
      <c r="B432" s="203"/>
      <c r="C432" s="204"/>
      <c r="D432" s="205" t="s">
        <v>229</v>
      </c>
      <c r="E432" s="206" t="s">
        <v>1</v>
      </c>
      <c r="F432" s="207" t="s">
        <v>805</v>
      </c>
      <c r="G432" s="204"/>
      <c r="H432" s="208">
        <v>43.253</v>
      </c>
      <c r="I432" s="209"/>
      <c r="J432" s="204"/>
      <c r="K432" s="204"/>
      <c r="L432" s="210"/>
      <c r="M432" s="211"/>
      <c r="N432" s="212"/>
      <c r="O432" s="212"/>
      <c r="P432" s="212"/>
      <c r="Q432" s="212"/>
      <c r="R432" s="212"/>
      <c r="S432" s="212"/>
      <c r="T432" s="213"/>
      <c r="AT432" s="214" t="s">
        <v>229</v>
      </c>
      <c r="AU432" s="214" t="s">
        <v>89</v>
      </c>
      <c r="AV432" s="13" t="s">
        <v>89</v>
      </c>
      <c r="AW432" s="13" t="s">
        <v>31</v>
      </c>
      <c r="AX432" s="13" t="s">
        <v>76</v>
      </c>
      <c r="AY432" s="214" t="s">
        <v>220</v>
      </c>
    </row>
    <row r="433" spans="2:51" s="13" customFormat="1" ht="12">
      <c r="B433" s="203"/>
      <c r="C433" s="204"/>
      <c r="D433" s="205" t="s">
        <v>229</v>
      </c>
      <c r="E433" s="206" t="s">
        <v>1</v>
      </c>
      <c r="F433" s="207" t="s">
        <v>806</v>
      </c>
      <c r="G433" s="204"/>
      <c r="H433" s="208">
        <v>19.125</v>
      </c>
      <c r="I433" s="209"/>
      <c r="J433" s="204"/>
      <c r="K433" s="204"/>
      <c r="L433" s="210"/>
      <c r="M433" s="211"/>
      <c r="N433" s="212"/>
      <c r="O433" s="212"/>
      <c r="P433" s="212"/>
      <c r="Q433" s="212"/>
      <c r="R433" s="212"/>
      <c r="S433" s="212"/>
      <c r="T433" s="213"/>
      <c r="AT433" s="214" t="s">
        <v>229</v>
      </c>
      <c r="AU433" s="214" t="s">
        <v>89</v>
      </c>
      <c r="AV433" s="13" t="s">
        <v>89</v>
      </c>
      <c r="AW433" s="13" t="s">
        <v>31</v>
      </c>
      <c r="AX433" s="13" t="s">
        <v>76</v>
      </c>
      <c r="AY433" s="214" t="s">
        <v>220</v>
      </c>
    </row>
    <row r="434" spans="2:51" s="13" customFormat="1" ht="12">
      <c r="B434" s="203"/>
      <c r="C434" s="204"/>
      <c r="D434" s="205" t="s">
        <v>229</v>
      </c>
      <c r="E434" s="206" t="s">
        <v>1</v>
      </c>
      <c r="F434" s="207" t="s">
        <v>807</v>
      </c>
      <c r="G434" s="204"/>
      <c r="H434" s="208">
        <v>34.4</v>
      </c>
      <c r="I434" s="209"/>
      <c r="J434" s="204"/>
      <c r="K434" s="204"/>
      <c r="L434" s="210"/>
      <c r="M434" s="211"/>
      <c r="N434" s="212"/>
      <c r="O434" s="212"/>
      <c r="P434" s="212"/>
      <c r="Q434" s="212"/>
      <c r="R434" s="212"/>
      <c r="S434" s="212"/>
      <c r="T434" s="213"/>
      <c r="AT434" s="214" t="s">
        <v>229</v>
      </c>
      <c r="AU434" s="214" t="s">
        <v>89</v>
      </c>
      <c r="AV434" s="13" t="s">
        <v>89</v>
      </c>
      <c r="AW434" s="13" t="s">
        <v>31</v>
      </c>
      <c r="AX434" s="13" t="s">
        <v>76</v>
      </c>
      <c r="AY434" s="214" t="s">
        <v>220</v>
      </c>
    </row>
    <row r="435" spans="2:51" s="14" customFormat="1" ht="12">
      <c r="B435" s="215"/>
      <c r="C435" s="216"/>
      <c r="D435" s="205" t="s">
        <v>229</v>
      </c>
      <c r="E435" s="217" t="s">
        <v>1</v>
      </c>
      <c r="F435" s="218" t="s">
        <v>249</v>
      </c>
      <c r="G435" s="216"/>
      <c r="H435" s="219">
        <v>199.963</v>
      </c>
      <c r="I435" s="220"/>
      <c r="J435" s="216"/>
      <c r="K435" s="216"/>
      <c r="L435" s="221"/>
      <c r="M435" s="222"/>
      <c r="N435" s="223"/>
      <c r="O435" s="223"/>
      <c r="P435" s="223"/>
      <c r="Q435" s="223"/>
      <c r="R435" s="223"/>
      <c r="S435" s="223"/>
      <c r="T435" s="224"/>
      <c r="AT435" s="225" t="s">
        <v>229</v>
      </c>
      <c r="AU435" s="225" t="s">
        <v>89</v>
      </c>
      <c r="AV435" s="14" t="s">
        <v>227</v>
      </c>
      <c r="AW435" s="14" t="s">
        <v>31</v>
      </c>
      <c r="AX435" s="14" t="s">
        <v>83</v>
      </c>
      <c r="AY435" s="225" t="s">
        <v>220</v>
      </c>
    </row>
    <row r="436" spans="1:65" s="2" customFormat="1" ht="24">
      <c r="A436" s="34"/>
      <c r="B436" s="35"/>
      <c r="C436" s="190" t="s">
        <v>808</v>
      </c>
      <c r="D436" s="190" t="s">
        <v>222</v>
      </c>
      <c r="E436" s="191" t="s">
        <v>809</v>
      </c>
      <c r="F436" s="192" t="s">
        <v>810</v>
      </c>
      <c r="G436" s="193" t="s">
        <v>225</v>
      </c>
      <c r="H436" s="194">
        <v>39.069</v>
      </c>
      <c r="I436" s="195"/>
      <c r="J436" s="196">
        <f>ROUND(I436*H436,2)</f>
        <v>0</v>
      </c>
      <c r="K436" s="192" t="s">
        <v>226</v>
      </c>
      <c r="L436" s="39"/>
      <c r="M436" s="197" t="s">
        <v>1</v>
      </c>
      <c r="N436" s="198" t="s">
        <v>42</v>
      </c>
      <c r="O436" s="71"/>
      <c r="P436" s="199">
        <f>O436*H436</f>
        <v>0</v>
      </c>
      <c r="Q436" s="199">
        <v>2.25634</v>
      </c>
      <c r="R436" s="199">
        <f>Q436*H436</f>
        <v>88.15294746</v>
      </c>
      <c r="S436" s="199">
        <v>0</v>
      </c>
      <c r="T436" s="200">
        <f>S436*H436</f>
        <v>0</v>
      </c>
      <c r="U436" s="34"/>
      <c r="V436" s="34"/>
      <c r="W436" s="34"/>
      <c r="X436" s="34"/>
      <c r="Y436" s="34"/>
      <c r="Z436" s="34"/>
      <c r="AA436" s="34"/>
      <c r="AB436" s="34"/>
      <c r="AC436" s="34"/>
      <c r="AD436" s="34"/>
      <c r="AE436" s="34"/>
      <c r="AR436" s="201" t="s">
        <v>227</v>
      </c>
      <c r="AT436" s="201" t="s">
        <v>222</v>
      </c>
      <c r="AU436" s="201" t="s">
        <v>89</v>
      </c>
      <c r="AY436" s="17" t="s">
        <v>220</v>
      </c>
      <c r="BE436" s="202">
        <f>IF(N436="základní",J436,0)</f>
        <v>0</v>
      </c>
      <c r="BF436" s="202">
        <f>IF(N436="snížená",J436,0)</f>
        <v>0</v>
      </c>
      <c r="BG436" s="202">
        <f>IF(N436="zákl. přenesená",J436,0)</f>
        <v>0</v>
      </c>
      <c r="BH436" s="202">
        <f>IF(N436="sníž. přenesená",J436,0)</f>
        <v>0</v>
      </c>
      <c r="BI436" s="202">
        <f>IF(N436="nulová",J436,0)</f>
        <v>0</v>
      </c>
      <c r="BJ436" s="17" t="s">
        <v>89</v>
      </c>
      <c r="BK436" s="202">
        <f>ROUND(I436*H436,2)</f>
        <v>0</v>
      </c>
      <c r="BL436" s="17" t="s">
        <v>227</v>
      </c>
      <c r="BM436" s="201" t="s">
        <v>811</v>
      </c>
    </row>
    <row r="437" spans="2:51" s="13" customFormat="1" ht="12">
      <c r="B437" s="203"/>
      <c r="C437" s="204"/>
      <c r="D437" s="205" t="s">
        <v>229</v>
      </c>
      <c r="E437" s="206" t="s">
        <v>1</v>
      </c>
      <c r="F437" s="207" t="s">
        <v>812</v>
      </c>
      <c r="G437" s="204"/>
      <c r="H437" s="208">
        <v>39.069</v>
      </c>
      <c r="I437" s="209"/>
      <c r="J437" s="204"/>
      <c r="K437" s="204"/>
      <c r="L437" s="210"/>
      <c r="M437" s="211"/>
      <c r="N437" s="212"/>
      <c r="O437" s="212"/>
      <c r="P437" s="212"/>
      <c r="Q437" s="212"/>
      <c r="R437" s="212"/>
      <c r="S437" s="212"/>
      <c r="T437" s="213"/>
      <c r="AT437" s="214" t="s">
        <v>229</v>
      </c>
      <c r="AU437" s="214" t="s">
        <v>89</v>
      </c>
      <c r="AV437" s="13" t="s">
        <v>89</v>
      </c>
      <c r="AW437" s="13" t="s">
        <v>31</v>
      </c>
      <c r="AX437" s="13" t="s">
        <v>83</v>
      </c>
      <c r="AY437" s="214" t="s">
        <v>220</v>
      </c>
    </row>
    <row r="438" spans="1:65" s="2" customFormat="1" ht="24">
      <c r="A438" s="34"/>
      <c r="B438" s="35"/>
      <c r="C438" s="190" t="s">
        <v>813</v>
      </c>
      <c r="D438" s="190" t="s">
        <v>222</v>
      </c>
      <c r="E438" s="191" t="s">
        <v>814</v>
      </c>
      <c r="F438" s="192" t="s">
        <v>815</v>
      </c>
      <c r="G438" s="193" t="s">
        <v>225</v>
      </c>
      <c r="H438" s="194">
        <v>122.609</v>
      </c>
      <c r="I438" s="195"/>
      <c r="J438" s="196">
        <f>ROUND(I438*H438,2)</f>
        <v>0</v>
      </c>
      <c r="K438" s="192" t="s">
        <v>226</v>
      </c>
      <c r="L438" s="39"/>
      <c r="M438" s="197" t="s">
        <v>1</v>
      </c>
      <c r="N438" s="198" t="s">
        <v>42</v>
      </c>
      <c r="O438" s="71"/>
      <c r="P438" s="199">
        <f>O438*H438</f>
        <v>0</v>
      </c>
      <c r="Q438" s="199">
        <v>2.25634</v>
      </c>
      <c r="R438" s="199">
        <f>Q438*H438</f>
        <v>276.64759105999997</v>
      </c>
      <c r="S438" s="199">
        <v>0</v>
      </c>
      <c r="T438" s="200">
        <f>S438*H438</f>
        <v>0</v>
      </c>
      <c r="U438" s="34"/>
      <c r="V438" s="34"/>
      <c r="W438" s="34"/>
      <c r="X438" s="34"/>
      <c r="Y438" s="34"/>
      <c r="Z438" s="34"/>
      <c r="AA438" s="34"/>
      <c r="AB438" s="34"/>
      <c r="AC438" s="34"/>
      <c r="AD438" s="34"/>
      <c r="AE438" s="34"/>
      <c r="AR438" s="201" t="s">
        <v>227</v>
      </c>
      <c r="AT438" s="201" t="s">
        <v>222</v>
      </c>
      <c r="AU438" s="201" t="s">
        <v>89</v>
      </c>
      <c r="AY438" s="17" t="s">
        <v>220</v>
      </c>
      <c r="BE438" s="202">
        <f>IF(N438="základní",J438,0)</f>
        <v>0</v>
      </c>
      <c r="BF438" s="202">
        <f>IF(N438="snížená",J438,0)</f>
        <v>0</v>
      </c>
      <c r="BG438" s="202">
        <f>IF(N438="zákl. přenesená",J438,0)</f>
        <v>0</v>
      </c>
      <c r="BH438" s="202">
        <f>IF(N438="sníž. přenesená",J438,0)</f>
        <v>0</v>
      </c>
      <c r="BI438" s="202">
        <f>IF(N438="nulová",J438,0)</f>
        <v>0</v>
      </c>
      <c r="BJ438" s="17" t="s">
        <v>89</v>
      </c>
      <c r="BK438" s="202">
        <f>ROUND(I438*H438,2)</f>
        <v>0</v>
      </c>
      <c r="BL438" s="17" t="s">
        <v>227</v>
      </c>
      <c r="BM438" s="201" t="s">
        <v>816</v>
      </c>
    </row>
    <row r="439" spans="2:51" s="13" customFormat="1" ht="12">
      <c r="B439" s="203"/>
      <c r="C439" s="204"/>
      <c r="D439" s="205" t="s">
        <v>229</v>
      </c>
      <c r="E439" s="206" t="s">
        <v>1</v>
      </c>
      <c r="F439" s="207" t="s">
        <v>817</v>
      </c>
      <c r="G439" s="204"/>
      <c r="H439" s="208">
        <v>122.609</v>
      </c>
      <c r="I439" s="209"/>
      <c r="J439" s="204"/>
      <c r="K439" s="204"/>
      <c r="L439" s="210"/>
      <c r="M439" s="211"/>
      <c r="N439" s="212"/>
      <c r="O439" s="212"/>
      <c r="P439" s="212"/>
      <c r="Q439" s="212"/>
      <c r="R439" s="212"/>
      <c r="S439" s="212"/>
      <c r="T439" s="213"/>
      <c r="AT439" s="214" t="s">
        <v>229</v>
      </c>
      <c r="AU439" s="214" t="s">
        <v>89</v>
      </c>
      <c r="AV439" s="13" t="s">
        <v>89</v>
      </c>
      <c r="AW439" s="13" t="s">
        <v>31</v>
      </c>
      <c r="AX439" s="13" t="s">
        <v>83</v>
      </c>
      <c r="AY439" s="214" t="s">
        <v>220</v>
      </c>
    </row>
    <row r="440" spans="1:65" s="2" customFormat="1" ht="24">
      <c r="A440" s="34"/>
      <c r="B440" s="35"/>
      <c r="C440" s="190" t="s">
        <v>818</v>
      </c>
      <c r="D440" s="190" t="s">
        <v>222</v>
      </c>
      <c r="E440" s="191" t="s">
        <v>819</v>
      </c>
      <c r="F440" s="192" t="s">
        <v>820</v>
      </c>
      <c r="G440" s="193" t="s">
        <v>225</v>
      </c>
      <c r="H440" s="194">
        <v>122.609</v>
      </c>
      <c r="I440" s="195"/>
      <c r="J440" s="196">
        <f>ROUND(I440*H440,2)</f>
        <v>0</v>
      </c>
      <c r="K440" s="192" t="s">
        <v>226</v>
      </c>
      <c r="L440" s="39"/>
      <c r="M440" s="197" t="s">
        <v>1</v>
      </c>
      <c r="N440" s="198" t="s">
        <v>42</v>
      </c>
      <c r="O440" s="71"/>
      <c r="P440" s="199">
        <f>O440*H440</f>
        <v>0</v>
      </c>
      <c r="Q440" s="199">
        <v>0</v>
      </c>
      <c r="R440" s="199">
        <f>Q440*H440</f>
        <v>0</v>
      </c>
      <c r="S440" s="199">
        <v>0</v>
      </c>
      <c r="T440" s="200">
        <f>S440*H440</f>
        <v>0</v>
      </c>
      <c r="U440" s="34"/>
      <c r="V440" s="34"/>
      <c r="W440" s="34"/>
      <c r="X440" s="34"/>
      <c r="Y440" s="34"/>
      <c r="Z440" s="34"/>
      <c r="AA440" s="34"/>
      <c r="AB440" s="34"/>
      <c r="AC440" s="34"/>
      <c r="AD440" s="34"/>
      <c r="AE440" s="34"/>
      <c r="AR440" s="201" t="s">
        <v>227</v>
      </c>
      <c r="AT440" s="201" t="s">
        <v>222</v>
      </c>
      <c r="AU440" s="201" t="s">
        <v>89</v>
      </c>
      <c r="AY440" s="17" t="s">
        <v>220</v>
      </c>
      <c r="BE440" s="202">
        <f>IF(N440="základní",J440,0)</f>
        <v>0</v>
      </c>
      <c r="BF440" s="202">
        <f>IF(N440="snížená",J440,0)</f>
        <v>0</v>
      </c>
      <c r="BG440" s="202">
        <f>IF(N440="zákl. přenesená",J440,0)</f>
        <v>0</v>
      </c>
      <c r="BH440" s="202">
        <f>IF(N440="sníž. přenesená",J440,0)</f>
        <v>0</v>
      </c>
      <c r="BI440" s="202">
        <f>IF(N440="nulová",J440,0)</f>
        <v>0</v>
      </c>
      <c r="BJ440" s="17" t="s">
        <v>89</v>
      </c>
      <c r="BK440" s="202">
        <f>ROUND(I440*H440,2)</f>
        <v>0</v>
      </c>
      <c r="BL440" s="17" t="s">
        <v>227</v>
      </c>
      <c r="BM440" s="201" t="s">
        <v>821</v>
      </c>
    </row>
    <row r="441" spans="2:51" s="13" customFormat="1" ht="12">
      <c r="B441" s="203"/>
      <c r="C441" s="204"/>
      <c r="D441" s="205" t="s">
        <v>229</v>
      </c>
      <c r="E441" s="206" t="s">
        <v>1</v>
      </c>
      <c r="F441" s="207" t="s">
        <v>822</v>
      </c>
      <c r="G441" s="204"/>
      <c r="H441" s="208">
        <v>122.609</v>
      </c>
      <c r="I441" s="209"/>
      <c r="J441" s="204"/>
      <c r="K441" s="204"/>
      <c r="L441" s="210"/>
      <c r="M441" s="211"/>
      <c r="N441" s="212"/>
      <c r="O441" s="212"/>
      <c r="P441" s="212"/>
      <c r="Q441" s="212"/>
      <c r="R441" s="212"/>
      <c r="S441" s="212"/>
      <c r="T441" s="213"/>
      <c r="AT441" s="214" t="s">
        <v>229</v>
      </c>
      <c r="AU441" s="214" t="s">
        <v>89</v>
      </c>
      <c r="AV441" s="13" t="s">
        <v>89</v>
      </c>
      <c r="AW441" s="13" t="s">
        <v>31</v>
      </c>
      <c r="AX441" s="13" t="s">
        <v>83</v>
      </c>
      <c r="AY441" s="214" t="s">
        <v>220</v>
      </c>
    </row>
    <row r="442" spans="1:65" s="2" customFormat="1" ht="16.5" customHeight="1">
      <c r="A442" s="34"/>
      <c r="B442" s="35"/>
      <c r="C442" s="190" t="s">
        <v>823</v>
      </c>
      <c r="D442" s="190" t="s">
        <v>222</v>
      </c>
      <c r="E442" s="191" t="s">
        <v>824</v>
      </c>
      <c r="F442" s="192" t="s">
        <v>825</v>
      </c>
      <c r="G442" s="193" t="s">
        <v>339</v>
      </c>
      <c r="H442" s="194">
        <v>3.154</v>
      </c>
      <c r="I442" s="195"/>
      <c r="J442" s="196">
        <f>ROUND(I442*H442,2)</f>
        <v>0</v>
      </c>
      <c r="K442" s="192" t="s">
        <v>226</v>
      </c>
      <c r="L442" s="39"/>
      <c r="M442" s="197" t="s">
        <v>1</v>
      </c>
      <c r="N442" s="198" t="s">
        <v>42</v>
      </c>
      <c r="O442" s="71"/>
      <c r="P442" s="199">
        <f>O442*H442</f>
        <v>0</v>
      </c>
      <c r="Q442" s="199">
        <v>1.06277</v>
      </c>
      <c r="R442" s="199">
        <f>Q442*H442</f>
        <v>3.35197658</v>
      </c>
      <c r="S442" s="199">
        <v>0</v>
      </c>
      <c r="T442" s="200">
        <f>S442*H442</f>
        <v>0</v>
      </c>
      <c r="U442" s="34"/>
      <c r="V442" s="34"/>
      <c r="W442" s="34"/>
      <c r="X442" s="34"/>
      <c r="Y442" s="34"/>
      <c r="Z442" s="34"/>
      <c r="AA442" s="34"/>
      <c r="AB442" s="34"/>
      <c r="AC442" s="34"/>
      <c r="AD442" s="34"/>
      <c r="AE442" s="34"/>
      <c r="AR442" s="201" t="s">
        <v>227</v>
      </c>
      <c r="AT442" s="201" t="s">
        <v>222</v>
      </c>
      <c r="AU442" s="201" t="s">
        <v>89</v>
      </c>
      <c r="AY442" s="17" t="s">
        <v>220</v>
      </c>
      <c r="BE442" s="202">
        <f>IF(N442="základní",J442,0)</f>
        <v>0</v>
      </c>
      <c r="BF442" s="202">
        <f>IF(N442="snížená",J442,0)</f>
        <v>0</v>
      </c>
      <c r="BG442" s="202">
        <f>IF(N442="zákl. přenesená",J442,0)</f>
        <v>0</v>
      </c>
      <c r="BH442" s="202">
        <f>IF(N442="sníž. přenesená",J442,0)</f>
        <v>0</v>
      </c>
      <c r="BI442" s="202">
        <f>IF(N442="nulová",J442,0)</f>
        <v>0</v>
      </c>
      <c r="BJ442" s="17" t="s">
        <v>89</v>
      </c>
      <c r="BK442" s="202">
        <f>ROUND(I442*H442,2)</f>
        <v>0</v>
      </c>
      <c r="BL442" s="17" t="s">
        <v>227</v>
      </c>
      <c r="BM442" s="201" t="s">
        <v>826</v>
      </c>
    </row>
    <row r="443" spans="2:51" s="13" customFormat="1" ht="12">
      <c r="B443" s="203"/>
      <c r="C443" s="204"/>
      <c r="D443" s="205" t="s">
        <v>229</v>
      </c>
      <c r="E443" s="206" t="s">
        <v>1</v>
      </c>
      <c r="F443" s="207" t="s">
        <v>827</v>
      </c>
      <c r="G443" s="204"/>
      <c r="H443" s="208">
        <v>3.154</v>
      </c>
      <c r="I443" s="209"/>
      <c r="J443" s="204"/>
      <c r="K443" s="204"/>
      <c r="L443" s="210"/>
      <c r="M443" s="211"/>
      <c r="N443" s="212"/>
      <c r="O443" s="212"/>
      <c r="P443" s="212"/>
      <c r="Q443" s="212"/>
      <c r="R443" s="212"/>
      <c r="S443" s="212"/>
      <c r="T443" s="213"/>
      <c r="AT443" s="214" t="s">
        <v>229</v>
      </c>
      <c r="AU443" s="214" t="s">
        <v>89</v>
      </c>
      <c r="AV443" s="13" t="s">
        <v>89</v>
      </c>
      <c r="AW443" s="13" t="s">
        <v>31</v>
      </c>
      <c r="AX443" s="13" t="s">
        <v>83</v>
      </c>
      <c r="AY443" s="214" t="s">
        <v>220</v>
      </c>
    </row>
    <row r="444" spans="1:65" s="2" customFormat="1" ht="21.75" customHeight="1">
      <c r="A444" s="34"/>
      <c r="B444" s="35"/>
      <c r="C444" s="190" t="s">
        <v>828</v>
      </c>
      <c r="D444" s="190" t="s">
        <v>222</v>
      </c>
      <c r="E444" s="191" t="s">
        <v>829</v>
      </c>
      <c r="F444" s="192" t="s">
        <v>830</v>
      </c>
      <c r="G444" s="193" t="s">
        <v>301</v>
      </c>
      <c r="H444" s="194">
        <v>1529.9</v>
      </c>
      <c r="I444" s="195"/>
      <c r="J444" s="196">
        <f>ROUND(I444*H444,2)</f>
        <v>0</v>
      </c>
      <c r="K444" s="192" t="s">
        <v>226</v>
      </c>
      <c r="L444" s="39"/>
      <c r="M444" s="197" t="s">
        <v>1</v>
      </c>
      <c r="N444" s="198" t="s">
        <v>42</v>
      </c>
      <c r="O444" s="71"/>
      <c r="P444" s="199">
        <f>O444*H444</f>
        <v>0</v>
      </c>
      <c r="Q444" s="199">
        <v>0.1173</v>
      </c>
      <c r="R444" s="199">
        <f>Q444*H444</f>
        <v>179.45727000000002</v>
      </c>
      <c r="S444" s="199">
        <v>0</v>
      </c>
      <c r="T444" s="200">
        <f>S444*H444</f>
        <v>0</v>
      </c>
      <c r="U444" s="34"/>
      <c r="V444" s="34"/>
      <c r="W444" s="34"/>
      <c r="X444" s="34"/>
      <c r="Y444" s="34"/>
      <c r="Z444" s="34"/>
      <c r="AA444" s="34"/>
      <c r="AB444" s="34"/>
      <c r="AC444" s="34"/>
      <c r="AD444" s="34"/>
      <c r="AE444" s="34"/>
      <c r="AR444" s="201" t="s">
        <v>227</v>
      </c>
      <c r="AT444" s="201" t="s">
        <v>222</v>
      </c>
      <c r="AU444" s="201" t="s">
        <v>89</v>
      </c>
      <c r="AY444" s="17" t="s">
        <v>220</v>
      </c>
      <c r="BE444" s="202">
        <f>IF(N444="základní",J444,0)</f>
        <v>0</v>
      </c>
      <c r="BF444" s="202">
        <f>IF(N444="snížená",J444,0)</f>
        <v>0</v>
      </c>
      <c r="BG444" s="202">
        <f>IF(N444="zákl. přenesená",J444,0)</f>
        <v>0</v>
      </c>
      <c r="BH444" s="202">
        <f>IF(N444="sníž. přenesená",J444,0)</f>
        <v>0</v>
      </c>
      <c r="BI444" s="202">
        <f>IF(N444="nulová",J444,0)</f>
        <v>0</v>
      </c>
      <c r="BJ444" s="17" t="s">
        <v>89</v>
      </c>
      <c r="BK444" s="202">
        <f>ROUND(I444*H444,2)</f>
        <v>0</v>
      </c>
      <c r="BL444" s="17" t="s">
        <v>227</v>
      </c>
      <c r="BM444" s="201" t="s">
        <v>831</v>
      </c>
    </row>
    <row r="445" spans="2:51" s="13" customFormat="1" ht="12">
      <c r="B445" s="203"/>
      <c r="C445" s="204"/>
      <c r="D445" s="205" t="s">
        <v>229</v>
      </c>
      <c r="E445" s="206" t="s">
        <v>1</v>
      </c>
      <c r="F445" s="207" t="s">
        <v>832</v>
      </c>
      <c r="G445" s="204"/>
      <c r="H445" s="208">
        <v>368.4</v>
      </c>
      <c r="I445" s="209"/>
      <c r="J445" s="204"/>
      <c r="K445" s="204"/>
      <c r="L445" s="210"/>
      <c r="M445" s="211"/>
      <c r="N445" s="212"/>
      <c r="O445" s="212"/>
      <c r="P445" s="212"/>
      <c r="Q445" s="212"/>
      <c r="R445" s="212"/>
      <c r="S445" s="212"/>
      <c r="T445" s="213"/>
      <c r="AT445" s="214" t="s">
        <v>229</v>
      </c>
      <c r="AU445" s="214" t="s">
        <v>89</v>
      </c>
      <c r="AV445" s="13" t="s">
        <v>89</v>
      </c>
      <c r="AW445" s="13" t="s">
        <v>31</v>
      </c>
      <c r="AX445" s="13" t="s">
        <v>76</v>
      </c>
      <c r="AY445" s="214" t="s">
        <v>220</v>
      </c>
    </row>
    <row r="446" spans="2:51" s="13" customFormat="1" ht="12">
      <c r="B446" s="203"/>
      <c r="C446" s="204"/>
      <c r="D446" s="205" t="s">
        <v>229</v>
      </c>
      <c r="E446" s="206" t="s">
        <v>1</v>
      </c>
      <c r="F446" s="207" t="s">
        <v>833</v>
      </c>
      <c r="G446" s="204"/>
      <c r="H446" s="208">
        <v>651.15</v>
      </c>
      <c r="I446" s="209"/>
      <c r="J446" s="204"/>
      <c r="K446" s="204"/>
      <c r="L446" s="210"/>
      <c r="M446" s="211"/>
      <c r="N446" s="212"/>
      <c r="O446" s="212"/>
      <c r="P446" s="212"/>
      <c r="Q446" s="212"/>
      <c r="R446" s="212"/>
      <c r="S446" s="212"/>
      <c r="T446" s="213"/>
      <c r="AT446" s="214" t="s">
        <v>229</v>
      </c>
      <c r="AU446" s="214" t="s">
        <v>89</v>
      </c>
      <c r="AV446" s="13" t="s">
        <v>89</v>
      </c>
      <c r="AW446" s="13" t="s">
        <v>31</v>
      </c>
      <c r="AX446" s="13" t="s">
        <v>76</v>
      </c>
      <c r="AY446" s="214" t="s">
        <v>220</v>
      </c>
    </row>
    <row r="447" spans="2:51" s="13" customFormat="1" ht="12">
      <c r="B447" s="203"/>
      <c r="C447" s="204"/>
      <c r="D447" s="205" t="s">
        <v>229</v>
      </c>
      <c r="E447" s="206" t="s">
        <v>1</v>
      </c>
      <c r="F447" s="207" t="s">
        <v>834</v>
      </c>
      <c r="G447" s="204"/>
      <c r="H447" s="208">
        <v>510.35</v>
      </c>
      <c r="I447" s="209"/>
      <c r="J447" s="204"/>
      <c r="K447" s="204"/>
      <c r="L447" s="210"/>
      <c r="M447" s="211"/>
      <c r="N447" s="212"/>
      <c r="O447" s="212"/>
      <c r="P447" s="212"/>
      <c r="Q447" s="212"/>
      <c r="R447" s="212"/>
      <c r="S447" s="212"/>
      <c r="T447" s="213"/>
      <c r="AT447" s="214" t="s">
        <v>229</v>
      </c>
      <c r="AU447" s="214" t="s">
        <v>89</v>
      </c>
      <c r="AV447" s="13" t="s">
        <v>89</v>
      </c>
      <c r="AW447" s="13" t="s">
        <v>31</v>
      </c>
      <c r="AX447" s="13" t="s">
        <v>76</v>
      </c>
      <c r="AY447" s="214" t="s">
        <v>220</v>
      </c>
    </row>
    <row r="448" spans="2:51" s="14" customFormat="1" ht="12">
      <c r="B448" s="215"/>
      <c r="C448" s="216"/>
      <c r="D448" s="205" t="s">
        <v>229</v>
      </c>
      <c r="E448" s="217" t="s">
        <v>1</v>
      </c>
      <c r="F448" s="218" t="s">
        <v>249</v>
      </c>
      <c r="G448" s="216"/>
      <c r="H448" s="219">
        <v>1529.9</v>
      </c>
      <c r="I448" s="220"/>
      <c r="J448" s="216"/>
      <c r="K448" s="216"/>
      <c r="L448" s="221"/>
      <c r="M448" s="222"/>
      <c r="N448" s="223"/>
      <c r="O448" s="223"/>
      <c r="P448" s="223"/>
      <c r="Q448" s="223"/>
      <c r="R448" s="223"/>
      <c r="S448" s="223"/>
      <c r="T448" s="224"/>
      <c r="AT448" s="225" t="s">
        <v>229</v>
      </c>
      <c r="AU448" s="225" t="s">
        <v>89</v>
      </c>
      <c r="AV448" s="14" t="s">
        <v>227</v>
      </c>
      <c r="AW448" s="14" t="s">
        <v>31</v>
      </c>
      <c r="AX448" s="14" t="s">
        <v>83</v>
      </c>
      <c r="AY448" s="225" t="s">
        <v>220</v>
      </c>
    </row>
    <row r="449" spans="1:65" s="2" customFormat="1" ht="24">
      <c r="A449" s="34"/>
      <c r="B449" s="35"/>
      <c r="C449" s="190" t="s">
        <v>835</v>
      </c>
      <c r="D449" s="190" t="s">
        <v>222</v>
      </c>
      <c r="E449" s="191" t="s">
        <v>836</v>
      </c>
      <c r="F449" s="192" t="s">
        <v>837</v>
      </c>
      <c r="G449" s="193" t="s">
        <v>301</v>
      </c>
      <c r="H449" s="194">
        <v>21.828</v>
      </c>
      <c r="I449" s="195"/>
      <c r="J449" s="196">
        <f>ROUND(I449*H449,2)</f>
        <v>0</v>
      </c>
      <c r="K449" s="192" t="s">
        <v>226</v>
      </c>
      <c r="L449" s="39"/>
      <c r="M449" s="197" t="s">
        <v>1</v>
      </c>
      <c r="N449" s="198" t="s">
        <v>42</v>
      </c>
      <c r="O449" s="71"/>
      <c r="P449" s="199">
        <f>O449*H449</f>
        <v>0</v>
      </c>
      <c r="Q449" s="199">
        <v>0.084</v>
      </c>
      <c r="R449" s="199">
        <f>Q449*H449</f>
        <v>1.833552</v>
      </c>
      <c r="S449" s="199">
        <v>0</v>
      </c>
      <c r="T449" s="200">
        <f>S449*H449</f>
        <v>0</v>
      </c>
      <c r="U449" s="34"/>
      <c r="V449" s="34"/>
      <c r="W449" s="34"/>
      <c r="X449" s="34"/>
      <c r="Y449" s="34"/>
      <c r="Z449" s="34"/>
      <c r="AA449" s="34"/>
      <c r="AB449" s="34"/>
      <c r="AC449" s="34"/>
      <c r="AD449" s="34"/>
      <c r="AE449" s="34"/>
      <c r="AR449" s="201" t="s">
        <v>227</v>
      </c>
      <c r="AT449" s="201" t="s">
        <v>222</v>
      </c>
      <c r="AU449" s="201" t="s">
        <v>89</v>
      </c>
      <c r="AY449" s="17" t="s">
        <v>220</v>
      </c>
      <c r="BE449" s="202">
        <f>IF(N449="základní",J449,0)</f>
        <v>0</v>
      </c>
      <c r="BF449" s="202">
        <f>IF(N449="snížená",J449,0)</f>
        <v>0</v>
      </c>
      <c r="BG449" s="202">
        <f>IF(N449="zákl. přenesená",J449,0)</f>
        <v>0</v>
      </c>
      <c r="BH449" s="202">
        <f>IF(N449="sníž. přenesená",J449,0)</f>
        <v>0</v>
      </c>
      <c r="BI449" s="202">
        <f>IF(N449="nulová",J449,0)</f>
        <v>0</v>
      </c>
      <c r="BJ449" s="17" t="s">
        <v>89</v>
      </c>
      <c r="BK449" s="202">
        <f>ROUND(I449*H449,2)</f>
        <v>0</v>
      </c>
      <c r="BL449" s="17" t="s">
        <v>227</v>
      </c>
      <c r="BM449" s="201" t="s">
        <v>838</v>
      </c>
    </row>
    <row r="450" spans="2:51" s="13" customFormat="1" ht="22.5">
      <c r="B450" s="203"/>
      <c r="C450" s="204"/>
      <c r="D450" s="205" t="s">
        <v>229</v>
      </c>
      <c r="E450" s="206" t="s">
        <v>1</v>
      </c>
      <c r="F450" s="207" t="s">
        <v>839</v>
      </c>
      <c r="G450" s="204"/>
      <c r="H450" s="208">
        <v>8.064</v>
      </c>
      <c r="I450" s="209"/>
      <c r="J450" s="204"/>
      <c r="K450" s="204"/>
      <c r="L450" s="210"/>
      <c r="M450" s="211"/>
      <c r="N450" s="212"/>
      <c r="O450" s="212"/>
      <c r="P450" s="212"/>
      <c r="Q450" s="212"/>
      <c r="R450" s="212"/>
      <c r="S450" s="212"/>
      <c r="T450" s="213"/>
      <c r="AT450" s="214" t="s">
        <v>229</v>
      </c>
      <c r="AU450" s="214" t="s">
        <v>89</v>
      </c>
      <c r="AV450" s="13" t="s">
        <v>89</v>
      </c>
      <c r="AW450" s="13" t="s">
        <v>31</v>
      </c>
      <c r="AX450" s="13" t="s">
        <v>76</v>
      </c>
      <c r="AY450" s="214" t="s">
        <v>220</v>
      </c>
    </row>
    <row r="451" spans="2:51" s="13" customFormat="1" ht="22.5">
      <c r="B451" s="203"/>
      <c r="C451" s="204"/>
      <c r="D451" s="205" t="s">
        <v>229</v>
      </c>
      <c r="E451" s="206" t="s">
        <v>1</v>
      </c>
      <c r="F451" s="207" t="s">
        <v>840</v>
      </c>
      <c r="G451" s="204"/>
      <c r="H451" s="208">
        <v>13.764</v>
      </c>
      <c r="I451" s="209"/>
      <c r="J451" s="204"/>
      <c r="K451" s="204"/>
      <c r="L451" s="210"/>
      <c r="M451" s="211"/>
      <c r="N451" s="212"/>
      <c r="O451" s="212"/>
      <c r="P451" s="212"/>
      <c r="Q451" s="212"/>
      <c r="R451" s="212"/>
      <c r="S451" s="212"/>
      <c r="T451" s="213"/>
      <c r="AT451" s="214" t="s">
        <v>229</v>
      </c>
      <c r="AU451" s="214" t="s">
        <v>89</v>
      </c>
      <c r="AV451" s="13" t="s">
        <v>89</v>
      </c>
      <c r="AW451" s="13" t="s">
        <v>31</v>
      </c>
      <c r="AX451" s="13" t="s">
        <v>76</v>
      </c>
      <c r="AY451" s="214" t="s">
        <v>220</v>
      </c>
    </row>
    <row r="452" spans="2:51" s="14" customFormat="1" ht="12">
      <c r="B452" s="215"/>
      <c r="C452" s="216"/>
      <c r="D452" s="205" t="s">
        <v>229</v>
      </c>
      <c r="E452" s="217" t="s">
        <v>1</v>
      </c>
      <c r="F452" s="218" t="s">
        <v>249</v>
      </c>
      <c r="G452" s="216"/>
      <c r="H452" s="219">
        <v>21.828</v>
      </c>
      <c r="I452" s="220"/>
      <c r="J452" s="216"/>
      <c r="K452" s="216"/>
      <c r="L452" s="221"/>
      <c r="M452" s="222"/>
      <c r="N452" s="223"/>
      <c r="O452" s="223"/>
      <c r="P452" s="223"/>
      <c r="Q452" s="223"/>
      <c r="R452" s="223"/>
      <c r="S452" s="223"/>
      <c r="T452" s="224"/>
      <c r="AT452" s="225" t="s">
        <v>229</v>
      </c>
      <c r="AU452" s="225" t="s">
        <v>89</v>
      </c>
      <c r="AV452" s="14" t="s">
        <v>227</v>
      </c>
      <c r="AW452" s="14" t="s">
        <v>31</v>
      </c>
      <c r="AX452" s="14" t="s">
        <v>83</v>
      </c>
      <c r="AY452" s="225" t="s">
        <v>220</v>
      </c>
    </row>
    <row r="453" spans="1:65" s="2" customFormat="1" ht="16.5" customHeight="1">
      <c r="A453" s="34"/>
      <c r="B453" s="35"/>
      <c r="C453" s="190" t="s">
        <v>841</v>
      </c>
      <c r="D453" s="190" t="s">
        <v>222</v>
      </c>
      <c r="E453" s="191" t="s">
        <v>842</v>
      </c>
      <c r="F453" s="192" t="s">
        <v>843</v>
      </c>
      <c r="G453" s="193" t="s">
        <v>301</v>
      </c>
      <c r="H453" s="194">
        <v>1529.9</v>
      </c>
      <c r="I453" s="195"/>
      <c r="J453" s="196">
        <f>ROUND(I453*H453,2)</f>
        <v>0</v>
      </c>
      <c r="K453" s="192" t="s">
        <v>226</v>
      </c>
      <c r="L453" s="39"/>
      <c r="M453" s="197" t="s">
        <v>1</v>
      </c>
      <c r="N453" s="198" t="s">
        <v>42</v>
      </c>
      <c r="O453" s="71"/>
      <c r="P453" s="199">
        <f>O453*H453</f>
        <v>0</v>
      </c>
      <c r="Q453" s="199">
        <v>0.00013</v>
      </c>
      <c r="R453" s="199">
        <f>Q453*H453</f>
        <v>0.198887</v>
      </c>
      <c r="S453" s="199">
        <v>0</v>
      </c>
      <c r="T453" s="200">
        <f>S453*H453</f>
        <v>0</v>
      </c>
      <c r="U453" s="34"/>
      <c r="V453" s="34"/>
      <c r="W453" s="34"/>
      <c r="X453" s="34"/>
      <c r="Y453" s="34"/>
      <c r="Z453" s="34"/>
      <c r="AA453" s="34"/>
      <c r="AB453" s="34"/>
      <c r="AC453" s="34"/>
      <c r="AD453" s="34"/>
      <c r="AE453" s="34"/>
      <c r="AR453" s="201" t="s">
        <v>227</v>
      </c>
      <c r="AT453" s="201" t="s">
        <v>222</v>
      </c>
      <c r="AU453" s="201" t="s">
        <v>89</v>
      </c>
      <c r="AY453" s="17" t="s">
        <v>220</v>
      </c>
      <c r="BE453" s="202">
        <f>IF(N453="základní",J453,0)</f>
        <v>0</v>
      </c>
      <c r="BF453" s="202">
        <f>IF(N453="snížená",J453,0)</f>
        <v>0</v>
      </c>
      <c r="BG453" s="202">
        <f>IF(N453="zákl. přenesená",J453,0)</f>
        <v>0</v>
      </c>
      <c r="BH453" s="202">
        <f>IF(N453="sníž. přenesená",J453,0)</f>
        <v>0</v>
      </c>
      <c r="BI453" s="202">
        <f>IF(N453="nulová",J453,0)</f>
        <v>0</v>
      </c>
      <c r="BJ453" s="17" t="s">
        <v>89</v>
      </c>
      <c r="BK453" s="202">
        <f>ROUND(I453*H453,2)</f>
        <v>0</v>
      </c>
      <c r="BL453" s="17" t="s">
        <v>227</v>
      </c>
      <c r="BM453" s="201" t="s">
        <v>844</v>
      </c>
    </row>
    <row r="454" spans="1:65" s="2" customFormat="1" ht="24">
      <c r="A454" s="34"/>
      <c r="B454" s="35"/>
      <c r="C454" s="190" t="s">
        <v>845</v>
      </c>
      <c r="D454" s="190" t="s">
        <v>222</v>
      </c>
      <c r="E454" s="191" t="s">
        <v>846</v>
      </c>
      <c r="F454" s="192" t="s">
        <v>847</v>
      </c>
      <c r="G454" s="193" t="s">
        <v>308</v>
      </c>
      <c r="H454" s="194">
        <v>1606.395</v>
      </c>
      <c r="I454" s="195"/>
      <c r="J454" s="196">
        <f>ROUND(I454*H454,2)</f>
        <v>0</v>
      </c>
      <c r="K454" s="192" t="s">
        <v>226</v>
      </c>
      <c r="L454" s="39"/>
      <c r="M454" s="197" t="s">
        <v>1</v>
      </c>
      <c r="N454" s="198" t="s">
        <v>42</v>
      </c>
      <c r="O454" s="71"/>
      <c r="P454" s="199">
        <f>O454*H454</f>
        <v>0</v>
      </c>
      <c r="Q454" s="199">
        <v>1E-05</v>
      </c>
      <c r="R454" s="199">
        <f>Q454*H454</f>
        <v>0.01606395</v>
      </c>
      <c r="S454" s="199">
        <v>0</v>
      </c>
      <c r="T454" s="200">
        <f>S454*H454</f>
        <v>0</v>
      </c>
      <c r="U454" s="34"/>
      <c r="V454" s="34"/>
      <c r="W454" s="34"/>
      <c r="X454" s="34"/>
      <c r="Y454" s="34"/>
      <c r="Z454" s="34"/>
      <c r="AA454" s="34"/>
      <c r="AB454" s="34"/>
      <c r="AC454" s="34"/>
      <c r="AD454" s="34"/>
      <c r="AE454" s="34"/>
      <c r="AR454" s="201" t="s">
        <v>227</v>
      </c>
      <c r="AT454" s="201" t="s">
        <v>222</v>
      </c>
      <c r="AU454" s="201" t="s">
        <v>89</v>
      </c>
      <c r="AY454" s="17" t="s">
        <v>220</v>
      </c>
      <c r="BE454" s="202">
        <f>IF(N454="základní",J454,0)</f>
        <v>0</v>
      </c>
      <c r="BF454" s="202">
        <f>IF(N454="snížená",J454,0)</f>
        <v>0</v>
      </c>
      <c r="BG454" s="202">
        <f>IF(N454="zákl. přenesená",J454,0)</f>
        <v>0</v>
      </c>
      <c r="BH454" s="202">
        <f>IF(N454="sníž. přenesená",J454,0)</f>
        <v>0</v>
      </c>
      <c r="BI454" s="202">
        <f>IF(N454="nulová",J454,0)</f>
        <v>0</v>
      </c>
      <c r="BJ454" s="17" t="s">
        <v>89</v>
      </c>
      <c r="BK454" s="202">
        <f>ROUND(I454*H454,2)</f>
        <v>0</v>
      </c>
      <c r="BL454" s="17" t="s">
        <v>227</v>
      </c>
      <c r="BM454" s="201" t="s">
        <v>848</v>
      </c>
    </row>
    <row r="455" spans="2:51" s="13" customFormat="1" ht="12">
      <c r="B455" s="203"/>
      <c r="C455" s="204"/>
      <c r="D455" s="205" t="s">
        <v>229</v>
      </c>
      <c r="E455" s="206" t="s">
        <v>1</v>
      </c>
      <c r="F455" s="207" t="s">
        <v>849</v>
      </c>
      <c r="G455" s="204"/>
      <c r="H455" s="208">
        <v>1606.395</v>
      </c>
      <c r="I455" s="209"/>
      <c r="J455" s="204"/>
      <c r="K455" s="204"/>
      <c r="L455" s="210"/>
      <c r="M455" s="211"/>
      <c r="N455" s="212"/>
      <c r="O455" s="212"/>
      <c r="P455" s="212"/>
      <c r="Q455" s="212"/>
      <c r="R455" s="212"/>
      <c r="S455" s="212"/>
      <c r="T455" s="213"/>
      <c r="AT455" s="214" t="s">
        <v>229</v>
      </c>
      <c r="AU455" s="214" t="s">
        <v>89</v>
      </c>
      <c r="AV455" s="13" t="s">
        <v>89</v>
      </c>
      <c r="AW455" s="13" t="s">
        <v>31</v>
      </c>
      <c r="AX455" s="13" t="s">
        <v>83</v>
      </c>
      <c r="AY455" s="214" t="s">
        <v>220</v>
      </c>
    </row>
    <row r="456" spans="1:65" s="2" customFormat="1" ht="24">
      <c r="A456" s="34"/>
      <c r="B456" s="35"/>
      <c r="C456" s="190" t="s">
        <v>850</v>
      </c>
      <c r="D456" s="190" t="s">
        <v>222</v>
      </c>
      <c r="E456" s="191" t="s">
        <v>851</v>
      </c>
      <c r="F456" s="192" t="s">
        <v>852</v>
      </c>
      <c r="G456" s="193" t="s">
        <v>225</v>
      </c>
      <c r="H456" s="194">
        <v>162.788</v>
      </c>
      <c r="I456" s="195"/>
      <c r="J456" s="196">
        <f>ROUND(I456*H456,2)</f>
        <v>0</v>
      </c>
      <c r="K456" s="192" t="s">
        <v>226</v>
      </c>
      <c r="L456" s="39"/>
      <c r="M456" s="197" t="s">
        <v>1</v>
      </c>
      <c r="N456" s="198" t="s">
        <v>42</v>
      </c>
      <c r="O456" s="71"/>
      <c r="P456" s="199">
        <f>O456*H456</f>
        <v>0</v>
      </c>
      <c r="Q456" s="199">
        <v>2.16</v>
      </c>
      <c r="R456" s="199">
        <f>Q456*H456</f>
        <v>351.62208000000004</v>
      </c>
      <c r="S456" s="199">
        <v>0</v>
      </c>
      <c r="T456" s="200">
        <f>S456*H456</f>
        <v>0</v>
      </c>
      <c r="U456" s="34"/>
      <c r="V456" s="34"/>
      <c r="W456" s="34"/>
      <c r="X456" s="34"/>
      <c r="Y456" s="34"/>
      <c r="Z456" s="34"/>
      <c r="AA456" s="34"/>
      <c r="AB456" s="34"/>
      <c r="AC456" s="34"/>
      <c r="AD456" s="34"/>
      <c r="AE456" s="34"/>
      <c r="AR456" s="201" t="s">
        <v>227</v>
      </c>
      <c r="AT456" s="201" t="s">
        <v>222</v>
      </c>
      <c r="AU456" s="201" t="s">
        <v>89</v>
      </c>
      <c r="AY456" s="17" t="s">
        <v>220</v>
      </c>
      <c r="BE456" s="202">
        <f>IF(N456="základní",J456,0)</f>
        <v>0</v>
      </c>
      <c r="BF456" s="202">
        <f>IF(N456="snížená",J456,0)</f>
        <v>0</v>
      </c>
      <c r="BG456" s="202">
        <f>IF(N456="zákl. přenesená",J456,0)</f>
        <v>0</v>
      </c>
      <c r="BH456" s="202">
        <f>IF(N456="sníž. přenesená",J456,0)</f>
        <v>0</v>
      </c>
      <c r="BI456" s="202">
        <f>IF(N456="nulová",J456,0)</f>
        <v>0</v>
      </c>
      <c r="BJ456" s="17" t="s">
        <v>89</v>
      </c>
      <c r="BK456" s="202">
        <f>ROUND(I456*H456,2)</f>
        <v>0</v>
      </c>
      <c r="BL456" s="17" t="s">
        <v>227</v>
      </c>
      <c r="BM456" s="201" t="s">
        <v>853</v>
      </c>
    </row>
    <row r="457" spans="2:51" s="13" customFormat="1" ht="12">
      <c r="B457" s="203"/>
      <c r="C457" s="204"/>
      <c r="D457" s="205" t="s">
        <v>229</v>
      </c>
      <c r="E457" s="206" t="s">
        <v>1</v>
      </c>
      <c r="F457" s="207" t="s">
        <v>854</v>
      </c>
      <c r="G457" s="204"/>
      <c r="H457" s="208">
        <v>162.788</v>
      </c>
      <c r="I457" s="209"/>
      <c r="J457" s="204"/>
      <c r="K457" s="204"/>
      <c r="L457" s="210"/>
      <c r="M457" s="211"/>
      <c r="N457" s="212"/>
      <c r="O457" s="212"/>
      <c r="P457" s="212"/>
      <c r="Q457" s="212"/>
      <c r="R457" s="212"/>
      <c r="S457" s="212"/>
      <c r="T457" s="213"/>
      <c r="AT457" s="214" t="s">
        <v>229</v>
      </c>
      <c r="AU457" s="214" t="s">
        <v>89</v>
      </c>
      <c r="AV457" s="13" t="s">
        <v>89</v>
      </c>
      <c r="AW457" s="13" t="s">
        <v>31</v>
      </c>
      <c r="AX457" s="13" t="s">
        <v>83</v>
      </c>
      <c r="AY457" s="214" t="s">
        <v>220</v>
      </c>
    </row>
    <row r="458" spans="1:65" s="2" customFormat="1" ht="24">
      <c r="A458" s="34"/>
      <c r="B458" s="35"/>
      <c r="C458" s="190" t="s">
        <v>855</v>
      </c>
      <c r="D458" s="190" t="s">
        <v>222</v>
      </c>
      <c r="E458" s="191" t="s">
        <v>851</v>
      </c>
      <c r="F458" s="192" t="s">
        <v>852</v>
      </c>
      <c r="G458" s="193" t="s">
        <v>225</v>
      </c>
      <c r="H458" s="194">
        <v>1.985</v>
      </c>
      <c r="I458" s="195"/>
      <c r="J458" s="196">
        <f>ROUND(I458*H458,2)</f>
        <v>0</v>
      </c>
      <c r="K458" s="192" t="s">
        <v>226</v>
      </c>
      <c r="L458" s="39"/>
      <c r="M458" s="197" t="s">
        <v>1</v>
      </c>
      <c r="N458" s="198" t="s">
        <v>42</v>
      </c>
      <c r="O458" s="71"/>
      <c r="P458" s="199">
        <f>O458*H458</f>
        <v>0</v>
      </c>
      <c r="Q458" s="199">
        <v>2.16</v>
      </c>
      <c r="R458" s="199">
        <f>Q458*H458</f>
        <v>4.2876</v>
      </c>
      <c r="S458" s="199">
        <v>0</v>
      </c>
      <c r="T458" s="200">
        <f>S458*H458</f>
        <v>0</v>
      </c>
      <c r="U458" s="34"/>
      <c r="V458" s="34"/>
      <c r="W458" s="34"/>
      <c r="X458" s="34"/>
      <c r="Y458" s="34"/>
      <c r="Z458" s="34"/>
      <c r="AA458" s="34"/>
      <c r="AB458" s="34"/>
      <c r="AC458" s="34"/>
      <c r="AD458" s="34"/>
      <c r="AE458" s="34"/>
      <c r="AR458" s="201" t="s">
        <v>227</v>
      </c>
      <c r="AT458" s="201" t="s">
        <v>222</v>
      </c>
      <c r="AU458" s="201" t="s">
        <v>89</v>
      </c>
      <c r="AY458" s="17" t="s">
        <v>220</v>
      </c>
      <c r="BE458" s="202">
        <f>IF(N458="základní",J458,0)</f>
        <v>0</v>
      </c>
      <c r="BF458" s="202">
        <f>IF(N458="snížená",J458,0)</f>
        <v>0</v>
      </c>
      <c r="BG458" s="202">
        <f>IF(N458="zákl. přenesená",J458,0)</f>
        <v>0</v>
      </c>
      <c r="BH458" s="202">
        <f>IF(N458="sníž. přenesená",J458,0)</f>
        <v>0</v>
      </c>
      <c r="BI458" s="202">
        <f>IF(N458="nulová",J458,0)</f>
        <v>0</v>
      </c>
      <c r="BJ458" s="17" t="s">
        <v>89</v>
      </c>
      <c r="BK458" s="202">
        <f>ROUND(I458*H458,2)</f>
        <v>0</v>
      </c>
      <c r="BL458" s="17" t="s">
        <v>227</v>
      </c>
      <c r="BM458" s="201" t="s">
        <v>856</v>
      </c>
    </row>
    <row r="459" spans="2:51" s="13" customFormat="1" ht="12">
      <c r="B459" s="203"/>
      <c r="C459" s="204"/>
      <c r="D459" s="205" t="s">
        <v>229</v>
      </c>
      <c r="E459" s="206" t="s">
        <v>1</v>
      </c>
      <c r="F459" s="207" t="s">
        <v>857</v>
      </c>
      <c r="G459" s="204"/>
      <c r="H459" s="208">
        <v>1.985</v>
      </c>
      <c r="I459" s="209"/>
      <c r="J459" s="204"/>
      <c r="K459" s="204"/>
      <c r="L459" s="210"/>
      <c r="M459" s="211"/>
      <c r="N459" s="212"/>
      <c r="O459" s="212"/>
      <c r="P459" s="212"/>
      <c r="Q459" s="212"/>
      <c r="R459" s="212"/>
      <c r="S459" s="212"/>
      <c r="T459" s="213"/>
      <c r="AT459" s="214" t="s">
        <v>229</v>
      </c>
      <c r="AU459" s="214" t="s">
        <v>89</v>
      </c>
      <c r="AV459" s="13" t="s">
        <v>89</v>
      </c>
      <c r="AW459" s="13" t="s">
        <v>31</v>
      </c>
      <c r="AX459" s="13" t="s">
        <v>83</v>
      </c>
      <c r="AY459" s="214" t="s">
        <v>220</v>
      </c>
    </row>
    <row r="460" spans="1:65" s="2" customFormat="1" ht="24">
      <c r="A460" s="34"/>
      <c r="B460" s="35"/>
      <c r="C460" s="190" t="s">
        <v>858</v>
      </c>
      <c r="D460" s="190" t="s">
        <v>222</v>
      </c>
      <c r="E460" s="191" t="s">
        <v>859</v>
      </c>
      <c r="F460" s="192" t="s">
        <v>860</v>
      </c>
      <c r="G460" s="193" t="s">
        <v>301</v>
      </c>
      <c r="H460" s="194">
        <v>13.23</v>
      </c>
      <c r="I460" s="195"/>
      <c r="J460" s="196">
        <f>ROUND(I460*H460,2)</f>
        <v>0</v>
      </c>
      <c r="K460" s="192" t="s">
        <v>226</v>
      </c>
      <c r="L460" s="39"/>
      <c r="M460" s="197" t="s">
        <v>1</v>
      </c>
      <c r="N460" s="198" t="s">
        <v>42</v>
      </c>
      <c r="O460" s="71"/>
      <c r="P460" s="199">
        <f>O460*H460</f>
        <v>0</v>
      </c>
      <c r="Q460" s="199">
        <v>0.18048</v>
      </c>
      <c r="R460" s="199">
        <f>Q460*H460</f>
        <v>2.3877504000000003</v>
      </c>
      <c r="S460" s="199">
        <v>0</v>
      </c>
      <c r="T460" s="200">
        <f>S460*H460</f>
        <v>0</v>
      </c>
      <c r="U460" s="34"/>
      <c r="V460" s="34"/>
      <c r="W460" s="34"/>
      <c r="X460" s="34"/>
      <c r="Y460" s="34"/>
      <c r="Z460" s="34"/>
      <c r="AA460" s="34"/>
      <c r="AB460" s="34"/>
      <c r="AC460" s="34"/>
      <c r="AD460" s="34"/>
      <c r="AE460" s="34"/>
      <c r="AR460" s="201" t="s">
        <v>227</v>
      </c>
      <c r="AT460" s="201" t="s">
        <v>222</v>
      </c>
      <c r="AU460" s="201" t="s">
        <v>89</v>
      </c>
      <c r="AY460" s="17" t="s">
        <v>220</v>
      </c>
      <c r="BE460" s="202">
        <f>IF(N460="základní",J460,0)</f>
        <v>0</v>
      </c>
      <c r="BF460" s="202">
        <f>IF(N460="snížená",J460,0)</f>
        <v>0</v>
      </c>
      <c r="BG460" s="202">
        <f>IF(N460="zákl. přenesená",J460,0)</f>
        <v>0</v>
      </c>
      <c r="BH460" s="202">
        <f>IF(N460="sníž. přenesená",J460,0)</f>
        <v>0</v>
      </c>
      <c r="BI460" s="202">
        <f>IF(N460="nulová",J460,0)</f>
        <v>0</v>
      </c>
      <c r="BJ460" s="17" t="s">
        <v>89</v>
      </c>
      <c r="BK460" s="202">
        <f>ROUND(I460*H460,2)</f>
        <v>0</v>
      </c>
      <c r="BL460" s="17" t="s">
        <v>227</v>
      </c>
      <c r="BM460" s="201" t="s">
        <v>861</v>
      </c>
    </row>
    <row r="461" spans="2:51" s="13" customFormat="1" ht="12">
      <c r="B461" s="203"/>
      <c r="C461" s="204"/>
      <c r="D461" s="205" t="s">
        <v>229</v>
      </c>
      <c r="E461" s="206" t="s">
        <v>1</v>
      </c>
      <c r="F461" s="207" t="s">
        <v>862</v>
      </c>
      <c r="G461" s="204"/>
      <c r="H461" s="208">
        <v>13.23</v>
      </c>
      <c r="I461" s="209"/>
      <c r="J461" s="204"/>
      <c r="K461" s="204"/>
      <c r="L461" s="210"/>
      <c r="M461" s="211"/>
      <c r="N461" s="212"/>
      <c r="O461" s="212"/>
      <c r="P461" s="212"/>
      <c r="Q461" s="212"/>
      <c r="R461" s="212"/>
      <c r="S461" s="212"/>
      <c r="T461" s="213"/>
      <c r="AT461" s="214" t="s">
        <v>229</v>
      </c>
      <c r="AU461" s="214" t="s">
        <v>89</v>
      </c>
      <c r="AV461" s="13" t="s">
        <v>89</v>
      </c>
      <c r="AW461" s="13" t="s">
        <v>31</v>
      </c>
      <c r="AX461" s="13" t="s">
        <v>83</v>
      </c>
      <c r="AY461" s="214" t="s">
        <v>220</v>
      </c>
    </row>
    <row r="462" spans="2:63" s="12" customFormat="1" ht="22.9" customHeight="1">
      <c r="B462" s="174"/>
      <c r="C462" s="175"/>
      <c r="D462" s="176" t="s">
        <v>75</v>
      </c>
      <c r="E462" s="188" t="s">
        <v>267</v>
      </c>
      <c r="F462" s="188" t="s">
        <v>863</v>
      </c>
      <c r="G462" s="175"/>
      <c r="H462" s="175"/>
      <c r="I462" s="178"/>
      <c r="J462" s="189">
        <f>BK462</f>
        <v>0</v>
      </c>
      <c r="K462" s="175"/>
      <c r="L462" s="180"/>
      <c r="M462" s="181"/>
      <c r="N462" s="182"/>
      <c r="O462" s="182"/>
      <c r="P462" s="183">
        <f>SUM(P463:P485)</f>
        <v>0</v>
      </c>
      <c r="Q462" s="182"/>
      <c r="R462" s="183">
        <f>SUM(R463:R485)</f>
        <v>6.733782</v>
      </c>
      <c r="S462" s="182"/>
      <c r="T462" s="184">
        <f>SUM(T463:T485)</f>
        <v>0</v>
      </c>
      <c r="AR462" s="185" t="s">
        <v>83</v>
      </c>
      <c r="AT462" s="186" t="s">
        <v>75</v>
      </c>
      <c r="AU462" s="186" t="s">
        <v>83</v>
      </c>
      <c r="AY462" s="185" t="s">
        <v>220</v>
      </c>
      <c r="BK462" s="187">
        <f>SUM(BK463:BK485)</f>
        <v>0</v>
      </c>
    </row>
    <row r="463" spans="1:65" s="2" customFormat="1" ht="16.5" customHeight="1">
      <c r="A463" s="34"/>
      <c r="B463" s="35"/>
      <c r="C463" s="190" t="s">
        <v>864</v>
      </c>
      <c r="D463" s="190" t="s">
        <v>222</v>
      </c>
      <c r="E463" s="191" t="s">
        <v>865</v>
      </c>
      <c r="F463" s="192" t="s">
        <v>866</v>
      </c>
      <c r="G463" s="193" t="s">
        <v>867</v>
      </c>
      <c r="H463" s="194">
        <v>5</v>
      </c>
      <c r="I463" s="195"/>
      <c r="J463" s="196">
        <f>ROUND(I463*H463,2)</f>
        <v>0</v>
      </c>
      <c r="K463" s="192" t="s">
        <v>226</v>
      </c>
      <c r="L463" s="39"/>
      <c r="M463" s="197" t="s">
        <v>1</v>
      </c>
      <c r="N463" s="198" t="s">
        <v>42</v>
      </c>
      <c r="O463" s="71"/>
      <c r="P463" s="199">
        <f>O463*H463</f>
        <v>0</v>
      </c>
      <c r="Q463" s="199">
        <v>1.29168</v>
      </c>
      <c r="R463" s="199">
        <f>Q463*H463</f>
        <v>6.458399999999999</v>
      </c>
      <c r="S463" s="199">
        <v>0</v>
      </c>
      <c r="T463" s="200">
        <f>S463*H463</f>
        <v>0</v>
      </c>
      <c r="U463" s="34"/>
      <c r="V463" s="34"/>
      <c r="W463" s="34"/>
      <c r="X463" s="34"/>
      <c r="Y463" s="34"/>
      <c r="Z463" s="34"/>
      <c r="AA463" s="34"/>
      <c r="AB463" s="34"/>
      <c r="AC463" s="34"/>
      <c r="AD463" s="34"/>
      <c r="AE463" s="34"/>
      <c r="AR463" s="201" t="s">
        <v>227</v>
      </c>
      <c r="AT463" s="201" t="s">
        <v>222</v>
      </c>
      <c r="AU463" s="201" t="s">
        <v>89</v>
      </c>
      <c r="AY463" s="17" t="s">
        <v>220</v>
      </c>
      <c r="BE463" s="202">
        <f>IF(N463="základní",J463,0)</f>
        <v>0</v>
      </c>
      <c r="BF463" s="202">
        <f>IF(N463="snížená",J463,0)</f>
        <v>0</v>
      </c>
      <c r="BG463" s="202">
        <f>IF(N463="zákl. přenesená",J463,0)</f>
        <v>0</v>
      </c>
      <c r="BH463" s="202">
        <f>IF(N463="sníž. přenesená",J463,0)</f>
        <v>0</v>
      </c>
      <c r="BI463" s="202">
        <f>IF(N463="nulová",J463,0)</f>
        <v>0</v>
      </c>
      <c r="BJ463" s="17" t="s">
        <v>89</v>
      </c>
      <c r="BK463" s="202">
        <f>ROUND(I463*H463,2)</f>
        <v>0</v>
      </c>
      <c r="BL463" s="17" t="s">
        <v>227</v>
      </c>
      <c r="BM463" s="201" t="s">
        <v>868</v>
      </c>
    </row>
    <row r="464" spans="2:51" s="13" customFormat="1" ht="12">
      <c r="B464" s="203"/>
      <c r="C464" s="204"/>
      <c r="D464" s="205" t="s">
        <v>229</v>
      </c>
      <c r="E464" s="206" t="s">
        <v>1</v>
      </c>
      <c r="F464" s="207" t="s">
        <v>243</v>
      </c>
      <c r="G464" s="204"/>
      <c r="H464" s="208">
        <v>5</v>
      </c>
      <c r="I464" s="209"/>
      <c r="J464" s="204"/>
      <c r="K464" s="204"/>
      <c r="L464" s="210"/>
      <c r="M464" s="211"/>
      <c r="N464" s="212"/>
      <c r="O464" s="212"/>
      <c r="P464" s="212"/>
      <c r="Q464" s="212"/>
      <c r="R464" s="212"/>
      <c r="S464" s="212"/>
      <c r="T464" s="213"/>
      <c r="AT464" s="214" t="s">
        <v>229</v>
      </c>
      <c r="AU464" s="214" t="s">
        <v>89</v>
      </c>
      <c r="AV464" s="13" t="s">
        <v>89</v>
      </c>
      <c r="AW464" s="13" t="s">
        <v>31</v>
      </c>
      <c r="AX464" s="13" t="s">
        <v>83</v>
      </c>
      <c r="AY464" s="214" t="s">
        <v>220</v>
      </c>
    </row>
    <row r="465" spans="1:65" s="2" customFormat="1" ht="33" customHeight="1">
      <c r="A465" s="34"/>
      <c r="B465" s="35"/>
      <c r="C465" s="190" t="s">
        <v>869</v>
      </c>
      <c r="D465" s="190" t="s">
        <v>222</v>
      </c>
      <c r="E465" s="191" t="s">
        <v>870</v>
      </c>
      <c r="F465" s="192" t="s">
        <v>871</v>
      </c>
      <c r="G465" s="193" t="s">
        <v>301</v>
      </c>
      <c r="H465" s="194">
        <v>2128.344</v>
      </c>
      <c r="I465" s="195"/>
      <c r="J465" s="196">
        <f>ROUND(I465*H465,2)</f>
        <v>0</v>
      </c>
      <c r="K465" s="192" t="s">
        <v>226</v>
      </c>
      <c r="L465" s="39"/>
      <c r="M465" s="197" t="s">
        <v>1</v>
      </c>
      <c r="N465" s="198" t="s">
        <v>42</v>
      </c>
      <c r="O465" s="71"/>
      <c r="P465" s="199">
        <f>O465*H465</f>
        <v>0</v>
      </c>
      <c r="Q465" s="199">
        <v>0</v>
      </c>
      <c r="R465" s="199">
        <f>Q465*H465</f>
        <v>0</v>
      </c>
      <c r="S465" s="199">
        <v>0</v>
      </c>
      <c r="T465" s="200">
        <f>S465*H465</f>
        <v>0</v>
      </c>
      <c r="U465" s="34"/>
      <c r="V465" s="34"/>
      <c r="W465" s="34"/>
      <c r="X465" s="34"/>
      <c r="Y465" s="34"/>
      <c r="Z465" s="34"/>
      <c r="AA465" s="34"/>
      <c r="AB465" s="34"/>
      <c r="AC465" s="34"/>
      <c r="AD465" s="34"/>
      <c r="AE465" s="34"/>
      <c r="AR465" s="201" t="s">
        <v>227</v>
      </c>
      <c r="AT465" s="201" t="s">
        <v>222</v>
      </c>
      <c r="AU465" s="201" t="s">
        <v>89</v>
      </c>
      <c r="AY465" s="17" t="s">
        <v>220</v>
      </c>
      <c r="BE465" s="202">
        <f>IF(N465="základní",J465,0)</f>
        <v>0</v>
      </c>
      <c r="BF465" s="202">
        <f>IF(N465="snížená",J465,0)</f>
        <v>0</v>
      </c>
      <c r="BG465" s="202">
        <f>IF(N465="zákl. přenesená",J465,0)</f>
        <v>0</v>
      </c>
      <c r="BH465" s="202">
        <f>IF(N465="sníž. přenesená",J465,0)</f>
        <v>0</v>
      </c>
      <c r="BI465" s="202">
        <f>IF(N465="nulová",J465,0)</f>
        <v>0</v>
      </c>
      <c r="BJ465" s="17" t="s">
        <v>89</v>
      </c>
      <c r="BK465" s="202">
        <f>ROUND(I465*H465,2)</f>
        <v>0</v>
      </c>
      <c r="BL465" s="17" t="s">
        <v>227</v>
      </c>
      <c r="BM465" s="201" t="s">
        <v>872</v>
      </c>
    </row>
    <row r="466" spans="2:51" s="13" customFormat="1" ht="12">
      <c r="B466" s="203"/>
      <c r="C466" s="204"/>
      <c r="D466" s="205" t="s">
        <v>229</v>
      </c>
      <c r="E466" s="206" t="s">
        <v>1</v>
      </c>
      <c r="F466" s="207" t="s">
        <v>873</v>
      </c>
      <c r="G466" s="204"/>
      <c r="H466" s="208">
        <v>2128.344</v>
      </c>
      <c r="I466" s="209"/>
      <c r="J466" s="204"/>
      <c r="K466" s="204"/>
      <c r="L466" s="210"/>
      <c r="M466" s="211"/>
      <c r="N466" s="212"/>
      <c r="O466" s="212"/>
      <c r="P466" s="212"/>
      <c r="Q466" s="212"/>
      <c r="R466" s="212"/>
      <c r="S466" s="212"/>
      <c r="T466" s="213"/>
      <c r="AT466" s="214" t="s">
        <v>229</v>
      </c>
      <c r="AU466" s="214" t="s">
        <v>89</v>
      </c>
      <c r="AV466" s="13" t="s">
        <v>89</v>
      </c>
      <c r="AW466" s="13" t="s">
        <v>31</v>
      </c>
      <c r="AX466" s="13" t="s">
        <v>83</v>
      </c>
      <c r="AY466" s="214" t="s">
        <v>220</v>
      </c>
    </row>
    <row r="467" spans="1:65" s="2" customFormat="1" ht="33" customHeight="1">
      <c r="A467" s="34"/>
      <c r="B467" s="35"/>
      <c r="C467" s="190" t="s">
        <v>874</v>
      </c>
      <c r="D467" s="190" t="s">
        <v>222</v>
      </c>
      <c r="E467" s="191" t="s">
        <v>875</v>
      </c>
      <c r="F467" s="192" t="s">
        <v>876</v>
      </c>
      <c r="G467" s="193" t="s">
        <v>301</v>
      </c>
      <c r="H467" s="194">
        <v>2128.344</v>
      </c>
      <c r="I467" s="195"/>
      <c r="J467" s="196">
        <f>ROUND(I467*H467,2)</f>
        <v>0</v>
      </c>
      <c r="K467" s="192" t="s">
        <v>226</v>
      </c>
      <c r="L467" s="39"/>
      <c r="M467" s="197" t="s">
        <v>1</v>
      </c>
      <c r="N467" s="198" t="s">
        <v>42</v>
      </c>
      <c r="O467" s="71"/>
      <c r="P467" s="199">
        <f>O467*H467</f>
        <v>0</v>
      </c>
      <c r="Q467" s="199">
        <v>0</v>
      </c>
      <c r="R467" s="199">
        <f>Q467*H467</f>
        <v>0</v>
      </c>
      <c r="S467" s="199">
        <v>0</v>
      </c>
      <c r="T467" s="200">
        <f>S467*H467</f>
        <v>0</v>
      </c>
      <c r="U467" s="34"/>
      <c r="V467" s="34"/>
      <c r="W467" s="34"/>
      <c r="X467" s="34"/>
      <c r="Y467" s="34"/>
      <c r="Z467" s="34"/>
      <c r="AA467" s="34"/>
      <c r="AB467" s="34"/>
      <c r="AC467" s="34"/>
      <c r="AD467" s="34"/>
      <c r="AE467" s="34"/>
      <c r="AR467" s="201" t="s">
        <v>227</v>
      </c>
      <c r="AT467" s="201" t="s">
        <v>222</v>
      </c>
      <c r="AU467" s="201" t="s">
        <v>89</v>
      </c>
      <c r="AY467" s="17" t="s">
        <v>220</v>
      </c>
      <c r="BE467" s="202">
        <f>IF(N467="základní",J467,0)</f>
        <v>0</v>
      </c>
      <c r="BF467" s="202">
        <f>IF(N467="snížená",J467,0)</f>
        <v>0</v>
      </c>
      <c r="BG467" s="202">
        <f>IF(N467="zákl. přenesená",J467,0)</f>
        <v>0</v>
      </c>
      <c r="BH467" s="202">
        <f>IF(N467="sníž. přenesená",J467,0)</f>
        <v>0</v>
      </c>
      <c r="BI467" s="202">
        <f>IF(N467="nulová",J467,0)</f>
        <v>0</v>
      </c>
      <c r="BJ467" s="17" t="s">
        <v>89</v>
      </c>
      <c r="BK467" s="202">
        <f>ROUND(I467*H467,2)</f>
        <v>0</v>
      </c>
      <c r="BL467" s="17" t="s">
        <v>227</v>
      </c>
      <c r="BM467" s="201" t="s">
        <v>877</v>
      </c>
    </row>
    <row r="468" spans="1:65" s="2" customFormat="1" ht="33" customHeight="1">
      <c r="A468" s="34"/>
      <c r="B468" s="35"/>
      <c r="C468" s="190" t="s">
        <v>878</v>
      </c>
      <c r="D468" s="190" t="s">
        <v>222</v>
      </c>
      <c r="E468" s="191" t="s">
        <v>879</v>
      </c>
      <c r="F468" s="192" t="s">
        <v>880</v>
      </c>
      <c r="G468" s="193" t="s">
        <v>301</v>
      </c>
      <c r="H468" s="194">
        <v>127700.64</v>
      </c>
      <c r="I468" s="195"/>
      <c r="J468" s="196">
        <f>ROUND(I468*H468,2)</f>
        <v>0</v>
      </c>
      <c r="K468" s="192" t="s">
        <v>226</v>
      </c>
      <c r="L468" s="39"/>
      <c r="M468" s="197" t="s">
        <v>1</v>
      </c>
      <c r="N468" s="198" t="s">
        <v>42</v>
      </c>
      <c r="O468" s="71"/>
      <c r="P468" s="199">
        <f>O468*H468</f>
        <v>0</v>
      </c>
      <c r="Q468" s="199">
        <v>0</v>
      </c>
      <c r="R468" s="199">
        <f>Q468*H468</f>
        <v>0</v>
      </c>
      <c r="S468" s="199">
        <v>0</v>
      </c>
      <c r="T468" s="200">
        <f>S468*H468</f>
        <v>0</v>
      </c>
      <c r="U468" s="34"/>
      <c r="V468" s="34"/>
      <c r="W468" s="34"/>
      <c r="X468" s="34"/>
      <c r="Y468" s="34"/>
      <c r="Z468" s="34"/>
      <c r="AA468" s="34"/>
      <c r="AB468" s="34"/>
      <c r="AC468" s="34"/>
      <c r="AD468" s="34"/>
      <c r="AE468" s="34"/>
      <c r="AR468" s="201" t="s">
        <v>227</v>
      </c>
      <c r="AT468" s="201" t="s">
        <v>222</v>
      </c>
      <c r="AU468" s="201" t="s">
        <v>89</v>
      </c>
      <c r="AY468" s="17" t="s">
        <v>220</v>
      </c>
      <c r="BE468" s="202">
        <f>IF(N468="základní",J468,0)</f>
        <v>0</v>
      </c>
      <c r="BF468" s="202">
        <f>IF(N468="snížená",J468,0)</f>
        <v>0</v>
      </c>
      <c r="BG468" s="202">
        <f>IF(N468="zákl. přenesená",J468,0)</f>
        <v>0</v>
      </c>
      <c r="BH468" s="202">
        <f>IF(N468="sníž. přenesená",J468,0)</f>
        <v>0</v>
      </c>
      <c r="BI468" s="202">
        <f>IF(N468="nulová",J468,0)</f>
        <v>0</v>
      </c>
      <c r="BJ468" s="17" t="s">
        <v>89</v>
      </c>
      <c r="BK468" s="202">
        <f>ROUND(I468*H468,2)</f>
        <v>0</v>
      </c>
      <c r="BL468" s="17" t="s">
        <v>227</v>
      </c>
      <c r="BM468" s="201" t="s">
        <v>881</v>
      </c>
    </row>
    <row r="469" spans="2:51" s="13" customFormat="1" ht="12">
      <c r="B469" s="203"/>
      <c r="C469" s="204"/>
      <c r="D469" s="205" t="s">
        <v>229</v>
      </c>
      <c r="E469" s="206" t="s">
        <v>1</v>
      </c>
      <c r="F469" s="207" t="s">
        <v>882</v>
      </c>
      <c r="G469" s="204"/>
      <c r="H469" s="208">
        <v>127700.64</v>
      </c>
      <c r="I469" s="209"/>
      <c r="J469" s="204"/>
      <c r="K469" s="204"/>
      <c r="L469" s="210"/>
      <c r="M469" s="211"/>
      <c r="N469" s="212"/>
      <c r="O469" s="212"/>
      <c r="P469" s="212"/>
      <c r="Q469" s="212"/>
      <c r="R469" s="212"/>
      <c r="S469" s="212"/>
      <c r="T469" s="213"/>
      <c r="AT469" s="214" t="s">
        <v>229</v>
      </c>
      <c r="AU469" s="214" t="s">
        <v>89</v>
      </c>
      <c r="AV469" s="13" t="s">
        <v>89</v>
      </c>
      <c r="AW469" s="13" t="s">
        <v>31</v>
      </c>
      <c r="AX469" s="13" t="s">
        <v>83</v>
      </c>
      <c r="AY469" s="214" t="s">
        <v>220</v>
      </c>
    </row>
    <row r="470" spans="1:65" s="2" customFormat="1" ht="16.5" customHeight="1">
      <c r="A470" s="34"/>
      <c r="B470" s="35"/>
      <c r="C470" s="190" t="s">
        <v>883</v>
      </c>
      <c r="D470" s="190" t="s">
        <v>222</v>
      </c>
      <c r="E470" s="191" t="s">
        <v>884</v>
      </c>
      <c r="F470" s="192" t="s">
        <v>885</v>
      </c>
      <c r="G470" s="193" t="s">
        <v>301</v>
      </c>
      <c r="H470" s="194">
        <v>2128.344</v>
      </c>
      <c r="I470" s="195"/>
      <c r="J470" s="196">
        <f>ROUND(I470*H470,2)</f>
        <v>0</v>
      </c>
      <c r="K470" s="192" t="s">
        <v>226</v>
      </c>
      <c r="L470" s="39"/>
      <c r="M470" s="197" t="s">
        <v>1</v>
      </c>
      <c r="N470" s="198" t="s">
        <v>42</v>
      </c>
      <c r="O470" s="71"/>
      <c r="P470" s="199">
        <f>O470*H470</f>
        <v>0</v>
      </c>
      <c r="Q470" s="199">
        <v>0</v>
      </c>
      <c r="R470" s="199">
        <f>Q470*H470</f>
        <v>0</v>
      </c>
      <c r="S470" s="199">
        <v>0</v>
      </c>
      <c r="T470" s="200">
        <f>S470*H470</f>
        <v>0</v>
      </c>
      <c r="U470" s="34"/>
      <c r="V470" s="34"/>
      <c r="W470" s="34"/>
      <c r="X470" s="34"/>
      <c r="Y470" s="34"/>
      <c r="Z470" s="34"/>
      <c r="AA470" s="34"/>
      <c r="AB470" s="34"/>
      <c r="AC470" s="34"/>
      <c r="AD470" s="34"/>
      <c r="AE470" s="34"/>
      <c r="AR470" s="201" t="s">
        <v>227</v>
      </c>
      <c r="AT470" s="201" t="s">
        <v>222</v>
      </c>
      <c r="AU470" s="201" t="s">
        <v>89</v>
      </c>
      <c r="AY470" s="17" t="s">
        <v>220</v>
      </c>
      <c r="BE470" s="202">
        <f>IF(N470="základní",J470,0)</f>
        <v>0</v>
      </c>
      <c r="BF470" s="202">
        <f>IF(N470="snížená",J470,0)</f>
        <v>0</v>
      </c>
      <c r="BG470" s="202">
        <f>IF(N470="zákl. přenesená",J470,0)</f>
        <v>0</v>
      </c>
      <c r="BH470" s="202">
        <f>IF(N470="sníž. přenesená",J470,0)</f>
        <v>0</v>
      </c>
      <c r="BI470" s="202">
        <f>IF(N470="nulová",J470,0)</f>
        <v>0</v>
      </c>
      <c r="BJ470" s="17" t="s">
        <v>89</v>
      </c>
      <c r="BK470" s="202">
        <f>ROUND(I470*H470,2)</f>
        <v>0</v>
      </c>
      <c r="BL470" s="17" t="s">
        <v>227</v>
      </c>
      <c r="BM470" s="201" t="s">
        <v>886</v>
      </c>
    </row>
    <row r="471" spans="1:65" s="2" customFormat="1" ht="21.75" customHeight="1">
      <c r="A471" s="34"/>
      <c r="B471" s="35"/>
      <c r="C471" s="190" t="s">
        <v>887</v>
      </c>
      <c r="D471" s="190" t="s">
        <v>222</v>
      </c>
      <c r="E471" s="191" t="s">
        <v>888</v>
      </c>
      <c r="F471" s="192" t="s">
        <v>889</v>
      </c>
      <c r="G471" s="193" t="s">
        <v>301</v>
      </c>
      <c r="H471" s="194">
        <v>2128.344</v>
      </c>
      <c r="I471" s="195"/>
      <c r="J471" s="196">
        <f>ROUND(I471*H471,2)</f>
        <v>0</v>
      </c>
      <c r="K471" s="192" t="s">
        <v>226</v>
      </c>
      <c r="L471" s="39"/>
      <c r="M471" s="197" t="s">
        <v>1</v>
      </c>
      <c r="N471" s="198" t="s">
        <v>42</v>
      </c>
      <c r="O471" s="71"/>
      <c r="P471" s="199">
        <f>O471*H471</f>
        <v>0</v>
      </c>
      <c r="Q471" s="199">
        <v>0</v>
      </c>
      <c r="R471" s="199">
        <f>Q471*H471</f>
        <v>0</v>
      </c>
      <c r="S471" s="199">
        <v>0</v>
      </c>
      <c r="T471" s="200">
        <f>S471*H471</f>
        <v>0</v>
      </c>
      <c r="U471" s="34"/>
      <c r="V471" s="34"/>
      <c r="W471" s="34"/>
      <c r="X471" s="34"/>
      <c r="Y471" s="34"/>
      <c r="Z471" s="34"/>
      <c r="AA471" s="34"/>
      <c r="AB471" s="34"/>
      <c r="AC471" s="34"/>
      <c r="AD471" s="34"/>
      <c r="AE471" s="34"/>
      <c r="AR471" s="201" t="s">
        <v>227</v>
      </c>
      <c r="AT471" s="201" t="s">
        <v>222</v>
      </c>
      <c r="AU471" s="201" t="s">
        <v>89</v>
      </c>
      <c r="AY471" s="17" t="s">
        <v>220</v>
      </c>
      <c r="BE471" s="202">
        <f>IF(N471="základní",J471,0)</f>
        <v>0</v>
      </c>
      <c r="BF471" s="202">
        <f>IF(N471="snížená",J471,0)</f>
        <v>0</v>
      </c>
      <c r="BG471" s="202">
        <f>IF(N471="zákl. přenesená",J471,0)</f>
        <v>0</v>
      </c>
      <c r="BH471" s="202">
        <f>IF(N471="sníž. přenesená",J471,0)</f>
        <v>0</v>
      </c>
      <c r="BI471" s="202">
        <f>IF(N471="nulová",J471,0)</f>
        <v>0</v>
      </c>
      <c r="BJ471" s="17" t="s">
        <v>89</v>
      </c>
      <c r="BK471" s="202">
        <f>ROUND(I471*H471,2)</f>
        <v>0</v>
      </c>
      <c r="BL471" s="17" t="s">
        <v>227</v>
      </c>
      <c r="BM471" s="201" t="s">
        <v>890</v>
      </c>
    </row>
    <row r="472" spans="1:65" s="2" customFormat="1" ht="21.75" customHeight="1">
      <c r="A472" s="34"/>
      <c r="B472" s="35"/>
      <c r="C472" s="190" t="s">
        <v>891</v>
      </c>
      <c r="D472" s="190" t="s">
        <v>222</v>
      </c>
      <c r="E472" s="191" t="s">
        <v>892</v>
      </c>
      <c r="F472" s="192" t="s">
        <v>893</v>
      </c>
      <c r="G472" s="193" t="s">
        <v>301</v>
      </c>
      <c r="H472" s="194">
        <v>127700.64</v>
      </c>
      <c r="I472" s="195"/>
      <c r="J472" s="196">
        <f>ROUND(I472*H472,2)</f>
        <v>0</v>
      </c>
      <c r="K472" s="192" t="s">
        <v>226</v>
      </c>
      <c r="L472" s="39"/>
      <c r="M472" s="197" t="s">
        <v>1</v>
      </c>
      <c r="N472" s="198" t="s">
        <v>42</v>
      </c>
      <c r="O472" s="71"/>
      <c r="P472" s="199">
        <f>O472*H472</f>
        <v>0</v>
      </c>
      <c r="Q472" s="199">
        <v>0</v>
      </c>
      <c r="R472" s="199">
        <f>Q472*H472</f>
        <v>0</v>
      </c>
      <c r="S472" s="199">
        <v>0</v>
      </c>
      <c r="T472" s="200">
        <f>S472*H472</f>
        <v>0</v>
      </c>
      <c r="U472" s="34"/>
      <c r="V472" s="34"/>
      <c r="W472" s="34"/>
      <c r="X472" s="34"/>
      <c r="Y472" s="34"/>
      <c r="Z472" s="34"/>
      <c r="AA472" s="34"/>
      <c r="AB472" s="34"/>
      <c r="AC472" s="34"/>
      <c r="AD472" s="34"/>
      <c r="AE472" s="34"/>
      <c r="AR472" s="201" t="s">
        <v>227</v>
      </c>
      <c r="AT472" s="201" t="s">
        <v>222</v>
      </c>
      <c r="AU472" s="201" t="s">
        <v>89</v>
      </c>
      <c r="AY472" s="17" t="s">
        <v>220</v>
      </c>
      <c r="BE472" s="202">
        <f>IF(N472="základní",J472,0)</f>
        <v>0</v>
      </c>
      <c r="BF472" s="202">
        <f>IF(N472="snížená",J472,0)</f>
        <v>0</v>
      </c>
      <c r="BG472" s="202">
        <f>IF(N472="zákl. přenesená",J472,0)</f>
        <v>0</v>
      </c>
      <c r="BH472" s="202">
        <f>IF(N472="sníž. přenesená",J472,0)</f>
        <v>0</v>
      </c>
      <c r="BI472" s="202">
        <f>IF(N472="nulová",J472,0)</f>
        <v>0</v>
      </c>
      <c r="BJ472" s="17" t="s">
        <v>89</v>
      </c>
      <c r="BK472" s="202">
        <f>ROUND(I472*H472,2)</f>
        <v>0</v>
      </c>
      <c r="BL472" s="17" t="s">
        <v>227</v>
      </c>
      <c r="BM472" s="201" t="s">
        <v>894</v>
      </c>
    </row>
    <row r="473" spans="2:51" s="13" customFormat="1" ht="12">
      <c r="B473" s="203"/>
      <c r="C473" s="204"/>
      <c r="D473" s="205" t="s">
        <v>229</v>
      </c>
      <c r="E473" s="206" t="s">
        <v>1</v>
      </c>
      <c r="F473" s="207" t="s">
        <v>882</v>
      </c>
      <c r="G473" s="204"/>
      <c r="H473" s="208">
        <v>127700.64</v>
      </c>
      <c r="I473" s="209"/>
      <c r="J473" s="204"/>
      <c r="K473" s="204"/>
      <c r="L473" s="210"/>
      <c r="M473" s="211"/>
      <c r="N473" s="212"/>
      <c r="O473" s="212"/>
      <c r="P473" s="212"/>
      <c r="Q473" s="212"/>
      <c r="R473" s="212"/>
      <c r="S473" s="212"/>
      <c r="T473" s="213"/>
      <c r="AT473" s="214" t="s">
        <v>229</v>
      </c>
      <c r="AU473" s="214" t="s">
        <v>89</v>
      </c>
      <c r="AV473" s="13" t="s">
        <v>89</v>
      </c>
      <c r="AW473" s="13" t="s">
        <v>31</v>
      </c>
      <c r="AX473" s="13" t="s">
        <v>83</v>
      </c>
      <c r="AY473" s="214" t="s">
        <v>220</v>
      </c>
    </row>
    <row r="474" spans="1:65" s="2" customFormat="1" ht="33" customHeight="1">
      <c r="A474" s="34"/>
      <c r="B474" s="35"/>
      <c r="C474" s="190" t="s">
        <v>895</v>
      </c>
      <c r="D474" s="190" t="s">
        <v>222</v>
      </c>
      <c r="E474" s="191" t="s">
        <v>896</v>
      </c>
      <c r="F474" s="192" t="s">
        <v>897</v>
      </c>
      <c r="G474" s="193" t="s">
        <v>301</v>
      </c>
      <c r="H474" s="194">
        <v>1529.9</v>
      </c>
      <c r="I474" s="195"/>
      <c r="J474" s="196">
        <f>ROUND(I474*H474,2)</f>
        <v>0</v>
      </c>
      <c r="K474" s="192" t="s">
        <v>226</v>
      </c>
      <c r="L474" s="39"/>
      <c r="M474" s="197" t="s">
        <v>1</v>
      </c>
      <c r="N474" s="198" t="s">
        <v>42</v>
      </c>
      <c r="O474" s="71"/>
      <c r="P474" s="199">
        <f>O474*H474</f>
        <v>0</v>
      </c>
      <c r="Q474" s="199">
        <v>0.00013</v>
      </c>
      <c r="R474" s="199">
        <f>Q474*H474</f>
        <v>0.198887</v>
      </c>
      <c r="S474" s="199">
        <v>0</v>
      </c>
      <c r="T474" s="200">
        <f>S474*H474</f>
        <v>0</v>
      </c>
      <c r="U474" s="34"/>
      <c r="V474" s="34"/>
      <c r="W474" s="34"/>
      <c r="X474" s="34"/>
      <c r="Y474" s="34"/>
      <c r="Z474" s="34"/>
      <c r="AA474" s="34"/>
      <c r="AB474" s="34"/>
      <c r="AC474" s="34"/>
      <c r="AD474" s="34"/>
      <c r="AE474" s="34"/>
      <c r="AR474" s="201" t="s">
        <v>227</v>
      </c>
      <c r="AT474" s="201" t="s">
        <v>222</v>
      </c>
      <c r="AU474" s="201" t="s">
        <v>89</v>
      </c>
      <c r="AY474" s="17" t="s">
        <v>220</v>
      </c>
      <c r="BE474" s="202">
        <f>IF(N474="základní",J474,0)</f>
        <v>0</v>
      </c>
      <c r="BF474" s="202">
        <f>IF(N474="snížená",J474,0)</f>
        <v>0</v>
      </c>
      <c r="BG474" s="202">
        <f>IF(N474="zákl. přenesená",J474,0)</f>
        <v>0</v>
      </c>
      <c r="BH474" s="202">
        <f>IF(N474="sníž. přenesená",J474,0)</f>
        <v>0</v>
      </c>
      <c r="BI474" s="202">
        <f>IF(N474="nulová",J474,0)</f>
        <v>0</v>
      </c>
      <c r="BJ474" s="17" t="s">
        <v>89</v>
      </c>
      <c r="BK474" s="202">
        <f>ROUND(I474*H474,2)</f>
        <v>0</v>
      </c>
      <c r="BL474" s="17" t="s">
        <v>227</v>
      </c>
      <c r="BM474" s="201" t="s">
        <v>898</v>
      </c>
    </row>
    <row r="475" spans="2:51" s="13" customFormat="1" ht="12">
      <c r="B475" s="203"/>
      <c r="C475" s="204"/>
      <c r="D475" s="205" t="s">
        <v>229</v>
      </c>
      <c r="E475" s="206" t="s">
        <v>1</v>
      </c>
      <c r="F475" s="207" t="s">
        <v>899</v>
      </c>
      <c r="G475" s="204"/>
      <c r="H475" s="208">
        <v>1529.9</v>
      </c>
      <c r="I475" s="209"/>
      <c r="J475" s="204"/>
      <c r="K475" s="204"/>
      <c r="L475" s="210"/>
      <c r="M475" s="211"/>
      <c r="N475" s="212"/>
      <c r="O475" s="212"/>
      <c r="P475" s="212"/>
      <c r="Q475" s="212"/>
      <c r="R475" s="212"/>
      <c r="S475" s="212"/>
      <c r="T475" s="213"/>
      <c r="AT475" s="214" t="s">
        <v>229</v>
      </c>
      <c r="AU475" s="214" t="s">
        <v>89</v>
      </c>
      <c r="AV475" s="13" t="s">
        <v>89</v>
      </c>
      <c r="AW475" s="13" t="s">
        <v>31</v>
      </c>
      <c r="AX475" s="13" t="s">
        <v>83</v>
      </c>
      <c r="AY475" s="214" t="s">
        <v>220</v>
      </c>
    </row>
    <row r="476" spans="1:65" s="2" customFormat="1" ht="24">
      <c r="A476" s="34"/>
      <c r="B476" s="35"/>
      <c r="C476" s="190" t="s">
        <v>900</v>
      </c>
      <c r="D476" s="190" t="s">
        <v>222</v>
      </c>
      <c r="E476" s="191" t="s">
        <v>901</v>
      </c>
      <c r="F476" s="192" t="s">
        <v>902</v>
      </c>
      <c r="G476" s="193" t="s">
        <v>301</v>
      </c>
      <c r="H476" s="194">
        <v>1912.375</v>
      </c>
      <c r="I476" s="195"/>
      <c r="J476" s="196">
        <f>ROUND(I476*H476,2)</f>
        <v>0</v>
      </c>
      <c r="K476" s="192" t="s">
        <v>226</v>
      </c>
      <c r="L476" s="39"/>
      <c r="M476" s="197" t="s">
        <v>1</v>
      </c>
      <c r="N476" s="198" t="s">
        <v>42</v>
      </c>
      <c r="O476" s="71"/>
      <c r="P476" s="199">
        <f>O476*H476</f>
        <v>0</v>
      </c>
      <c r="Q476" s="199">
        <v>4E-05</v>
      </c>
      <c r="R476" s="199">
        <f>Q476*H476</f>
        <v>0.07649500000000001</v>
      </c>
      <c r="S476" s="199">
        <v>0</v>
      </c>
      <c r="T476" s="200">
        <f>S476*H476</f>
        <v>0</v>
      </c>
      <c r="U476" s="34"/>
      <c r="V476" s="34"/>
      <c r="W476" s="34"/>
      <c r="X476" s="34"/>
      <c r="Y476" s="34"/>
      <c r="Z476" s="34"/>
      <c r="AA476" s="34"/>
      <c r="AB476" s="34"/>
      <c r="AC476" s="34"/>
      <c r="AD476" s="34"/>
      <c r="AE476" s="34"/>
      <c r="AR476" s="201" t="s">
        <v>227</v>
      </c>
      <c r="AT476" s="201" t="s">
        <v>222</v>
      </c>
      <c r="AU476" s="201" t="s">
        <v>89</v>
      </c>
      <c r="AY476" s="17" t="s">
        <v>220</v>
      </c>
      <c r="BE476" s="202">
        <f>IF(N476="základní",J476,0)</f>
        <v>0</v>
      </c>
      <c r="BF476" s="202">
        <f>IF(N476="snížená",J476,0)</f>
        <v>0</v>
      </c>
      <c r="BG476" s="202">
        <f>IF(N476="zákl. přenesená",J476,0)</f>
        <v>0</v>
      </c>
      <c r="BH476" s="202">
        <f>IF(N476="sníž. přenesená",J476,0)</f>
        <v>0</v>
      </c>
      <c r="BI476" s="202">
        <f>IF(N476="nulová",J476,0)</f>
        <v>0</v>
      </c>
      <c r="BJ476" s="17" t="s">
        <v>89</v>
      </c>
      <c r="BK476" s="202">
        <f>ROUND(I476*H476,2)</f>
        <v>0</v>
      </c>
      <c r="BL476" s="17" t="s">
        <v>227</v>
      </c>
      <c r="BM476" s="201" t="s">
        <v>903</v>
      </c>
    </row>
    <row r="477" spans="2:51" s="13" customFormat="1" ht="12">
      <c r="B477" s="203"/>
      <c r="C477" s="204"/>
      <c r="D477" s="205" t="s">
        <v>229</v>
      </c>
      <c r="E477" s="206" t="s">
        <v>1</v>
      </c>
      <c r="F477" s="207" t="s">
        <v>904</v>
      </c>
      <c r="G477" s="204"/>
      <c r="H477" s="208">
        <v>1912.375</v>
      </c>
      <c r="I477" s="209"/>
      <c r="J477" s="204"/>
      <c r="K477" s="204"/>
      <c r="L477" s="210"/>
      <c r="M477" s="211"/>
      <c r="N477" s="212"/>
      <c r="O477" s="212"/>
      <c r="P477" s="212"/>
      <c r="Q477" s="212"/>
      <c r="R477" s="212"/>
      <c r="S477" s="212"/>
      <c r="T477" s="213"/>
      <c r="AT477" s="214" t="s">
        <v>229</v>
      </c>
      <c r="AU477" s="214" t="s">
        <v>89</v>
      </c>
      <c r="AV477" s="13" t="s">
        <v>89</v>
      </c>
      <c r="AW477" s="13" t="s">
        <v>31</v>
      </c>
      <c r="AX477" s="13" t="s">
        <v>83</v>
      </c>
      <c r="AY477" s="214" t="s">
        <v>220</v>
      </c>
    </row>
    <row r="478" spans="1:65" s="2" customFormat="1" ht="16.5" customHeight="1">
      <c r="A478" s="34"/>
      <c r="B478" s="35"/>
      <c r="C478" s="190" t="s">
        <v>905</v>
      </c>
      <c r="D478" s="190" t="s">
        <v>222</v>
      </c>
      <c r="E478" s="191" t="s">
        <v>906</v>
      </c>
      <c r="F478" s="192" t="s">
        <v>907</v>
      </c>
      <c r="G478" s="193" t="s">
        <v>867</v>
      </c>
      <c r="H478" s="194">
        <v>12</v>
      </c>
      <c r="I478" s="195"/>
      <c r="J478" s="196">
        <f>ROUND(I478*H478,2)</f>
        <v>0</v>
      </c>
      <c r="K478" s="192" t="s">
        <v>1</v>
      </c>
      <c r="L478" s="39"/>
      <c r="M478" s="197" t="s">
        <v>1</v>
      </c>
      <c r="N478" s="198" t="s">
        <v>42</v>
      </c>
      <c r="O478" s="71"/>
      <c r="P478" s="199">
        <f>O478*H478</f>
        <v>0</v>
      </c>
      <c r="Q478" s="199">
        <v>0</v>
      </c>
      <c r="R478" s="199">
        <f>Q478*H478</f>
        <v>0</v>
      </c>
      <c r="S478" s="199">
        <v>0</v>
      </c>
      <c r="T478" s="200">
        <f>S478*H478</f>
        <v>0</v>
      </c>
      <c r="U478" s="34"/>
      <c r="V478" s="34"/>
      <c r="W478" s="34"/>
      <c r="X478" s="34"/>
      <c r="Y478" s="34"/>
      <c r="Z478" s="34"/>
      <c r="AA478" s="34"/>
      <c r="AB478" s="34"/>
      <c r="AC478" s="34"/>
      <c r="AD478" s="34"/>
      <c r="AE478" s="34"/>
      <c r="AR478" s="201" t="s">
        <v>227</v>
      </c>
      <c r="AT478" s="201" t="s">
        <v>222</v>
      </c>
      <c r="AU478" s="201" t="s">
        <v>89</v>
      </c>
      <c r="AY478" s="17" t="s">
        <v>220</v>
      </c>
      <c r="BE478" s="202">
        <f>IF(N478="základní",J478,0)</f>
        <v>0</v>
      </c>
      <c r="BF478" s="202">
        <f>IF(N478="snížená",J478,0)</f>
        <v>0</v>
      </c>
      <c r="BG478" s="202">
        <f>IF(N478="zákl. přenesená",J478,0)</f>
        <v>0</v>
      </c>
      <c r="BH478" s="202">
        <f>IF(N478="sníž. přenesená",J478,0)</f>
        <v>0</v>
      </c>
      <c r="BI478" s="202">
        <f>IF(N478="nulová",J478,0)</f>
        <v>0</v>
      </c>
      <c r="BJ478" s="17" t="s">
        <v>89</v>
      </c>
      <c r="BK478" s="202">
        <f>ROUND(I478*H478,2)</f>
        <v>0</v>
      </c>
      <c r="BL478" s="17" t="s">
        <v>227</v>
      </c>
      <c r="BM478" s="201" t="s">
        <v>908</v>
      </c>
    </row>
    <row r="479" spans="2:51" s="13" customFormat="1" ht="12">
      <c r="B479" s="203"/>
      <c r="C479" s="204"/>
      <c r="D479" s="205" t="s">
        <v>229</v>
      </c>
      <c r="E479" s="206" t="s">
        <v>1</v>
      </c>
      <c r="F479" s="207" t="s">
        <v>909</v>
      </c>
      <c r="G479" s="204"/>
      <c r="H479" s="208">
        <v>12</v>
      </c>
      <c r="I479" s="209"/>
      <c r="J479" s="204"/>
      <c r="K479" s="204"/>
      <c r="L479" s="210"/>
      <c r="M479" s="211"/>
      <c r="N479" s="212"/>
      <c r="O479" s="212"/>
      <c r="P479" s="212"/>
      <c r="Q479" s="212"/>
      <c r="R479" s="212"/>
      <c r="S479" s="212"/>
      <c r="T479" s="213"/>
      <c r="AT479" s="214" t="s">
        <v>229</v>
      </c>
      <c r="AU479" s="214" t="s">
        <v>89</v>
      </c>
      <c r="AV479" s="13" t="s">
        <v>89</v>
      </c>
      <c r="AW479" s="13" t="s">
        <v>31</v>
      </c>
      <c r="AX479" s="13" t="s">
        <v>83</v>
      </c>
      <c r="AY479" s="214" t="s">
        <v>220</v>
      </c>
    </row>
    <row r="480" spans="1:65" s="2" customFormat="1" ht="16.5" customHeight="1">
      <c r="A480" s="34"/>
      <c r="B480" s="35"/>
      <c r="C480" s="190" t="s">
        <v>910</v>
      </c>
      <c r="D480" s="190" t="s">
        <v>222</v>
      </c>
      <c r="E480" s="191" t="s">
        <v>911</v>
      </c>
      <c r="F480" s="192" t="s">
        <v>912</v>
      </c>
      <c r="G480" s="193" t="s">
        <v>867</v>
      </c>
      <c r="H480" s="194">
        <v>3</v>
      </c>
      <c r="I480" s="195"/>
      <c r="J480" s="196">
        <f>ROUND(I480*H480,2)</f>
        <v>0</v>
      </c>
      <c r="K480" s="192" t="s">
        <v>1</v>
      </c>
      <c r="L480" s="39"/>
      <c r="M480" s="197" t="s">
        <v>1</v>
      </c>
      <c r="N480" s="198" t="s">
        <v>42</v>
      </c>
      <c r="O480" s="71"/>
      <c r="P480" s="199">
        <f>O480*H480</f>
        <v>0</v>
      </c>
      <c r="Q480" s="199">
        <v>0</v>
      </c>
      <c r="R480" s="199">
        <f>Q480*H480</f>
        <v>0</v>
      </c>
      <c r="S480" s="199">
        <v>0</v>
      </c>
      <c r="T480" s="200">
        <f>S480*H480</f>
        <v>0</v>
      </c>
      <c r="U480" s="34"/>
      <c r="V480" s="34"/>
      <c r="W480" s="34"/>
      <c r="X480" s="34"/>
      <c r="Y480" s="34"/>
      <c r="Z480" s="34"/>
      <c r="AA480" s="34"/>
      <c r="AB480" s="34"/>
      <c r="AC480" s="34"/>
      <c r="AD480" s="34"/>
      <c r="AE480" s="34"/>
      <c r="AR480" s="201" t="s">
        <v>227</v>
      </c>
      <c r="AT480" s="201" t="s">
        <v>222</v>
      </c>
      <c r="AU480" s="201" t="s">
        <v>89</v>
      </c>
      <c r="AY480" s="17" t="s">
        <v>220</v>
      </c>
      <c r="BE480" s="202">
        <f>IF(N480="základní",J480,0)</f>
        <v>0</v>
      </c>
      <c r="BF480" s="202">
        <f>IF(N480="snížená",J480,0)</f>
        <v>0</v>
      </c>
      <c r="BG480" s="202">
        <f>IF(N480="zákl. přenesená",J480,0)</f>
        <v>0</v>
      </c>
      <c r="BH480" s="202">
        <f>IF(N480="sníž. přenesená",J480,0)</f>
        <v>0</v>
      </c>
      <c r="BI480" s="202">
        <f>IF(N480="nulová",J480,0)</f>
        <v>0</v>
      </c>
      <c r="BJ480" s="17" t="s">
        <v>89</v>
      </c>
      <c r="BK480" s="202">
        <f>ROUND(I480*H480,2)</f>
        <v>0</v>
      </c>
      <c r="BL480" s="17" t="s">
        <v>227</v>
      </c>
      <c r="BM480" s="201" t="s">
        <v>913</v>
      </c>
    </row>
    <row r="481" spans="2:51" s="13" customFormat="1" ht="12">
      <c r="B481" s="203"/>
      <c r="C481" s="204"/>
      <c r="D481" s="205" t="s">
        <v>229</v>
      </c>
      <c r="E481" s="206" t="s">
        <v>1</v>
      </c>
      <c r="F481" s="207" t="s">
        <v>914</v>
      </c>
      <c r="G481" s="204"/>
      <c r="H481" s="208">
        <v>3</v>
      </c>
      <c r="I481" s="209"/>
      <c r="J481" s="204"/>
      <c r="K481" s="204"/>
      <c r="L481" s="210"/>
      <c r="M481" s="211"/>
      <c r="N481" s="212"/>
      <c r="O481" s="212"/>
      <c r="P481" s="212"/>
      <c r="Q481" s="212"/>
      <c r="R481" s="212"/>
      <c r="S481" s="212"/>
      <c r="T481" s="213"/>
      <c r="AT481" s="214" t="s">
        <v>229</v>
      </c>
      <c r="AU481" s="214" t="s">
        <v>89</v>
      </c>
      <c r="AV481" s="13" t="s">
        <v>89</v>
      </c>
      <c r="AW481" s="13" t="s">
        <v>31</v>
      </c>
      <c r="AX481" s="13" t="s">
        <v>83</v>
      </c>
      <c r="AY481" s="214" t="s">
        <v>220</v>
      </c>
    </row>
    <row r="482" spans="1:65" s="2" customFormat="1" ht="33" customHeight="1">
      <c r="A482" s="34"/>
      <c r="B482" s="35"/>
      <c r="C482" s="190" t="s">
        <v>915</v>
      </c>
      <c r="D482" s="190" t="s">
        <v>222</v>
      </c>
      <c r="E482" s="191" t="s">
        <v>916</v>
      </c>
      <c r="F482" s="192" t="s">
        <v>917</v>
      </c>
      <c r="G482" s="193" t="s">
        <v>867</v>
      </c>
      <c r="H482" s="194">
        <v>1</v>
      </c>
      <c r="I482" s="195"/>
      <c r="J482" s="196">
        <f>ROUND(I482*H482,2)</f>
        <v>0</v>
      </c>
      <c r="K482" s="192" t="s">
        <v>1</v>
      </c>
      <c r="L482" s="39"/>
      <c r="M482" s="197" t="s">
        <v>1</v>
      </c>
      <c r="N482" s="198" t="s">
        <v>42</v>
      </c>
      <c r="O482" s="71"/>
      <c r="P482" s="199">
        <f>O482*H482</f>
        <v>0</v>
      </c>
      <c r="Q482" s="199">
        <v>0</v>
      </c>
      <c r="R482" s="199">
        <f>Q482*H482</f>
        <v>0</v>
      </c>
      <c r="S482" s="199">
        <v>0</v>
      </c>
      <c r="T482" s="200">
        <f>S482*H482</f>
        <v>0</v>
      </c>
      <c r="U482" s="34"/>
      <c r="V482" s="34"/>
      <c r="W482" s="34"/>
      <c r="X482" s="34"/>
      <c r="Y482" s="34"/>
      <c r="Z482" s="34"/>
      <c r="AA482" s="34"/>
      <c r="AB482" s="34"/>
      <c r="AC482" s="34"/>
      <c r="AD482" s="34"/>
      <c r="AE482" s="34"/>
      <c r="AR482" s="201" t="s">
        <v>227</v>
      </c>
      <c r="AT482" s="201" t="s">
        <v>222</v>
      </c>
      <c r="AU482" s="201" t="s">
        <v>89</v>
      </c>
      <c r="AY482" s="17" t="s">
        <v>220</v>
      </c>
      <c r="BE482" s="202">
        <f>IF(N482="základní",J482,0)</f>
        <v>0</v>
      </c>
      <c r="BF482" s="202">
        <f>IF(N482="snížená",J482,0)</f>
        <v>0</v>
      </c>
      <c r="BG482" s="202">
        <f>IF(N482="zákl. přenesená",J482,0)</f>
        <v>0</v>
      </c>
      <c r="BH482" s="202">
        <f>IF(N482="sníž. přenesená",J482,0)</f>
        <v>0</v>
      </c>
      <c r="BI482" s="202">
        <f>IF(N482="nulová",J482,0)</f>
        <v>0</v>
      </c>
      <c r="BJ482" s="17" t="s">
        <v>89</v>
      </c>
      <c r="BK482" s="202">
        <f>ROUND(I482*H482,2)</f>
        <v>0</v>
      </c>
      <c r="BL482" s="17" t="s">
        <v>227</v>
      </c>
      <c r="BM482" s="201" t="s">
        <v>918</v>
      </c>
    </row>
    <row r="483" spans="2:51" s="13" customFormat="1" ht="12">
      <c r="B483" s="203"/>
      <c r="C483" s="204"/>
      <c r="D483" s="205" t="s">
        <v>229</v>
      </c>
      <c r="E483" s="206" t="s">
        <v>1</v>
      </c>
      <c r="F483" s="207" t="s">
        <v>919</v>
      </c>
      <c r="G483" s="204"/>
      <c r="H483" s="208">
        <v>1</v>
      </c>
      <c r="I483" s="209"/>
      <c r="J483" s="204"/>
      <c r="K483" s="204"/>
      <c r="L483" s="210"/>
      <c r="M483" s="211"/>
      <c r="N483" s="212"/>
      <c r="O483" s="212"/>
      <c r="P483" s="212"/>
      <c r="Q483" s="212"/>
      <c r="R483" s="212"/>
      <c r="S483" s="212"/>
      <c r="T483" s="213"/>
      <c r="AT483" s="214" t="s">
        <v>229</v>
      </c>
      <c r="AU483" s="214" t="s">
        <v>89</v>
      </c>
      <c r="AV483" s="13" t="s">
        <v>89</v>
      </c>
      <c r="AW483" s="13" t="s">
        <v>31</v>
      </c>
      <c r="AX483" s="13" t="s">
        <v>83</v>
      </c>
      <c r="AY483" s="214" t="s">
        <v>220</v>
      </c>
    </row>
    <row r="484" spans="1:65" s="2" customFormat="1" ht="16.5" customHeight="1">
      <c r="A484" s="34"/>
      <c r="B484" s="35"/>
      <c r="C484" s="190" t="s">
        <v>920</v>
      </c>
      <c r="D484" s="190" t="s">
        <v>222</v>
      </c>
      <c r="E484" s="191" t="s">
        <v>921</v>
      </c>
      <c r="F484" s="192" t="s">
        <v>922</v>
      </c>
      <c r="G484" s="193" t="s">
        <v>867</v>
      </c>
      <c r="H484" s="194">
        <v>1</v>
      </c>
      <c r="I484" s="195"/>
      <c r="J484" s="196">
        <f>ROUND(I484*H484,2)</f>
        <v>0</v>
      </c>
      <c r="K484" s="192" t="s">
        <v>1</v>
      </c>
      <c r="L484" s="39"/>
      <c r="M484" s="197" t="s">
        <v>1</v>
      </c>
      <c r="N484" s="198" t="s">
        <v>42</v>
      </c>
      <c r="O484" s="71"/>
      <c r="P484" s="199">
        <f>O484*H484</f>
        <v>0</v>
      </c>
      <c r="Q484" s="199">
        <v>0</v>
      </c>
      <c r="R484" s="199">
        <f>Q484*H484</f>
        <v>0</v>
      </c>
      <c r="S484" s="199">
        <v>0</v>
      </c>
      <c r="T484" s="200">
        <f>S484*H484</f>
        <v>0</v>
      </c>
      <c r="U484" s="34"/>
      <c r="V484" s="34"/>
      <c r="W484" s="34"/>
      <c r="X484" s="34"/>
      <c r="Y484" s="34"/>
      <c r="Z484" s="34"/>
      <c r="AA484" s="34"/>
      <c r="AB484" s="34"/>
      <c r="AC484" s="34"/>
      <c r="AD484" s="34"/>
      <c r="AE484" s="34"/>
      <c r="AR484" s="201" t="s">
        <v>227</v>
      </c>
      <c r="AT484" s="201" t="s">
        <v>222</v>
      </c>
      <c r="AU484" s="201" t="s">
        <v>89</v>
      </c>
      <c r="AY484" s="17" t="s">
        <v>220</v>
      </c>
      <c r="BE484" s="202">
        <f>IF(N484="základní",J484,0)</f>
        <v>0</v>
      </c>
      <c r="BF484" s="202">
        <f>IF(N484="snížená",J484,0)</f>
        <v>0</v>
      </c>
      <c r="BG484" s="202">
        <f>IF(N484="zákl. přenesená",J484,0)</f>
        <v>0</v>
      </c>
      <c r="BH484" s="202">
        <f>IF(N484="sníž. přenesená",J484,0)</f>
        <v>0</v>
      </c>
      <c r="BI484" s="202">
        <f>IF(N484="nulová",J484,0)</f>
        <v>0</v>
      </c>
      <c r="BJ484" s="17" t="s">
        <v>89</v>
      </c>
      <c r="BK484" s="202">
        <f>ROUND(I484*H484,2)</f>
        <v>0</v>
      </c>
      <c r="BL484" s="17" t="s">
        <v>227</v>
      </c>
      <c r="BM484" s="201" t="s">
        <v>923</v>
      </c>
    </row>
    <row r="485" spans="2:51" s="13" customFormat="1" ht="12">
      <c r="B485" s="203"/>
      <c r="C485" s="204"/>
      <c r="D485" s="205" t="s">
        <v>229</v>
      </c>
      <c r="E485" s="206" t="s">
        <v>1</v>
      </c>
      <c r="F485" s="207" t="s">
        <v>924</v>
      </c>
      <c r="G485" s="204"/>
      <c r="H485" s="208">
        <v>1</v>
      </c>
      <c r="I485" s="209"/>
      <c r="J485" s="204"/>
      <c r="K485" s="204"/>
      <c r="L485" s="210"/>
      <c r="M485" s="211"/>
      <c r="N485" s="212"/>
      <c r="O485" s="212"/>
      <c r="P485" s="212"/>
      <c r="Q485" s="212"/>
      <c r="R485" s="212"/>
      <c r="S485" s="212"/>
      <c r="T485" s="213"/>
      <c r="AT485" s="214" t="s">
        <v>229</v>
      </c>
      <c r="AU485" s="214" t="s">
        <v>89</v>
      </c>
      <c r="AV485" s="13" t="s">
        <v>89</v>
      </c>
      <c r="AW485" s="13" t="s">
        <v>31</v>
      </c>
      <c r="AX485" s="13" t="s">
        <v>83</v>
      </c>
      <c r="AY485" s="214" t="s">
        <v>220</v>
      </c>
    </row>
    <row r="486" spans="2:63" s="12" customFormat="1" ht="22.9" customHeight="1">
      <c r="B486" s="174"/>
      <c r="C486" s="175"/>
      <c r="D486" s="176" t="s">
        <v>75</v>
      </c>
      <c r="E486" s="188" t="s">
        <v>925</v>
      </c>
      <c r="F486" s="188" t="s">
        <v>926</v>
      </c>
      <c r="G486" s="175"/>
      <c r="H486" s="175"/>
      <c r="I486" s="178"/>
      <c r="J486" s="189">
        <f>BK486</f>
        <v>0</v>
      </c>
      <c r="K486" s="175"/>
      <c r="L486" s="180"/>
      <c r="M486" s="181"/>
      <c r="N486" s="182"/>
      <c r="O486" s="182"/>
      <c r="P486" s="183">
        <f>P487</f>
        <v>0</v>
      </c>
      <c r="Q486" s="182"/>
      <c r="R486" s="183">
        <f>R487</f>
        <v>0</v>
      </c>
      <c r="S486" s="182"/>
      <c r="T486" s="184">
        <f>T487</f>
        <v>0</v>
      </c>
      <c r="AR486" s="185" t="s">
        <v>83</v>
      </c>
      <c r="AT486" s="186" t="s">
        <v>75</v>
      </c>
      <c r="AU486" s="186" t="s">
        <v>83</v>
      </c>
      <c r="AY486" s="185" t="s">
        <v>220</v>
      </c>
      <c r="BK486" s="187">
        <f>BK487</f>
        <v>0</v>
      </c>
    </row>
    <row r="487" spans="1:65" s="2" customFormat="1" ht="16.5" customHeight="1">
      <c r="A487" s="34"/>
      <c r="B487" s="35"/>
      <c r="C487" s="190" t="s">
        <v>927</v>
      </c>
      <c r="D487" s="190" t="s">
        <v>222</v>
      </c>
      <c r="E487" s="191" t="s">
        <v>928</v>
      </c>
      <c r="F487" s="192" t="s">
        <v>929</v>
      </c>
      <c r="G487" s="193" t="s">
        <v>339</v>
      </c>
      <c r="H487" s="194">
        <v>2134.898</v>
      </c>
      <c r="I487" s="195"/>
      <c r="J487" s="196">
        <f>ROUND(I487*H487,2)</f>
        <v>0</v>
      </c>
      <c r="K487" s="192" t="s">
        <v>226</v>
      </c>
      <c r="L487" s="39"/>
      <c r="M487" s="197" t="s">
        <v>1</v>
      </c>
      <c r="N487" s="198" t="s">
        <v>42</v>
      </c>
      <c r="O487" s="71"/>
      <c r="P487" s="199">
        <f>O487*H487</f>
        <v>0</v>
      </c>
      <c r="Q487" s="199">
        <v>0</v>
      </c>
      <c r="R487" s="199">
        <f>Q487*H487</f>
        <v>0</v>
      </c>
      <c r="S487" s="199">
        <v>0</v>
      </c>
      <c r="T487" s="200">
        <f>S487*H487</f>
        <v>0</v>
      </c>
      <c r="U487" s="34"/>
      <c r="V487" s="34"/>
      <c r="W487" s="34"/>
      <c r="X487" s="34"/>
      <c r="Y487" s="34"/>
      <c r="Z487" s="34"/>
      <c r="AA487" s="34"/>
      <c r="AB487" s="34"/>
      <c r="AC487" s="34"/>
      <c r="AD487" s="34"/>
      <c r="AE487" s="34"/>
      <c r="AR487" s="201" t="s">
        <v>227</v>
      </c>
      <c r="AT487" s="201" t="s">
        <v>222</v>
      </c>
      <c r="AU487" s="201" t="s">
        <v>89</v>
      </c>
      <c r="AY487" s="17" t="s">
        <v>220</v>
      </c>
      <c r="BE487" s="202">
        <f>IF(N487="základní",J487,0)</f>
        <v>0</v>
      </c>
      <c r="BF487" s="202">
        <f>IF(N487="snížená",J487,0)</f>
        <v>0</v>
      </c>
      <c r="BG487" s="202">
        <f>IF(N487="zákl. přenesená",J487,0)</f>
        <v>0</v>
      </c>
      <c r="BH487" s="202">
        <f>IF(N487="sníž. přenesená",J487,0)</f>
        <v>0</v>
      </c>
      <c r="BI487" s="202">
        <f>IF(N487="nulová",J487,0)</f>
        <v>0</v>
      </c>
      <c r="BJ487" s="17" t="s">
        <v>89</v>
      </c>
      <c r="BK487" s="202">
        <f>ROUND(I487*H487,2)</f>
        <v>0</v>
      </c>
      <c r="BL487" s="17" t="s">
        <v>227</v>
      </c>
      <c r="BM487" s="201" t="s">
        <v>930</v>
      </c>
    </row>
    <row r="488" spans="2:63" s="12" customFormat="1" ht="25.9" customHeight="1">
      <c r="B488" s="174"/>
      <c r="C488" s="175"/>
      <c r="D488" s="176" t="s">
        <v>75</v>
      </c>
      <c r="E488" s="177" t="s">
        <v>931</v>
      </c>
      <c r="F488" s="177" t="s">
        <v>932</v>
      </c>
      <c r="G488" s="175"/>
      <c r="H488" s="175"/>
      <c r="I488" s="178"/>
      <c r="J488" s="179">
        <f>BK488</f>
        <v>0</v>
      </c>
      <c r="K488" s="175"/>
      <c r="L488" s="180"/>
      <c r="M488" s="181"/>
      <c r="N488" s="182"/>
      <c r="O488" s="182"/>
      <c r="P488" s="183">
        <f>P489+P514+P533+P574+P579+P618+P633+P665+P724+P777+P796+P810+P840</f>
        <v>0</v>
      </c>
      <c r="Q488" s="182"/>
      <c r="R488" s="183">
        <f>R489+R514+R533+R574+R579+R618+R633+R665+R724+R777+R796+R810+R840</f>
        <v>86.69115017000001</v>
      </c>
      <c r="S488" s="182"/>
      <c r="T488" s="184">
        <f>T489+T514+T533+T574+T579+T618+T633+T665+T724+T777+T796+T810+T840</f>
        <v>0</v>
      </c>
      <c r="AR488" s="185" t="s">
        <v>89</v>
      </c>
      <c r="AT488" s="186" t="s">
        <v>75</v>
      </c>
      <c r="AU488" s="186" t="s">
        <v>76</v>
      </c>
      <c r="AY488" s="185" t="s">
        <v>220</v>
      </c>
      <c r="BK488" s="187">
        <f>BK489+BK514+BK533+BK574+BK579+BK618+BK633+BK665+BK724+BK777+BK796+BK810+BK840</f>
        <v>0</v>
      </c>
    </row>
    <row r="489" spans="2:63" s="12" customFormat="1" ht="22.9" customHeight="1">
      <c r="B489" s="174"/>
      <c r="C489" s="175"/>
      <c r="D489" s="176" t="s">
        <v>75</v>
      </c>
      <c r="E489" s="188" t="s">
        <v>933</v>
      </c>
      <c r="F489" s="188" t="s">
        <v>934</v>
      </c>
      <c r="G489" s="175"/>
      <c r="H489" s="175"/>
      <c r="I489" s="178"/>
      <c r="J489" s="189">
        <f>BK489</f>
        <v>0</v>
      </c>
      <c r="K489" s="175"/>
      <c r="L489" s="180"/>
      <c r="M489" s="181"/>
      <c r="N489" s="182"/>
      <c r="O489" s="182"/>
      <c r="P489" s="183">
        <f>SUM(P490:P513)</f>
        <v>0</v>
      </c>
      <c r="Q489" s="182"/>
      <c r="R489" s="183">
        <f>SUM(R490:R513)</f>
        <v>9.547482379999998</v>
      </c>
      <c r="S489" s="182"/>
      <c r="T489" s="184">
        <f>SUM(T490:T513)</f>
        <v>0</v>
      </c>
      <c r="AR489" s="185" t="s">
        <v>89</v>
      </c>
      <c r="AT489" s="186" t="s">
        <v>75</v>
      </c>
      <c r="AU489" s="186" t="s">
        <v>83</v>
      </c>
      <c r="AY489" s="185" t="s">
        <v>220</v>
      </c>
      <c r="BK489" s="187">
        <f>SUM(BK490:BK513)</f>
        <v>0</v>
      </c>
    </row>
    <row r="490" spans="1:65" s="2" customFormat="1" ht="24">
      <c r="A490" s="34"/>
      <c r="B490" s="35"/>
      <c r="C490" s="190" t="s">
        <v>935</v>
      </c>
      <c r="D490" s="190" t="s">
        <v>222</v>
      </c>
      <c r="E490" s="191" t="s">
        <v>936</v>
      </c>
      <c r="F490" s="192" t="s">
        <v>937</v>
      </c>
      <c r="G490" s="193" t="s">
        <v>301</v>
      </c>
      <c r="H490" s="194">
        <v>895.331</v>
      </c>
      <c r="I490" s="195"/>
      <c r="J490" s="196">
        <f>ROUND(I490*H490,2)</f>
        <v>0</v>
      </c>
      <c r="K490" s="192" t="s">
        <v>226</v>
      </c>
      <c r="L490" s="39"/>
      <c r="M490" s="197" t="s">
        <v>1</v>
      </c>
      <c r="N490" s="198" t="s">
        <v>42</v>
      </c>
      <c r="O490" s="71"/>
      <c r="P490" s="199">
        <f>O490*H490</f>
        <v>0</v>
      </c>
      <c r="Q490" s="199">
        <v>0</v>
      </c>
      <c r="R490" s="199">
        <f>Q490*H490</f>
        <v>0</v>
      </c>
      <c r="S490" s="199">
        <v>0</v>
      </c>
      <c r="T490" s="200">
        <f>S490*H490</f>
        <v>0</v>
      </c>
      <c r="U490" s="34"/>
      <c r="V490" s="34"/>
      <c r="W490" s="34"/>
      <c r="X490" s="34"/>
      <c r="Y490" s="34"/>
      <c r="Z490" s="34"/>
      <c r="AA490" s="34"/>
      <c r="AB490" s="34"/>
      <c r="AC490" s="34"/>
      <c r="AD490" s="34"/>
      <c r="AE490" s="34"/>
      <c r="AR490" s="201" t="s">
        <v>298</v>
      </c>
      <c r="AT490" s="201" t="s">
        <v>222</v>
      </c>
      <c r="AU490" s="201" t="s">
        <v>89</v>
      </c>
      <c r="AY490" s="17" t="s">
        <v>220</v>
      </c>
      <c r="BE490" s="202">
        <f>IF(N490="základní",J490,0)</f>
        <v>0</v>
      </c>
      <c r="BF490" s="202">
        <f>IF(N490="snížená",J490,0)</f>
        <v>0</v>
      </c>
      <c r="BG490" s="202">
        <f>IF(N490="zákl. přenesená",J490,0)</f>
        <v>0</v>
      </c>
      <c r="BH490" s="202">
        <f>IF(N490="sníž. přenesená",J490,0)</f>
        <v>0</v>
      </c>
      <c r="BI490" s="202">
        <f>IF(N490="nulová",J490,0)</f>
        <v>0</v>
      </c>
      <c r="BJ490" s="17" t="s">
        <v>89</v>
      </c>
      <c r="BK490" s="202">
        <f>ROUND(I490*H490,2)</f>
        <v>0</v>
      </c>
      <c r="BL490" s="17" t="s">
        <v>298</v>
      </c>
      <c r="BM490" s="201" t="s">
        <v>938</v>
      </c>
    </row>
    <row r="491" spans="2:51" s="13" customFormat="1" ht="12">
      <c r="B491" s="203"/>
      <c r="C491" s="204"/>
      <c r="D491" s="205" t="s">
        <v>229</v>
      </c>
      <c r="E491" s="206" t="s">
        <v>1</v>
      </c>
      <c r="F491" s="207" t="s">
        <v>939</v>
      </c>
      <c r="G491" s="204"/>
      <c r="H491" s="208">
        <v>895.331</v>
      </c>
      <c r="I491" s="209"/>
      <c r="J491" s="204"/>
      <c r="K491" s="204"/>
      <c r="L491" s="210"/>
      <c r="M491" s="211"/>
      <c r="N491" s="212"/>
      <c r="O491" s="212"/>
      <c r="P491" s="212"/>
      <c r="Q491" s="212"/>
      <c r="R491" s="212"/>
      <c r="S491" s="212"/>
      <c r="T491" s="213"/>
      <c r="AT491" s="214" t="s">
        <v>229</v>
      </c>
      <c r="AU491" s="214" t="s">
        <v>89</v>
      </c>
      <c r="AV491" s="13" t="s">
        <v>89</v>
      </c>
      <c r="AW491" s="13" t="s">
        <v>31</v>
      </c>
      <c r="AX491" s="13" t="s">
        <v>83</v>
      </c>
      <c r="AY491" s="214" t="s">
        <v>220</v>
      </c>
    </row>
    <row r="492" spans="1:65" s="2" customFormat="1" ht="16.5" customHeight="1">
      <c r="A492" s="34"/>
      <c r="B492" s="35"/>
      <c r="C492" s="226" t="s">
        <v>940</v>
      </c>
      <c r="D492" s="226" t="s">
        <v>408</v>
      </c>
      <c r="E492" s="227" t="s">
        <v>941</v>
      </c>
      <c r="F492" s="228" t="s">
        <v>942</v>
      </c>
      <c r="G492" s="229" t="s">
        <v>339</v>
      </c>
      <c r="H492" s="230">
        <v>0.269</v>
      </c>
      <c r="I492" s="231"/>
      <c r="J492" s="232">
        <f>ROUND(I492*H492,2)</f>
        <v>0</v>
      </c>
      <c r="K492" s="228" t="s">
        <v>226</v>
      </c>
      <c r="L492" s="233"/>
      <c r="M492" s="234" t="s">
        <v>1</v>
      </c>
      <c r="N492" s="235" t="s">
        <v>42</v>
      </c>
      <c r="O492" s="71"/>
      <c r="P492" s="199">
        <f>O492*H492</f>
        <v>0</v>
      </c>
      <c r="Q492" s="199">
        <v>1</v>
      </c>
      <c r="R492" s="199">
        <f>Q492*H492</f>
        <v>0.269</v>
      </c>
      <c r="S492" s="199">
        <v>0</v>
      </c>
      <c r="T492" s="200">
        <f>S492*H492</f>
        <v>0</v>
      </c>
      <c r="U492" s="34"/>
      <c r="V492" s="34"/>
      <c r="W492" s="34"/>
      <c r="X492" s="34"/>
      <c r="Y492" s="34"/>
      <c r="Z492" s="34"/>
      <c r="AA492" s="34"/>
      <c r="AB492" s="34"/>
      <c r="AC492" s="34"/>
      <c r="AD492" s="34"/>
      <c r="AE492" s="34"/>
      <c r="AR492" s="201" t="s">
        <v>399</v>
      </c>
      <c r="AT492" s="201" t="s">
        <v>408</v>
      </c>
      <c r="AU492" s="201" t="s">
        <v>89</v>
      </c>
      <c r="AY492" s="17" t="s">
        <v>220</v>
      </c>
      <c r="BE492" s="202">
        <f>IF(N492="základní",J492,0)</f>
        <v>0</v>
      </c>
      <c r="BF492" s="202">
        <f>IF(N492="snížená",J492,0)</f>
        <v>0</v>
      </c>
      <c r="BG492" s="202">
        <f>IF(N492="zákl. přenesená",J492,0)</f>
        <v>0</v>
      </c>
      <c r="BH492" s="202">
        <f>IF(N492="sníž. přenesená",J492,0)</f>
        <v>0</v>
      </c>
      <c r="BI492" s="202">
        <f>IF(N492="nulová",J492,0)</f>
        <v>0</v>
      </c>
      <c r="BJ492" s="17" t="s">
        <v>89</v>
      </c>
      <c r="BK492" s="202">
        <f>ROUND(I492*H492,2)</f>
        <v>0</v>
      </c>
      <c r="BL492" s="17" t="s">
        <v>298</v>
      </c>
      <c r="BM492" s="201" t="s">
        <v>943</v>
      </c>
    </row>
    <row r="493" spans="2:51" s="13" customFormat="1" ht="12">
      <c r="B493" s="203"/>
      <c r="C493" s="204"/>
      <c r="D493" s="205" t="s">
        <v>229</v>
      </c>
      <c r="E493" s="204"/>
      <c r="F493" s="207" t="s">
        <v>944</v>
      </c>
      <c r="G493" s="204"/>
      <c r="H493" s="208">
        <v>0.269</v>
      </c>
      <c r="I493" s="209"/>
      <c r="J493" s="204"/>
      <c r="K493" s="204"/>
      <c r="L493" s="210"/>
      <c r="M493" s="211"/>
      <c r="N493" s="212"/>
      <c r="O493" s="212"/>
      <c r="P493" s="212"/>
      <c r="Q493" s="212"/>
      <c r="R493" s="212"/>
      <c r="S493" s="212"/>
      <c r="T493" s="213"/>
      <c r="AT493" s="214" t="s">
        <v>229</v>
      </c>
      <c r="AU493" s="214" t="s">
        <v>89</v>
      </c>
      <c r="AV493" s="13" t="s">
        <v>89</v>
      </c>
      <c r="AW493" s="13" t="s">
        <v>4</v>
      </c>
      <c r="AX493" s="13" t="s">
        <v>83</v>
      </c>
      <c r="AY493" s="214" t="s">
        <v>220</v>
      </c>
    </row>
    <row r="494" spans="1:65" s="2" customFormat="1" ht="24">
      <c r="A494" s="34"/>
      <c r="B494" s="35"/>
      <c r="C494" s="190" t="s">
        <v>945</v>
      </c>
      <c r="D494" s="190" t="s">
        <v>222</v>
      </c>
      <c r="E494" s="191" t="s">
        <v>946</v>
      </c>
      <c r="F494" s="192" t="s">
        <v>947</v>
      </c>
      <c r="G494" s="193" t="s">
        <v>301</v>
      </c>
      <c r="H494" s="194">
        <v>184.63</v>
      </c>
      <c r="I494" s="195"/>
      <c r="J494" s="196">
        <f>ROUND(I494*H494,2)</f>
        <v>0</v>
      </c>
      <c r="K494" s="192" t="s">
        <v>226</v>
      </c>
      <c r="L494" s="39"/>
      <c r="M494" s="197" t="s">
        <v>1</v>
      </c>
      <c r="N494" s="198" t="s">
        <v>42</v>
      </c>
      <c r="O494" s="71"/>
      <c r="P494" s="199">
        <f>O494*H494</f>
        <v>0</v>
      </c>
      <c r="Q494" s="199">
        <v>0</v>
      </c>
      <c r="R494" s="199">
        <f>Q494*H494</f>
        <v>0</v>
      </c>
      <c r="S494" s="199">
        <v>0</v>
      </c>
      <c r="T494" s="200">
        <f>S494*H494</f>
        <v>0</v>
      </c>
      <c r="U494" s="34"/>
      <c r="V494" s="34"/>
      <c r="W494" s="34"/>
      <c r="X494" s="34"/>
      <c r="Y494" s="34"/>
      <c r="Z494" s="34"/>
      <c r="AA494" s="34"/>
      <c r="AB494" s="34"/>
      <c r="AC494" s="34"/>
      <c r="AD494" s="34"/>
      <c r="AE494" s="34"/>
      <c r="AR494" s="201" t="s">
        <v>298</v>
      </c>
      <c r="AT494" s="201" t="s">
        <v>222</v>
      </c>
      <c r="AU494" s="201" t="s">
        <v>89</v>
      </c>
      <c r="AY494" s="17" t="s">
        <v>220</v>
      </c>
      <c r="BE494" s="202">
        <f>IF(N494="základní",J494,0)</f>
        <v>0</v>
      </c>
      <c r="BF494" s="202">
        <f>IF(N494="snížená",J494,0)</f>
        <v>0</v>
      </c>
      <c r="BG494" s="202">
        <f>IF(N494="zákl. přenesená",J494,0)</f>
        <v>0</v>
      </c>
      <c r="BH494" s="202">
        <f>IF(N494="sníž. přenesená",J494,0)</f>
        <v>0</v>
      </c>
      <c r="BI494" s="202">
        <f>IF(N494="nulová",J494,0)</f>
        <v>0</v>
      </c>
      <c r="BJ494" s="17" t="s">
        <v>89</v>
      </c>
      <c r="BK494" s="202">
        <f>ROUND(I494*H494,2)</f>
        <v>0</v>
      </c>
      <c r="BL494" s="17" t="s">
        <v>298</v>
      </c>
      <c r="BM494" s="201" t="s">
        <v>948</v>
      </c>
    </row>
    <row r="495" spans="2:51" s="13" customFormat="1" ht="12">
      <c r="B495" s="203"/>
      <c r="C495" s="204"/>
      <c r="D495" s="205" t="s">
        <v>229</v>
      </c>
      <c r="E495" s="206" t="s">
        <v>1</v>
      </c>
      <c r="F495" s="207" t="s">
        <v>949</v>
      </c>
      <c r="G495" s="204"/>
      <c r="H495" s="208">
        <v>184.63</v>
      </c>
      <c r="I495" s="209"/>
      <c r="J495" s="204"/>
      <c r="K495" s="204"/>
      <c r="L495" s="210"/>
      <c r="M495" s="211"/>
      <c r="N495" s="212"/>
      <c r="O495" s="212"/>
      <c r="P495" s="212"/>
      <c r="Q495" s="212"/>
      <c r="R495" s="212"/>
      <c r="S495" s="212"/>
      <c r="T495" s="213"/>
      <c r="AT495" s="214" t="s">
        <v>229</v>
      </c>
      <c r="AU495" s="214" t="s">
        <v>89</v>
      </c>
      <c r="AV495" s="13" t="s">
        <v>89</v>
      </c>
      <c r="AW495" s="13" t="s">
        <v>31</v>
      </c>
      <c r="AX495" s="13" t="s">
        <v>83</v>
      </c>
      <c r="AY495" s="214" t="s">
        <v>220</v>
      </c>
    </row>
    <row r="496" spans="1:65" s="2" customFormat="1" ht="16.5" customHeight="1">
      <c r="A496" s="34"/>
      <c r="B496" s="35"/>
      <c r="C496" s="226" t="s">
        <v>950</v>
      </c>
      <c r="D496" s="226" t="s">
        <v>408</v>
      </c>
      <c r="E496" s="227" t="s">
        <v>941</v>
      </c>
      <c r="F496" s="228" t="s">
        <v>942</v>
      </c>
      <c r="G496" s="229" t="s">
        <v>339</v>
      </c>
      <c r="H496" s="230">
        <v>0.065</v>
      </c>
      <c r="I496" s="231"/>
      <c r="J496" s="232">
        <f>ROUND(I496*H496,2)</f>
        <v>0</v>
      </c>
      <c r="K496" s="228" t="s">
        <v>226</v>
      </c>
      <c r="L496" s="233"/>
      <c r="M496" s="234" t="s">
        <v>1</v>
      </c>
      <c r="N496" s="235" t="s">
        <v>42</v>
      </c>
      <c r="O496" s="71"/>
      <c r="P496" s="199">
        <f>O496*H496</f>
        <v>0</v>
      </c>
      <c r="Q496" s="199">
        <v>1</v>
      </c>
      <c r="R496" s="199">
        <f>Q496*H496</f>
        <v>0.065</v>
      </c>
      <c r="S496" s="199">
        <v>0</v>
      </c>
      <c r="T496" s="200">
        <f>S496*H496</f>
        <v>0</v>
      </c>
      <c r="U496" s="34"/>
      <c r="V496" s="34"/>
      <c r="W496" s="34"/>
      <c r="X496" s="34"/>
      <c r="Y496" s="34"/>
      <c r="Z496" s="34"/>
      <c r="AA496" s="34"/>
      <c r="AB496" s="34"/>
      <c r="AC496" s="34"/>
      <c r="AD496" s="34"/>
      <c r="AE496" s="34"/>
      <c r="AR496" s="201" t="s">
        <v>399</v>
      </c>
      <c r="AT496" s="201" t="s">
        <v>408</v>
      </c>
      <c r="AU496" s="201" t="s">
        <v>89</v>
      </c>
      <c r="AY496" s="17" t="s">
        <v>220</v>
      </c>
      <c r="BE496" s="202">
        <f>IF(N496="základní",J496,0)</f>
        <v>0</v>
      </c>
      <c r="BF496" s="202">
        <f>IF(N496="snížená",J496,0)</f>
        <v>0</v>
      </c>
      <c r="BG496" s="202">
        <f>IF(N496="zákl. přenesená",J496,0)</f>
        <v>0</v>
      </c>
      <c r="BH496" s="202">
        <f>IF(N496="sníž. přenesená",J496,0)</f>
        <v>0</v>
      </c>
      <c r="BI496" s="202">
        <f>IF(N496="nulová",J496,0)</f>
        <v>0</v>
      </c>
      <c r="BJ496" s="17" t="s">
        <v>89</v>
      </c>
      <c r="BK496" s="202">
        <f>ROUND(I496*H496,2)</f>
        <v>0</v>
      </c>
      <c r="BL496" s="17" t="s">
        <v>298</v>
      </c>
      <c r="BM496" s="201" t="s">
        <v>951</v>
      </c>
    </row>
    <row r="497" spans="2:51" s="13" customFormat="1" ht="12">
      <c r="B497" s="203"/>
      <c r="C497" s="204"/>
      <c r="D497" s="205" t="s">
        <v>229</v>
      </c>
      <c r="E497" s="204"/>
      <c r="F497" s="207" t="s">
        <v>952</v>
      </c>
      <c r="G497" s="204"/>
      <c r="H497" s="208">
        <v>0.065</v>
      </c>
      <c r="I497" s="209"/>
      <c r="J497" s="204"/>
      <c r="K497" s="204"/>
      <c r="L497" s="210"/>
      <c r="M497" s="211"/>
      <c r="N497" s="212"/>
      <c r="O497" s="212"/>
      <c r="P497" s="212"/>
      <c r="Q497" s="212"/>
      <c r="R497" s="212"/>
      <c r="S497" s="212"/>
      <c r="T497" s="213"/>
      <c r="AT497" s="214" t="s">
        <v>229</v>
      </c>
      <c r="AU497" s="214" t="s">
        <v>89</v>
      </c>
      <c r="AV497" s="13" t="s">
        <v>89</v>
      </c>
      <c r="AW497" s="13" t="s">
        <v>4</v>
      </c>
      <c r="AX497" s="13" t="s">
        <v>83</v>
      </c>
      <c r="AY497" s="214" t="s">
        <v>220</v>
      </c>
    </row>
    <row r="498" spans="1:65" s="2" customFormat="1" ht="24">
      <c r="A498" s="34"/>
      <c r="B498" s="35"/>
      <c r="C498" s="190" t="s">
        <v>953</v>
      </c>
      <c r="D498" s="190" t="s">
        <v>222</v>
      </c>
      <c r="E498" s="191" t="s">
        <v>954</v>
      </c>
      <c r="F498" s="192" t="s">
        <v>955</v>
      </c>
      <c r="G498" s="193" t="s">
        <v>301</v>
      </c>
      <c r="H498" s="194">
        <v>1355.831</v>
      </c>
      <c r="I498" s="195"/>
      <c r="J498" s="196">
        <f>ROUND(I498*H498,2)</f>
        <v>0</v>
      </c>
      <c r="K498" s="192" t="s">
        <v>226</v>
      </c>
      <c r="L498" s="39"/>
      <c r="M498" s="197" t="s">
        <v>1</v>
      </c>
      <c r="N498" s="198" t="s">
        <v>42</v>
      </c>
      <c r="O498" s="71"/>
      <c r="P498" s="199">
        <f>O498*H498</f>
        <v>0</v>
      </c>
      <c r="Q498" s="199">
        <v>0.0004</v>
      </c>
      <c r="R498" s="199">
        <f>Q498*H498</f>
        <v>0.5423323999999999</v>
      </c>
      <c r="S498" s="199">
        <v>0</v>
      </c>
      <c r="T498" s="200">
        <f>S498*H498</f>
        <v>0</v>
      </c>
      <c r="U498" s="34"/>
      <c r="V498" s="34"/>
      <c r="W498" s="34"/>
      <c r="X498" s="34"/>
      <c r="Y498" s="34"/>
      <c r="Z498" s="34"/>
      <c r="AA498" s="34"/>
      <c r="AB498" s="34"/>
      <c r="AC498" s="34"/>
      <c r="AD498" s="34"/>
      <c r="AE498" s="34"/>
      <c r="AR498" s="201" t="s">
        <v>298</v>
      </c>
      <c r="AT498" s="201" t="s">
        <v>222</v>
      </c>
      <c r="AU498" s="201" t="s">
        <v>89</v>
      </c>
      <c r="AY498" s="17" t="s">
        <v>220</v>
      </c>
      <c r="BE498" s="202">
        <f>IF(N498="základní",J498,0)</f>
        <v>0</v>
      </c>
      <c r="BF498" s="202">
        <f>IF(N498="snížená",J498,0)</f>
        <v>0</v>
      </c>
      <c r="BG498" s="202">
        <f>IF(N498="zákl. přenesená",J498,0)</f>
        <v>0</v>
      </c>
      <c r="BH498" s="202">
        <f>IF(N498="sníž. přenesená",J498,0)</f>
        <v>0</v>
      </c>
      <c r="BI498" s="202">
        <f>IF(N498="nulová",J498,0)</f>
        <v>0</v>
      </c>
      <c r="BJ498" s="17" t="s">
        <v>89</v>
      </c>
      <c r="BK498" s="202">
        <f>ROUND(I498*H498,2)</f>
        <v>0</v>
      </c>
      <c r="BL498" s="17" t="s">
        <v>298</v>
      </c>
      <c r="BM498" s="201" t="s">
        <v>956</v>
      </c>
    </row>
    <row r="499" spans="2:51" s="13" customFormat="1" ht="12">
      <c r="B499" s="203"/>
      <c r="C499" s="204"/>
      <c r="D499" s="205" t="s">
        <v>229</v>
      </c>
      <c r="E499" s="206" t="s">
        <v>1</v>
      </c>
      <c r="F499" s="207" t="s">
        <v>957</v>
      </c>
      <c r="G499" s="204"/>
      <c r="H499" s="208">
        <v>1355.831</v>
      </c>
      <c r="I499" s="209"/>
      <c r="J499" s="204"/>
      <c r="K499" s="204"/>
      <c r="L499" s="210"/>
      <c r="M499" s="211"/>
      <c r="N499" s="212"/>
      <c r="O499" s="212"/>
      <c r="P499" s="212"/>
      <c r="Q499" s="212"/>
      <c r="R499" s="212"/>
      <c r="S499" s="212"/>
      <c r="T499" s="213"/>
      <c r="AT499" s="214" t="s">
        <v>229</v>
      </c>
      <c r="AU499" s="214" t="s">
        <v>89</v>
      </c>
      <c r="AV499" s="13" t="s">
        <v>89</v>
      </c>
      <c r="AW499" s="13" t="s">
        <v>31</v>
      </c>
      <c r="AX499" s="13" t="s">
        <v>83</v>
      </c>
      <c r="AY499" s="214" t="s">
        <v>220</v>
      </c>
    </row>
    <row r="500" spans="1:65" s="2" customFormat="1" ht="24">
      <c r="A500" s="34"/>
      <c r="B500" s="35"/>
      <c r="C500" s="190" t="s">
        <v>958</v>
      </c>
      <c r="D500" s="190" t="s">
        <v>222</v>
      </c>
      <c r="E500" s="191" t="s">
        <v>959</v>
      </c>
      <c r="F500" s="192" t="s">
        <v>960</v>
      </c>
      <c r="G500" s="193" t="s">
        <v>301</v>
      </c>
      <c r="H500" s="194">
        <v>369.26</v>
      </c>
      <c r="I500" s="195"/>
      <c r="J500" s="196">
        <f>ROUND(I500*H500,2)</f>
        <v>0</v>
      </c>
      <c r="K500" s="192" t="s">
        <v>226</v>
      </c>
      <c r="L500" s="39"/>
      <c r="M500" s="197" t="s">
        <v>1</v>
      </c>
      <c r="N500" s="198" t="s">
        <v>42</v>
      </c>
      <c r="O500" s="71"/>
      <c r="P500" s="199">
        <f>O500*H500</f>
        <v>0</v>
      </c>
      <c r="Q500" s="199">
        <v>0.0004</v>
      </c>
      <c r="R500" s="199">
        <f>Q500*H500</f>
        <v>0.147704</v>
      </c>
      <c r="S500" s="199">
        <v>0</v>
      </c>
      <c r="T500" s="200">
        <f>S500*H500</f>
        <v>0</v>
      </c>
      <c r="U500" s="34"/>
      <c r="V500" s="34"/>
      <c r="W500" s="34"/>
      <c r="X500" s="34"/>
      <c r="Y500" s="34"/>
      <c r="Z500" s="34"/>
      <c r="AA500" s="34"/>
      <c r="AB500" s="34"/>
      <c r="AC500" s="34"/>
      <c r="AD500" s="34"/>
      <c r="AE500" s="34"/>
      <c r="AR500" s="201" t="s">
        <v>298</v>
      </c>
      <c r="AT500" s="201" t="s">
        <v>222</v>
      </c>
      <c r="AU500" s="201" t="s">
        <v>89</v>
      </c>
      <c r="AY500" s="17" t="s">
        <v>220</v>
      </c>
      <c r="BE500" s="202">
        <f>IF(N500="základní",J500,0)</f>
        <v>0</v>
      </c>
      <c r="BF500" s="202">
        <f>IF(N500="snížená",J500,0)</f>
        <v>0</v>
      </c>
      <c r="BG500" s="202">
        <f>IF(N500="zákl. přenesená",J500,0)</f>
        <v>0</v>
      </c>
      <c r="BH500" s="202">
        <f>IF(N500="sníž. přenesená",J500,0)</f>
        <v>0</v>
      </c>
      <c r="BI500" s="202">
        <f>IF(N500="nulová",J500,0)</f>
        <v>0</v>
      </c>
      <c r="BJ500" s="17" t="s">
        <v>89</v>
      </c>
      <c r="BK500" s="202">
        <f>ROUND(I500*H500,2)</f>
        <v>0</v>
      </c>
      <c r="BL500" s="17" t="s">
        <v>298</v>
      </c>
      <c r="BM500" s="201" t="s">
        <v>961</v>
      </c>
    </row>
    <row r="501" spans="2:51" s="13" customFormat="1" ht="12">
      <c r="B501" s="203"/>
      <c r="C501" s="204"/>
      <c r="D501" s="205" t="s">
        <v>229</v>
      </c>
      <c r="E501" s="206" t="s">
        <v>1</v>
      </c>
      <c r="F501" s="207" t="s">
        <v>962</v>
      </c>
      <c r="G501" s="204"/>
      <c r="H501" s="208">
        <v>369.26</v>
      </c>
      <c r="I501" s="209"/>
      <c r="J501" s="204"/>
      <c r="K501" s="204"/>
      <c r="L501" s="210"/>
      <c r="M501" s="211"/>
      <c r="N501" s="212"/>
      <c r="O501" s="212"/>
      <c r="P501" s="212"/>
      <c r="Q501" s="212"/>
      <c r="R501" s="212"/>
      <c r="S501" s="212"/>
      <c r="T501" s="213"/>
      <c r="AT501" s="214" t="s">
        <v>229</v>
      </c>
      <c r="AU501" s="214" t="s">
        <v>89</v>
      </c>
      <c r="AV501" s="13" t="s">
        <v>89</v>
      </c>
      <c r="AW501" s="13" t="s">
        <v>31</v>
      </c>
      <c r="AX501" s="13" t="s">
        <v>83</v>
      </c>
      <c r="AY501" s="214" t="s">
        <v>220</v>
      </c>
    </row>
    <row r="502" spans="1:65" s="2" customFormat="1" ht="24">
      <c r="A502" s="34"/>
      <c r="B502" s="35"/>
      <c r="C502" s="226" t="s">
        <v>963</v>
      </c>
      <c r="D502" s="226" t="s">
        <v>408</v>
      </c>
      <c r="E502" s="227" t="s">
        <v>964</v>
      </c>
      <c r="F502" s="228" t="s">
        <v>965</v>
      </c>
      <c r="G502" s="229" t="s">
        <v>301</v>
      </c>
      <c r="H502" s="230">
        <v>443.112</v>
      </c>
      <c r="I502" s="231"/>
      <c r="J502" s="232">
        <f>ROUND(I502*H502,2)</f>
        <v>0</v>
      </c>
      <c r="K502" s="228" t="s">
        <v>226</v>
      </c>
      <c r="L502" s="233"/>
      <c r="M502" s="234" t="s">
        <v>1</v>
      </c>
      <c r="N502" s="235" t="s">
        <v>42</v>
      </c>
      <c r="O502" s="71"/>
      <c r="P502" s="199">
        <f>O502*H502</f>
        <v>0</v>
      </c>
      <c r="Q502" s="199">
        <v>0.0035</v>
      </c>
      <c r="R502" s="199">
        <f>Q502*H502</f>
        <v>1.5508920000000002</v>
      </c>
      <c r="S502" s="199">
        <v>0</v>
      </c>
      <c r="T502" s="200">
        <f>S502*H502</f>
        <v>0</v>
      </c>
      <c r="U502" s="34"/>
      <c r="V502" s="34"/>
      <c r="W502" s="34"/>
      <c r="X502" s="34"/>
      <c r="Y502" s="34"/>
      <c r="Z502" s="34"/>
      <c r="AA502" s="34"/>
      <c r="AB502" s="34"/>
      <c r="AC502" s="34"/>
      <c r="AD502" s="34"/>
      <c r="AE502" s="34"/>
      <c r="AR502" s="201" t="s">
        <v>399</v>
      </c>
      <c r="AT502" s="201" t="s">
        <v>408</v>
      </c>
      <c r="AU502" s="201" t="s">
        <v>89</v>
      </c>
      <c r="AY502" s="17" t="s">
        <v>220</v>
      </c>
      <c r="BE502" s="202">
        <f>IF(N502="základní",J502,0)</f>
        <v>0</v>
      </c>
      <c r="BF502" s="202">
        <f>IF(N502="snížená",J502,0)</f>
        <v>0</v>
      </c>
      <c r="BG502" s="202">
        <f>IF(N502="zákl. přenesená",J502,0)</f>
        <v>0</v>
      </c>
      <c r="BH502" s="202">
        <f>IF(N502="sníž. přenesená",J502,0)</f>
        <v>0</v>
      </c>
      <c r="BI502" s="202">
        <f>IF(N502="nulová",J502,0)</f>
        <v>0</v>
      </c>
      <c r="BJ502" s="17" t="s">
        <v>89</v>
      </c>
      <c r="BK502" s="202">
        <f>ROUND(I502*H502,2)</f>
        <v>0</v>
      </c>
      <c r="BL502" s="17" t="s">
        <v>298</v>
      </c>
      <c r="BM502" s="201" t="s">
        <v>966</v>
      </c>
    </row>
    <row r="503" spans="2:51" s="13" customFormat="1" ht="12">
      <c r="B503" s="203"/>
      <c r="C503" s="204"/>
      <c r="D503" s="205" t="s">
        <v>229</v>
      </c>
      <c r="E503" s="204"/>
      <c r="F503" s="207" t="s">
        <v>967</v>
      </c>
      <c r="G503" s="204"/>
      <c r="H503" s="208">
        <v>443.112</v>
      </c>
      <c r="I503" s="209"/>
      <c r="J503" s="204"/>
      <c r="K503" s="204"/>
      <c r="L503" s="210"/>
      <c r="M503" s="211"/>
      <c r="N503" s="212"/>
      <c r="O503" s="212"/>
      <c r="P503" s="212"/>
      <c r="Q503" s="212"/>
      <c r="R503" s="212"/>
      <c r="S503" s="212"/>
      <c r="T503" s="213"/>
      <c r="AT503" s="214" t="s">
        <v>229</v>
      </c>
      <c r="AU503" s="214" t="s">
        <v>89</v>
      </c>
      <c r="AV503" s="13" t="s">
        <v>89</v>
      </c>
      <c r="AW503" s="13" t="s">
        <v>4</v>
      </c>
      <c r="AX503" s="13" t="s">
        <v>83</v>
      </c>
      <c r="AY503" s="214" t="s">
        <v>220</v>
      </c>
    </row>
    <row r="504" spans="1:65" s="2" customFormat="1" ht="24">
      <c r="A504" s="34"/>
      <c r="B504" s="35"/>
      <c r="C504" s="226" t="s">
        <v>968</v>
      </c>
      <c r="D504" s="226" t="s">
        <v>408</v>
      </c>
      <c r="E504" s="227" t="s">
        <v>964</v>
      </c>
      <c r="F504" s="228" t="s">
        <v>965</v>
      </c>
      <c r="G504" s="229" t="s">
        <v>301</v>
      </c>
      <c r="H504" s="230">
        <v>1559.206</v>
      </c>
      <c r="I504" s="231"/>
      <c r="J504" s="232">
        <f>ROUND(I504*H504,2)</f>
        <v>0</v>
      </c>
      <c r="K504" s="228" t="s">
        <v>226</v>
      </c>
      <c r="L504" s="233"/>
      <c r="M504" s="234" t="s">
        <v>1</v>
      </c>
      <c r="N504" s="235" t="s">
        <v>42</v>
      </c>
      <c r="O504" s="71"/>
      <c r="P504" s="199">
        <f>O504*H504</f>
        <v>0</v>
      </c>
      <c r="Q504" s="199">
        <v>0.0035</v>
      </c>
      <c r="R504" s="199">
        <f>Q504*H504</f>
        <v>5.457221</v>
      </c>
      <c r="S504" s="199">
        <v>0</v>
      </c>
      <c r="T504" s="200">
        <f>S504*H504</f>
        <v>0</v>
      </c>
      <c r="U504" s="34"/>
      <c r="V504" s="34"/>
      <c r="W504" s="34"/>
      <c r="X504" s="34"/>
      <c r="Y504" s="34"/>
      <c r="Z504" s="34"/>
      <c r="AA504" s="34"/>
      <c r="AB504" s="34"/>
      <c r="AC504" s="34"/>
      <c r="AD504" s="34"/>
      <c r="AE504" s="34"/>
      <c r="AR504" s="201" t="s">
        <v>399</v>
      </c>
      <c r="AT504" s="201" t="s">
        <v>408</v>
      </c>
      <c r="AU504" s="201" t="s">
        <v>89</v>
      </c>
      <c r="AY504" s="17" t="s">
        <v>220</v>
      </c>
      <c r="BE504" s="202">
        <f>IF(N504="základní",J504,0)</f>
        <v>0</v>
      </c>
      <c r="BF504" s="202">
        <f>IF(N504="snížená",J504,0)</f>
        <v>0</v>
      </c>
      <c r="BG504" s="202">
        <f>IF(N504="zákl. přenesená",J504,0)</f>
        <v>0</v>
      </c>
      <c r="BH504" s="202">
        <f>IF(N504="sníž. přenesená",J504,0)</f>
        <v>0</v>
      </c>
      <c r="BI504" s="202">
        <f>IF(N504="nulová",J504,0)</f>
        <v>0</v>
      </c>
      <c r="BJ504" s="17" t="s">
        <v>89</v>
      </c>
      <c r="BK504" s="202">
        <f>ROUND(I504*H504,2)</f>
        <v>0</v>
      </c>
      <c r="BL504" s="17" t="s">
        <v>298</v>
      </c>
      <c r="BM504" s="201" t="s">
        <v>969</v>
      </c>
    </row>
    <row r="505" spans="2:51" s="13" customFormat="1" ht="12">
      <c r="B505" s="203"/>
      <c r="C505" s="204"/>
      <c r="D505" s="205" t="s">
        <v>229</v>
      </c>
      <c r="E505" s="204"/>
      <c r="F505" s="207" t="s">
        <v>970</v>
      </c>
      <c r="G505" s="204"/>
      <c r="H505" s="208">
        <v>1559.206</v>
      </c>
      <c r="I505" s="209"/>
      <c r="J505" s="204"/>
      <c r="K505" s="204"/>
      <c r="L505" s="210"/>
      <c r="M505" s="211"/>
      <c r="N505" s="212"/>
      <c r="O505" s="212"/>
      <c r="P505" s="212"/>
      <c r="Q505" s="212"/>
      <c r="R505" s="212"/>
      <c r="S505" s="212"/>
      <c r="T505" s="213"/>
      <c r="AT505" s="214" t="s">
        <v>229</v>
      </c>
      <c r="AU505" s="214" t="s">
        <v>89</v>
      </c>
      <c r="AV505" s="13" t="s">
        <v>89</v>
      </c>
      <c r="AW505" s="13" t="s">
        <v>4</v>
      </c>
      <c r="AX505" s="13" t="s">
        <v>83</v>
      </c>
      <c r="AY505" s="214" t="s">
        <v>220</v>
      </c>
    </row>
    <row r="506" spans="1:65" s="2" customFormat="1" ht="24">
      <c r="A506" s="34"/>
      <c r="B506" s="35"/>
      <c r="C506" s="190" t="s">
        <v>971</v>
      </c>
      <c r="D506" s="190" t="s">
        <v>222</v>
      </c>
      <c r="E506" s="191" t="s">
        <v>972</v>
      </c>
      <c r="F506" s="192" t="s">
        <v>973</v>
      </c>
      <c r="G506" s="193" t="s">
        <v>301</v>
      </c>
      <c r="H506" s="194">
        <v>13.076</v>
      </c>
      <c r="I506" s="195"/>
      <c r="J506" s="196">
        <f>ROUND(I506*H506,2)</f>
        <v>0</v>
      </c>
      <c r="K506" s="192" t="s">
        <v>226</v>
      </c>
      <c r="L506" s="39"/>
      <c r="M506" s="197" t="s">
        <v>1</v>
      </c>
      <c r="N506" s="198" t="s">
        <v>42</v>
      </c>
      <c r="O506" s="71"/>
      <c r="P506" s="199">
        <f>O506*H506</f>
        <v>0</v>
      </c>
      <c r="Q506" s="199">
        <v>0.00068</v>
      </c>
      <c r="R506" s="199">
        <f>Q506*H506</f>
        <v>0.00889168</v>
      </c>
      <c r="S506" s="199">
        <v>0</v>
      </c>
      <c r="T506" s="200">
        <f>S506*H506</f>
        <v>0</v>
      </c>
      <c r="U506" s="34"/>
      <c r="V506" s="34"/>
      <c r="W506" s="34"/>
      <c r="X506" s="34"/>
      <c r="Y506" s="34"/>
      <c r="Z506" s="34"/>
      <c r="AA506" s="34"/>
      <c r="AB506" s="34"/>
      <c r="AC506" s="34"/>
      <c r="AD506" s="34"/>
      <c r="AE506" s="34"/>
      <c r="AR506" s="201" t="s">
        <v>298</v>
      </c>
      <c r="AT506" s="201" t="s">
        <v>222</v>
      </c>
      <c r="AU506" s="201" t="s">
        <v>89</v>
      </c>
      <c r="AY506" s="17" t="s">
        <v>220</v>
      </c>
      <c r="BE506" s="202">
        <f>IF(N506="základní",J506,0)</f>
        <v>0</v>
      </c>
      <c r="BF506" s="202">
        <f>IF(N506="snížená",J506,0)</f>
        <v>0</v>
      </c>
      <c r="BG506" s="202">
        <f>IF(N506="zákl. přenesená",J506,0)</f>
        <v>0</v>
      </c>
      <c r="BH506" s="202">
        <f>IF(N506="sníž. přenesená",J506,0)</f>
        <v>0</v>
      </c>
      <c r="BI506" s="202">
        <f>IF(N506="nulová",J506,0)</f>
        <v>0</v>
      </c>
      <c r="BJ506" s="17" t="s">
        <v>89</v>
      </c>
      <c r="BK506" s="202">
        <f>ROUND(I506*H506,2)</f>
        <v>0</v>
      </c>
      <c r="BL506" s="17" t="s">
        <v>298</v>
      </c>
      <c r="BM506" s="201" t="s">
        <v>974</v>
      </c>
    </row>
    <row r="507" spans="1:65" s="2" customFormat="1" ht="24">
      <c r="A507" s="34"/>
      <c r="B507" s="35"/>
      <c r="C507" s="190" t="s">
        <v>975</v>
      </c>
      <c r="D507" s="190" t="s">
        <v>222</v>
      </c>
      <c r="E507" s="191" t="s">
        <v>976</v>
      </c>
      <c r="F507" s="192" t="s">
        <v>977</v>
      </c>
      <c r="G507" s="193" t="s">
        <v>301</v>
      </c>
      <c r="H507" s="194">
        <v>184.63</v>
      </c>
      <c r="I507" s="195"/>
      <c r="J507" s="196">
        <f>ROUND(I507*H507,2)</f>
        <v>0</v>
      </c>
      <c r="K507" s="192" t="s">
        <v>226</v>
      </c>
      <c r="L507" s="39"/>
      <c r="M507" s="197" t="s">
        <v>1</v>
      </c>
      <c r="N507" s="198" t="s">
        <v>42</v>
      </c>
      <c r="O507" s="71"/>
      <c r="P507" s="199">
        <f>O507*H507</f>
        <v>0</v>
      </c>
      <c r="Q507" s="199">
        <v>8E-05</v>
      </c>
      <c r="R507" s="199">
        <f>Q507*H507</f>
        <v>0.014770400000000001</v>
      </c>
      <c r="S507" s="199">
        <v>0</v>
      </c>
      <c r="T507" s="200">
        <f>S507*H507</f>
        <v>0</v>
      </c>
      <c r="U507" s="34"/>
      <c r="V507" s="34"/>
      <c r="W507" s="34"/>
      <c r="X507" s="34"/>
      <c r="Y507" s="34"/>
      <c r="Z507" s="34"/>
      <c r="AA507" s="34"/>
      <c r="AB507" s="34"/>
      <c r="AC507" s="34"/>
      <c r="AD507" s="34"/>
      <c r="AE507" s="34"/>
      <c r="AR507" s="201" t="s">
        <v>298</v>
      </c>
      <c r="AT507" s="201" t="s">
        <v>222</v>
      </c>
      <c r="AU507" s="201" t="s">
        <v>89</v>
      </c>
      <c r="AY507" s="17" t="s">
        <v>220</v>
      </c>
      <c r="BE507" s="202">
        <f>IF(N507="základní",J507,0)</f>
        <v>0</v>
      </c>
      <c r="BF507" s="202">
        <f>IF(N507="snížená",J507,0)</f>
        <v>0</v>
      </c>
      <c r="BG507" s="202">
        <f>IF(N507="zákl. přenesená",J507,0)</f>
        <v>0</v>
      </c>
      <c r="BH507" s="202">
        <f>IF(N507="sníž. přenesená",J507,0)</f>
        <v>0</v>
      </c>
      <c r="BI507" s="202">
        <f>IF(N507="nulová",J507,0)</f>
        <v>0</v>
      </c>
      <c r="BJ507" s="17" t="s">
        <v>89</v>
      </c>
      <c r="BK507" s="202">
        <f>ROUND(I507*H507,2)</f>
        <v>0</v>
      </c>
      <c r="BL507" s="17" t="s">
        <v>298</v>
      </c>
      <c r="BM507" s="201" t="s">
        <v>978</v>
      </c>
    </row>
    <row r="508" spans="1:65" s="2" customFormat="1" ht="16.5" customHeight="1">
      <c r="A508" s="34"/>
      <c r="B508" s="35"/>
      <c r="C508" s="226" t="s">
        <v>979</v>
      </c>
      <c r="D508" s="226" t="s">
        <v>408</v>
      </c>
      <c r="E508" s="227" t="s">
        <v>980</v>
      </c>
      <c r="F508" s="228" t="s">
        <v>981</v>
      </c>
      <c r="G508" s="229" t="s">
        <v>301</v>
      </c>
      <c r="H508" s="230">
        <v>221.556</v>
      </c>
      <c r="I508" s="231"/>
      <c r="J508" s="232">
        <f>ROUND(I508*H508,2)</f>
        <v>0</v>
      </c>
      <c r="K508" s="228" t="s">
        <v>226</v>
      </c>
      <c r="L508" s="233"/>
      <c r="M508" s="234" t="s">
        <v>1</v>
      </c>
      <c r="N508" s="235" t="s">
        <v>42</v>
      </c>
      <c r="O508" s="71"/>
      <c r="P508" s="199">
        <f>O508*H508</f>
        <v>0</v>
      </c>
      <c r="Q508" s="199">
        <v>0.0005</v>
      </c>
      <c r="R508" s="199">
        <f>Q508*H508</f>
        <v>0.110778</v>
      </c>
      <c r="S508" s="199">
        <v>0</v>
      </c>
      <c r="T508" s="200">
        <f>S508*H508</f>
        <v>0</v>
      </c>
      <c r="U508" s="34"/>
      <c r="V508" s="34"/>
      <c r="W508" s="34"/>
      <c r="X508" s="34"/>
      <c r="Y508" s="34"/>
      <c r="Z508" s="34"/>
      <c r="AA508" s="34"/>
      <c r="AB508" s="34"/>
      <c r="AC508" s="34"/>
      <c r="AD508" s="34"/>
      <c r="AE508" s="34"/>
      <c r="AR508" s="201" t="s">
        <v>399</v>
      </c>
      <c r="AT508" s="201" t="s">
        <v>408</v>
      </c>
      <c r="AU508" s="201" t="s">
        <v>89</v>
      </c>
      <c r="AY508" s="17" t="s">
        <v>220</v>
      </c>
      <c r="BE508" s="202">
        <f>IF(N508="základní",J508,0)</f>
        <v>0</v>
      </c>
      <c r="BF508" s="202">
        <f>IF(N508="snížená",J508,0)</f>
        <v>0</v>
      </c>
      <c r="BG508" s="202">
        <f>IF(N508="zákl. přenesená",J508,0)</f>
        <v>0</v>
      </c>
      <c r="BH508" s="202">
        <f>IF(N508="sníž. přenesená",J508,0)</f>
        <v>0</v>
      </c>
      <c r="BI508" s="202">
        <f>IF(N508="nulová",J508,0)</f>
        <v>0</v>
      </c>
      <c r="BJ508" s="17" t="s">
        <v>89</v>
      </c>
      <c r="BK508" s="202">
        <f>ROUND(I508*H508,2)</f>
        <v>0</v>
      </c>
      <c r="BL508" s="17" t="s">
        <v>298</v>
      </c>
      <c r="BM508" s="201" t="s">
        <v>982</v>
      </c>
    </row>
    <row r="509" spans="2:51" s="13" customFormat="1" ht="12">
      <c r="B509" s="203"/>
      <c r="C509" s="204"/>
      <c r="D509" s="205" t="s">
        <v>229</v>
      </c>
      <c r="E509" s="206" t="s">
        <v>1</v>
      </c>
      <c r="F509" s="207" t="s">
        <v>983</v>
      </c>
      <c r="G509" s="204"/>
      <c r="H509" s="208">
        <v>184.63</v>
      </c>
      <c r="I509" s="209"/>
      <c r="J509" s="204"/>
      <c r="K509" s="204"/>
      <c r="L509" s="210"/>
      <c r="M509" s="211"/>
      <c r="N509" s="212"/>
      <c r="O509" s="212"/>
      <c r="P509" s="212"/>
      <c r="Q509" s="212"/>
      <c r="R509" s="212"/>
      <c r="S509" s="212"/>
      <c r="T509" s="213"/>
      <c r="AT509" s="214" t="s">
        <v>229</v>
      </c>
      <c r="AU509" s="214" t="s">
        <v>89</v>
      </c>
      <c r="AV509" s="13" t="s">
        <v>89</v>
      </c>
      <c r="AW509" s="13" t="s">
        <v>31</v>
      </c>
      <c r="AX509" s="13" t="s">
        <v>83</v>
      </c>
      <c r="AY509" s="214" t="s">
        <v>220</v>
      </c>
    </row>
    <row r="510" spans="2:51" s="13" customFormat="1" ht="12">
      <c r="B510" s="203"/>
      <c r="C510" s="204"/>
      <c r="D510" s="205" t="s">
        <v>229</v>
      </c>
      <c r="E510" s="204"/>
      <c r="F510" s="207" t="s">
        <v>984</v>
      </c>
      <c r="G510" s="204"/>
      <c r="H510" s="208">
        <v>221.556</v>
      </c>
      <c r="I510" s="209"/>
      <c r="J510" s="204"/>
      <c r="K510" s="204"/>
      <c r="L510" s="210"/>
      <c r="M510" s="211"/>
      <c r="N510" s="212"/>
      <c r="O510" s="212"/>
      <c r="P510" s="212"/>
      <c r="Q510" s="212"/>
      <c r="R510" s="212"/>
      <c r="S510" s="212"/>
      <c r="T510" s="213"/>
      <c r="AT510" s="214" t="s">
        <v>229</v>
      </c>
      <c r="AU510" s="214" t="s">
        <v>89</v>
      </c>
      <c r="AV510" s="13" t="s">
        <v>89</v>
      </c>
      <c r="AW510" s="13" t="s">
        <v>4</v>
      </c>
      <c r="AX510" s="13" t="s">
        <v>83</v>
      </c>
      <c r="AY510" s="214" t="s">
        <v>220</v>
      </c>
    </row>
    <row r="511" spans="1:65" s="2" customFormat="1" ht="24">
      <c r="A511" s="34"/>
      <c r="B511" s="35"/>
      <c r="C511" s="190" t="s">
        <v>985</v>
      </c>
      <c r="D511" s="190" t="s">
        <v>222</v>
      </c>
      <c r="E511" s="191" t="s">
        <v>986</v>
      </c>
      <c r="F511" s="192" t="s">
        <v>987</v>
      </c>
      <c r="G511" s="193" t="s">
        <v>301</v>
      </c>
      <c r="H511" s="194">
        <v>94.815</v>
      </c>
      <c r="I511" s="195"/>
      <c r="J511" s="196">
        <f>ROUND(I511*H511,2)</f>
        <v>0</v>
      </c>
      <c r="K511" s="192" t="s">
        <v>226</v>
      </c>
      <c r="L511" s="39"/>
      <c r="M511" s="197" t="s">
        <v>1</v>
      </c>
      <c r="N511" s="198" t="s">
        <v>42</v>
      </c>
      <c r="O511" s="71"/>
      <c r="P511" s="199">
        <f>O511*H511</f>
        <v>0</v>
      </c>
      <c r="Q511" s="199">
        <v>0.00458</v>
      </c>
      <c r="R511" s="199">
        <f>Q511*H511</f>
        <v>0.4342527</v>
      </c>
      <c r="S511" s="199">
        <v>0</v>
      </c>
      <c r="T511" s="200">
        <f>S511*H511</f>
        <v>0</v>
      </c>
      <c r="U511" s="34"/>
      <c r="V511" s="34"/>
      <c r="W511" s="34"/>
      <c r="X511" s="34"/>
      <c r="Y511" s="34"/>
      <c r="Z511" s="34"/>
      <c r="AA511" s="34"/>
      <c r="AB511" s="34"/>
      <c r="AC511" s="34"/>
      <c r="AD511" s="34"/>
      <c r="AE511" s="34"/>
      <c r="AR511" s="201" t="s">
        <v>298</v>
      </c>
      <c r="AT511" s="201" t="s">
        <v>222</v>
      </c>
      <c r="AU511" s="201" t="s">
        <v>89</v>
      </c>
      <c r="AY511" s="17" t="s">
        <v>220</v>
      </c>
      <c r="BE511" s="202">
        <f>IF(N511="základní",J511,0)</f>
        <v>0</v>
      </c>
      <c r="BF511" s="202">
        <f>IF(N511="snížená",J511,0)</f>
        <v>0</v>
      </c>
      <c r="BG511" s="202">
        <f>IF(N511="zákl. přenesená",J511,0)</f>
        <v>0</v>
      </c>
      <c r="BH511" s="202">
        <f>IF(N511="sníž. přenesená",J511,0)</f>
        <v>0</v>
      </c>
      <c r="BI511" s="202">
        <f>IF(N511="nulová",J511,0)</f>
        <v>0</v>
      </c>
      <c r="BJ511" s="17" t="s">
        <v>89</v>
      </c>
      <c r="BK511" s="202">
        <f>ROUND(I511*H511,2)</f>
        <v>0</v>
      </c>
      <c r="BL511" s="17" t="s">
        <v>298</v>
      </c>
      <c r="BM511" s="201" t="s">
        <v>988</v>
      </c>
    </row>
    <row r="512" spans="1:65" s="2" customFormat="1" ht="24">
      <c r="A512" s="34"/>
      <c r="B512" s="35"/>
      <c r="C512" s="190" t="s">
        <v>989</v>
      </c>
      <c r="D512" s="190" t="s">
        <v>222</v>
      </c>
      <c r="E512" s="191" t="s">
        <v>990</v>
      </c>
      <c r="F512" s="192" t="s">
        <v>991</v>
      </c>
      <c r="G512" s="193" t="s">
        <v>301</v>
      </c>
      <c r="H512" s="194">
        <v>206.69</v>
      </c>
      <c r="I512" s="195"/>
      <c r="J512" s="196">
        <f>ROUND(I512*H512,2)</f>
        <v>0</v>
      </c>
      <c r="K512" s="192" t="s">
        <v>226</v>
      </c>
      <c r="L512" s="39"/>
      <c r="M512" s="197" t="s">
        <v>1</v>
      </c>
      <c r="N512" s="198" t="s">
        <v>42</v>
      </c>
      <c r="O512" s="71"/>
      <c r="P512" s="199">
        <f>O512*H512</f>
        <v>0</v>
      </c>
      <c r="Q512" s="199">
        <v>0.00458</v>
      </c>
      <c r="R512" s="199">
        <f>Q512*H512</f>
        <v>0.9466401999999999</v>
      </c>
      <c r="S512" s="199">
        <v>0</v>
      </c>
      <c r="T512" s="200">
        <f>S512*H512</f>
        <v>0</v>
      </c>
      <c r="U512" s="34"/>
      <c r="V512" s="34"/>
      <c r="W512" s="34"/>
      <c r="X512" s="34"/>
      <c r="Y512" s="34"/>
      <c r="Z512" s="34"/>
      <c r="AA512" s="34"/>
      <c r="AB512" s="34"/>
      <c r="AC512" s="34"/>
      <c r="AD512" s="34"/>
      <c r="AE512" s="34"/>
      <c r="AR512" s="201" t="s">
        <v>298</v>
      </c>
      <c r="AT512" s="201" t="s">
        <v>222</v>
      </c>
      <c r="AU512" s="201" t="s">
        <v>89</v>
      </c>
      <c r="AY512" s="17" t="s">
        <v>220</v>
      </c>
      <c r="BE512" s="202">
        <f>IF(N512="základní",J512,0)</f>
        <v>0</v>
      </c>
      <c r="BF512" s="202">
        <f>IF(N512="snížená",J512,0)</f>
        <v>0</v>
      </c>
      <c r="BG512" s="202">
        <f>IF(N512="zákl. přenesená",J512,0)</f>
        <v>0</v>
      </c>
      <c r="BH512" s="202">
        <f>IF(N512="sníž. přenesená",J512,0)</f>
        <v>0</v>
      </c>
      <c r="BI512" s="202">
        <f>IF(N512="nulová",J512,0)</f>
        <v>0</v>
      </c>
      <c r="BJ512" s="17" t="s">
        <v>89</v>
      </c>
      <c r="BK512" s="202">
        <f>ROUND(I512*H512,2)</f>
        <v>0</v>
      </c>
      <c r="BL512" s="17" t="s">
        <v>298</v>
      </c>
      <c r="BM512" s="201" t="s">
        <v>992</v>
      </c>
    </row>
    <row r="513" spans="1:65" s="2" customFormat="1" ht="24">
      <c r="A513" s="34"/>
      <c r="B513" s="35"/>
      <c r="C513" s="190" t="s">
        <v>993</v>
      </c>
      <c r="D513" s="190" t="s">
        <v>222</v>
      </c>
      <c r="E513" s="191" t="s">
        <v>994</v>
      </c>
      <c r="F513" s="192" t="s">
        <v>995</v>
      </c>
      <c r="G513" s="193" t="s">
        <v>996</v>
      </c>
      <c r="H513" s="246"/>
      <c r="I513" s="195"/>
      <c r="J513" s="196">
        <f>ROUND(I513*H513,2)</f>
        <v>0</v>
      </c>
      <c r="K513" s="192" t="s">
        <v>226</v>
      </c>
      <c r="L513" s="39"/>
      <c r="M513" s="197" t="s">
        <v>1</v>
      </c>
      <c r="N513" s="198" t="s">
        <v>42</v>
      </c>
      <c r="O513" s="71"/>
      <c r="P513" s="199">
        <f>O513*H513</f>
        <v>0</v>
      </c>
      <c r="Q513" s="199">
        <v>0</v>
      </c>
      <c r="R513" s="199">
        <f>Q513*H513</f>
        <v>0</v>
      </c>
      <c r="S513" s="199">
        <v>0</v>
      </c>
      <c r="T513" s="200">
        <f>S513*H513</f>
        <v>0</v>
      </c>
      <c r="U513" s="34"/>
      <c r="V513" s="34"/>
      <c r="W513" s="34"/>
      <c r="X513" s="34"/>
      <c r="Y513" s="34"/>
      <c r="Z513" s="34"/>
      <c r="AA513" s="34"/>
      <c r="AB513" s="34"/>
      <c r="AC513" s="34"/>
      <c r="AD513" s="34"/>
      <c r="AE513" s="34"/>
      <c r="AR513" s="201" t="s">
        <v>298</v>
      </c>
      <c r="AT513" s="201" t="s">
        <v>222</v>
      </c>
      <c r="AU513" s="201" t="s">
        <v>89</v>
      </c>
      <c r="AY513" s="17" t="s">
        <v>220</v>
      </c>
      <c r="BE513" s="202">
        <f>IF(N513="základní",J513,0)</f>
        <v>0</v>
      </c>
      <c r="BF513" s="202">
        <f>IF(N513="snížená",J513,0)</f>
        <v>0</v>
      </c>
      <c r="BG513" s="202">
        <f>IF(N513="zákl. přenesená",J513,0)</f>
        <v>0</v>
      </c>
      <c r="BH513" s="202">
        <f>IF(N513="sníž. přenesená",J513,0)</f>
        <v>0</v>
      </c>
      <c r="BI513" s="202">
        <f>IF(N513="nulová",J513,0)</f>
        <v>0</v>
      </c>
      <c r="BJ513" s="17" t="s">
        <v>89</v>
      </c>
      <c r="BK513" s="202">
        <f>ROUND(I513*H513,2)</f>
        <v>0</v>
      </c>
      <c r="BL513" s="17" t="s">
        <v>298</v>
      </c>
      <c r="BM513" s="201" t="s">
        <v>997</v>
      </c>
    </row>
    <row r="514" spans="2:63" s="12" customFormat="1" ht="22.9" customHeight="1">
      <c r="B514" s="174"/>
      <c r="C514" s="175"/>
      <c r="D514" s="176" t="s">
        <v>75</v>
      </c>
      <c r="E514" s="188" t="s">
        <v>998</v>
      </c>
      <c r="F514" s="188" t="s">
        <v>999</v>
      </c>
      <c r="G514" s="175"/>
      <c r="H514" s="175"/>
      <c r="I514" s="178"/>
      <c r="J514" s="189">
        <f>BK514</f>
        <v>0</v>
      </c>
      <c r="K514" s="175"/>
      <c r="L514" s="180"/>
      <c r="M514" s="181"/>
      <c r="N514" s="182"/>
      <c r="O514" s="182"/>
      <c r="P514" s="183">
        <f>SUM(P515:P532)</f>
        <v>0</v>
      </c>
      <c r="Q514" s="182"/>
      <c r="R514" s="183">
        <f>SUM(R515:R532)</f>
        <v>3.6191492800000002</v>
      </c>
      <c r="S514" s="182"/>
      <c r="T514" s="184">
        <f>SUM(T515:T532)</f>
        <v>0</v>
      </c>
      <c r="AR514" s="185" t="s">
        <v>89</v>
      </c>
      <c r="AT514" s="186" t="s">
        <v>75</v>
      </c>
      <c r="AU514" s="186" t="s">
        <v>83</v>
      </c>
      <c r="AY514" s="185" t="s">
        <v>220</v>
      </c>
      <c r="BK514" s="187">
        <f>SUM(BK515:BK532)</f>
        <v>0</v>
      </c>
    </row>
    <row r="515" spans="1:65" s="2" customFormat="1" ht="16.5" customHeight="1">
      <c r="A515" s="34"/>
      <c r="B515" s="35"/>
      <c r="C515" s="190" t="s">
        <v>1000</v>
      </c>
      <c r="D515" s="190" t="s">
        <v>222</v>
      </c>
      <c r="E515" s="191" t="s">
        <v>1001</v>
      </c>
      <c r="F515" s="192" t="s">
        <v>1002</v>
      </c>
      <c r="G515" s="193" t="s">
        <v>301</v>
      </c>
      <c r="H515" s="194">
        <v>113.5</v>
      </c>
      <c r="I515" s="195"/>
      <c r="J515" s="196">
        <f>ROUND(I515*H515,2)</f>
        <v>0</v>
      </c>
      <c r="K515" s="192" t="s">
        <v>1</v>
      </c>
      <c r="L515" s="39"/>
      <c r="M515" s="197" t="s">
        <v>1</v>
      </c>
      <c r="N515" s="198" t="s">
        <v>42</v>
      </c>
      <c r="O515" s="71"/>
      <c r="P515" s="199">
        <f>O515*H515</f>
        <v>0</v>
      </c>
      <c r="Q515" s="199">
        <v>0</v>
      </c>
      <c r="R515" s="199">
        <f>Q515*H515</f>
        <v>0</v>
      </c>
      <c r="S515" s="199">
        <v>0</v>
      </c>
      <c r="T515" s="200">
        <f>S515*H515</f>
        <v>0</v>
      </c>
      <c r="U515" s="34"/>
      <c r="V515" s="34"/>
      <c r="W515" s="34"/>
      <c r="X515" s="34"/>
      <c r="Y515" s="34"/>
      <c r="Z515" s="34"/>
      <c r="AA515" s="34"/>
      <c r="AB515" s="34"/>
      <c r="AC515" s="34"/>
      <c r="AD515" s="34"/>
      <c r="AE515" s="34"/>
      <c r="AR515" s="201" t="s">
        <v>298</v>
      </c>
      <c r="AT515" s="201" t="s">
        <v>222</v>
      </c>
      <c r="AU515" s="201" t="s">
        <v>89</v>
      </c>
      <c r="AY515" s="17" t="s">
        <v>220</v>
      </c>
      <c r="BE515" s="202">
        <f>IF(N515="základní",J515,0)</f>
        <v>0</v>
      </c>
      <c r="BF515" s="202">
        <f>IF(N515="snížená",J515,0)</f>
        <v>0</v>
      </c>
      <c r="BG515" s="202">
        <f>IF(N515="zákl. přenesená",J515,0)</f>
        <v>0</v>
      </c>
      <c r="BH515" s="202">
        <f>IF(N515="sníž. přenesená",J515,0)</f>
        <v>0</v>
      </c>
      <c r="BI515" s="202">
        <f>IF(N515="nulová",J515,0)</f>
        <v>0</v>
      </c>
      <c r="BJ515" s="17" t="s">
        <v>89</v>
      </c>
      <c r="BK515" s="202">
        <f>ROUND(I515*H515,2)</f>
        <v>0</v>
      </c>
      <c r="BL515" s="17" t="s">
        <v>298</v>
      </c>
      <c r="BM515" s="201" t="s">
        <v>1003</v>
      </c>
    </row>
    <row r="516" spans="2:51" s="13" customFormat="1" ht="12">
      <c r="B516" s="203"/>
      <c r="C516" s="204"/>
      <c r="D516" s="205" t="s">
        <v>229</v>
      </c>
      <c r="E516" s="206" t="s">
        <v>1</v>
      </c>
      <c r="F516" s="207" t="s">
        <v>1004</v>
      </c>
      <c r="G516" s="204"/>
      <c r="H516" s="208">
        <v>113.5</v>
      </c>
      <c r="I516" s="209"/>
      <c r="J516" s="204"/>
      <c r="K516" s="204"/>
      <c r="L516" s="210"/>
      <c r="M516" s="211"/>
      <c r="N516" s="212"/>
      <c r="O516" s="212"/>
      <c r="P516" s="212"/>
      <c r="Q516" s="212"/>
      <c r="R516" s="212"/>
      <c r="S516" s="212"/>
      <c r="T516" s="213"/>
      <c r="AT516" s="214" t="s">
        <v>229</v>
      </c>
      <c r="AU516" s="214" t="s">
        <v>89</v>
      </c>
      <c r="AV516" s="13" t="s">
        <v>89</v>
      </c>
      <c r="AW516" s="13" t="s">
        <v>31</v>
      </c>
      <c r="AX516" s="13" t="s">
        <v>83</v>
      </c>
      <c r="AY516" s="214" t="s">
        <v>220</v>
      </c>
    </row>
    <row r="517" spans="1:65" s="2" customFormat="1" ht="24">
      <c r="A517" s="34"/>
      <c r="B517" s="35"/>
      <c r="C517" s="190" t="s">
        <v>1005</v>
      </c>
      <c r="D517" s="190" t="s">
        <v>222</v>
      </c>
      <c r="E517" s="191" t="s">
        <v>1006</v>
      </c>
      <c r="F517" s="192" t="s">
        <v>1007</v>
      </c>
      <c r="G517" s="193" t="s">
        <v>301</v>
      </c>
      <c r="H517" s="194">
        <v>416.64</v>
      </c>
      <c r="I517" s="195"/>
      <c r="J517" s="196">
        <f>ROUND(I517*H517,2)</f>
        <v>0</v>
      </c>
      <c r="K517" s="192" t="s">
        <v>226</v>
      </c>
      <c r="L517" s="39"/>
      <c r="M517" s="197" t="s">
        <v>1</v>
      </c>
      <c r="N517" s="198" t="s">
        <v>42</v>
      </c>
      <c r="O517" s="71"/>
      <c r="P517" s="199">
        <f>O517*H517</f>
        <v>0</v>
      </c>
      <c r="Q517" s="199">
        <v>0</v>
      </c>
      <c r="R517" s="199">
        <f>Q517*H517</f>
        <v>0</v>
      </c>
      <c r="S517" s="199">
        <v>0</v>
      </c>
      <c r="T517" s="200">
        <f>S517*H517</f>
        <v>0</v>
      </c>
      <c r="U517" s="34"/>
      <c r="V517" s="34"/>
      <c r="W517" s="34"/>
      <c r="X517" s="34"/>
      <c r="Y517" s="34"/>
      <c r="Z517" s="34"/>
      <c r="AA517" s="34"/>
      <c r="AB517" s="34"/>
      <c r="AC517" s="34"/>
      <c r="AD517" s="34"/>
      <c r="AE517" s="34"/>
      <c r="AR517" s="201" t="s">
        <v>298</v>
      </c>
      <c r="AT517" s="201" t="s">
        <v>222</v>
      </c>
      <c r="AU517" s="201" t="s">
        <v>89</v>
      </c>
      <c r="AY517" s="17" t="s">
        <v>220</v>
      </c>
      <c r="BE517" s="202">
        <f>IF(N517="základní",J517,0)</f>
        <v>0</v>
      </c>
      <c r="BF517" s="202">
        <f>IF(N517="snížená",J517,0)</f>
        <v>0</v>
      </c>
      <c r="BG517" s="202">
        <f>IF(N517="zákl. přenesená",J517,0)</f>
        <v>0</v>
      </c>
      <c r="BH517" s="202">
        <f>IF(N517="sníž. přenesená",J517,0)</f>
        <v>0</v>
      </c>
      <c r="BI517" s="202">
        <f>IF(N517="nulová",J517,0)</f>
        <v>0</v>
      </c>
      <c r="BJ517" s="17" t="s">
        <v>89</v>
      </c>
      <c r="BK517" s="202">
        <f>ROUND(I517*H517,2)</f>
        <v>0</v>
      </c>
      <c r="BL517" s="17" t="s">
        <v>298</v>
      </c>
      <c r="BM517" s="201" t="s">
        <v>1008</v>
      </c>
    </row>
    <row r="518" spans="1:65" s="2" customFormat="1" ht="16.5" customHeight="1">
      <c r="A518" s="34"/>
      <c r="B518" s="35"/>
      <c r="C518" s="226" t="s">
        <v>1009</v>
      </c>
      <c r="D518" s="226" t="s">
        <v>408</v>
      </c>
      <c r="E518" s="227" t="s">
        <v>941</v>
      </c>
      <c r="F518" s="228" t="s">
        <v>942</v>
      </c>
      <c r="G518" s="229" t="s">
        <v>339</v>
      </c>
      <c r="H518" s="230">
        <v>0.125</v>
      </c>
      <c r="I518" s="231"/>
      <c r="J518" s="232">
        <f>ROUND(I518*H518,2)</f>
        <v>0</v>
      </c>
      <c r="K518" s="228" t="s">
        <v>226</v>
      </c>
      <c r="L518" s="233"/>
      <c r="M518" s="234" t="s">
        <v>1</v>
      </c>
      <c r="N518" s="235" t="s">
        <v>42</v>
      </c>
      <c r="O518" s="71"/>
      <c r="P518" s="199">
        <f>O518*H518</f>
        <v>0</v>
      </c>
      <c r="Q518" s="199">
        <v>1</v>
      </c>
      <c r="R518" s="199">
        <f>Q518*H518</f>
        <v>0.125</v>
      </c>
      <c r="S518" s="199">
        <v>0</v>
      </c>
      <c r="T518" s="200">
        <f>S518*H518</f>
        <v>0</v>
      </c>
      <c r="U518" s="34"/>
      <c r="V518" s="34"/>
      <c r="W518" s="34"/>
      <c r="X518" s="34"/>
      <c r="Y518" s="34"/>
      <c r="Z518" s="34"/>
      <c r="AA518" s="34"/>
      <c r="AB518" s="34"/>
      <c r="AC518" s="34"/>
      <c r="AD518" s="34"/>
      <c r="AE518" s="34"/>
      <c r="AR518" s="201" t="s">
        <v>399</v>
      </c>
      <c r="AT518" s="201" t="s">
        <v>408</v>
      </c>
      <c r="AU518" s="201" t="s">
        <v>89</v>
      </c>
      <c r="AY518" s="17" t="s">
        <v>220</v>
      </c>
      <c r="BE518" s="202">
        <f>IF(N518="základní",J518,0)</f>
        <v>0</v>
      </c>
      <c r="BF518" s="202">
        <f>IF(N518="snížená",J518,0)</f>
        <v>0</v>
      </c>
      <c r="BG518" s="202">
        <f>IF(N518="zákl. přenesená",J518,0)</f>
        <v>0</v>
      </c>
      <c r="BH518" s="202">
        <f>IF(N518="sníž. přenesená",J518,0)</f>
        <v>0</v>
      </c>
      <c r="BI518" s="202">
        <f>IF(N518="nulová",J518,0)</f>
        <v>0</v>
      </c>
      <c r="BJ518" s="17" t="s">
        <v>89</v>
      </c>
      <c r="BK518" s="202">
        <f>ROUND(I518*H518,2)</f>
        <v>0</v>
      </c>
      <c r="BL518" s="17" t="s">
        <v>298</v>
      </c>
      <c r="BM518" s="201" t="s">
        <v>1010</v>
      </c>
    </row>
    <row r="519" spans="2:51" s="13" customFormat="1" ht="12">
      <c r="B519" s="203"/>
      <c r="C519" s="204"/>
      <c r="D519" s="205" t="s">
        <v>229</v>
      </c>
      <c r="E519" s="204"/>
      <c r="F519" s="207" t="s">
        <v>1011</v>
      </c>
      <c r="G519" s="204"/>
      <c r="H519" s="208">
        <v>0.125</v>
      </c>
      <c r="I519" s="209"/>
      <c r="J519" s="204"/>
      <c r="K519" s="204"/>
      <c r="L519" s="210"/>
      <c r="M519" s="211"/>
      <c r="N519" s="212"/>
      <c r="O519" s="212"/>
      <c r="P519" s="212"/>
      <c r="Q519" s="212"/>
      <c r="R519" s="212"/>
      <c r="S519" s="212"/>
      <c r="T519" s="213"/>
      <c r="AT519" s="214" t="s">
        <v>229</v>
      </c>
      <c r="AU519" s="214" t="s">
        <v>89</v>
      </c>
      <c r="AV519" s="13" t="s">
        <v>89</v>
      </c>
      <c r="AW519" s="13" t="s">
        <v>4</v>
      </c>
      <c r="AX519" s="13" t="s">
        <v>83</v>
      </c>
      <c r="AY519" s="214" t="s">
        <v>220</v>
      </c>
    </row>
    <row r="520" spans="1:65" s="2" customFormat="1" ht="24">
      <c r="A520" s="34"/>
      <c r="B520" s="35"/>
      <c r="C520" s="190" t="s">
        <v>1012</v>
      </c>
      <c r="D520" s="190" t="s">
        <v>222</v>
      </c>
      <c r="E520" s="191" t="s">
        <v>1013</v>
      </c>
      <c r="F520" s="192" t="s">
        <v>1014</v>
      </c>
      <c r="G520" s="193" t="s">
        <v>301</v>
      </c>
      <c r="H520" s="194">
        <v>416.64</v>
      </c>
      <c r="I520" s="195"/>
      <c r="J520" s="196">
        <f>ROUND(I520*H520,2)</f>
        <v>0</v>
      </c>
      <c r="K520" s="192" t="s">
        <v>226</v>
      </c>
      <c r="L520" s="39"/>
      <c r="M520" s="197" t="s">
        <v>1</v>
      </c>
      <c r="N520" s="198" t="s">
        <v>42</v>
      </c>
      <c r="O520" s="71"/>
      <c r="P520" s="199">
        <f>O520*H520</f>
        <v>0</v>
      </c>
      <c r="Q520" s="199">
        <v>0.00088</v>
      </c>
      <c r="R520" s="199">
        <f>Q520*H520</f>
        <v>0.3666432</v>
      </c>
      <c r="S520" s="199">
        <v>0</v>
      </c>
      <c r="T520" s="200">
        <f>S520*H520</f>
        <v>0</v>
      </c>
      <c r="U520" s="34"/>
      <c r="V520" s="34"/>
      <c r="W520" s="34"/>
      <c r="X520" s="34"/>
      <c r="Y520" s="34"/>
      <c r="Z520" s="34"/>
      <c r="AA520" s="34"/>
      <c r="AB520" s="34"/>
      <c r="AC520" s="34"/>
      <c r="AD520" s="34"/>
      <c r="AE520" s="34"/>
      <c r="AR520" s="201" t="s">
        <v>298</v>
      </c>
      <c r="AT520" s="201" t="s">
        <v>222</v>
      </c>
      <c r="AU520" s="201" t="s">
        <v>89</v>
      </c>
      <c r="AY520" s="17" t="s">
        <v>220</v>
      </c>
      <c r="BE520" s="202">
        <f>IF(N520="základní",J520,0)</f>
        <v>0</v>
      </c>
      <c r="BF520" s="202">
        <f>IF(N520="snížená",J520,0)</f>
        <v>0</v>
      </c>
      <c r="BG520" s="202">
        <f>IF(N520="zákl. přenesená",J520,0)</f>
        <v>0</v>
      </c>
      <c r="BH520" s="202">
        <f>IF(N520="sníž. přenesená",J520,0)</f>
        <v>0</v>
      </c>
      <c r="BI520" s="202">
        <f>IF(N520="nulová",J520,0)</f>
        <v>0</v>
      </c>
      <c r="BJ520" s="17" t="s">
        <v>89</v>
      </c>
      <c r="BK520" s="202">
        <f>ROUND(I520*H520,2)</f>
        <v>0</v>
      </c>
      <c r="BL520" s="17" t="s">
        <v>298</v>
      </c>
      <c r="BM520" s="201" t="s">
        <v>1015</v>
      </c>
    </row>
    <row r="521" spans="1:65" s="2" customFormat="1" ht="16.5" customHeight="1">
      <c r="A521" s="34"/>
      <c r="B521" s="35"/>
      <c r="C521" s="226" t="s">
        <v>1016</v>
      </c>
      <c r="D521" s="226" t="s">
        <v>408</v>
      </c>
      <c r="E521" s="227" t="s">
        <v>1017</v>
      </c>
      <c r="F521" s="228" t="s">
        <v>1018</v>
      </c>
      <c r="G521" s="229" t="s">
        <v>301</v>
      </c>
      <c r="H521" s="230">
        <v>479.136</v>
      </c>
      <c r="I521" s="231"/>
      <c r="J521" s="232">
        <f>ROUND(I521*H521,2)</f>
        <v>0</v>
      </c>
      <c r="K521" s="228" t="s">
        <v>226</v>
      </c>
      <c r="L521" s="233"/>
      <c r="M521" s="234" t="s">
        <v>1</v>
      </c>
      <c r="N521" s="235" t="s">
        <v>42</v>
      </c>
      <c r="O521" s="71"/>
      <c r="P521" s="199">
        <f>O521*H521</f>
        <v>0</v>
      </c>
      <c r="Q521" s="199">
        <v>0.00388</v>
      </c>
      <c r="R521" s="199">
        <f>Q521*H521</f>
        <v>1.8590476800000002</v>
      </c>
      <c r="S521" s="199">
        <v>0</v>
      </c>
      <c r="T521" s="200">
        <f>S521*H521</f>
        <v>0</v>
      </c>
      <c r="U521" s="34"/>
      <c r="V521" s="34"/>
      <c r="W521" s="34"/>
      <c r="X521" s="34"/>
      <c r="Y521" s="34"/>
      <c r="Z521" s="34"/>
      <c r="AA521" s="34"/>
      <c r="AB521" s="34"/>
      <c r="AC521" s="34"/>
      <c r="AD521" s="34"/>
      <c r="AE521" s="34"/>
      <c r="AR521" s="201" t="s">
        <v>399</v>
      </c>
      <c r="AT521" s="201" t="s">
        <v>408</v>
      </c>
      <c r="AU521" s="201" t="s">
        <v>89</v>
      </c>
      <c r="AY521" s="17" t="s">
        <v>220</v>
      </c>
      <c r="BE521" s="202">
        <f>IF(N521="základní",J521,0)</f>
        <v>0</v>
      </c>
      <c r="BF521" s="202">
        <f>IF(N521="snížená",J521,0)</f>
        <v>0</v>
      </c>
      <c r="BG521" s="202">
        <f>IF(N521="zákl. přenesená",J521,0)</f>
        <v>0</v>
      </c>
      <c r="BH521" s="202">
        <f>IF(N521="sníž. přenesená",J521,0)</f>
        <v>0</v>
      </c>
      <c r="BI521" s="202">
        <f>IF(N521="nulová",J521,0)</f>
        <v>0</v>
      </c>
      <c r="BJ521" s="17" t="s">
        <v>89</v>
      </c>
      <c r="BK521" s="202">
        <f>ROUND(I521*H521,2)</f>
        <v>0</v>
      </c>
      <c r="BL521" s="17" t="s">
        <v>298</v>
      </c>
      <c r="BM521" s="201" t="s">
        <v>1019</v>
      </c>
    </row>
    <row r="522" spans="2:51" s="13" customFormat="1" ht="12">
      <c r="B522" s="203"/>
      <c r="C522" s="204"/>
      <c r="D522" s="205" t="s">
        <v>229</v>
      </c>
      <c r="E522" s="204"/>
      <c r="F522" s="207" t="s">
        <v>1020</v>
      </c>
      <c r="G522" s="204"/>
      <c r="H522" s="208">
        <v>479.136</v>
      </c>
      <c r="I522" s="209"/>
      <c r="J522" s="204"/>
      <c r="K522" s="204"/>
      <c r="L522" s="210"/>
      <c r="M522" s="211"/>
      <c r="N522" s="212"/>
      <c r="O522" s="212"/>
      <c r="P522" s="212"/>
      <c r="Q522" s="212"/>
      <c r="R522" s="212"/>
      <c r="S522" s="212"/>
      <c r="T522" s="213"/>
      <c r="AT522" s="214" t="s">
        <v>229</v>
      </c>
      <c r="AU522" s="214" t="s">
        <v>89</v>
      </c>
      <c r="AV522" s="13" t="s">
        <v>89</v>
      </c>
      <c r="AW522" s="13" t="s">
        <v>4</v>
      </c>
      <c r="AX522" s="13" t="s">
        <v>83</v>
      </c>
      <c r="AY522" s="214" t="s">
        <v>220</v>
      </c>
    </row>
    <row r="523" spans="1:65" s="2" customFormat="1" ht="33" customHeight="1">
      <c r="A523" s="34"/>
      <c r="B523" s="35"/>
      <c r="C523" s="190" t="s">
        <v>1021</v>
      </c>
      <c r="D523" s="190" t="s">
        <v>222</v>
      </c>
      <c r="E523" s="191" t="s">
        <v>1022</v>
      </c>
      <c r="F523" s="192" t="s">
        <v>1023</v>
      </c>
      <c r="G523" s="193" t="s">
        <v>301</v>
      </c>
      <c r="H523" s="194">
        <v>519.86</v>
      </c>
      <c r="I523" s="195"/>
      <c r="J523" s="196">
        <f>ROUND(I523*H523,2)</f>
        <v>0</v>
      </c>
      <c r="K523" s="192" t="s">
        <v>226</v>
      </c>
      <c r="L523" s="39"/>
      <c r="M523" s="197" t="s">
        <v>1</v>
      </c>
      <c r="N523" s="198" t="s">
        <v>42</v>
      </c>
      <c r="O523" s="71"/>
      <c r="P523" s="199">
        <f>O523*H523</f>
        <v>0</v>
      </c>
      <c r="Q523" s="199">
        <v>0.00014</v>
      </c>
      <c r="R523" s="199">
        <f>Q523*H523</f>
        <v>0.0727804</v>
      </c>
      <c r="S523" s="199">
        <v>0</v>
      </c>
      <c r="T523" s="200">
        <f>S523*H523</f>
        <v>0</v>
      </c>
      <c r="U523" s="34"/>
      <c r="V523" s="34"/>
      <c r="W523" s="34"/>
      <c r="X523" s="34"/>
      <c r="Y523" s="34"/>
      <c r="Z523" s="34"/>
      <c r="AA523" s="34"/>
      <c r="AB523" s="34"/>
      <c r="AC523" s="34"/>
      <c r="AD523" s="34"/>
      <c r="AE523" s="34"/>
      <c r="AR523" s="201" t="s">
        <v>298</v>
      </c>
      <c r="AT523" s="201" t="s">
        <v>222</v>
      </c>
      <c r="AU523" s="201" t="s">
        <v>89</v>
      </c>
      <c r="AY523" s="17" t="s">
        <v>220</v>
      </c>
      <c r="BE523" s="202">
        <f>IF(N523="základní",J523,0)</f>
        <v>0</v>
      </c>
      <c r="BF523" s="202">
        <f>IF(N523="snížená",J523,0)</f>
        <v>0</v>
      </c>
      <c r="BG523" s="202">
        <f>IF(N523="zákl. přenesená",J523,0)</f>
        <v>0</v>
      </c>
      <c r="BH523" s="202">
        <f>IF(N523="sníž. přenesená",J523,0)</f>
        <v>0</v>
      </c>
      <c r="BI523" s="202">
        <f>IF(N523="nulová",J523,0)</f>
        <v>0</v>
      </c>
      <c r="BJ523" s="17" t="s">
        <v>89</v>
      </c>
      <c r="BK523" s="202">
        <f>ROUND(I523*H523,2)</f>
        <v>0</v>
      </c>
      <c r="BL523" s="17" t="s">
        <v>298</v>
      </c>
      <c r="BM523" s="201" t="s">
        <v>1024</v>
      </c>
    </row>
    <row r="524" spans="2:51" s="13" customFormat="1" ht="22.5">
      <c r="B524" s="203"/>
      <c r="C524" s="204"/>
      <c r="D524" s="205" t="s">
        <v>229</v>
      </c>
      <c r="E524" s="206" t="s">
        <v>1</v>
      </c>
      <c r="F524" s="207" t="s">
        <v>1025</v>
      </c>
      <c r="G524" s="204"/>
      <c r="H524" s="208">
        <v>519.86</v>
      </c>
      <c r="I524" s="209"/>
      <c r="J524" s="204"/>
      <c r="K524" s="204"/>
      <c r="L524" s="210"/>
      <c r="M524" s="211"/>
      <c r="N524" s="212"/>
      <c r="O524" s="212"/>
      <c r="P524" s="212"/>
      <c r="Q524" s="212"/>
      <c r="R524" s="212"/>
      <c r="S524" s="212"/>
      <c r="T524" s="213"/>
      <c r="AT524" s="214" t="s">
        <v>229</v>
      </c>
      <c r="AU524" s="214" t="s">
        <v>89</v>
      </c>
      <c r="AV524" s="13" t="s">
        <v>89</v>
      </c>
      <c r="AW524" s="13" t="s">
        <v>31</v>
      </c>
      <c r="AX524" s="13" t="s">
        <v>83</v>
      </c>
      <c r="AY524" s="214" t="s">
        <v>220</v>
      </c>
    </row>
    <row r="525" spans="1:65" s="2" customFormat="1" ht="16.5" customHeight="1">
      <c r="A525" s="34"/>
      <c r="B525" s="35"/>
      <c r="C525" s="226" t="s">
        <v>1026</v>
      </c>
      <c r="D525" s="226" t="s">
        <v>408</v>
      </c>
      <c r="E525" s="227" t="s">
        <v>1027</v>
      </c>
      <c r="F525" s="228" t="s">
        <v>1028</v>
      </c>
      <c r="G525" s="229" t="s">
        <v>301</v>
      </c>
      <c r="H525" s="230">
        <v>597.839</v>
      </c>
      <c r="I525" s="231"/>
      <c r="J525" s="232">
        <f>ROUND(I525*H525,2)</f>
        <v>0</v>
      </c>
      <c r="K525" s="228" t="s">
        <v>226</v>
      </c>
      <c r="L525" s="233"/>
      <c r="M525" s="234" t="s">
        <v>1</v>
      </c>
      <c r="N525" s="235" t="s">
        <v>42</v>
      </c>
      <c r="O525" s="71"/>
      <c r="P525" s="199">
        <f>O525*H525</f>
        <v>0</v>
      </c>
      <c r="Q525" s="199">
        <v>0.0019</v>
      </c>
      <c r="R525" s="199">
        <f>Q525*H525</f>
        <v>1.1358941</v>
      </c>
      <c r="S525" s="199">
        <v>0</v>
      </c>
      <c r="T525" s="200">
        <f>S525*H525</f>
        <v>0</v>
      </c>
      <c r="U525" s="34"/>
      <c r="V525" s="34"/>
      <c r="W525" s="34"/>
      <c r="X525" s="34"/>
      <c r="Y525" s="34"/>
      <c r="Z525" s="34"/>
      <c r="AA525" s="34"/>
      <c r="AB525" s="34"/>
      <c r="AC525" s="34"/>
      <c r="AD525" s="34"/>
      <c r="AE525" s="34"/>
      <c r="AR525" s="201" t="s">
        <v>399</v>
      </c>
      <c r="AT525" s="201" t="s">
        <v>408</v>
      </c>
      <c r="AU525" s="201" t="s">
        <v>89</v>
      </c>
      <c r="AY525" s="17" t="s">
        <v>220</v>
      </c>
      <c r="BE525" s="202">
        <f>IF(N525="základní",J525,0)</f>
        <v>0</v>
      </c>
      <c r="BF525" s="202">
        <f>IF(N525="snížená",J525,0)</f>
        <v>0</v>
      </c>
      <c r="BG525" s="202">
        <f>IF(N525="zákl. přenesená",J525,0)</f>
        <v>0</v>
      </c>
      <c r="BH525" s="202">
        <f>IF(N525="sníž. přenesená",J525,0)</f>
        <v>0</v>
      </c>
      <c r="BI525" s="202">
        <f>IF(N525="nulová",J525,0)</f>
        <v>0</v>
      </c>
      <c r="BJ525" s="17" t="s">
        <v>89</v>
      </c>
      <c r="BK525" s="202">
        <f>ROUND(I525*H525,2)</f>
        <v>0</v>
      </c>
      <c r="BL525" s="17" t="s">
        <v>298</v>
      </c>
      <c r="BM525" s="201" t="s">
        <v>1029</v>
      </c>
    </row>
    <row r="526" spans="2:51" s="13" customFormat="1" ht="12">
      <c r="B526" s="203"/>
      <c r="C526" s="204"/>
      <c r="D526" s="205" t="s">
        <v>229</v>
      </c>
      <c r="E526" s="204"/>
      <c r="F526" s="207" t="s">
        <v>1030</v>
      </c>
      <c r="G526" s="204"/>
      <c r="H526" s="208">
        <v>597.839</v>
      </c>
      <c r="I526" s="209"/>
      <c r="J526" s="204"/>
      <c r="K526" s="204"/>
      <c r="L526" s="210"/>
      <c r="M526" s="211"/>
      <c r="N526" s="212"/>
      <c r="O526" s="212"/>
      <c r="P526" s="212"/>
      <c r="Q526" s="212"/>
      <c r="R526" s="212"/>
      <c r="S526" s="212"/>
      <c r="T526" s="213"/>
      <c r="AT526" s="214" t="s">
        <v>229</v>
      </c>
      <c r="AU526" s="214" t="s">
        <v>89</v>
      </c>
      <c r="AV526" s="13" t="s">
        <v>89</v>
      </c>
      <c r="AW526" s="13" t="s">
        <v>4</v>
      </c>
      <c r="AX526" s="13" t="s">
        <v>83</v>
      </c>
      <c r="AY526" s="214" t="s">
        <v>220</v>
      </c>
    </row>
    <row r="527" spans="1:65" s="2" customFormat="1" ht="24">
      <c r="A527" s="34"/>
      <c r="B527" s="35"/>
      <c r="C527" s="190" t="s">
        <v>1031</v>
      </c>
      <c r="D527" s="190" t="s">
        <v>222</v>
      </c>
      <c r="E527" s="191" t="s">
        <v>1032</v>
      </c>
      <c r="F527" s="192" t="s">
        <v>1033</v>
      </c>
      <c r="G527" s="193" t="s">
        <v>301</v>
      </c>
      <c r="H527" s="194">
        <v>519.86</v>
      </c>
      <c r="I527" s="195"/>
      <c r="J527" s="196">
        <f>ROUND(I527*H527,2)</f>
        <v>0</v>
      </c>
      <c r="K527" s="192" t="s">
        <v>226</v>
      </c>
      <c r="L527" s="39"/>
      <c r="M527" s="197" t="s">
        <v>1</v>
      </c>
      <c r="N527" s="198" t="s">
        <v>42</v>
      </c>
      <c r="O527" s="71"/>
      <c r="P527" s="199">
        <f>O527*H527</f>
        <v>0</v>
      </c>
      <c r="Q527" s="199">
        <v>0</v>
      </c>
      <c r="R527" s="199">
        <f>Q527*H527</f>
        <v>0</v>
      </c>
      <c r="S527" s="199">
        <v>0</v>
      </c>
      <c r="T527" s="200">
        <f>S527*H527</f>
        <v>0</v>
      </c>
      <c r="U527" s="34"/>
      <c r="V527" s="34"/>
      <c r="W527" s="34"/>
      <c r="X527" s="34"/>
      <c r="Y527" s="34"/>
      <c r="Z527" s="34"/>
      <c r="AA527" s="34"/>
      <c r="AB527" s="34"/>
      <c r="AC527" s="34"/>
      <c r="AD527" s="34"/>
      <c r="AE527" s="34"/>
      <c r="AR527" s="201" t="s">
        <v>298</v>
      </c>
      <c r="AT527" s="201" t="s">
        <v>222</v>
      </c>
      <c r="AU527" s="201" t="s">
        <v>89</v>
      </c>
      <c r="AY527" s="17" t="s">
        <v>220</v>
      </c>
      <c r="BE527" s="202">
        <f>IF(N527="základní",J527,0)</f>
        <v>0</v>
      </c>
      <c r="BF527" s="202">
        <f>IF(N527="snížená",J527,0)</f>
        <v>0</v>
      </c>
      <c r="BG527" s="202">
        <f>IF(N527="zákl. přenesená",J527,0)</f>
        <v>0</v>
      </c>
      <c r="BH527" s="202">
        <f>IF(N527="sníž. přenesená",J527,0)</f>
        <v>0</v>
      </c>
      <c r="BI527" s="202">
        <f>IF(N527="nulová",J527,0)</f>
        <v>0</v>
      </c>
      <c r="BJ527" s="17" t="s">
        <v>89</v>
      </c>
      <c r="BK527" s="202">
        <f>ROUND(I527*H527,2)</f>
        <v>0</v>
      </c>
      <c r="BL527" s="17" t="s">
        <v>298</v>
      </c>
      <c r="BM527" s="201" t="s">
        <v>1034</v>
      </c>
    </row>
    <row r="528" spans="1:65" s="2" customFormat="1" ht="16.5" customHeight="1">
      <c r="A528" s="34"/>
      <c r="B528" s="35"/>
      <c r="C528" s="226" t="s">
        <v>1035</v>
      </c>
      <c r="D528" s="226" t="s">
        <v>408</v>
      </c>
      <c r="E528" s="227" t="s">
        <v>1036</v>
      </c>
      <c r="F528" s="228" t="s">
        <v>1037</v>
      </c>
      <c r="G528" s="229" t="s">
        <v>301</v>
      </c>
      <c r="H528" s="230">
        <v>597.839</v>
      </c>
      <c r="I528" s="231"/>
      <c r="J528" s="232">
        <f>ROUND(I528*H528,2)</f>
        <v>0</v>
      </c>
      <c r="K528" s="228" t="s">
        <v>226</v>
      </c>
      <c r="L528" s="233"/>
      <c r="M528" s="234" t="s">
        <v>1</v>
      </c>
      <c r="N528" s="235" t="s">
        <v>42</v>
      </c>
      <c r="O528" s="71"/>
      <c r="P528" s="199">
        <f>O528*H528</f>
        <v>0</v>
      </c>
      <c r="Q528" s="199">
        <v>0.0001</v>
      </c>
      <c r="R528" s="199">
        <f>Q528*H528</f>
        <v>0.05978390000000001</v>
      </c>
      <c r="S528" s="199">
        <v>0</v>
      </c>
      <c r="T528" s="200">
        <f>S528*H528</f>
        <v>0</v>
      </c>
      <c r="U528" s="34"/>
      <c r="V528" s="34"/>
      <c r="W528" s="34"/>
      <c r="X528" s="34"/>
      <c r="Y528" s="34"/>
      <c r="Z528" s="34"/>
      <c r="AA528" s="34"/>
      <c r="AB528" s="34"/>
      <c r="AC528" s="34"/>
      <c r="AD528" s="34"/>
      <c r="AE528" s="34"/>
      <c r="AR528" s="201" t="s">
        <v>399</v>
      </c>
      <c r="AT528" s="201" t="s">
        <v>408</v>
      </c>
      <c r="AU528" s="201" t="s">
        <v>89</v>
      </c>
      <c r="AY528" s="17" t="s">
        <v>220</v>
      </c>
      <c r="BE528" s="202">
        <f>IF(N528="základní",J528,0)</f>
        <v>0</v>
      </c>
      <c r="BF528" s="202">
        <f>IF(N528="snížená",J528,0)</f>
        <v>0</v>
      </c>
      <c r="BG528" s="202">
        <f>IF(N528="zákl. přenesená",J528,0)</f>
        <v>0</v>
      </c>
      <c r="BH528" s="202">
        <f>IF(N528="sníž. přenesená",J528,0)</f>
        <v>0</v>
      </c>
      <c r="BI528" s="202">
        <f>IF(N528="nulová",J528,0)</f>
        <v>0</v>
      </c>
      <c r="BJ528" s="17" t="s">
        <v>89</v>
      </c>
      <c r="BK528" s="202">
        <f>ROUND(I528*H528,2)</f>
        <v>0</v>
      </c>
      <c r="BL528" s="17" t="s">
        <v>298</v>
      </c>
      <c r="BM528" s="201" t="s">
        <v>1038</v>
      </c>
    </row>
    <row r="529" spans="2:51" s="13" customFormat="1" ht="12">
      <c r="B529" s="203"/>
      <c r="C529" s="204"/>
      <c r="D529" s="205" t="s">
        <v>229</v>
      </c>
      <c r="E529" s="204"/>
      <c r="F529" s="207" t="s">
        <v>1030</v>
      </c>
      <c r="G529" s="204"/>
      <c r="H529" s="208">
        <v>597.839</v>
      </c>
      <c r="I529" s="209"/>
      <c r="J529" s="204"/>
      <c r="K529" s="204"/>
      <c r="L529" s="210"/>
      <c r="M529" s="211"/>
      <c r="N529" s="212"/>
      <c r="O529" s="212"/>
      <c r="P529" s="212"/>
      <c r="Q529" s="212"/>
      <c r="R529" s="212"/>
      <c r="S529" s="212"/>
      <c r="T529" s="213"/>
      <c r="AT529" s="214" t="s">
        <v>229</v>
      </c>
      <c r="AU529" s="214" t="s">
        <v>89</v>
      </c>
      <c r="AV529" s="13" t="s">
        <v>89</v>
      </c>
      <c r="AW529" s="13" t="s">
        <v>4</v>
      </c>
      <c r="AX529" s="13" t="s">
        <v>83</v>
      </c>
      <c r="AY529" s="214" t="s">
        <v>220</v>
      </c>
    </row>
    <row r="530" spans="1:65" s="2" customFormat="1" ht="24">
      <c r="A530" s="34"/>
      <c r="B530" s="35"/>
      <c r="C530" s="190" t="s">
        <v>1039</v>
      </c>
      <c r="D530" s="190" t="s">
        <v>222</v>
      </c>
      <c r="E530" s="191" t="s">
        <v>1040</v>
      </c>
      <c r="F530" s="192" t="s">
        <v>1041</v>
      </c>
      <c r="G530" s="193" t="s">
        <v>405</v>
      </c>
      <c r="H530" s="194">
        <v>2599.3</v>
      </c>
      <c r="I530" s="195"/>
      <c r="J530" s="196">
        <f>ROUND(I530*H530,2)</f>
        <v>0</v>
      </c>
      <c r="K530" s="192" t="s">
        <v>226</v>
      </c>
      <c r="L530" s="39"/>
      <c r="M530" s="197" t="s">
        <v>1</v>
      </c>
      <c r="N530" s="198" t="s">
        <v>42</v>
      </c>
      <c r="O530" s="71"/>
      <c r="P530" s="199">
        <f>O530*H530</f>
        <v>0</v>
      </c>
      <c r="Q530" s="199">
        <v>0</v>
      </c>
      <c r="R530" s="199">
        <f>Q530*H530</f>
        <v>0</v>
      </c>
      <c r="S530" s="199">
        <v>0</v>
      </c>
      <c r="T530" s="200">
        <f>S530*H530</f>
        <v>0</v>
      </c>
      <c r="U530" s="34"/>
      <c r="V530" s="34"/>
      <c r="W530" s="34"/>
      <c r="X530" s="34"/>
      <c r="Y530" s="34"/>
      <c r="Z530" s="34"/>
      <c r="AA530" s="34"/>
      <c r="AB530" s="34"/>
      <c r="AC530" s="34"/>
      <c r="AD530" s="34"/>
      <c r="AE530" s="34"/>
      <c r="AR530" s="201" t="s">
        <v>298</v>
      </c>
      <c r="AT530" s="201" t="s">
        <v>222</v>
      </c>
      <c r="AU530" s="201" t="s">
        <v>89</v>
      </c>
      <c r="AY530" s="17" t="s">
        <v>220</v>
      </c>
      <c r="BE530" s="202">
        <f>IF(N530="základní",J530,0)</f>
        <v>0</v>
      </c>
      <c r="BF530" s="202">
        <f>IF(N530="snížená",J530,0)</f>
        <v>0</v>
      </c>
      <c r="BG530" s="202">
        <f>IF(N530="zákl. přenesená",J530,0)</f>
        <v>0</v>
      </c>
      <c r="BH530" s="202">
        <f>IF(N530="sníž. přenesená",J530,0)</f>
        <v>0</v>
      </c>
      <c r="BI530" s="202">
        <f>IF(N530="nulová",J530,0)</f>
        <v>0</v>
      </c>
      <c r="BJ530" s="17" t="s">
        <v>89</v>
      </c>
      <c r="BK530" s="202">
        <f>ROUND(I530*H530,2)</f>
        <v>0</v>
      </c>
      <c r="BL530" s="17" t="s">
        <v>298</v>
      </c>
      <c r="BM530" s="201" t="s">
        <v>1042</v>
      </c>
    </row>
    <row r="531" spans="2:51" s="13" customFormat="1" ht="12">
      <c r="B531" s="203"/>
      <c r="C531" s="204"/>
      <c r="D531" s="205" t="s">
        <v>229</v>
      </c>
      <c r="E531" s="206" t="s">
        <v>1</v>
      </c>
      <c r="F531" s="207" t="s">
        <v>1043</v>
      </c>
      <c r="G531" s="204"/>
      <c r="H531" s="208">
        <v>2599.3</v>
      </c>
      <c r="I531" s="209"/>
      <c r="J531" s="204"/>
      <c r="K531" s="204"/>
      <c r="L531" s="210"/>
      <c r="M531" s="211"/>
      <c r="N531" s="212"/>
      <c r="O531" s="212"/>
      <c r="P531" s="212"/>
      <c r="Q531" s="212"/>
      <c r="R531" s="212"/>
      <c r="S531" s="212"/>
      <c r="T531" s="213"/>
      <c r="AT531" s="214" t="s">
        <v>229</v>
      </c>
      <c r="AU531" s="214" t="s">
        <v>89</v>
      </c>
      <c r="AV531" s="13" t="s">
        <v>89</v>
      </c>
      <c r="AW531" s="13" t="s">
        <v>31</v>
      </c>
      <c r="AX531" s="13" t="s">
        <v>83</v>
      </c>
      <c r="AY531" s="214" t="s">
        <v>220</v>
      </c>
    </row>
    <row r="532" spans="1:65" s="2" customFormat="1" ht="24">
      <c r="A532" s="34"/>
      <c r="B532" s="35"/>
      <c r="C532" s="190" t="s">
        <v>1044</v>
      </c>
      <c r="D532" s="190" t="s">
        <v>222</v>
      </c>
      <c r="E532" s="191" t="s">
        <v>1045</v>
      </c>
      <c r="F532" s="192" t="s">
        <v>1046</v>
      </c>
      <c r="G532" s="193" t="s">
        <v>996</v>
      </c>
      <c r="H532" s="246"/>
      <c r="I532" s="195"/>
      <c r="J532" s="196">
        <f>ROUND(I532*H532,2)</f>
        <v>0</v>
      </c>
      <c r="K532" s="192" t="s">
        <v>226</v>
      </c>
      <c r="L532" s="39"/>
      <c r="M532" s="197" t="s">
        <v>1</v>
      </c>
      <c r="N532" s="198" t="s">
        <v>42</v>
      </c>
      <c r="O532" s="71"/>
      <c r="P532" s="199">
        <f>O532*H532</f>
        <v>0</v>
      </c>
      <c r="Q532" s="199">
        <v>0</v>
      </c>
      <c r="R532" s="199">
        <f>Q532*H532</f>
        <v>0</v>
      </c>
      <c r="S532" s="199">
        <v>0</v>
      </c>
      <c r="T532" s="200">
        <f>S532*H532</f>
        <v>0</v>
      </c>
      <c r="U532" s="34"/>
      <c r="V532" s="34"/>
      <c r="W532" s="34"/>
      <c r="X532" s="34"/>
      <c r="Y532" s="34"/>
      <c r="Z532" s="34"/>
      <c r="AA532" s="34"/>
      <c r="AB532" s="34"/>
      <c r="AC532" s="34"/>
      <c r="AD532" s="34"/>
      <c r="AE532" s="34"/>
      <c r="AR532" s="201" t="s">
        <v>298</v>
      </c>
      <c r="AT532" s="201" t="s">
        <v>222</v>
      </c>
      <c r="AU532" s="201" t="s">
        <v>89</v>
      </c>
      <c r="AY532" s="17" t="s">
        <v>220</v>
      </c>
      <c r="BE532" s="202">
        <f>IF(N532="základní",J532,0)</f>
        <v>0</v>
      </c>
      <c r="BF532" s="202">
        <f>IF(N532="snížená",J532,0)</f>
        <v>0</v>
      </c>
      <c r="BG532" s="202">
        <f>IF(N532="zákl. přenesená",J532,0)</f>
        <v>0</v>
      </c>
      <c r="BH532" s="202">
        <f>IF(N532="sníž. přenesená",J532,0)</f>
        <v>0</v>
      </c>
      <c r="BI532" s="202">
        <f>IF(N532="nulová",J532,0)</f>
        <v>0</v>
      </c>
      <c r="BJ532" s="17" t="s">
        <v>89</v>
      </c>
      <c r="BK532" s="202">
        <f>ROUND(I532*H532,2)</f>
        <v>0</v>
      </c>
      <c r="BL532" s="17" t="s">
        <v>298</v>
      </c>
      <c r="BM532" s="201" t="s">
        <v>1047</v>
      </c>
    </row>
    <row r="533" spans="2:63" s="12" customFormat="1" ht="22.9" customHeight="1">
      <c r="B533" s="174"/>
      <c r="C533" s="175"/>
      <c r="D533" s="176" t="s">
        <v>75</v>
      </c>
      <c r="E533" s="188" t="s">
        <v>1048</v>
      </c>
      <c r="F533" s="188" t="s">
        <v>1049</v>
      </c>
      <c r="G533" s="175"/>
      <c r="H533" s="175"/>
      <c r="I533" s="178"/>
      <c r="J533" s="189">
        <f>BK533</f>
        <v>0</v>
      </c>
      <c r="K533" s="175"/>
      <c r="L533" s="180"/>
      <c r="M533" s="181"/>
      <c r="N533" s="182"/>
      <c r="O533" s="182"/>
      <c r="P533" s="183">
        <f>SUM(P534:P573)</f>
        <v>0</v>
      </c>
      <c r="Q533" s="182"/>
      <c r="R533" s="183">
        <f>SUM(R534:R573)</f>
        <v>10.406315280000001</v>
      </c>
      <c r="S533" s="182"/>
      <c r="T533" s="184">
        <f>SUM(T534:T573)</f>
        <v>0</v>
      </c>
      <c r="AR533" s="185" t="s">
        <v>89</v>
      </c>
      <c r="AT533" s="186" t="s">
        <v>75</v>
      </c>
      <c r="AU533" s="186" t="s">
        <v>83</v>
      </c>
      <c r="AY533" s="185" t="s">
        <v>220</v>
      </c>
      <c r="BK533" s="187">
        <f>SUM(BK534:BK573)</f>
        <v>0</v>
      </c>
    </row>
    <row r="534" spans="1:65" s="2" customFormat="1" ht="16.5" customHeight="1">
      <c r="A534" s="34"/>
      <c r="B534" s="35"/>
      <c r="C534" s="190" t="s">
        <v>1050</v>
      </c>
      <c r="D534" s="190" t="s">
        <v>222</v>
      </c>
      <c r="E534" s="191" t="s">
        <v>1051</v>
      </c>
      <c r="F534" s="192" t="s">
        <v>1052</v>
      </c>
      <c r="G534" s="193" t="s">
        <v>301</v>
      </c>
      <c r="H534" s="194">
        <v>416.64</v>
      </c>
      <c r="I534" s="195"/>
      <c r="J534" s="196">
        <f>ROUND(I534*H534,2)</f>
        <v>0</v>
      </c>
      <c r="K534" s="192" t="s">
        <v>1</v>
      </c>
      <c r="L534" s="39"/>
      <c r="M534" s="197" t="s">
        <v>1</v>
      </c>
      <c r="N534" s="198" t="s">
        <v>42</v>
      </c>
      <c r="O534" s="71"/>
      <c r="P534" s="199">
        <f>O534*H534</f>
        <v>0</v>
      </c>
      <c r="Q534" s="199">
        <v>0</v>
      </c>
      <c r="R534" s="199">
        <f>Q534*H534</f>
        <v>0</v>
      </c>
      <c r="S534" s="199">
        <v>0</v>
      </c>
      <c r="T534" s="200">
        <f>S534*H534</f>
        <v>0</v>
      </c>
      <c r="U534" s="34"/>
      <c r="V534" s="34"/>
      <c r="W534" s="34"/>
      <c r="X534" s="34"/>
      <c r="Y534" s="34"/>
      <c r="Z534" s="34"/>
      <c r="AA534" s="34"/>
      <c r="AB534" s="34"/>
      <c r="AC534" s="34"/>
      <c r="AD534" s="34"/>
      <c r="AE534" s="34"/>
      <c r="AR534" s="201" t="s">
        <v>298</v>
      </c>
      <c r="AT534" s="201" t="s">
        <v>222</v>
      </c>
      <c r="AU534" s="201" t="s">
        <v>89</v>
      </c>
      <c r="AY534" s="17" t="s">
        <v>220</v>
      </c>
      <c r="BE534" s="202">
        <f>IF(N534="základní",J534,0)</f>
        <v>0</v>
      </c>
      <c r="BF534" s="202">
        <f>IF(N534="snížená",J534,0)</f>
        <v>0</v>
      </c>
      <c r="BG534" s="202">
        <f>IF(N534="zákl. přenesená",J534,0)</f>
        <v>0</v>
      </c>
      <c r="BH534" s="202">
        <f>IF(N534="sníž. přenesená",J534,0)</f>
        <v>0</v>
      </c>
      <c r="BI534" s="202">
        <f>IF(N534="nulová",J534,0)</f>
        <v>0</v>
      </c>
      <c r="BJ534" s="17" t="s">
        <v>89</v>
      </c>
      <c r="BK534" s="202">
        <f>ROUND(I534*H534,2)</f>
        <v>0</v>
      </c>
      <c r="BL534" s="17" t="s">
        <v>298</v>
      </c>
      <c r="BM534" s="201" t="s">
        <v>1053</v>
      </c>
    </row>
    <row r="535" spans="2:51" s="13" customFormat="1" ht="12">
      <c r="B535" s="203"/>
      <c r="C535" s="204"/>
      <c r="D535" s="205" t="s">
        <v>229</v>
      </c>
      <c r="E535" s="206" t="s">
        <v>1</v>
      </c>
      <c r="F535" s="207" t="s">
        <v>1054</v>
      </c>
      <c r="G535" s="204"/>
      <c r="H535" s="208">
        <v>416.64</v>
      </c>
      <c r="I535" s="209"/>
      <c r="J535" s="204"/>
      <c r="K535" s="204"/>
      <c r="L535" s="210"/>
      <c r="M535" s="211"/>
      <c r="N535" s="212"/>
      <c r="O535" s="212"/>
      <c r="P535" s="212"/>
      <c r="Q535" s="212"/>
      <c r="R535" s="212"/>
      <c r="S535" s="212"/>
      <c r="T535" s="213"/>
      <c r="AT535" s="214" t="s">
        <v>229</v>
      </c>
      <c r="AU535" s="214" t="s">
        <v>89</v>
      </c>
      <c r="AV535" s="13" t="s">
        <v>89</v>
      </c>
      <c r="AW535" s="13" t="s">
        <v>31</v>
      </c>
      <c r="AX535" s="13" t="s">
        <v>83</v>
      </c>
      <c r="AY535" s="214" t="s">
        <v>220</v>
      </c>
    </row>
    <row r="536" spans="1:65" s="2" customFormat="1" ht="24">
      <c r="A536" s="34"/>
      <c r="B536" s="35"/>
      <c r="C536" s="190" t="s">
        <v>1055</v>
      </c>
      <c r="D536" s="190" t="s">
        <v>222</v>
      </c>
      <c r="E536" s="191" t="s">
        <v>1056</v>
      </c>
      <c r="F536" s="192" t="s">
        <v>1057</v>
      </c>
      <c r="G536" s="193" t="s">
        <v>301</v>
      </c>
      <c r="H536" s="194">
        <v>1019.55</v>
      </c>
      <c r="I536" s="195"/>
      <c r="J536" s="196">
        <f>ROUND(I536*H536,2)</f>
        <v>0</v>
      </c>
      <c r="K536" s="192" t="s">
        <v>226</v>
      </c>
      <c r="L536" s="39"/>
      <c r="M536" s="197" t="s">
        <v>1</v>
      </c>
      <c r="N536" s="198" t="s">
        <v>42</v>
      </c>
      <c r="O536" s="71"/>
      <c r="P536" s="199">
        <f>O536*H536</f>
        <v>0</v>
      </c>
      <c r="Q536" s="199">
        <v>0</v>
      </c>
      <c r="R536" s="199">
        <f>Q536*H536</f>
        <v>0</v>
      </c>
      <c r="S536" s="199">
        <v>0</v>
      </c>
      <c r="T536" s="200">
        <f>S536*H536</f>
        <v>0</v>
      </c>
      <c r="U536" s="34"/>
      <c r="V536" s="34"/>
      <c r="W536" s="34"/>
      <c r="X536" s="34"/>
      <c r="Y536" s="34"/>
      <c r="Z536" s="34"/>
      <c r="AA536" s="34"/>
      <c r="AB536" s="34"/>
      <c r="AC536" s="34"/>
      <c r="AD536" s="34"/>
      <c r="AE536" s="34"/>
      <c r="AR536" s="201" t="s">
        <v>298</v>
      </c>
      <c r="AT536" s="201" t="s">
        <v>222</v>
      </c>
      <c r="AU536" s="201" t="s">
        <v>89</v>
      </c>
      <c r="AY536" s="17" t="s">
        <v>220</v>
      </c>
      <c r="BE536" s="202">
        <f>IF(N536="základní",J536,0)</f>
        <v>0</v>
      </c>
      <c r="BF536" s="202">
        <f>IF(N536="snížená",J536,0)</f>
        <v>0</v>
      </c>
      <c r="BG536" s="202">
        <f>IF(N536="zákl. přenesená",J536,0)</f>
        <v>0</v>
      </c>
      <c r="BH536" s="202">
        <f>IF(N536="sníž. přenesená",J536,0)</f>
        <v>0</v>
      </c>
      <c r="BI536" s="202">
        <f>IF(N536="nulová",J536,0)</f>
        <v>0</v>
      </c>
      <c r="BJ536" s="17" t="s">
        <v>89</v>
      </c>
      <c r="BK536" s="202">
        <f>ROUND(I536*H536,2)</f>
        <v>0</v>
      </c>
      <c r="BL536" s="17" t="s">
        <v>298</v>
      </c>
      <c r="BM536" s="201" t="s">
        <v>1058</v>
      </c>
    </row>
    <row r="537" spans="2:51" s="13" customFormat="1" ht="12">
      <c r="B537" s="203"/>
      <c r="C537" s="204"/>
      <c r="D537" s="205" t="s">
        <v>229</v>
      </c>
      <c r="E537" s="206" t="s">
        <v>1</v>
      </c>
      <c r="F537" s="207" t="s">
        <v>1059</v>
      </c>
      <c r="G537" s="204"/>
      <c r="H537" s="208">
        <v>1019.55</v>
      </c>
      <c r="I537" s="209"/>
      <c r="J537" s="204"/>
      <c r="K537" s="204"/>
      <c r="L537" s="210"/>
      <c r="M537" s="211"/>
      <c r="N537" s="212"/>
      <c r="O537" s="212"/>
      <c r="P537" s="212"/>
      <c r="Q537" s="212"/>
      <c r="R537" s="212"/>
      <c r="S537" s="212"/>
      <c r="T537" s="213"/>
      <c r="AT537" s="214" t="s">
        <v>229</v>
      </c>
      <c r="AU537" s="214" t="s">
        <v>89</v>
      </c>
      <c r="AV537" s="13" t="s">
        <v>89</v>
      </c>
      <c r="AW537" s="13" t="s">
        <v>31</v>
      </c>
      <c r="AX537" s="13" t="s">
        <v>83</v>
      </c>
      <c r="AY537" s="214" t="s">
        <v>220</v>
      </c>
    </row>
    <row r="538" spans="1:65" s="2" customFormat="1" ht="24">
      <c r="A538" s="34"/>
      <c r="B538" s="35"/>
      <c r="C538" s="226" t="s">
        <v>1060</v>
      </c>
      <c r="D538" s="226" t="s">
        <v>408</v>
      </c>
      <c r="E538" s="227" t="s">
        <v>1061</v>
      </c>
      <c r="F538" s="228" t="s">
        <v>1062</v>
      </c>
      <c r="G538" s="229" t="s">
        <v>301</v>
      </c>
      <c r="H538" s="230">
        <v>1039.941</v>
      </c>
      <c r="I538" s="231"/>
      <c r="J538" s="232">
        <f>ROUND(I538*H538,2)</f>
        <v>0</v>
      </c>
      <c r="K538" s="228" t="s">
        <v>226</v>
      </c>
      <c r="L538" s="233"/>
      <c r="M538" s="234" t="s">
        <v>1</v>
      </c>
      <c r="N538" s="235" t="s">
        <v>42</v>
      </c>
      <c r="O538" s="71"/>
      <c r="P538" s="199">
        <f>O538*H538</f>
        <v>0</v>
      </c>
      <c r="Q538" s="199">
        <v>0.003</v>
      </c>
      <c r="R538" s="199">
        <f>Q538*H538</f>
        <v>3.1198230000000002</v>
      </c>
      <c r="S538" s="199">
        <v>0</v>
      </c>
      <c r="T538" s="200">
        <f>S538*H538</f>
        <v>0</v>
      </c>
      <c r="U538" s="34"/>
      <c r="V538" s="34"/>
      <c r="W538" s="34"/>
      <c r="X538" s="34"/>
      <c r="Y538" s="34"/>
      <c r="Z538" s="34"/>
      <c r="AA538" s="34"/>
      <c r="AB538" s="34"/>
      <c r="AC538" s="34"/>
      <c r="AD538" s="34"/>
      <c r="AE538" s="34"/>
      <c r="AR538" s="201" t="s">
        <v>399</v>
      </c>
      <c r="AT538" s="201" t="s">
        <v>408</v>
      </c>
      <c r="AU538" s="201" t="s">
        <v>89</v>
      </c>
      <c r="AY538" s="17" t="s">
        <v>220</v>
      </c>
      <c r="BE538" s="202">
        <f>IF(N538="základní",J538,0)</f>
        <v>0</v>
      </c>
      <c r="BF538" s="202">
        <f>IF(N538="snížená",J538,0)</f>
        <v>0</v>
      </c>
      <c r="BG538" s="202">
        <f>IF(N538="zákl. přenesená",J538,0)</f>
        <v>0</v>
      </c>
      <c r="BH538" s="202">
        <f>IF(N538="sníž. přenesená",J538,0)</f>
        <v>0</v>
      </c>
      <c r="BI538" s="202">
        <f>IF(N538="nulová",J538,0)</f>
        <v>0</v>
      </c>
      <c r="BJ538" s="17" t="s">
        <v>89</v>
      </c>
      <c r="BK538" s="202">
        <f>ROUND(I538*H538,2)</f>
        <v>0</v>
      </c>
      <c r="BL538" s="17" t="s">
        <v>298</v>
      </c>
      <c r="BM538" s="201" t="s">
        <v>1063</v>
      </c>
    </row>
    <row r="539" spans="2:51" s="13" customFormat="1" ht="12">
      <c r="B539" s="203"/>
      <c r="C539" s="204"/>
      <c r="D539" s="205" t="s">
        <v>229</v>
      </c>
      <c r="E539" s="204"/>
      <c r="F539" s="207" t="s">
        <v>1064</v>
      </c>
      <c r="G539" s="204"/>
      <c r="H539" s="208">
        <v>1039.941</v>
      </c>
      <c r="I539" s="209"/>
      <c r="J539" s="204"/>
      <c r="K539" s="204"/>
      <c r="L539" s="210"/>
      <c r="M539" s="211"/>
      <c r="N539" s="212"/>
      <c r="O539" s="212"/>
      <c r="P539" s="212"/>
      <c r="Q539" s="212"/>
      <c r="R539" s="212"/>
      <c r="S539" s="212"/>
      <c r="T539" s="213"/>
      <c r="AT539" s="214" t="s">
        <v>229</v>
      </c>
      <c r="AU539" s="214" t="s">
        <v>89</v>
      </c>
      <c r="AV539" s="13" t="s">
        <v>89</v>
      </c>
      <c r="AW539" s="13" t="s">
        <v>4</v>
      </c>
      <c r="AX539" s="13" t="s">
        <v>83</v>
      </c>
      <c r="AY539" s="214" t="s">
        <v>220</v>
      </c>
    </row>
    <row r="540" spans="1:65" s="2" customFormat="1" ht="24">
      <c r="A540" s="34"/>
      <c r="B540" s="35"/>
      <c r="C540" s="190" t="s">
        <v>1065</v>
      </c>
      <c r="D540" s="190" t="s">
        <v>222</v>
      </c>
      <c r="E540" s="191" t="s">
        <v>1066</v>
      </c>
      <c r="F540" s="192" t="s">
        <v>1067</v>
      </c>
      <c r="G540" s="193" t="s">
        <v>301</v>
      </c>
      <c r="H540" s="194">
        <v>194.82</v>
      </c>
      <c r="I540" s="195"/>
      <c r="J540" s="196">
        <f>ROUND(I540*H540,2)</f>
        <v>0</v>
      </c>
      <c r="K540" s="192" t="s">
        <v>226</v>
      </c>
      <c r="L540" s="39"/>
      <c r="M540" s="197" t="s">
        <v>1</v>
      </c>
      <c r="N540" s="198" t="s">
        <v>42</v>
      </c>
      <c r="O540" s="71"/>
      <c r="P540" s="199">
        <f>O540*H540</f>
        <v>0</v>
      </c>
      <c r="Q540" s="199">
        <v>0.006</v>
      </c>
      <c r="R540" s="199">
        <f>Q540*H540</f>
        <v>1.16892</v>
      </c>
      <c r="S540" s="199">
        <v>0</v>
      </c>
      <c r="T540" s="200">
        <f>S540*H540</f>
        <v>0</v>
      </c>
      <c r="U540" s="34"/>
      <c r="V540" s="34"/>
      <c r="W540" s="34"/>
      <c r="X540" s="34"/>
      <c r="Y540" s="34"/>
      <c r="Z540" s="34"/>
      <c r="AA540" s="34"/>
      <c r="AB540" s="34"/>
      <c r="AC540" s="34"/>
      <c r="AD540" s="34"/>
      <c r="AE540" s="34"/>
      <c r="AR540" s="201" t="s">
        <v>298</v>
      </c>
      <c r="AT540" s="201" t="s">
        <v>222</v>
      </c>
      <c r="AU540" s="201" t="s">
        <v>89</v>
      </c>
      <c r="AY540" s="17" t="s">
        <v>220</v>
      </c>
      <c r="BE540" s="202">
        <f>IF(N540="základní",J540,0)</f>
        <v>0</v>
      </c>
      <c r="BF540" s="202">
        <f>IF(N540="snížená",J540,0)</f>
        <v>0</v>
      </c>
      <c r="BG540" s="202">
        <f>IF(N540="zákl. přenesená",J540,0)</f>
        <v>0</v>
      </c>
      <c r="BH540" s="202">
        <f>IF(N540="sníž. přenesená",J540,0)</f>
        <v>0</v>
      </c>
      <c r="BI540" s="202">
        <f>IF(N540="nulová",J540,0)</f>
        <v>0</v>
      </c>
      <c r="BJ540" s="17" t="s">
        <v>89</v>
      </c>
      <c r="BK540" s="202">
        <f>ROUND(I540*H540,2)</f>
        <v>0</v>
      </c>
      <c r="BL540" s="17" t="s">
        <v>298</v>
      </c>
      <c r="BM540" s="201" t="s">
        <v>1068</v>
      </c>
    </row>
    <row r="541" spans="2:51" s="13" customFormat="1" ht="12">
      <c r="B541" s="203"/>
      <c r="C541" s="204"/>
      <c r="D541" s="205" t="s">
        <v>229</v>
      </c>
      <c r="E541" s="206" t="s">
        <v>1</v>
      </c>
      <c r="F541" s="207" t="s">
        <v>1069</v>
      </c>
      <c r="G541" s="204"/>
      <c r="H541" s="208">
        <v>194.82</v>
      </c>
      <c r="I541" s="209"/>
      <c r="J541" s="204"/>
      <c r="K541" s="204"/>
      <c r="L541" s="210"/>
      <c r="M541" s="211"/>
      <c r="N541" s="212"/>
      <c r="O541" s="212"/>
      <c r="P541" s="212"/>
      <c r="Q541" s="212"/>
      <c r="R541" s="212"/>
      <c r="S541" s="212"/>
      <c r="T541" s="213"/>
      <c r="AT541" s="214" t="s">
        <v>229</v>
      </c>
      <c r="AU541" s="214" t="s">
        <v>89</v>
      </c>
      <c r="AV541" s="13" t="s">
        <v>89</v>
      </c>
      <c r="AW541" s="13" t="s">
        <v>31</v>
      </c>
      <c r="AX541" s="13" t="s">
        <v>83</v>
      </c>
      <c r="AY541" s="214" t="s">
        <v>220</v>
      </c>
    </row>
    <row r="542" spans="1:65" s="2" customFormat="1" ht="16.5" customHeight="1">
      <c r="A542" s="34"/>
      <c r="B542" s="35"/>
      <c r="C542" s="226" t="s">
        <v>1070</v>
      </c>
      <c r="D542" s="226" t="s">
        <v>408</v>
      </c>
      <c r="E542" s="227" t="s">
        <v>1071</v>
      </c>
      <c r="F542" s="228" t="s">
        <v>1072</v>
      </c>
      <c r="G542" s="229" t="s">
        <v>301</v>
      </c>
      <c r="H542" s="230">
        <v>198.716</v>
      </c>
      <c r="I542" s="231"/>
      <c r="J542" s="232">
        <f>ROUND(I542*H542,2)</f>
        <v>0</v>
      </c>
      <c r="K542" s="228" t="s">
        <v>226</v>
      </c>
      <c r="L542" s="233"/>
      <c r="M542" s="234" t="s">
        <v>1</v>
      </c>
      <c r="N542" s="235" t="s">
        <v>42</v>
      </c>
      <c r="O542" s="71"/>
      <c r="P542" s="199">
        <f>O542*H542</f>
        <v>0</v>
      </c>
      <c r="Q542" s="199">
        <v>0.00115</v>
      </c>
      <c r="R542" s="199">
        <f>Q542*H542</f>
        <v>0.22852340000000002</v>
      </c>
      <c r="S542" s="199">
        <v>0</v>
      </c>
      <c r="T542" s="200">
        <f>S542*H542</f>
        <v>0</v>
      </c>
      <c r="U542" s="34"/>
      <c r="V542" s="34"/>
      <c r="W542" s="34"/>
      <c r="X542" s="34"/>
      <c r="Y542" s="34"/>
      <c r="Z542" s="34"/>
      <c r="AA542" s="34"/>
      <c r="AB542" s="34"/>
      <c r="AC542" s="34"/>
      <c r="AD542" s="34"/>
      <c r="AE542" s="34"/>
      <c r="AR542" s="201" t="s">
        <v>399</v>
      </c>
      <c r="AT542" s="201" t="s">
        <v>408</v>
      </c>
      <c r="AU542" s="201" t="s">
        <v>89</v>
      </c>
      <c r="AY542" s="17" t="s">
        <v>220</v>
      </c>
      <c r="BE542" s="202">
        <f>IF(N542="základní",J542,0)</f>
        <v>0</v>
      </c>
      <c r="BF542" s="202">
        <f>IF(N542="snížená",J542,0)</f>
        <v>0</v>
      </c>
      <c r="BG542" s="202">
        <f>IF(N542="zákl. přenesená",J542,0)</f>
        <v>0</v>
      </c>
      <c r="BH542" s="202">
        <f>IF(N542="sníž. přenesená",J542,0)</f>
        <v>0</v>
      </c>
      <c r="BI542" s="202">
        <f>IF(N542="nulová",J542,0)</f>
        <v>0</v>
      </c>
      <c r="BJ542" s="17" t="s">
        <v>89</v>
      </c>
      <c r="BK542" s="202">
        <f>ROUND(I542*H542,2)</f>
        <v>0</v>
      </c>
      <c r="BL542" s="17" t="s">
        <v>298</v>
      </c>
      <c r="BM542" s="201" t="s">
        <v>1073</v>
      </c>
    </row>
    <row r="543" spans="2:51" s="13" customFormat="1" ht="12">
      <c r="B543" s="203"/>
      <c r="C543" s="204"/>
      <c r="D543" s="205" t="s">
        <v>229</v>
      </c>
      <c r="E543" s="204"/>
      <c r="F543" s="207" t="s">
        <v>1074</v>
      </c>
      <c r="G543" s="204"/>
      <c r="H543" s="208">
        <v>198.716</v>
      </c>
      <c r="I543" s="209"/>
      <c r="J543" s="204"/>
      <c r="K543" s="204"/>
      <c r="L543" s="210"/>
      <c r="M543" s="211"/>
      <c r="N543" s="212"/>
      <c r="O543" s="212"/>
      <c r="P543" s="212"/>
      <c r="Q543" s="212"/>
      <c r="R543" s="212"/>
      <c r="S543" s="212"/>
      <c r="T543" s="213"/>
      <c r="AT543" s="214" t="s">
        <v>229</v>
      </c>
      <c r="AU543" s="214" t="s">
        <v>89</v>
      </c>
      <c r="AV543" s="13" t="s">
        <v>89</v>
      </c>
      <c r="AW543" s="13" t="s">
        <v>4</v>
      </c>
      <c r="AX543" s="13" t="s">
        <v>83</v>
      </c>
      <c r="AY543" s="214" t="s">
        <v>220</v>
      </c>
    </row>
    <row r="544" spans="1:65" s="2" customFormat="1" ht="24">
      <c r="A544" s="34"/>
      <c r="B544" s="35"/>
      <c r="C544" s="190" t="s">
        <v>1075</v>
      </c>
      <c r="D544" s="190" t="s">
        <v>222</v>
      </c>
      <c r="E544" s="191" t="s">
        <v>1066</v>
      </c>
      <c r="F544" s="192" t="s">
        <v>1067</v>
      </c>
      <c r="G544" s="193" t="s">
        <v>301</v>
      </c>
      <c r="H544" s="194">
        <v>184.63</v>
      </c>
      <c r="I544" s="195"/>
      <c r="J544" s="196">
        <f>ROUND(I544*H544,2)</f>
        <v>0</v>
      </c>
      <c r="K544" s="192" t="s">
        <v>226</v>
      </c>
      <c r="L544" s="39"/>
      <c r="M544" s="197" t="s">
        <v>1</v>
      </c>
      <c r="N544" s="198" t="s">
        <v>42</v>
      </c>
      <c r="O544" s="71"/>
      <c r="P544" s="199">
        <f>O544*H544</f>
        <v>0</v>
      </c>
      <c r="Q544" s="199">
        <v>0.006</v>
      </c>
      <c r="R544" s="199">
        <f>Q544*H544</f>
        <v>1.10778</v>
      </c>
      <c r="S544" s="199">
        <v>0</v>
      </c>
      <c r="T544" s="200">
        <f>S544*H544</f>
        <v>0</v>
      </c>
      <c r="U544" s="34"/>
      <c r="V544" s="34"/>
      <c r="W544" s="34"/>
      <c r="X544" s="34"/>
      <c r="Y544" s="34"/>
      <c r="Z544" s="34"/>
      <c r="AA544" s="34"/>
      <c r="AB544" s="34"/>
      <c r="AC544" s="34"/>
      <c r="AD544" s="34"/>
      <c r="AE544" s="34"/>
      <c r="AR544" s="201" t="s">
        <v>298</v>
      </c>
      <c r="AT544" s="201" t="s">
        <v>222</v>
      </c>
      <c r="AU544" s="201" t="s">
        <v>89</v>
      </c>
      <c r="AY544" s="17" t="s">
        <v>220</v>
      </c>
      <c r="BE544" s="202">
        <f>IF(N544="základní",J544,0)</f>
        <v>0</v>
      </c>
      <c r="BF544" s="202">
        <f>IF(N544="snížená",J544,0)</f>
        <v>0</v>
      </c>
      <c r="BG544" s="202">
        <f>IF(N544="zákl. přenesená",J544,0)</f>
        <v>0</v>
      </c>
      <c r="BH544" s="202">
        <f>IF(N544="sníž. přenesená",J544,0)</f>
        <v>0</v>
      </c>
      <c r="BI544" s="202">
        <f>IF(N544="nulová",J544,0)</f>
        <v>0</v>
      </c>
      <c r="BJ544" s="17" t="s">
        <v>89</v>
      </c>
      <c r="BK544" s="202">
        <f>ROUND(I544*H544,2)</f>
        <v>0</v>
      </c>
      <c r="BL544" s="17" t="s">
        <v>298</v>
      </c>
      <c r="BM544" s="201" t="s">
        <v>1076</v>
      </c>
    </row>
    <row r="545" spans="2:51" s="13" customFormat="1" ht="12">
      <c r="B545" s="203"/>
      <c r="C545" s="204"/>
      <c r="D545" s="205" t="s">
        <v>229</v>
      </c>
      <c r="E545" s="206" t="s">
        <v>1</v>
      </c>
      <c r="F545" s="207" t="s">
        <v>983</v>
      </c>
      <c r="G545" s="204"/>
      <c r="H545" s="208">
        <v>184.63</v>
      </c>
      <c r="I545" s="209"/>
      <c r="J545" s="204"/>
      <c r="K545" s="204"/>
      <c r="L545" s="210"/>
      <c r="M545" s="211"/>
      <c r="N545" s="212"/>
      <c r="O545" s="212"/>
      <c r="P545" s="212"/>
      <c r="Q545" s="212"/>
      <c r="R545" s="212"/>
      <c r="S545" s="212"/>
      <c r="T545" s="213"/>
      <c r="AT545" s="214" t="s">
        <v>229</v>
      </c>
      <c r="AU545" s="214" t="s">
        <v>89</v>
      </c>
      <c r="AV545" s="13" t="s">
        <v>89</v>
      </c>
      <c r="AW545" s="13" t="s">
        <v>31</v>
      </c>
      <c r="AX545" s="13" t="s">
        <v>83</v>
      </c>
      <c r="AY545" s="214" t="s">
        <v>220</v>
      </c>
    </row>
    <row r="546" spans="1:65" s="2" customFormat="1" ht="24">
      <c r="A546" s="34"/>
      <c r="B546" s="35"/>
      <c r="C546" s="226" t="s">
        <v>1077</v>
      </c>
      <c r="D546" s="226" t="s">
        <v>408</v>
      </c>
      <c r="E546" s="227" t="s">
        <v>751</v>
      </c>
      <c r="F546" s="228" t="s">
        <v>752</v>
      </c>
      <c r="G546" s="229" t="s">
        <v>301</v>
      </c>
      <c r="H546" s="230">
        <v>188.323</v>
      </c>
      <c r="I546" s="231"/>
      <c r="J546" s="232">
        <f>ROUND(I546*H546,2)</f>
        <v>0</v>
      </c>
      <c r="K546" s="228" t="s">
        <v>226</v>
      </c>
      <c r="L546" s="233"/>
      <c r="M546" s="234" t="s">
        <v>1</v>
      </c>
      <c r="N546" s="235" t="s">
        <v>42</v>
      </c>
      <c r="O546" s="71"/>
      <c r="P546" s="199">
        <f>O546*H546</f>
        <v>0</v>
      </c>
      <c r="Q546" s="199">
        <v>0.004</v>
      </c>
      <c r="R546" s="199">
        <f>Q546*H546</f>
        <v>0.7532920000000001</v>
      </c>
      <c r="S546" s="199">
        <v>0</v>
      </c>
      <c r="T546" s="200">
        <f>S546*H546</f>
        <v>0</v>
      </c>
      <c r="U546" s="34"/>
      <c r="V546" s="34"/>
      <c r="W546" s="34"/>
      <c r="X546" s="34"/>
      <c r="Y546" s="34"/>
      <c r="Z546" s="34"/>
      <c r="AA546" s="34"/>
      <c r="AB546" s="34"/>
      <c r="AC546" s="34"/>
      <c r="AD546" s="34"/>
      <c r="AE546" s="34"/>
      <c r="AR546" s="201" t="s">
        <v>399</v>
      </c>
      <c r="AT546" s="201" t="s">
        <v>408</v>
      </c>
      <c r="AU546" s="201" t="s">
        <v>89</v>
      </c>
      <c r="AY546" s="17" t="s">
        <v>220</v>
      </c>
      <c r="BE546" s="202">
        <f>IF(N546="základní",J546,0)</f>
        <v>0</v>
      </c>
      <c r="BF546" s="202">
        <f>IF(N546="snížená",J546,0)</f>
        <v>0</v>
      </c>
      <c r="BG546" s="202">
        <f>IF(N546="zákl. přenesená",J546,0)</f>
        <v>0</v>
      </c>
      <c r="BH546" s="202">
        <f>IF(N546="sníž. přenesená",J546,0)</f>
        <v>0</v>
      </c>
      <c r="BI546" s="202">
        <f>IF(N546="nulová",J546,0)</f>
        <v>0</v>
      </c>
      <c r="BJ546" s="17" t="s">
        <v>89</v>
      </c>
      <c r="BK546" s="202">
        <f>ROUND(I546*H546,2)</f>
        <v>0</v>
      </c>
      <c r="BL546" s="17" t="s">
        <v>298</v>
      </c>
      <c r="BM546" s="201" t="s">
        <v>1078</v>
      </c>
    </row>
    <row r="547" spans="2:51" s="13" customFormat="1" ht="12">
      <c r="B547" s="203"/>
      <c r="C547" s="204"/>
      <c r="D547" s="205" t="s">
        <v>229</v>
      </c>
      <c r="E547" s="204"/>
      <c r="F547" s="207" t="s">
        <v>1079</v>
      </c>
      <c r="G547" s="204"/>
      <c r="H547" s="208">
        <v>188.323</v>
      </c>
      <c r="I547" s="209"/>
      <c r="J547" s="204"/>
      <c r="K547" s="204"/>
      <c r="L547" s="210"/>
      <c r="M547" s="211"/>
      <c r="N547" s="212"/>
      <c r="O547" s="212"/>
      <c r="P547" s="212"/>
      <c r="Q547" s="212"/>
      <c r="R547" s="212"/>
      <c r="S547" s="212"/>
      <c r="T547" s="213"/>
      <c r="AT547" s="214" t="s">
        <v>229</v>
      </c>
      <c r="AU547" s="214" t="s">
        <v>89</v>
      </c>
      <c r="AV547" s="13" t="s">
        <v>89</v>
      </c>
      <c r="AW547" s="13" t="s">
        <v>4</v>
      </c>
      <c r="AX547" s="13" t="s">
        <v>83</v>
      </c>
      <c r="AY547" s="214" t="s">
        <v>220</v>
      </c>
    </row>
    <row r="548" spans="1:65" s="2" customFormat="1" ht="24">
      <c r="A548" s="34"/>
      <c r="B548" s="35"/>
      <c r="C548" s="190" t="s">
        <v>1080</v>
      </c>
      <c r="D548" s="190" t="s">
        <v>222</v>
      </c>
      <c r="E548" s="191" t="s">
        <v>1066</v>
      </c>
      <c r="F548" s="192" t="s">
        <v>1067</v>
      </c>
      <c r="G548" s="193" t="s">
        <v>301</v>
      </c>
      <c r="H548" s="194">
        <v>70.528</v>
      </c>
      <c r="I548" s="195"/>
      <c r="J548" s="196">
        <f>ROUND(I548*H548,2)</f>
        <v>0</v>
      </c>
      <c r="K548" s="192" t="s">
        <v>226</v>
      </c>
      <c r="L548" s="39"/>
      <c r="M548" s="197" t="s">
        <v>1</v>
      </c>
      <c r="N548" s="198" t="s">
        <v>42</v>
      </c>
      <c r="O548" s="71"/>
      <c r="P548" s="199">
        <f>O548*H548</f>
        <v>0</v>
      </c>
      <c r="Q548" s="199">
        <v>0.006</v>
      </c>
      <c r="R548" s="199">
        <f>Q548*H548</f>
        <v>0.42316800000000004</v>
      </c>
      <c r="S548" s="199">
        <v>0</v>
      </c>
      <c r="T548" s="200">
        <f>S548*H548</f>
        <v>0</v>
      </c>
      <c r="U548" s="34"/>
      <c r="V548" s="34"/>
      <c r="W548" s="34"/>
      <c r="X548" s="34"/>
      <c r="Y548" s="34"/>
      <c r="Z548" s="34"/>
      <c r="AA548" s="34"/>
      <c r="AB548" s="34"/>
      <c r="AC548" s="34"/>
      <c r="AD548" s="34"/>
      <c r="AE548" s="34"/>
      <c r="AR548" s="201" t="s">
        <v>298</v>
      </c>
      <c r="AT548" s="201" t="s">
        <v>222</v>
      </c>
      <c r="AU548" s="201" t="s">
        <v>89</v>
      </c>
      <c r="AY548" s="17" t="s">
        <v>220</v>
      </c>
      <c r="BE548" s="202">
        <f>IF(N548="základní",J548,0)</f>
        <v>0</v>
      </c>
      <c r="BF548" s="202">
        <f>IF(N548="snížená",J548,0)</f>
        <v>0</v>
      </c>
      <c r="BG548" s="202">
        <f>IF(N548="zákl. přenesená",J548,0)</f>
        <v>0</v>
      </c>
      <c r="BH548" s="202">
        <f>IF(N548="sníž. přenesená",J548,0)</f>
        <v>0</v>
      </c>
      <c r="BI548" s="202">
        <f>IF(N548="nulová",J548,0)</f>
        <v>0</v>
      </c>
      <c r="BJ548" s="17" t="s">
        <v>89</v>
      </c>
      <c r="BK548" s="202">
        <f>ROUND(I548*H548,2)</f>
        <v>0</v>
      </c>
      <c r="BL548" s="17" t="s">
        <v>298</v>
      </c>
      <c r="BM548" s="201" t="s">
        <v>1081</v>
      </c>
    </row>
    <row r="549" spans="2:51" s="13" customFormat="1" ht="12">
      <c r="B549" s="203"/>
      <c r="C549" s="204"/>
      <c r="D549" s="205" t="s">
        <v>229</v>
      </c>
      <c r="E549" s="206" t="s">
        <v>1</v>
      </c>
      <c r="F549" s="207" t="s">
        <v>1082</v>
      </c>
      <c r="G549" s="204"/>
      <c r="H549" s="208">
        <v>52.584</v>
      </c>
      <c r="I549" s="209"/>
      <c r="J549" s="204"/>
      <c r="K549" s="204"/>
      <c r="L549" s="210"/>
      <c r="M549" s="211"/>
      <c r="N549" s="212"/>
      <c r="O549" s="212"/>
      <c r="P549" s="212"/>
      <c r="Q549" s="212"/>
      <c r="R549" s="212"/>
      <c r="S549" s="212"/>
      <c r="T549" s="213"/>
      <c r="AT549" s="214" t="s">
        <v>229</v>
      </c>
      <c r="AU549" s="214" t="s">
        <v>89</v>
      </c>
      <c r="AV549" s="13" t="s">
        <v>89</v>
      </c>
      <c r="AW549" s="13" t="s">
        <v>31</v>
      </c>
      <c r="AX549" s="13" t="s">
        <v>76</v>
      </c>
      <c r="AY549" s="214" t="s">
        <v>220</v>
      </c>
    </row>
    <row r="550" spans="2:51" s="13" customFormat="1" ht="12">
      <c r="B550" s="203"/>
      <c r="C550" s="204"/>
      <c r="D550" s="205" t="s">
        <v>229</v>
      </c>
      <c r="E550" s="206" t="s">
        <v>1</v>
      </c>
      <c r="F550" s="207" t="s">
        <v>1083</v>
      </c>
      <c r="G550" s="204"/>
      <c r="H550" s="208">
        <v>70.528</v>
      </c>
      <c r="I550" s="209"/>
      <c r="J550" s="204"/>
      <c r="K550" s="204"/>
      <c r="L550" s="210"/>
      <c r="M550" s="211"/>
      <c r="N550" s="212"/>
      <c r="O550" s="212"/>
      <c r="P550" s="212"/>
      <c r="Q550" s="212"/>
      <c r="R550" s="212"/>
      <c r="S550" s="212"/>
      <c r="T550" s="213"/>
      <c r="AT550" s="214" t="s">
        <v>229</v>
      </c>
      <c r="AU550" s="214" t="s">
        <v>89</v>
      </c>
      <c r="AV550" s="13" t="s">
        <v>89</v>
      </c>
      <c r="AW550" s="13" t="s">
        <v>31</v>
      </c>
      <c r="AX550" s="13" t="s">
        <v>83</v>
      </c>
      <c r="AY550" s="214" t="s">
        <v>220</v>
      </c>
    </row>
    <row r="551" spans="1:65" s="2" customFormat="1" ht="16.5" customHeight="1">
      <c r="A551" s="34"/>
      <c r="B551" s="35"/>
      <c r="C551" s="226" t="s">
        <v>1084</v>
      </c>
      <c r="D551" s="226" t="s">
        <v>408</v>
      </c>
      <c r="E551" s="227" t="s">
        <v>1085</v>
      </c>
      <c r="F551" s="228" t="s">
        <v>1086</v>
      </c>
      <c r="G551" s="229" t="s">
        <v>301</v>
      </c>
      <c r="H551" s="230">
        <v>71.939</v>
      </c>
      <c r="I551" s="231"/>
      <c r="J551" s="232">
        <f>ROUND(I551*H551,2)</f>
        <v>0</v>
      </c>
      <c r="K551" s="228" t="s">
        <v>226</v>
      </c>
      <c r="L551" s="233"/>
      <c r="M551" s="234" t="s">
        <v>1</v>
      </c>
      <c r="N551" s="235" t="s">
        <v>42</v>
      </c>
      <c r="O551" s="71"/>
      <c r="P551" s="199">
        <f>O551*H551</f>
        <v>0</v>
      </c>
      <c r="Q551" s="199">
        <v>0.00138</v>
      </c>
      <c r="R551" s="199">
        <f>Q551*H551</f>
        <v>0.09927581999999999</v>
      </c>
      <c r="S551" s="199">
        <v>0</v>
      </c>
      <c r="T551" s="200">
        <f>S551*H551</f>
        <v>0</v>
      </c>
      <c r="U551" s="34"/>
      <c r="V551" s="34"/>
      <c r="W551" s="34"/>
      <c r="X551" s="34"/>
      <c r="Y551" s="34"/>
      <c r="Z551" s="34"/>
      <c r="AA551" s="34"/>
      <c r="AB551" s="34"/>
      <c r="AC551" s="34"/>
      <c r="AD551" s="34"/>
      <c r="AE551" s="34"/>
      <c r="AR551" s="201" t="s">
        <v>399</v>
      </c>
      <c r="AT551" s="201" t="s">
        <v>408</v>
      </c>
      <c r="AU551" s="201" t="s">
        <v>89</v>
      </c>
      <c r="AY551" s="17" t="s">
        <v>220</v>
      </c>
      <c r="BE551" s="202">
        <f>IF(N551="základní",J551,0)</f>
        <v>0</v>
      </c>
      <c r="BF551" s="202">
        <f>IF(N551="snížená",J551,0)</f>
        <v>0</v>
      </c>
      <c r="BG551" s="202">
        <f>IF(N551="zákl. přenesená",J551,0)</f>
        <v>0</v>
      </c>
      <c r="BH551" s="202">
        <f>IF(N551="sníž. přenesená",J551,0)</f>
        <v>0</v>
      </c>
      <c r="BI551" s="202">
        <f>IF(N551="nulová",J551,0)</f>
        <v>0</v>
      </c>
      <c r="BJ551" s="17" t="s">
        <v>89</v>
      </c>
      <c r="BK551" s="202">
        <f>ROUND(I551*H551,2)</f>
        <v>0</v>
      </c>
      <c r="BL551" s="17" t="s">
        <v>298</v>
      </c>
      <c r="BM551" s="201" t="s">
        <v>1087</v>
      </c>
    </row>
    <row r="552" spans="2:51" s="13" customFormat="1" ht="12">
      <c r="B552" s="203"/>
      <c r="C552" s="204"/>
      <c r="D552" s="205" t="s">
        <v>229</v>
      </c>
      <c r="E552" s="204"/>
      <c r="F552" s="207" t="s">
        <v>1088</v>
      </c>
      <c r="G552" s="204"/>
      <c r="H552" s="208">
        <v>71.939</v>
      </c>
      <c r="I552" s="209"/>
      <c r="J552" s="204"/>
      <c r="K552" s="204"/>
      <c r="L552" s="210"/>
      <c r="M552" s="211"/>
      <c r="N552" s="212"/>
      <c r="O552" s="212"/>
      <c r="P552" s="212"/>
      <c r="Q552" s="212"/>
      <c r="R552" s="212"/>
      <c r="S552" s="212"/>
      <c r="T552" s="213"/>
      <c r="AT552" s="214" t="s">
        <v>229</v>
      </c>
      <c r="AU552" s="214" t="s">
        <v>89</v>
      </c>
      <c r="AV552" s="13" t="s">
        <v>89</v>
      </c>
      <c r="AW552" s="13" t="s">
        <v>4</v>
      </c>
      <c r="AX552" s="13" t="s">
        <v>83</v>
      </c>
      <c r="AY552" s="214" t="s">
        <v>220</v>
      </c>
    </row>
    <row r="553" spans="1:65" s="2" customFormat="1" ht="24">
      <c r="A553" s="34"/>
      <c r="B553" s="35"/>
      <c r="C553" s="190" t="s">
        <v>1089</v>
      </c>
      <c r="D553" s="190" t="s">
        <v>222</v>
      </c>
      <c r="E553" s="191" t="s">
        <v>1066</v>
      </c>
      <c r="F553" s="192" t="s">
        <v>1067</v>
      </c>
      <c r="G553" s="193" t="s">
        <v>301</v>
      </c>
      <c r="H553" s="194">
        <v>13.076</v>
      </c>
      <c r="I553" s="195"/>
      <c r="J553" s="196">
        <f>ROUND(I553*H553,2)</f>
        <v>0</v>
      </c>
      <c r="K553" s="192" t="s">
        <v>226</v>
      </c>
      <c r="L553" s="39"/>
      <c r="M553" s="197" t="s">
        <v>1</v>
      </c>
      <c r="N553" s="198" t="s">
        <v>42</v>
      </c>
      <c r="O553" s="71"/>
      <c r="P553" s="199">
        <f>O553*H553</f>
        <v>0</v>
      </c>
      <c r="Q553" s="199">
        <v>0.006</v>
      </c>
      <c r="R553" s="199">
        <f>Q553*H553</f>
        <v>0.078456</v>
      </c>
      <c r="S553" s="199">
        <v>0</v>
      </c>
      <c r="T553" s="200">
        <f>S553*H553</f>
        <v>0</v>
      </c>
      <c r="U553" s="34"/>
      <c r="V553" s="34"/>
      <c r="W553" s="34"/>
      <c r="X553" s="34"/>
      <c r="Y553" s="34"/>
      <c r="Z553" s="34"/>
      <c r="AA553" s="34"/>
      <c r="AB553" s="34"/>
      <c r="AC553" s="34"/>
      <c r="AD553" s="34"/>
      <c r="AE553" s="34"/>
      <c r="AR553" s="201" t="s">
        <v>298</v>
      </c>
      <c r="AT553" s="201" t="s">
        <v>222</v>
      </c>
      <c r="AU553" s="201" t="s">
        <v>89</v>
      </c>
      <c r="AY553" s="17" t="s">
        <v>220</v>
      </c>
      <c r="BE553" s="202">
        <f>IF(N553="základní",J553,0)</f>
        <v>0</v>
      </c>
      <c r="BF553" s="202">
        <f>IF(N553="snížená",J553,0)</f>
        <v>0</v>
      </c>
      <c r="BG553" s="202">
        <f>IF(N553="zákl. přenesená",J553,0)</f>
        <v>0</v>
      </c>
      <c r="BH553" s="202">
        <f>IF(N553="sníž. přenesená",J553,0)</f>
        <v>0</v>
      </c>
      <c r="BI553" s="202">
        <f>IF(N553="nulová",J553,0)</f>
        <v>0</v>
      </c>
      <c r="BJ553" s="17" t="s">
        <v>89</v>
      </c>
      <c r="BK553" s="202">
        <f>ROUND(I553*H553,2)</f>
        <v>0</v>
      </c>
      <c r="BL553" s="17" t="s">
        <v>298</v>
      </c>
      <c r="BM553" s="201" t="s">
        <v>1090</v>
      </c>
    </row>
    <row r="554" spans="2:51" s="13" customFormat="1" ht="12">
      <c r="B554" s="203"/>
      <c r="C554" s="204"/>
      <c r="D554" s="205" t="s">
        <v>229</v>
      </c>
      <c r="E554" s="206" t="s">
        <v>1</v>
      </c>
      <c r="F554" s="207" t="s">
        <v>1091</v>
      </c>
      <c r="G554" s="204"/>
      <c r="H554" s="208">
        <v>13.076</v>
      </c>
      <c r="I554" s="209"/>
      <c r="J554" s="204"/>
      <c r="K554" s="204"/>
      <c r="L554" s="210"/>
      <c r="M554" s="211"/>
      <c r="N554" s="212"/>
      <c r="O554" s="212"/>
      <c r="P554" s="212"/>
      <c r="Q554" s="212"/>
      <c r="R554" s="212"/>
      <c r="S554" s="212"/>
      <c r="T554" s="213"/>
      <c r="AT554" s="214" t="s">
        <v>229</v>
      </c>
      <c r="AU554" s="214" t="s">
        <v>89</v>
      </c>
      <c r="AV554" s="13" t="s">
        <v>89</v>
      </c>
      <c r="AW554" s="13" t="s">
        <v>31</v>
      </c>
      <c r="AX554" s="13" t="s">
        <v>83</v>
      </c>
      <c r="AY554" s="214" t="s">
        <v>220</v>
      </c>
    </row>
    <row r="555" spans="1:65" s="2" customFormat="1" ht="24">
      <c r="A555" s="34"/>
      <c r="B555" s="35"/>
      <c r="C555" s="226" t="s">
        <v>1092</v>
      </c>
      <c r="D555" s="226" t="s">
        <v>408</v>
      </c>
      <c r="E555" s="227" t="s">
        <v>751</v>
      </c>
      <c r="F555" s="228" t="s">
        <v>752</v>
      </c>
      <c r="G555" s="229" t="s">
        <v>301</v>
      </c>
      <c r="H555" s="230">
        <v>13.605</v>
      </c>
      <c r="I555" s="231"/>
      <c r="J555" s="232">
        <f>ROUND(I555*H555,2)</f>
        <v>0</v>
      </c>
      <c r="K555" s="228" t="s">
        <v>226</v>
      </c>
      <c r="L555" s="233"/>
      <c r="M555" s="234" t="s">
        <v>1</v>
      </c>
      <c r="N555" s="235" t="s">
        <v>42</v>
      </c>
      <c r="O555" s="71"/>
      <c r="P555" s="199">
        <f>O555*H555</f>
        <v>0</v>
      </c>
      <c r="Q555" s="199">
        <v>0.004</v>
      </c>
      <c r="R555" s="199">
        <f>Q555*H555</f>
        <v>0.05442</v>
      </c>
      <c r="S555" s="199">
        <v>0</v>
      </c>
      <c r="T555" s="200">
        <f>S555*H555</f>
        <v>0</v>
      </c>
      <c r="U555" s="34"/>
      <c r="V555" s="34"/>
      <c r="W555" s="34"/>
      <c r="X555" s="34"/>
      <c r="Y555" s="34"/>
      <c r="Z555" s="34"/>
      <c r="AA555" s="34"/>
      <c r="AB555" s="34"/>
      <c r="AC555" s="34"/>
      <c r="AD555" s="34"/>
      <c r="AE555" s="34"/>
      <c r="AR555" s="201" t="s">
        <v>399</v>
      </c>
      <c r="AT555" s="201" t="s">
        <v>408</v>
      </c>
      <c r="AU555" s="201" t="s">
        <v>89</v>
      </c>
      <c r="AY555" s="17" t="s">
        <v>220</v>
      </c>
      <c r="BE555" s="202">
        <f>IF(N555="základní",J555,0)</f>
        <v>0</v>
      </c>
      <c r="BF555" s="202">
        <f>IF(N555="snížená",J555,0)</f>
        <v>0</v>
      </c>
      <c r="BG555" s="202">
        <f>IF(N555="zákl. přenesená",J555,0)</f>
        <v>0</v>
      </c>
      <c r="BH555" s="202">
        <f>IF(N555="sníž. přenesená",J555,0)</f>
        <v>0</v>
      </c>
      <c r="BI555" s="202">
        <f>IF(N555="nulová",J555,0)</f>
        <v>0</v>
      </c>
      <c r="BJ555" s="17" t="s">
        <v>89</v>
      </c>
      <c r="BK555" s="202">
        <f>ROUND(I555*H555,2)</f>
        <v>0</v>
      </c>
      <c r="BL555" s="17" t="s">
        <v>298</v>
      </c>
      <c r="BM555" s="201" t="s">
        <v>1093</v>
      </c>
    </row>
    <row r="556" spans="2:51" s="13" customFormat="1" ht="12">
      <c r="B556" s="203"/>
      <c r="C556" s="204"/>
      <c r="D556" s="205" t="s">
        <v>229</v>
      </c>
      <c r="E556" s="206" t="s">
        <v>1</v>
      </c>
      <c r="F556" s="207" t="s">
        <v>1094</v>
      </c>
      <c r="G556" s="204"/>
      <c r="H556" s="208">
        <v>13.338</v>
      </c>
      <c r="I556" s="209"/>
      <c r="J556" s="204"/>
      <c r="K556" s="204"/>
      <c r="L556" s="210"/>
      <c r="M556" s="211"/>
      <c r="N556" s="212"/>
      <c r="O556" s="212"/>
      <c r="P556" s="212"/>
      <c r="Q556" s="212"/>
      <c r="R556" s="212"/>
      <c r="S556" s="212"/>
      <c r="T556" s="213"/>
      <c r="AT556" s="214" t="s">
        <v>229</v>
      </c>
      <c r="AU556" s="214" t="s">
        <v>89</v>
      </c>
      <c r="AV556" s="13" t="s">
        <v>89</v>
      </c>
      <c r="AW556" s="13" t="s">
        <v>31</v>
      </c>
      <c r="AX556" s="13" t="s">
        <v>83</v>
      </c>
      <c r="AY556" s="214" t="s">
        <v>220</v>
      </c>
    </row>
    <row r="557" spans="2:51" s="13" customFormat="1" ht="12">
      <c r="B557" s="203"/>
      <c r="C557" s="204"/>
      <c r="D557" s="205" t="s">
        <v>229</v>
      </c>
      <c r="E557" s="204"/>
      <c r="F557" s="207" t="s">
        <v>1095</v>
      </c>
      <c r="G557" s="204"/>
      <c r="H557" s="208">
        <v>13.605</v>
      </c>
      <c r="I557" s="209"/>
      <c r="J557" s="204"/>
      <c r="K557" s="204"/>
      <c r="L557" s="210"/>
      <c r="M557" s="211"/>
      <c r="N557" s="212"/>
      <c r="O557" s="212"/>
      <c r="P557" s="212"/>
      <c r="Q557" s="212"/>
      <c r="R557" s="212"/>
      <c r="S557" s="212"/>
      <c r="T557" s="213"/>
      <c r="AT557" s="214" t="s">
        <v>229</v>
      </c>
      <c r="AU557" s="214" t="s">
        <v>89</v>
      </c>
      <c r="AV557" s="13" t="s">
        <v>89</v>
      </c>
      <c r="AW557" s="13" t="s">
        <v>4</v>
      </c>
      <c r="AX557" s="13" t="s">
        <v>83</v>
      </c>
      <c r="AY557" s="214" t="s">
        <v>220</v>
      </c>
    </row>
    <row r="558" spans="1:65" s="2" customFormat="1" ht="24">
      <c r="A558" s="34"/>
      <c r="B558" s="35"/>
      <c r="C558" s="190" t="s">
        <v>1096</v>
      </c>
      <c r="D558" s="190" t="s">
        <v>222</v>
      </c>
      <c r="E558" s="191" t="s">
        <v>1097</v>
      </c>
      <c r="F558" s="192" t="s">
        <v>1098</v>
      </c>
      <c r="G558" s="193" t="s">
        <v>301</v>
      </c>
      <c r="H558" s="194">
        <v>188.683</v>
      </c>
      <c r="I558" s="195"/>
      <c r="J558" s="196">
        <f>ROUND(I558*H558,2)</f>
        <v>0</v>
      </c>
      <c r="K558" s="192" t="s">
        <v>226</v>
      </c>
      <c r="L558" s="39"/>
      <c r="M558" s="197" t="s">
        <v>1</v>
      </c>
      <c r="N558" s="198" t="s">
        <v>42</v>
      </c>
      <c r="O558" s="71"/>
      <c r="P558" s="199">
        <f>O558*H558</f>
        <v>0</v>
      </c>
      <c r="Q558" s="199">
        <v>0</v>
      </c>
      <c r="R558" s="199">
        <f>Q558*H558</f>
        <v>0</v>
      </c>
      <c r="S558" s="199">
        <v>0</v>
      </c>
      <c r="T558" s="200">
        <f>S558*H558</f>
        <v>0</v>
      </c>
      <c r="U558" s="34"/>
      <c r="V558" s="34"/>
      <c r="W558" s="34"/>
      <c r="X558" s="34"/>
      <c r="Y558" s="34"/>
      <c r="Z558" s="34"/>
      <c r="AA558" s="34"/>
      <c r="AB558" s="34"/>
      <c r="AC558" s="34"/>
      <c r="AD558" s="34"/>
      <c r="AE558" s="34"/>
      <c r="AR558" s="201" t="s">
        <v>298</v>
      </c>
      <c r="AT558" s="201" t="s">
        <v>222</v>
      </c>
      <c r="AU558" s="201" t="s">
        <v>89</v>
      </c>
      <c r="AY558" s="17" t="s">
        <v>220</v>
      </c>
      <c r="BE558" s="202">
        <f>IF(N558="základní",J558,0)</f>
        <v>0</v>
      </c>
      <c r="BF558" s="202">
        <f>IF(N558="snížená",J558,0)</f>
        <v>0</v>
      </c>
      <c r="BG558" s="202">
        <f>IF(N558="zákl. přenesená",J558,0)</f>
        <v>0</v>
      </c>
      <c r="BH558" s="202">
        <f>IF(N558="sníž. přenesená",J558,0)</f>
        <v>0</v>
      </c>
      <c r="BI558" s="202">
        <f>IF(N558="nulová",J558,0)</f>
        <v>0</v>
      </c>
      <c r="BJ558" s="17" t="s">
        <v>89</v>
      </c>
      <c r="BK558" s="202">
        <f>ROUND(I558*H558,2)</f>
        <v>0</v>
      </c>
      <c r="BL558" s="17" t="s">
        <v>298</v>
      </c>
      <c r="BM558" s="201" t="s">
        <v>1099</v>
      </c>
    </row>
    <row r="559" spans="2:51" s="13" customFormat="1" ht="12">
      <c r="B559" s="203"/>
      <c r="C559" s="204"/>
      <c r="D559" s="205" t="s">
        <v>229</v>
      </c>
      <c r="E559" s="206" t="s">
        <v>1</v>
      </c>
      <c r="F559" s="207" t="s">
        <v>1100</v>
      </c>
      <c r="G559" s="204"/>
      <c r="H559" s="208">
        <v>61.214</v>
      </c>
      <c r="I559" s="209"/>
      <c r="J559" s="204"/>
      <c r="K559" s="204"/>
      <c r="L559" s="210"/>
      <c r="M559" s="211"/>
      <c r="N559" s="212"/>
      <c r="O559" s="212"/>
      <c r="P559" s="212"/>
      <c r="Q559" s="212"/>
      <c r="R559" s="212"/>
      <c r="S559" s="212"/>
      <c r="T559" s="213"/>
      <c r="AT559" s="214" t="s">
        <v>229</v>
      </c>
      <c r="AU559" s="214" t="s">
        <v>89</v>
      </c>
      <c r="AV559" s="13" t="s">
        <v>89</v>
      </c>
      <c r="AW559" s="13" t="s">
        <v>31</v>
      </c>
      <c r="AX559" s="13" t="s">
        <v>76</v>
      </c>
      <c r="AY559" s="214" t="s">
        <v>220</v>
      </c>
    </row>
    <row r="560" spans="2:51" s="13" customFormat="1" ht="12">
      <c r="B560" s="203"/>
      <c r="C560" s="204"/>
      <c r="D560" s="205" t="s">
        <v>229</v>
      </c>
      <c r="E560" s="206" t="s">
        <v>1</v>
      </c>
      <c r="F560" s="207" t="s">
        <v>1101</v>
      </c>
      <c r="G560" s="204"/>
      <c r="H560" s="208">
        <v>45.083</v>
      </c>
      <c r="I560" s="209"/>
      <c r="J560" s="204"/>
      <c r="K560" s="204"/>
      <c r="L560" s="210"/>
      <c r="M560" s="211"/>
      <c r="N560" s="212"/>
      <c r="O560" s="212"/>
      <c r="P560" s="212"/>
      <c r="Q560" s="212"/>
      <c r="R560" s="212"/>
      <c r="S560" s="212"/>
      <c r="T560" s="213"/>
      <c r="AT560" s="214" t="s">
        <v>229</v>
      </c>
      <c r="AU560" s="214" t="s">
        <v>89</v>
      </c>
      <c r="AV560" s="13" t="s">
        <v>89</v>
      </c>
      <c r="AW560" s="13" t="s">
        <v>31</v>
      </c>
      <c r="AX560" s="13" t="s">
        <v>76</v>
      </c>
      <c r="AY560" s="214" t="s">
        <v>220</v>
      </c>
    </row>
    <row r="561" spans="2:51" s="13" customFormat="1" ht="22.5">
      <c r="B561" s="203"/>
      <c r="C561" s="204"/>
      <c r="D561" s="205" t="s">
        <v>229</v>
      </c>
      <c r="E561" s="206" t="s">
        <v>1</v>
      </c>
      <c r="F561" s="207" t="s">
        <v>1102</v>
      </c>
      <c r="G561" s="204"/>
      <c r="H561" s="208">
        <v>82.386</v>
      </c>
      <c r="I561" s="209"/>
      <c r="J561" s="204"/>
      <c r="K561" s="204"/>
      <c r="L561" s="210"/>
      <c r="M561" s="211"/>
      <c r="N561" s="212"/>
      <c r="O561" s="212"/>
      <c r="P561" s="212"/>
      <c r="Q561" s="212"/>
      <c r="R561" s="212"/>
      <c r="S561" s="212"/>
      <c r="T561" s="213"/>
      <c r="AT561" s="214" t="s">
        <v>229</v>
      </c>
      <c r="AU561" s="214" t="s">
        <v>89</v>
      </c>
      <c r="AV561" s="13" t="s">
        <v>89</v>
      </c>
      <c r="AW561" s="13" t="s">
        <v>31</v>
      </c>
      <c r="AX561" s="13" t="s">
        <v>76</v>
      </c>
      <c r="AY561" s="214" t="s">
        <v>220</v>
      </c>
    </row>
    <row r="562" spans="2:51" s="14" customFormat="1" ht="12">
      <c r="B562" s="215"/>
      <c r="C562" s="216"/>
      <c r="D562" s="205" t="s">
        <v>229</v>
      </c>
      <c r="E562" s="217" t="s">
        <v>1</v>
      </c>
      <c r="F562" s="218" t="s">
        <v>249</v>
      </c>
      <c r="G562" s="216"/>
      <c r="H562" s="219">
        <v>188.683</v>
      </c>
      <c r="I562" s="220"/>
      <c r="J562" s="216"/>
      <c r="K562" s="216"/>
      <c r="L562" s="221"/>
      <c r="M562" s="222"/>
      <c r="N562" s="223"/>
      <c r="O562" s="223"/>
      <c r="P562" s="223"/>
      <c r="Q562" s="223"/>
      <c r="R562" s="223"/>
      <c r="S562" s="223"/>
      <c r="T562" s="224"/>
      <c r="AT562" s="225" t="s">
        <v>229</v>
      </c>
      <c r="AU562" s="225" t="s">
        <v>89</v>
      </c>
      <c r="AV562" s="14" t="s">
        <v>227</v>
      </c>
      <c r="AW562" s="14" t="s">
        <v>31</v>
      </c>
      <c r="AX562" s="14" t="s">
        <v>83</v>
      </c>
      <c r="AY562" s="225" t="s">
        <v>220</v>
      </c>
    </row>
    <row r="563" spans="1:65" s="2" customFormat="1" ht="16.5" customHeight="1">
      <c r="A563" s="34"/>
      <c r="B563" s="35"/>
      <c r="C563" s="226" t="s">
        <v>1103</v>
      </c>
      <c r="D563" s="226" t="s">
        <v>408</v>
      </c>
      <c r="E563" s="227" t="s">
        <v>1085</v>
      </c>
      <c r="F563" s="228" t="s">
        <v>1086</v>
      </c>
      <c r="G563" s="229" t="s">
        <v>301</v>
      </c>
      <c r="H563" s="230">
        <v>192.457</v>
      </c>
      <c r="I563" s="231"/>
      <c r="J563" s="232">
        <f>ROUND(I563*H563,2)</f>
        <v>0</v>
      </c>
      <c r="K563" s="228" t="s">
        <v>226</v>
      </c>
      <c r="L563" s="233"/>
      <c r="M563" s="234" t="s">
        <v>1</v>
      </c>
      <c r="N563" s="235" t="s">
        <v>42</v>
      </c>
      <c r="O563" s="71"/>
      <c r="P563" s="199">
        <f>O563*H563</f>
        <v>0</v>
      </c>
      <c r="Q563" s="199">
        <v>0.00138</v>
      </c>
      <c r="R563" s="199">
        <f>Q563*H563</f>
        <v>0.26559066</v>
      </c>
      <c r="S563" s="199">
        <v>0</v>
      </c>
      <c r="T563" s="200">
        <f>S563*H563</f>
        <v>0</v>
      </c>
      <c r="U563" s="34"/>
      <c r="V563" s="34"/>
      <c r="W563" s="34"/>
      <c r="X563" s="34"/>
      <c r="Y563" s="34"/>
      <c r="Z563" s="34"/>
      <c r="AA563" s="34"/>
      <c r="AB563" s="34"/>
      <c r="AC563" s="34"/>
      <c r="AD563" s="34"/>
      <c r="AE563" s="34"/>
      <c r="AR563" s="201" t="s">
        <v>399</v>
      </c>
      <c r="AT563" s="201" t="s">
        <v>408</v>
      </c>
      <c r="AU563" s="201" t="s">
        <v>89</v>
      </c>
      <c r="AY563" s="17" t="s">
        <v>220</v>
      </c>
      <c r="BE563" s="202">
        <f>IF(N563="základní",J563,0)</f>
        <v>0</v>
      </c>
      <c r="BF563" s="202">
        <f>IF(N563="snížená",J563,0)</f>
        <v>0</v>
      </c>
      <c r="BG563" s="202">
        <f>IF(N563="zákl. přenesená",J563,0)</f>
        <v>0</v>
      </c>
      <c r="BH563" s="202">
        <f>IF(N563="sníž. přenesená",J563,0)</f>
        <v>0</v>
      </c>
      <c r="BI563" s="202">
        <f>IF(N563="nulová",J563,0)</f>
        <v>0</v>
      </c>
      <c r="BJ563" s="17" t="s">
        <v>89</v>
      </c>
      <c r="BK563" s="202">
        <f>ROUND(I563*H563,2)</f>
        <v>0</v>
      </c>
      <c r="BL563" s="17" t="s">
        <v>298</v>
      </c>
      <c r="BM563" s="201" t="s">
        <v>1104</v>
      </c>
    </row>
    <row r="564" spans="2:51" s="13" customFormat="1" ht="12">
      <c r="B564" s="203"/>
      <c r="C564" s="204"/>
      <c r="D564" s="205" t="s">
        <v>229</v>
      </c>
      <c r="E564" s="204"/>
      <c r="F564" s="207" t="s">
        <v>1105</v>
      </c>
      <c r="G564" s="204"/>
      <c r="H564" s="208">
        <v>192.457</v>
      </c>
      <c r="I564" s="209"/>
      <c r="J564" s="204"/>
      <c r="K564" s="204"/>
      <c r="L564" s="210"/>
      <c r="M564" s="211"/>
      <c r="N564" s="212"/>
      <c r="O564" s="212"/>
      <c r="P564" s="212"/>
      <c r="Q564" s="212"/>
      <c r="R564" s="212"/>
      <c r="S564" s="212"/>
      <c r="T564" s="213"/>
      <c r="AT564" s="214" t="s">
        <v>229</v>
      </c>
      <c r="AU564" s="214" t="s">
        <v>89</v>
      </c>
      <c r="AV564" s="13" t="s">
        <v>89</v>
      </c>
      <c r="AW564" s="13" t="s">
        <v>4</v>
      </c>
      <c r="AX564" s="13" t="s">
        <v>83</v>
      </c>
      <c r="AY564" s="214" t="s">
        <v>220</v>
      </c>
    </row>
    <row r="565" spans="1:65" s="2" customFormat="1" ht="24">
      <c r="A565" s="34"/>
      <c r="B565" s="35"/>
      <c r="C565" s="190" t="s">
        <v>1106</v>
      </c>
      <c r="D565" s="190" t="s">
        <v>222</v>
      </c>
      <c r="E565" s="191" t="s">
        <v>1107</v>
      </c>
      <c r="F565" s="192" t="s">
        <v>1108</v>
      </c>
      <c r="G565" s="193" t="s">
        <v>301</v>
      </c>
      <c r="H565" s="194">
        <v>843.7</v>
      </c>
      <c r="I565" s="195"/>
      <c r="J565" s="196">
        <f>ROUND(I565*H565,2)</f>
        <v>0</v>
      </c>
      <c r="K565" s="192" t="s">
        <v>226</v>
      </c>
      <c r="L565" s="39"/>
      <c r="M565" s="197" t="s">
        <v>1</v>
      </c>
      <c r="N565" s="198" t="s">
        <v>42</v>
      </c>
      <c r="O565" s="71"/>
      <c r="P565" s="199">
        <f>O565*H565</f>
        <v>0</v>
      </c>
      <c r="Q565" s="199">
        <v>0</v>
      </c>
      <c r="R565" s="199">
        <f>Q565*H565</f>
        <v>0</v>
      </c>
      <c r="S565" s="199">
        <v>0</v>
      </c>
      <c r="T565" s="200">
        <f>S565*H565</f>
        <v>0</v>
      </c>
      <c r="U565" s="34"/>
      <c r="V565" s="34"/>
      <c r="W565" s="34"/>
      <c r="X565" s="34"/>
      <c r="Y565" s="34"/>
      <c r="Z565" s="34"/>
      <c r="AA565" s="34"/>
      <c r="AB565" s="34"/>
      <c r="AC565" s="34"/>
      <c r="AD565" s="34"/>
      <c r="AE565" s="34"/>
      <c r="AR565" s="201" t="s">
        <v>298</v>
      </c>
      <c r="AT565" s="201" t="s">
        <v>222</v>
      </c>
      <c r="AU565" s="201" t="s">
        <v>89</v>
      </c>
      <c r="AY565" s="17" t="s">
        <v>220</v>
      </c>
      <c r="BE565" s="202">
        <f>IF(N565="základní",J565,0)</f>
        <v>0</v>
      </c>
      <c r="BF565" s="202">
        <f>IF(N565="snížená",J565,0)</f>
        <v>0</v>
      </c>
      <c r="BG565" s="202">
        <f>IF(N565="zákl. přenesená",J565,0)</f>
        <v>0</v>
      </c>
      <c r="BH565" s="202">
        <f>IF(N565="sníž. přenesená",J565,0)</f>
        <v>0</v>
      </c>
      <c r="BI565" s="202">
        <f>IF(N565="nulová",J565,0)</f>
        <v>0</v>
      </c>
      <c r="BJ565" s="17" t="s">
        <v>89</v>
      </c>
      <c r="BK565" s="202">
        <f>ROUND(I565*H565,2)</f>
        <v>0</v>
      </c>
      <c r="BL565" s="17" t="s">
        <v>298</v>
      </c>
      <c r="BM565" s="201" t="s">
        <v>1109</v>
      </c>
    </row>
    <row r="566" spans="2:51" s="13" customFormat="1" ht="12">
      <c r="B566" s="203"/>
      <c r="C566" s="204"/>
      <c r="D566" s="205" t="s">
        <v>229</v>
      </c>
      <c r="E566" s="206" t="s">
        <v>1</v>
      </c>
      <c r="F566" s="207" t="s">
        <v>1110</v>
      </c>
      <c r="G566" s="204"/>
      <c r="H566" s="208">
        <v>843.7</v>
      </c>
      <c r="I566" s="209"/>
      <c r="J566" s="204"/>
      <c r="K566" s="204"/>
      <c r="L566" s="210"/>
      <c r="M566" s="211"/>
      <c r="N566" s="212"/>
      <c r="O566" s="212"/>
      <c r="P566" s="212"/>
      <c r="Q566" s="212"/>
      <c r="R566" s="212"/>
      <c r="S566" s="212"/>
      <c r="T566" s="213"/>
      <c r="AT566" s="214" t="s">
        <v>229</v>
      </c>
      <c r="AU566" s="214" t="s">
        <v>89</v>
      </c>
      <c r="AV566" s="13" t="s">
        <v>89</v>
      </c>
      <c r="AW566" s="13" t="s">
        <v>31</v>
      </c>
      <c r="AX566" s="13" t="s">
        <v>83</v>
      </c>
      <c r="AY566" s="214" t="s">
        <v>220</v>
      </c>
    </row>
    <row r="567" spans="1:65" s="2" customFormat="1" ht="24">
      <c r="A567" s="34"/>
      <c r="B567" s="35"/>
      <c r="C567" s="226" t="s">
        <v>1111</v>
      </c>
      <c r="D567" s="226" t="s">
        <v>408</v>
      </c>
      <c r="E567" s="227" t="s">
        <v>1112</v>
      </c>
      <c r="F567" s="228" t="s">
        <v>1113</v>
      </c>
      <c r="G567" s="229" t="s">
        <v>301</v>
      </c>
      <c r="H567" s="230">
        <v>860.574</v>
      </c>
      <c r="I567" s="231"/>
      <c r="J567" s="232">
        <f>ROUND(I567*H567,2)</f>
        <v>0</v>
      </c>
      <c r="K567" s="228" t="s">
        <v>226</v>
      </c>
      <c r="L567" s="233"/>
      <c r="M567" s="234" t="s">
        <v>1</v>
      </c>
      <c r="N567" s="235" t="s">
        <v>42</v>
      </c>
      <c r="O567" s="71"/>
      <c r="P567" s="199">
        <f>O567*H567</f>
        <v>0</v>
      </c>
      <c r="Q567" s="199">
        <v>0.0036</v>
      </c>
      <c r="R567" s="199">
        <f>Q567*H567</f>
        <v>3.0980663999999996</v>
      </c>
      <c r="S567" s="199">
        <v>0</v>
      </c>
      <c r="T567" s="200">
        <f>S567*H567</f>
        <v>0</v>
      </c>
      <c r="U567" s="34"/>
      <c r="V567" s="34"/>
      <c r="W567" s="34"/>
      <c r="X567" s="34"/>
      <c r="Y567" s="34"/>
      <c r="Z567" s="34"/>
      <c r="AA567" s="34"/>
      <c r="AB567" s="34"/>
      <c r="AC567" s="34"/>
      <c r="AD567" s="34"/>
      <c r="AE567" s="34"/>
      <c r="AR567" s="201" t="s">
        <v>399</v>
      </c>
      <c r="AT567" s="201" t="s">
        <v>408</v>
      </c>
      <c r="AU567" s="201" t="s">
        <v>89</v>
      </c>
      <c r="AY567" s="17" t="s">
        <v>220</v>
      </c>
      <c r="BE567" s="202">
        <f>IF(N567="základní",J567,0)</f>
        <v>0</v>
      </c>
      <c r="BF567" s="202">
        <f>IF(N567="snížená",J567,0)</f>
        <v>0</v>
      </c>
      <c r="BG567" s="202">
        <f>IF(N567="zákl. přenesená",J567,0)</f>
        <v>0</v>
      </c>
      <c r="BH567" s="202">
        <f>IF(N567="sníž. přenesená",J567,0)</f>
        <v>0</v>
      </c>
      <c r="BI567" s="202">
        <f>IF(N567="nulová",J567,0)</f>
        <v>0</v>
      </c>
      <c r="BJ567" s="17" t="s">
        <v>89</v>
      </c>
      <c r="BK567" s="202">
        <f>ROUND(I567*H567,2)</f>
        <v>0</v>
      </c>
      <c r="BL567" s="17" t="s">
        <v>298</v>
      </c>
      <c r="BM567" s="201" t="s">
        <v>1114</v>
      </c>
    </row>
    <row r="568" spans="2:51" s="13" customFormat="1" ht="12">
      <c r="B568" s="203"/>
      <c r="C568" s="204"/>
      <c r="D568" s="205" t="s">
        <v>229</v>
      </c>
      <c r="E568" s="206" t="s">
        <v>1</v>
      </c>
      <c r="F568" s="207" t="s">
        <v>1115</v>
      </c>
      <c r="G568" s="204"/>
      <c r="H568" s="208">
        <v>860.574</v>
      </c>
      <c r="I568" s="209"/>
      <c r="J568" s="204"/>
      <c r="K568" s="204"/>
      <c r="L568" s="210"/>
      <c r="M568" s="211"/>
      <c r="N568" s="212"/>
      <c r="O568" s="212"/>
      <c r="P568" s="212"/>
      <c r="Q568" s="212"/>
      <c r="R568" s="212"/>
      <c r="S568" s="212"/>
      <c r="T568" s="213"/>
      <c r="AT568" s="214" t="s">
        <v>229</v>
      </c>
      <c r="AU568" s="214" t="s">
        <v>89</v>
      </c>
      <c r="AV568" s="13" t="s">
        <v>89</v>
      </c>
      <c r="AW568" s="13" t="s">
        <v>31</v>
      </c>
      <c r="AX568" s="13" t="s">
        <v>83</v>
      </c>
      <c r="AY568" s="214" t="s">
        <v>220</v>
      </c>
    </row>
    <row r="569" spans="1:65" s="2" customFormat="1" ht="33" customHeight="1">
      <c r="A569" s="34"/>
      <c r="B569" s="35"/>
      <c r="C569" s="190" t="s">
        <v>1116</v>
      </c>
      <c r="D569" s="190" t="s">
        <v>222</v>
      </c>
      <c r="E569" s="191" t="s">
        <v>1117</v>
      </c>
      <c r="F569" s="192" t="s">
        <v>1118</v>
      </c>
      <c r="G569" s="193" t="s">
        <v>301</v>
      </c>
      <c r="H569" s="194">
        <v>416.64</v>
      </c>
      <c r="I569" s="195"/>
      <c r="J569" s="196">
        <f>ROUND(I569*H569,2)</f>
        <v>0</v>
      </c>
      <c r="K569" s="192" t="s">
        <v>226</v>
      </c>
      <c r="L569" s="39"/>
      <c r="M569" s="197" t="s">
        <v>1</v>
      </c>
      <c r="N569" s="198" t="s">
        <v>42</v>
      </c>
      <c r="O569" s="71"/>
      <c r="P569" s="199">
        <f>O569*H569</f>
        <v>0</v>
      </c>
      <c r="Q569" s="199">
        <v>0</v>
      </c>
      <c r="R569" s="199">
        <f>Q569*H569</f>
        <v>0</v>
      </c>
      <c r="S569" s="199">
        <v>0</v>
      </c>
      <c r="T569" s="200">
        <f>S569*H569</f>
        <v>0</v>
      </c>
      <c r="U569" s="34"/>
      <c r="V569" s="34"/>
      <c r="W569" s="34"/>
      <c r="X569" s="34"/>
      <c r="Y569" s="34"/>
      <c r="Z569" s="34"/>
      <c r="AA569" s="34"/>
      <c r="AB569" s="34"/>
      <c r="AC569" s="34"/>
      <c r="AD569" s="34"/>
      <c r="AE569" s="34"/>
      <c r="AR569" s="201" t="s">
        <v>298</v>
      </c>
      <c r="AT569" s="201" t="s">
        <v>222</v>
      </c>
      <c r="AU569" s="201" t="s">
        <v>89</v>
      </c>
      <c r="AY569" s="17" t="s">
        <v>220</v>
      </c>
      <c r="BE569" s="202">
        <f>IF(N569="základní",J569,0)</f>
        <v>0</v>
      </c>
      <c r="BF569" s="202">
        <f>IF(N569="snížená",J569,0)</f>
        <v>0</v>
      </c>
      <c r="BG569" s="202">
        <f>IF(N569="zákl. přenesená",J569,0)</f>
        <v>0</v>
      </c>
      <c r="BH569" s="202">
        <f>IF(N569="sníž. přenesená",J569,0)</f>
        <v>0</v>
      </c>
      <c r="BI569" s="202">
        <f>IF(N569="nulová",J569,0)</f>
        <v>0</v>
      </c>
      <c r="BJ569" s="17" t="s">
        <v>89</v>
      </c>
      <c r="BK569" s="202">
        <f>ROUND(I569*H569,2)</f>
        <v>0</v>
      </c>
      <c r="BL569" s="17" t="s">
        <v>298</v>
      </c>
      <c r="BM569" s="201" t="s">
        <v>1119</v>
      </c>
    </row>
    <row r="570" spans="1:65" s="2" customFormat="1" ht="24">
      <c r="A570" s="34"/>
      <c r="B570" s="35"/>
      <c r="C570" s="190" t="s">
        <v>1120</v>
      </c>
      <c r="D570" s="190" t="s">
        <v>222</v>
      </c>
      <c r="E570" s="191" t="s">
        <v>1121</v>
      </c>
      <c r="F570" s="192" t="s">
        <v>1122</v>
      </c>
      <c r="G570" s="193" t="s">
        <v>405</v>
      </c>
      <c r="H570" s="194">
        <v>6</v>
      </c>
      <c r="I570" s="195"/>
      <c r="J570" s="196">
        <f>ROUND(I570*H570,2)</f>
        <v>0</v>
      </c>
      <c r="K570" s="192" t="s">
        <v>226</v>
      </c>
      <c r="L570" s="39"/>
      <c r="M570" s="197" t="s">
        <v>1</v>
      </c>
      <c r="N570" s="198" t="s">
        <v>42</v>
      </c>
      <c r="O570" s="71"/>
      <c r="P570" s="199">
        <f>O570*H570</f>
        <v>0</v>
      </c>
      <c r="Q570" s="199">
        <v>0</v>
      </c>
      <c r="R570" s="199">
        <f>Q570*H570</f>
        <v>0</v>
      </c>
      <c r="S570" s="199">
        <v>0</v>
      </c>
      <c r="T570" s="200">
        <f>S570*H570</f>
        <v>0</v>
      </c>
      <c r="U570" s="34"/>
      <c r="V570" s="34"/>
      <c r="W570" s="34"/>
      <c r="X570" s="34"/>
      <c r="Y570" s="34"/>
      <c r="Z570" s="34"/>
      <c r="AA570" s="34"/>
      <c r="AB570" s="34"/>
      <c r="AC570" s="34"/>
      <c r="AD570" s="34"/>
      <c r="AE570" s="34"/>
      <c r="AR570" s="201" t="s">
        <v>298</v>
      </c>
      <c r="AT570" s="201" t="s">
        <v>222</v>
      </c>
      <c r="AU570" s="201" t="s">
        <v>89</v>
      </c>
      <c r="AY570" s="17" t="s">
        <v>220</v>
      </c>
      <c r="BE570" s="202">
        <f>IF(N570="základní",J570,0)</f>
        <v>0</v>
      </c>
      <c r="BF570" s="202">
        <f>IF(N570="snížená",J570,0)</f>
        <v>0</v>
      </c>
      <c r="BG570" s="202">
        <f>IF(N570="zákl. přenesená",J570,0)</f>
        <v>0</v>
      </c>
      <c r="BH570" s="202">
        <f>IF(N570="sníž. přenesená",J570,0)</f>
        <v>0</v>
      </c>
      <c r="BI570" s="202">
        <f>IF(N570="nulová",J570,0)</f>
        <v>0</v>
      </c>
      <c r="BJ570" s="17" t="s">
        <v>89</v>
      </c>
      <c r="BK570" s="202">
        <f>ROUND(I570*H570,2)</f>
        <v>0</v>
      </c>
      <c r="BL570" s="17" t="s">
        <v>298</v>
      </c>
      <c r="BM570" s="201" t="s">
        <v>1123</v>
      </c>
    </row>
    <row r="571" spans="2:51" s="13" customFormat="1" ht="12">
      <c r="B571" s="203"/>
      <c r="C571" s="204"/>
      <c r="D571" s="205" t="s">
        <v>229</v>
      </c>
      <c r="E571" s="206" t="s">
        <v>1</v>
      </c>
      <c r="F571" s="207" t="s">
        <v>1124</v>
      </c>
      <c r="G571" s="204"/>
      <c r="H571" s="208">
        <v>6</v>
      </c>
      <c r="I571" s="209"/>
      <c r="J571" s="204"/>
      <c r="K571" s="204"/>
      <c r="L571" s="210"/>
      <c r="M571" s="211"/>
      <c r="N571" s="212"/>
      <c r="O571" s="212"/>
      <c r="P571" s="212"/>
      <c r="Q571" s="212"/>
      <c r="R571" s="212"/>
      <c r="S571" s="212"/>
      <c r="T571" s="213"/>
      <c r="AT571" s="214" t="s">
        <v>229</v>
      </c>
      <c r="AU571" s="214" t="s">
        <v>89</v>
      </c>
      <c r="AV571" s="13" t="s">
        <v>89</v>
      </c>
      <c r="AW571" s="13" t="s">
        <v>31</v>
      </c>
      <c r="AX571" s="13" t="s">
        <v>83</v>
      </c>
      <c r="AY571" s="214" t="s">
        <v>220</v>
      </c>
    </row>
    <row r="572" spans="1:65" s="2" customFormat="1" ht="16.5" customHeight="1">
      <c r="A572" s="34"/>
      <c r="B572" s="35"/>
      <c r="C572" s="226" t="s">
        <v>1125</v>
      </c>
      <c r="D572" s="226" t="s">
        <v>408</v>
      </c>
      <c r="E572" s="227" t="s">
        <v>1126</v>
      </c>
      <c r="F572" s="228" t="s">
        <v>1127</v>
      </c>
      <c r="G572" s="229" t="s">
        <v>405</v>
      </c>
      <c r="H572" s="230">
        <v>6</v>
      </c>
      <c r="I572" s="231"/>
      <c r="J572" s="232">
        <f>ROUND(I572*H572,2)</f>
        <v>0</v>
      </c>
      <c r="K572" s="228" t="s">
        <v>226</v>
      </c>
      <c r="L572" s="233"/>
      <c r="M572" s="234" t="s">
        <v>1</v>
      </c>
      <c r="N572" s="235" t="s">
        <v>42</v>
      </c>
      <c r="O572" s="71"/>
      <c r="P572" s="199">
        <f>O572*H572</f>
        <v>0</v>
      </c>
      <c r="Q572" s="199">
        <v>0.0015</v>
      </c>
      <c r="R572" s="199">
        <f>Q572*H572</f>
        <v>0.009000000000000001</v>
      </c>
      <c r="S572" s="199">
        <v>0</v>
      </c>
      <c r="T572" s="200">
        <f>S572*H572</f>
        <v>0</v>
      </c>
      <c r="U572" s="34"/>
      <c r="V572" s="34"/>
      <c r="W572" s="34"/>
      <c r="X572" s="34"/>
      <c r="Y572" s="34"/>
      <c r="Z572" s="34"/>
      <c r="AA572" s="34"/>
      <c r="AB572" s="34"/>
      <c r="AC572" s="34"/>
      <c r="AD572" s="34"/>
      <c r="AE572" s="34"/>
      <c r="AR572" s="201" t="s">
        <v>399</v>
      </c>
      <c r="AT572" s="201" t="s">
        <v>408</v>
      </c>
      <c r="AU572" s="201" t="s">
        <v>89</v>
      </c>
      <c r="AY572" s="17" t="s">
        <v>220</v>
      </c>
      <c r="BE572" s="202">
        <f>IF(N572="základní",J572,0)</f>
        <v>0</v>
      </c>
      <c r="BF572" s="202">
        <f>IF(N572="snížená",J572,0)</f>
        <v>0</v>
      </c>
      <c r="BG572" s="202">
        <f>IF(N572="zákl. přenesená",J572,0)</f>
        <v>0</v>
      </c>
      <c r="BH572" s="202">
        <f>IF(N572="sníž. přenesená",J572,0)</f>
        <v>0</v>
      </c>
      <c r="BI572" s="202">
        <f>IF(N572="nulová",J572,0)</f>
        <v>0</v>
      </c>
      <c r="BJ572" s="17" t="s">
        <v>89</v>
      </c>
      <c r="BK572" s="202">
        <f>ROUND(I572*H572,2)</f>
        <v>0</v>
      </c>
      <c r="BL572" s="17" t="s">
        <v>298</v>
      </c>
      <c r="BM572" s="201" t="s">
        <v>1128</v>
      </c>
    </row>
    <row r="573" spans="1:65" s="2" customFormat="1" ht="24">
      <c r="A573" s="34"/>
      <c r="B573" s="35"/>
      <c r="C573" s="190" t="s">
        <v>1129</v>
      </c>
      <c r="D573" s="190" t="s">
        <v>222</v>
      </c>
      <c r="E573" s="191" t="s">
        <v>1130</v>
      </c>
      <c r="F573" s="192" t="s">
        <v>1131</v>
      </c>
      <c r="G573" s="193" t="s">
        <v>996</v>
      </c>
      <c r="H573" s="246"/>
      <c r="I573" s="195"/>
      <c r="J573" s="196">
        <f>ROUND(I573*H573,2)</f>
        <v>0</v>
      </c>
      <c r="K573" s="192" t="s">
        <v>226</v>
      </c>
      <c r="L573" s="39"/>
      <c r="M573" s="197" t="s">
        <v>1</v>
      </c>
      <c r="N573" s="198" t="s">
        <v>42</v>
      </c>
      <c r="O573" s="71"/>
      <c r="P573" s="199">
        <f>O573*H573</f>
        <v>0</v>
      </c>
      <c r="Q573" s="199">
        <v>0</v>
      </c>
      <c r="R573" s="199">
        <f>Q573*H573</f>
        <v>0</v>
      </c>
      <c r="S573" s="199">
        <v>0</v>
      </c>
      <c r="T573" s="200">
        <f>S573*H573</f>
        <v>0</v>
      </c>
      <c r="U573" s="34"/>
      <c r="V573" s="34"/>
      <c r="W573" s="34"/>
      <c r="X573" s="34"/>
      <c r="Y573" s="34"/>
      <c r="Z573" s="34"/>
      <c r="AA573" s="34"/>
      <c r="AB573" s="34"/>
      <c r="AC573" s="34"/>
      <c r="AD573" s="34"/>
      <c r="AE573" s="34"/>
      <c r="AR573" s="201" t="s">
        <v>298</v>
      </c>
      <c r="AT573" s="201" t="s">
        <v>222</v>
      </c>
      <c r="AU573" s="201" t="s">
        <v>89</v>
      </c>
      <c r="AY573" s="17" t="s">
        <v>220</v>
      </c>
      <c r="BE573" s="202">
        <f>IF(N573="základní",J573,0)</f>
        <v>0</v>
      </c>
      <c r="BF573" s="202">
        <f>IF(N573="snížená",J573,0)</f>
        <v>0</v>
      </c>
      <c r="BG573" s="202">
        <f>IF(N573="zákl. přenesená",J573,0)</f>
        <v>0</v>
      </c>
      <c r="BH573" s="202">
        <f>IF(N573="sníž. přenesená",J573,0)</f>
        <v>0</v>
      </c>
      <c r="BI573" s="202">
        <f>IF(N573="nulová",J573,0)</f>
        <v>0</v>
      </c>
      <c r="BJ573" s="17" t="s">
        <v>89</v>
      </c>
      <c r="BK573" s="202">
        <f>ROUND(I573*H573,2)</f>
        <v>0</v>
      </c>
      <c r="BL573" s="17" t="s">
        <v>298</v>
      </c>
      <c r="BM573" s="201" t="s">
        <v>1132</v>
      </c>
    </row>
    <row r="574" spans="2:63" s="12" customFormat="1" ht="22.9" customHeight="1">
      <c r="B574" s="174"/>
      <c r="C574" s="175"/>
      <c r="D574" s="176" t="s">
        <v>75</v>
      </c>
      <c r="E574" s="188" t="s">
        <v>1133</v>
      </c>
      <c r="F574" s="188" t="s">
        <v>1134</v>
      </c>
      <c r="G574" s="175"/>
      <c r="H574" s="175"/>
      <c r="I574" s="178"/>
      <c r="J574" s="189">
        <f>BK574</f>
        <v>0</v>
      </c>
      <c r="K574" s="175"/>
      <c r="L574" s="180"/>
      <c r="M574" s="181"/>
      <c r="N574" s="182"/>
      <c r="O574" s="182"/>
      <c r="P574" s="183">
        <f>SUM(P575:P578)</f>
        <v>0</v>
      </c>
      <c r="Q574" s="182"/>
      <c r="R574" s="183">
        <f>SUM(R575:R578)</f>
        <v>0.016499999999999997</v>
      </c>
      <c r="S574" s="182"/>
      <c r="T574" s="184">
        <f>SUM(T575:T578)</f>
        <v>0</v>
      </c>
      <c r="AR574" s="185" t="s">
        <v>89</v>
      </c>
      <c r="AT574" s="186" t="s">
        <v>75</v>
      </c>
      <c r="AU574" s="186" t="s">
        <v>83</v>
      </c>
      <c r="AY574" s="185" t="s">
        <v>220</v>
      </c>
      <c r="BK574" s="187">
        <f>SUM(BK575:BK578)</f>
        <v>0</v>
      </c>
    </row>
    <row r="575" spans="1:65" s="2" customFormat="1" ht="24">
      <c r="A575" s="34"/>
      <c r="B575" s="35"/>
      <c r="C575" s="190" t="s">
        <v>1135</v>
      </c>
      <c r="D575" s="190" t="s">
        <v>222</v>
      </c>
      <c r="E575" s="191" t="s">
        <v>1136</v>
      </c>
      <c r="F575" s="192" t="s">
        <v>1137</v>
      </c>
      <c r="G575" s="193" t="s">
        <v>405</v>
      </c>
      <c r="H575" s="194">
        <v>2</v>
      </c>
      <c r="I575" s="195"/>
      <c r="J575" s="196">
        <f>ROUND(I575*H575,2)</f>
        <v>0</v>
      </c>
      <c r="K575" s="192" t="s">
        <v>226</v>
      </c>
      <c r="L575" s="39"/>
      <c r="M575" s="197" t="s">
        <v>1</v>
      </c>
      <c r="N575" s="198" t="s">
        <v>42</v>
      </c>
      <c r="O575" s="71"/>
      <c r="P575" s="199">
        <f>O575*H575</f>
        <v>0</v>
      </c>
      <c r="Q575" s="199">
        <v>0.00189</v>
      </c>
      <c r="R575" s="199">
        <f>Q575*H575</f>
        <v>0.00378</v>
      </c>
      <c r="S575" s="199">
        <v>0</v>
      </c>
      <c r="T575" s="200">
        <f>S575*H575</f>
        <v>0</v>
      </c>
      <c r="U575" s="34"/>
      <c r="V575" s="34"/>
      <c r="W575" s="34"/>
      <c r="X575" s="34"/>
      <c r="Y575" s="34"/>
      <c r="Z575" s="34"/>
      <c r="AA575" s="34"/>
      <c r="AB575" s="34"/>
      <c r="AC575" s="34"/>
      <c r="AD575" s="34"/>
      <c r="AE575" s="34"/>
      <c r="AR575" s="201" t="s">
        <v>298</v>
      </c>
      <c r="AT575" s="201" t="s">
        <v>222</v>
      </c>
      <c r="AU575" s="201" t="s">
        <v>89</v>
      </c>
      <c r="AY575" s="17" t="s">
        <v>220</v>
      </c>
      <c r="BE575" s="202">
        <f>IF(N575="základní",J575,0)</f>
        <v>0</v>
      </c>
      <c r="BF575" s="202">
        <f>IF(N575="snížená",J575,0)</f>
        <v>0</v>
      </c>
      <c r="BG575" s="202">
        <f>IF(N575="zákl. přenesená",J575,0)</f>
        <v>0</v>
      </c>
      <c r="BH575" s="202">
        <f>IF(N575="sníž. přenesená",J575,0)</f>
        <v>0</v>
      </c>
      <c r="BI575" s="202">
        <f>IF(N575="nulová",J575,0)</f>
        <v>0</v>
      </c>
      <c r="BJ575" s="17" t="s">
        <v>89</v>
      </c>
      <c r="BK575" s="202">
        <f>ROUND(I575*H575,2)</f>
        <v>0</v>
      </c>
      <c r="BL575" s="17" t="s">
        <v>298</v>
      </c>
      <c r="BM575" s="201" t="s">
        <v>1138</v>
      </c>
    </row>
    <row r="576" spans="2:51" s="13" customFormat="1" ht="12">
      <c r="B576" s="203"/>
      <c r="C576" s="204"/>
      <c r="D576" s="205" t="s">
        <v>229</v>
      </c>
      <c r="E576" s="206" t="s">
        <v>1</v>
      </c>
      <c r="F576" s="207" t="s">
        <v>1139</v>
      </c>
      <c r="G576" s="204"/>
      <c r="H576" s="208">
        <v>2</v>
      </c>
      <c r="I576" s="209"/>
      <c r="J576" s="204"/>
      <c r="K576" s="204"/>
      <c r="L576" s="210"/>
      <c r="M576" s="211"/>
      <c r="N576" s="212"/>
      <c r="O576" s="212"/>
      <c r="P576" s="212"/>
      <c r="Q576" s="212"/>
      <c r="R576" s="212"/>
      <c r="S576" s="212"/>
      <c r="T576" s="213"/>
      <c r="AT576" s="214" t="s">
        <v>229</v>
      </c>
      <c r="AU576" s="214" t="s">
        <v>89</v>
      </c>
      <c r="AV576" s="13" t="s">
        <v>89</v>
      </c>
      <c r="AW576" s="13" t="s">
        <v>31</v>
      </c>
      <c r="AX576" s="13" t="s">
        <v>83</v>
      </c>
      <c r="AY576" s="214" t="s">
        <v>220</v>
      </c>
    </row>
    <row r="577" spans="1:65" s="2" customFormat="1" ht="24">
      <c r="A577" s="34"/>
      <c r="B577" s="35"/>
      <c r="C577" s="190" t="s">
        <v>1140</v>
      </c>
      <c r="D577" s="190" t="s">
        <v>222</v>
      </c>
      <c r="E577" s="191" t="s">
        <v>1141</v>
      </c>
      <c r="F577" s="192" t="s">
        <v>1142</v>
      </c>
      <c r="G577" s="193" t="s">
        <v>405</v>
      </c>
      <c r="H577" s="194">
        <v>6</v>
      </c>
      <c r="I577" s="195"/>
      <c r="J577" s="196">
        <f>ROUND(I577*H577,2)</f>
        <v>0</v>
      </c>
      <c r="K577" s="192" t="s">
        <v>226</v>
      </c>
      <c r="L577" s="39"/>
      <c r="M577" s="197" t="s">
        <v>1</v>
      </c>
      <c r="N577" s="198" t="s">
        <v>42</v>
      </c>
      <c r="O577" s="71"/>
      <c r="P577" s="199">
        <f>O577*H577</f>
        <v>0</v>
      </c>
      <c r="Q577" s="199">
        <v>0.00212</v>
      </c>
      <c r="R577" s="199">
        <f>Q577*H577</f>
        <v>0.012719999999999999</v>
      </c>
      <c r="S577" s="199">
        <v>0</v>
      </c>
      <c r="T577" s="200">
        <f>S577*H577</f>
        <v>0</v>
      </c>
      <c r="U577" s="34"/>
      <c r="V577" s="34"/>
      <c r="W577" s="34"/>
      <c r="X577" s="34"/>
      <c r="Y577" s="34"/>
      <c r="Z577" s="34"/>
      <c r="AA577" s="34"/>
      <c r="AB577" s="34"/>
      <c r="AC577" s="34"/>
      <c r="AD577" s="34"/>
      <c r="AE577" s="34"/>
      <c r="AR577" s="201" t="s">
        <v>298</v>
      </c>
      <c r="AT577" s="201" t="s">
        <v>222</v>
      </c>
      <c r="AU577" s="201" t="s">
        <v>89</v>
      </c>
      <c r="AY577" s="17" t="s">
        <v>220</v>
      </c>
      <c r="BE577" s="202">
        <f>IF(N577="základní",J577,0)</f>
        <v>0</v>
      </c>
      <c r="BF577" s="202">
        <f>IF(N577="snížená",J577,0)</f>
        <v>0</v>
      </c>
      <c r="BG577" s="202">
        <f>IF(N577="zákl. přenesená",J577,0)</f>
        <v>0</v>
      </c>
      <c r="BH577" s="202">
        <f>IF(N577="sníž. přenesená",J577,0)</f>
        <v>0</v>
      </c>
      <c r="BI577" s="202">
        <f>IF(N577="nulová",J577,0)</f>
        <v>0</v>
      </c>
      <c r="BJ577" s="17" t="s">
        <v>89</v>
      </c>
      <c r="BK577" s="202">
        <f>ROUND(I577*H577,2)</f>
        <v>0</v>
      </c>
      <c r="BL577" s="17" t="s">
        <v>298</v>
      </c>
      <c r="BM577" s="201" t="s">
        <v>1143</v>
      </c>
    </row>
    <row r="578" spans="2:51" s="13" customFormat="1" ht="12">
      <c r="B578" s="203"/>
      <c r="C578" s="204"/>
      <c r="D578" s="205" t="s">
        <v>229</v>
      </c>
      <c r="E578" s="206" t="s">
        <v>1</v>
      </c>
      <c r="F578" s="207" t="s">
        <v>1144</v>
      </c>
      <c r="G578" s="204"/>
      <c r="H578" s="208">
        <v>6</v>
      </c>
      <c r="I578" s="209"/>
      <c r="J578" s="204"/>
      <c r="K578" s="204"/>
      <c r="L578" s="210"/>
      <c r="M578" s="211"/>
      <c r="N578" s="212"/>
      <c r="O578" s="212"/>
      <c r="P578" s="212"/>
      <c r="Q578" s="212"/>
      <c r="R578" s="212"/>
      <c r="S578" s="212"/>
      <c r="T578" s="213"/>
      <c r="AT578" s="214" t="s">
        <v>229</v>
      </c>
      <c r="AU578" s="214" t="s">
        <v>89</v>
      </c>
      <c r="AV578" s="13" t="s">
        <v>89</v>
      </c>
      <c r="AW578" s="13" t="s">
        <v>31</v>
      </c>
      <c r="AX578" s="13" t="s">
        <v>83</v>
      </c>
      <c r="AY578" s="214" t="s">
        <v>220</v>
      </c>
    </row>
    <row r="579" spans="2:63" s="12" customFormat="1" ht="22.9" customHeight="1">
      <c r="B579" s="174"/>
      <c r="C579" s="175"/>
      <c r="D579" s="176" t="s">
        <v>75</v>
      </c>
      <c r="E579" s="188" t="s">
        <v>1145</v>
      </c>
      <c r="F579" s="188" t="s">
        <v>1146</v>
      </c>
      <c r="G579" s="175"/>
      <c r="H579" s="175"/>
      <c r="I579" s="178"/>
      <c r="J579" s="189">
        <f>BK579</f>
        <v>0</v>
      </c>
      <c r="K579" s="175"/>
      <c r="L579" s="180"/>
      <c r="M579" s="181"/>
      <c r="N579" s="182"/>
      <c r="O579" s="182"/>
      <c r="P579" s="183">
        <f>SUM(P580:P617)</f>
        <v>0</v>
      </c>
      <c r="Q579" s="182"/>
      <c r="R579" s="183">
        <f>SUM(R580:R617)</f>
        <v>15.831907080000002</v>
      </c>
      <c r="S579" s="182"/>
      <c r="T579" s="184">
        <f>SUM(T580:T617)</f>
        <v>0</v>
      </c>
      <c r="AR579" s="185" t="s">
        <v>89</v>
      </c>
      <c r="AT579" s="186" t="s">
        <v>75</v>
      </c>
      <c r="AU579" s="186" t="s">
        <v>83</v>
      </c>
      <c r="AY579" s="185" t="s">
        <v>220</v>
      </c>
      <c r="BK579" s="187">
        <f>SUM(BK580:BK617)</f>
        <v>0</v>
      </c>
    </row>
    <row r="580" spans="1:65" s="2" customFormat="1" ht="16.5" customHeight="1">
      <c r="A580" s="34"/>
      <c r="B580" s="35"/>
      <c r="C580" s="190" t="s">
        <v>1147</v>
      </c>
      <c r="D580" s="190" t="s">
        <v>222</v>
      </c>
      <c r="E580" s="191" t="s">
        <v>1148</v>
      </c>
      <c r="F580" s="192" t="s">
        <v>1149</v>
      </c>
      <c r="G580" s="193" t="s">
        <v>301</v>
      </c>
      <c r="H580" s="194">
        <v>144</v>
      </c>
      <c r="I580" s="195"/>
      <c r="J580" s="196">
        <f>ROUND(I580*H580,2)</f>
        <v>0</v>
      </c>
      <c r="K580" s="192" t="s">
        <v>1</v>
      </c>
      <c r="L580" s="39"/>
      <c r="M580" s="197" t="s">
        <v>1</v>
      </c>
      <c r="N580" s="198" t="s">
        <v>42</v>
      </c>
      <c r="O580" s="71"/>
      <c r="P580" s="199">
        <f>O580*H580</f>
        <v>0</v>
      </c>
      <c r="Q580" s="199">
        <v>0</v>
      </c>
      <c r="R580" s="199">
        <f>Q580*H580</f>
        <v>0</v>
      </c>
      <c r="S580" s="199">
        <v>0</v>
      </c>
      <c r="T580" s="200">
        <f>S580*H580</f>
        <v>0</v>
      </c>
      <c r="U580" s="34"/>
      <c r="V580" s="34"/>
      <c r="W580" s="34"/>
      <c r="X580" s="34"/>
      <c r="Y580" s="34"/>
      <c r="Z580" s="34"/>
      <c r="AA580" s="34"/>
      <c r="AB580" s="34"/>
      <c r="AC580" s="34"/>
      <c r="AD580" s="34"/>
      <c r="AE580" s="34"/>
      <c r="AR580" s="201" t="s">
        <v>298</v>
      </c>
      <c r="AT580" s="201" t="s">
        <v>222</v>
      </c>
      <c r="AU580" s="201" t="s">
        <v>89</v>
      </c>
      <c r="AY580" s="17" t="s">
        <v>220</v>
      </c>
      <c r="BE580" s="202">
        <f>IF(N580="základní",J580,0)</f>
        <v>0</v>
      </c>
      <c r="BF580" s="202">
        <f>IF(N580="snížená",J580,0)</f>
        <v>0</v>
      </c>
      <c r="BG580" s="202">
        <f>IF(N580="zákl. přenesená",J580,0)</f>
        <v>0</v>
      </c>
      <c r="BH580" s="202">
        <f>IF(N580="sníž. přenesená",J580,0)</f>
        <v>0</v>
      </c>
      <c r="BI580" s="202">
        <f>IF(N580="nulová",J580,0)</f>
        <v>0</v>
      </c>
      <c r="BJ580" s="17" t="s">
        <v>89</v>
      </c>
      <c r="BK580" s="202">
        <f>ROUND(I580*H580,2)</f>
        <v>0</v>
      </c>
      <c r="BL580" s="17" t="s">
        <v>298</v>
      </c>
      <c r="BM580" s="201" t="s">
        <v>1150</v>
      </c>
    </row>
    <row r="581" spans="2:51" s="13" customFormat="1" ht="12">
      <c r="B581" s="203"/>
      <c r="C581" s="204"/>
      <c r="D581" s="205" t="s">
        <v>229</v>
      </c>
      <c r="E581" s="206" t="s">
        <v>1</v>
      </c>
      <c r="F581" s="207" t="s">
        <v>1151</v>
      </c>
      <c r="G581" s="204"/>
      <c r="H581" s="208">
        <v>144</v>
      </c>
      <c r="I581" s="209"/>
      <c r="J581" s="204"/>
      <c r="K581" s="204"/>
      <c r="L581" s="210"/>
      <c r="M581" s="211"/>
      <c r="N581" s="212"/>
      <c r="O581" s="212"/>
      <c r="P581" s="212"/>
      <c r="Q581" s="212"/>
      <c r="R581" s="212"/>
      <c r="S581" s="212"/>
      <c r="T581" s="213"/>
      <c r="AT581" s="214" t="s">
        <v>229</v>
      </c>
      <c r="AU581" s="214" t="s">
        <v>89</v>
      </c>
      <c r="AV581" s="13" t="s">
        <v>89</v>
      </c>
      <c r="AW581" s="13" t="s">
        <v>31</v>
      </c>
      <c r="AX581" s="13" t="s">
        <v>83</v>
      </c>
      <c r="AY581" s="214" t="s">
        <v>220</v>
      </c>
    </row>
    <row r="582" spans="1:65" s="2" customFormat="1" ht="33" customHeight="1">
      <c r="A582" s="34"/>
      <c r="B582" s="35"/>
      <c r="C582" s="190" t="s">
        <v>1152</v>
      </c>
      <c r="D582" s="190" t="s">
        <v>222</v>
      </c>
      <c r="E582" s="191" t="s">
        <v>1153</v>
      </c>
      <c r="F582" s="192" t="s">
        <v>1154</v>
      </c>
      <c r="G582" s="193" t="s">
        <v>225</v>
      </c>
      <c r="H582" s="194">
        <v>1.571</v>
      </c>
      <c r="I582" s="195"/>
      <c r="J582" s="196">
        <f>ROUND(I582*H582,2)</f>
        <v>0</v>
      </c>
      <c r="K582" s="192" t="s">
        <v>226</v>
      </c>
      <c r="L582" s="39"/>
      <c r="M582" s="197" t="s">
        <v>1</v>
      </c>
      <c r="N582" s="198" t="s">
        <v>42</v>
      </c>
      <c r="O582" s="71"/>
      <c r="P582" s="199">
        <f>O582*H582</f>
        <v>0</v>
      </c>
      <c r="Q582" s="199">
        <v>0.00108</v>
      </c>
      <c r="R582" s="199">
        <f>Q582*H582</f>
        <v>0.0016966799999999999</v>
      </c>
      <c r="S582" s="199">
        <v>0</v>
      </c>
      <c r="T582" s="200">
        <f>S582*H582</f>
        <v>0</v>
      </c>
      <c r="U582" s="34"/>
      <c r="V582" s="34"/>
      <c r="W582" s="34"/>
      <c r="X582" s="34"/>
      <c r="Y582" s="34"/>
      <c r="Z582" s="34"/>
      <c r="AA582" s="34"/>
      <c r="AB582" s="34"/>
      <c r="AC582" s="34"/>
      <c r="AD582" s="34"/>
      <c r="AE582" s="34"/>
      <c r="AR582" s="201" t="s">
        <v>298</v>
      </c>
      <c r="AT582" s="201" t="s">
        <v>222</v>
      </c>
      <c r="AU582" s="201" t="s">
        <v>89</v>
      </c>
      <c r="AY582" s="17" t="s">
        <v>220</v>
      </c>
      <c r="BE582" s="202">
        <f>IF(N582="základní",J582,0)</f>
        <v>0</v>
      </c>
      <c r="BF582" s="202">
        <f>IF(N582="snížená",J582,0)</f>
        <v>0</v>
      </c>
      <c r="BG582" s="202">
        <f>IF(N582="zákl. přenesená",J582,0)</f>
        <v>0</v>
      </c>
      <c r="BH582" s="202">
        <f>IF(N582="sníž. přenesená",J582,0)</f>
        <v>0</v>
      </c>
      <c r="BI582" s="202">
        <f>IF(N582="nulová",J582,0)</f>
        <v>0</v>
      </c>
      <c r="BJ582" s="17" t="s">
        <v>89</v>
      </c>
      <c r="BK582" s="202">
        <f>ROUND(I582*H582,2)</f>
        <v>0</v>
      </c>
      <c r="BL582" s="17" t="s">
        <v>298</v>
      </c>
      <c r="BM582" s="201" t="s">
        <v>1155</v>
      </c>
    </row>
    <row r="583" spans="1:65" s="2" customFormat="1" ht="16.5" customHeight="1">
      <c r="A583" s="34"/>
      <c r="B583" s="35"/>
      <c r="C583" s="190" t="s">
        <v>1156</v>
      </c>
      <c r="D583" s="190" t="s">
        <v>222</v>
      </c>
      <c r="E583" s="191" t="s">
        <v>1157</v>
      </c>
      <c r="F583" s="192" t="s">
        <v>1158</v>
      </c>
      <c r="G583" s="193" t="s">
        <v>1159</v>
      </c>
      <c r="H583" s="194">
        <v>250.6</v>
      </c>
      <c r="I583" s="195"/>
      <c r="J583" s="196">
        <f>ROUND(I583*H583,2)</f>
        <v>0</v>
      </c>
      <c r="K583" s="192" t="s">
        <v>1</v>
      </c>
      <c r="L583" s="39"/>
      <c r="M583" s="197" t="s">
        <v>1</v>
      </c>
      <c r="N583" s="198" t="s">
        <v>42</v>
      </c>
      <c r="O583" s="71"/>
      <c r="P583" s="199">
        <f>O583*H583</f>
        <v>0</v>
      </c>
      <c r="Q583" s="199">
        <v>0</v>
      </c>
      <c r="R583" s="199">
        <f>Q583*H583</f>
        <v>0</v>
      </c>
      <c r="S583" s="199">
        <v>0</v>
      </c>
      <c r="T583" s="200">
        <f>S583*H583</f>
        <v>0</v>
      </c>
      <c r="U583" s="34"/>
      <c r="V583" s="34"/>
      <c r="W583" s="34"/>
      <c r="X583" s="34"/>
      <c r="Y583" s="34"/>
      <c r="Z583" s="34"/>
      <c r="AA583" s="34"/>
      <c r="AB583" s="34"/>
      <c r="AC583" s="34"/>
      <c r="AD583" s="34"/>
      <c r="AE583" s="34"/>
      <c r="AR583" s="201" t="s">
        <v>298</v>
      </c>
      <c r="AT583" s="201" t="s">
        <v>222</v>
      </c>
      <c r="AU583" s="201" t="s">
        <v>89</v>
      </c>
      <c r="AY583" s="17" t="s">
        <v>220</v>
      </c>
      <c r="BE583" s="202">
        <f>IF(N583="základní",J583,0)</f>
        <v>0</v>
      </c>
      <c r="BF583" s="202">
        <f>IF(N583="snížená",J583,0)</f>
        <v>0</v>
      </c>
      <c r="BG583" s="202">
        <f>IF(N583="zákl. přenesená",J583,0)</f>
        <v>0</v>
      </c>
      <c r="BH583" s="202">
        <f>IF(N583="sníž. přenesená",J583,0)</f>
        <v>0</v>
      </c>
      <c r="BI583" s="202">
        <f>IF(N583="nulová",J583,0)</f>
        <v>0</v>
      </c>
      <c r="BJ583" s="17" t="s">
        <v>89</v>
      </c>
      <c r="BK583" s="202">
        <f>ROUND(I583*H583,2)</f>
        <v>0</v>
      </c>
      <c r="BL583" s="17" t="s">
        <v>298</v>
      </c>
      <c r="BM583" s="201" t="s">
        <v>1160</v>
      </c>
    </row>
    <row r="584" spans="2:51" s="13" customFormat="1" ht="12">
      <c r="B584" s="203"/>
      <c r="C584" s="204"/>
      <c r="D584" s="205" t="s">
        <v>229</v>
      </c>
      <c r="E584" s="206" t="s">
        <v>1</v>
      </c>
      <c r="F584" s="207" t="s">
        <v>1161</v>
      </c>
      <c r="G584" s="204"/>
      <c r="H584" s="208">
        <v>250.6</v>
      </c>
      <c r="I584" s="209"/>
      <c r="J584" s="204"/>
      <c r="K584" s="204"/>
      <c r="L584" s="210"/>
      <c r="M584" s="211"/>
      <c r="N584" s="212"/>
      <c r="O584" s="212"/>
      <c r="P584" s="212"/>
      <c r="Q584" s="212"/>
      <c r="R584" s="212"/>
      <c r="S584" s="212"/>
      <c r="T584" s="213"/>
      <c r="AT584" s="214" t="s">
        <v>229</v>
      </c>
      <c r="AU584" s="214" t="s">
        <v>89</v>
      </c>
      <c r="AV584" s="13" t="s">
        <v>89</v>
      </c>
      <c r="AW584" s="13" t="s">
        <v>31</v>
      </c>
      <c r="AX584" s="13" t="s">
        <v>83</v>
      </c>
      <c r="AY584" s="214" t="s">
        <v>220</v>
      </c>
    </row>
    <row r="585" spans="1:65" s="2" customFormat="1" ht="24">
      <c r="A585" s="34"/>
      <c r="B585" s="35"/>
      <c r="C585" s="190" t="s">
        <v>1162</v>
      </c>
      <c r="D585" s="190" t="s">
        <v>222</v>
      </c>
      <c r="E585" s="191" t="s">
        <v>1163</v>
      </c>
      <c r="F585" s="192" t="s">
        <v>1164</v>
      </c>
      <c r="G585" s="193" t="s">
        <v>301</v>
      </c>
      <c r="H585" s="194">
        <v>416.64</v>
      </c>
      <c r="I585" s="195"/>
      <c r="J585" s="196">
        <f>ROUND(I585*H585,2)</f>
        <v>0</v>
      </c>
      <c r="K585" s="192" t="s">
        <v>226</v>
      </c>
      <c r="L585" s="39"/>
      <c r="M585" s="197" t="s">
        <v>1</v>
      </c>
      <c r="N585" s="198" t="s">
        <v>42</v>
      </c>
      <c r="O585" s="71"/>
      <c r="P585" s="199">
        <f>O585*H585</f>
        <v>0</v>
      </c>
      <c r="Q585" s="199">
        <v>0.01152</v>
      </c>
      <c r="R585" s="199">
        <f>Q585*H585</f>
        <v>4.7996928</v>
      </c>
      <c r="S585" s="199">
        <v>0</v>
      </c>
      <c r="T585" s="200">
        <f>S585*H585</f>
        <v>0</v>
      </c>
      <c r="U585" s="34"/>
      <c r="V585" s="34"/>
      <c r="W585" s="34"/>
      <c r="X585" s="34"/>
      <c r="Y585" s="34"/>
      <c r="Z585" s="34"/>
      <c r="AA585" s="34"/>
      <c r="AB585" s="34"/>
      <c r="AC585" s="34"/>
      <c r="AD585" s="34"/>
      <c r="AE585" s="34"/>
      <c r="AR585" s="201" t="s">
        <v>298</v>
      </c>
      <c r="AT585" s="201" t="s">
        <v>222</v>
      </c>
      <c r="AU585" s="201" t="s">
        <v>89</v>
      </c>
      <c r="AY585" s="17" t="s">
        <v>220</v>
      </c>
      <c r="BE585" s="202">
        <f>IF(N585="základní",J585,0)</f>
        <v>0</v>
      </c>
      <c r="BF585" s="202">
        <f>IF(N585="snížená",J585,0)</f>
        <v>0</v>
      </c>
      <c r="BG585" s="202">
        <f>IF(N585="zákl. přenesená",J585,0)</f>
        <v>0</v>
      </c>
      <c r="BH585" s="202">
        <f>IF(N585="sníž. přenesená",J585,0)</f>
        <v>0</v>
      </c>
      <c r="BI585" s="202">
        <f>IF(N585="nulová",J585,0)</f>
        <v>0</v>
      </c>
      <c r="BJ585" s="17" t="s">
        <v>89</v>
      </c>
      <c r="BK585" s="202">
        <f>ROUND(I585*H585,2)</f>
        <v>0</v>
      </c>
      <c r="BL585" s="17" t="s">
        <v>298</v>
      </c>
      <c r="BM585" s="201" t="s">
        <v>1165</v>
      </c>
    </row>
    <row r="586" spans="2:51" s="13" customFormat="1" ht="12">
      <c r="B586" s="203"/>
      <c r="C586" s="204"/>
      <c r="D586" s="205" t="s">
        <v>229</v>
      </c>
      <c r="E586" s="206" t="s">
        <v>1</v>
      </c>
      <c r="F586" s="207" t="s">
        <v>1166</v>
      </c>
      <c r="G586" s="204"/>
      <c r="H586" s="208">
        <v>416.64</v>
      </c>
      <c r="I586" s="209"/>
      <c r="J586" s="204"/>
      <c r="K586" s="204"/>
      <c r="L586" s="210"/>
      <c r="M586" s="211"/>
      <c r="N586" s="212"/>
      <c r="O586" s="212"/>
      <c r="P586" s="212"/>
      <c r="Q586" s="212"/>
      <c r="R586" s="212"/>
      <c r="S586" s="212"/>
      <c r="T586" s="213"/>
      <c r="AT586" s="214" t="s">
        <v>229</v>
      </c>
      <c r="AU586" s="214" t="s">
        <v>89</v>
      </c>
      <c r="AV586" s="13" t="s">
        <v>89</v>
      </c>
      <c r="AW586" s="13" t="s">
        <v>31</v>
      </c>
      <c r="AX586" s="13" t="s">
        <v>83</v>
      </c>
      <c r="AY586" s="214" t="s">
        <v>220</v>
      </c>
    </row>
    <row r="587" spans="1:65" s="2" customFormat="1" ht="24">
      <c r="A587" s="34"/>
      <c r="B587" s="35"/>
      <c r="C587" s="190" t="s">
        <v>1167</v>
      </c>
      <c r="D587" s="190" t="s">
        <v>222</v>
      </c>
      <c r="E587" s="191" t="s">
        <v>1168</v>
      </c>
      <c r="F587" s="192" t="s">
        <v>1169</v>
      </c>
      <c r="G587" s="193" t="s">
        <v>301</v>
      </c>
      <c r="H587" s="194">
        <v>100.24</v>
      </c>
      <c r="I587" s="195"/>
      <c r="J587" s="196">
        <f>ROUND(I587*H587,2)</f>
        <v>0</v>
      </c>
      <c r="K587" s="192" t="s">
        <v>226</v>
      </c>
      <c r="L587" s="39"/>
      <c r="M587" s="197" t="s">
        <v>1</v>
      </c>
      <c r="N587" s="198" t="s">
        <v>42</v>
      </c>
      <c r="O587" s="71"/>
      <c r="P587" s="199">
        <f>O587*H587</f>
        <v>0</v>
      </c>
      <c r="Q587" s="199">
        <v>0.01434</v>
      </c>
      <c r="R587" s="199">
        <f>Q587*H587</f>
        <v>1.4374415999999999</v>
      </c>
      <c r="S587" s="199">
        <v>0</v>
      </c>
      <c r="T587" s="200">
        <f>S587*H587</f>
        <v>0</v>
      </c>
      <c r="U587" s="34"/>
      <c r="V587" s="34"/>
      <c r="W587" s="34"/>
      <c r="X587" s="34"/>
      <c r="Y587" s="34"/>
      <c r="Z587" s="34"/>
      <c r="AA587" s="34"/>
      <c r="AB587" s="34"/>
      <c r="AC587" s="34"/>
      <c r="AD587" s="34"/>
      <c r="AE587" s="34"/>
      <c r="AR587" s="201" t="s">
        <v>298</v>
      </c>
      <c r="AT587" s="201" t="s">
        <v>222</v>
      </c>
      <c r="AU587" s="201" t="s">
        <v>89</v>
      </c>
      <c r="AY587" s="17" t="s">
        <v>220</v>
      </c>
      <c r="BE587" s="202">
        <f>IF(N587="základní",J587,0)</f>
        <v>0</v>
      </c>
      <c r="BF587" s="202">
        <f>IF(N587="snížená",J587,0)</f>
        <v>0</v>
      </c>
      <c r="BG587" s="202">
        <f>IF(N587="zákl. přenesená",J587,0)</f>
        <v>0</v>
      </c>
      <c r="BH587" s="202">
        <f>IF(N587="sníž. přenesená",J587,0)</f>
        <v>0</v>
      </c>
      <c r="BI587" s="202">
        <f>IF(N587="nulová",J587,0)</f>
        <v>0</v>
      </c>
      <c r="BJ587" s="17" t="s">
        <v>89</v>
      </c>
      <c r="BK587" s="202">
        <f>ROUND(I587*H587,2)</f>
        <v>0</v>
      </c>
      <c r="BL587" s="17" t="s">
        <v>298</v>
      </c>
      <c r="BM587" s="201" t="s">
        <v>1170</v>
      </c>
    </row>
    <row r="588" spans="2:51" s="13" customFormat="1" ht="12">
      <c r="B588" s="203"/>
      <c r="C588" s="204"/>
      <c r="D588" s="205" t="s">
        <v>229</v>
      </c>
      <c r="E588" s="206" t="s">
        <v>1</v>
      </c>
      <c r="F588" s="207" t="s">
        <v>1171</v>
      </c>
      <c r="G588" s="204"/>
      <c r="H588" s="208">
        <v>100.24</v>
      </c>
      <c r="I588" s="209"/>
      <c r="J588" s="204"/>
      <c r="K588" s="204"/>
      <c r="L588" s="210"/>
      <c r="M588" s="211"/>
      <c r="N588" s="212"/>
      <c r="O588" s="212"/>
      <c r="P588" s="212"/>
      <c r="Q588" s="212"/>
      <c r="R588" s="212"/>
      <c r="S588" s="212"/>
      <c r="T588" s="213"/>
      <c r="AT588" s="214" t="s">
        <v>229</v>
      </c>
      <c r="AU588" s="214" t="s">
        <v>89</v>
      </c>
      <c r="AV588" s="13" t="s">
        <v>89</v>
      </c>
      <c r="AW588" s="13" t="s">
        <v>31</v>
      </c>
      <c r="AX588" s="13" t="s">
        <v>83</v>
      </c>
      <c r="AY588" s="214" t="s">
        <v>220</v>
      </c>
    </row>
    <row r="589" spans="1:65" s="2" customFormat="1" ht="24">
      <c r="A589" s="34"/>
      <c r="B589" s="35"/>
      <c r="C589" s="190" t="s">
        <v>1172</v>
      </c>
      <c r="D589" s="190" t="s">
        <v>222</v>
      </c>
      <c r="E589" s="191" t="s">
        <v>1168</v>
      </c>
      <c r="F589" s="192" t="s">
        <v>1169</v>
      </c>
      <c r="G589" s="193" t="s">
        <v>301</v>
      </c>
      <c r="H589" s="194">
        <v>89.1</v>
      </c>
      <c r="I589" s="195"/>
      <c r="J589" s="196">
        <f>ROUND(I589*H589,2)</f>
        <v>0</v>
      </c>
      <c r="K589" s="192" t="s">
        <v>226</v>
      </c>
      <c r="L589" s="39"/>
      <c r="M589" s="197" t="s">
        <v>1</v>
      </c>
      <c r="N589" s="198" t="s">
        <v>42</v>
      </c>
      <c r="O589" s="71"/>
      <c r="P589" s="199">
        <f>O589*H589</f>
        <v>0</v>
      </c>
      <c r="Q589" s="199">
        <v>0.01434</v>
      </c>
      <c r="R589" s="199">
        <f>Q589*H589</f>
        <v>1.2776939999999999</v>
      </c>
      <c r="S589" s="199">
        <v>0</v>
      </c>
      <c r="T589" s="200">
        <f>S589*H589</f>
        <v>0</v>
      </c>
      <c r="U589" s="34"/>
      <c r="V589" s="34"/>
      <c r="W589" s="34"/>
      <c r="X589" s="34"/>
      <c r="Y589" s="34"/>
      <c r="Z589" s="34"/>
      <c r="AA589" s="34"/>
      <c r="AB589" s="34"/>
      <c r="AC589" s="34"/>
      <c r="AD589" s="34"/>
      <c r="AE589" s="34"/>
      <c r="AR589" s="201" t="s">
        <v>298</v>
      </c>
      <c r="AT589" s="201" t="s">
        <v>222</v>
      </c>
      <c r="AU589" s="201" t="s">
        <v>89</v>
      </c>
      <c r="AY589" s="17" t="s">
        <v>220</v>
      </c>
      <c r="BE589" s="202">
        <f>IF(N589="základní",J589,0)</f>
        <v>0</v>
      </c>
      <c r="BF589" s="202">
        <f>IF(N589="snížená",J589,0)</f>
        <v>0</v>
      </c>
      <c r="BG589" s="202">
        <f>IF(N589="zákl. přenesená",J589,0)</f>
        <v>0</v>
      </c>
      <c r="BH589" s="202">
        <f>IF(N589="sníž. přenesená",J589,0)</f>
        <v>0</v>
      </c>
      <c r="BI589" s="202">
        <f>IF(N589="nulová",J589,0)</f>
        <v>0</v>
      </c>
      <c r="BJ589" s="17" t="s">
        <v>89</v>
      </c>
      <c r="BK589" s="202">
        <f>ROUND(I589*H589,2)</f>
        <v>0</v>
      </c>
      <c r="BL589" s="17" t="s">
        <v>298</v>
      </c>
      <c r="BM589" s="201" t="s">
        <v>1173</v>
      </c>
    </row>
    <row r="590" spans="2:51" s="13" customFormat="1" ht="12">
      <c r="B590" s="203"/>
      <c r="C590" s="204"/>
      <c r="D590" s="205" t="s">
        <v>229</v>
      </c>
      <c r="E590" s="206" t="s">
        <v>1</v>
      </c>
      <c r="F590" s="207" t="s">
        <v>1174</v>
      </c>
      <c r="G590" s="204"/>
      <c r="H590" s="208">
        <v>89.1</v>
      </c>
      <c r="I590" s="209"/>
      <c r="J590" s="204"/>
      <c r="K590" s="204"/>
      <c r="L590" s="210"/>
      <c r="M590" s="211"/>
      <c r="N590" s="212"/>
      <c r="O590" s="212"/>
      <c r="P590" s="212"/>
      <c r="Q590" s="212"/>
      <c r="R590" s="212"/>
      <c r="S590" s="212"/>
      <c r="T590" s="213"/>
      <c r="AT590" s="214" t="s">
        <v>229</v>
      </c>
      <c r="AU590" s="214" t="s">
        <v>89</v>
      </c>
      <c r="AV590" s="13" t="s">
        <v>89</v>
      </c>
      <c r="AW590" s="13" t="s">
        <v>31</v>
      </c>
      <c r="AX590" s="13" t="s">
        <v>83</v>
      </c>
      <c r="AY590" s="214" t="s">
        <v>220</v>
      </c>
    </row>
    <row r="591" spans="1:65" s="2" customFormat="1" ht="24">
      <c r="A591" s="34"/>
      <c r="B591" s="35"/>
      <c r="C591" s="190" t="s">
        <v>1175</v>
      </c>
      <c r="D591" s="190" t="s">
        <v>222</v>
      </c>
      <c r="E591" s="191" t="s">
        <v>1176</v>
      </c>
      <c r="F591" s="192" t="s">
        <v>1177</v>
      </c>
      <c r="G591" s="193" t="s">
        <v>301</v>
      </c>
      <c r="H591" s="194">
        <v>100.24</v>
      </c>
      <c r="I591" s="195"/>
      <c r="J591" s="196">
        <f>ROUND(I591*H591,2)</f>
        <v>0</v>
      </c>
      <c r="K591" s="192" t="s">
        <v>226</v>
      </c>
      <c r="L591" s="39"/>
      <c r="M591" s="197" t="s">
        <v>1</v>
      </c>
      <c r="N591" s="198" t="s">
        <v>42</v>
      </c>
      <c r="O591" s="71"/>
      <c r="P591" s="199">
        <f>O591*H591</f>
        <v>0</v>
      </c>
      <c r="Q591" s="199">
        <v>0.01438</v>
      </c>
      <c r="R591" s="199">
        <f>Q591*H591</f>
        <v>1.4414512</v>
      </c>
      <c r="S591" s="199">
        <v>0</v>
      </c>
      <c r="T591" s="200">
        <f>S591*H591</f>
        <v>0</v>
      </c>
      <c r="U591" s="34"/>
      <c r="V591" s="34"/>
      <c r="W591" s="34"/>
      <c r="X591" s="34"/>
      <c r="Y591" s="34"/>
      <c r="Z591" s="34"/>
      <c r="AA591" s="34"/>
      <c r="AB591" s="34"/>
      <c r="AC591" s="34"/>
      <c r="AD591" s="34"/>
      <c r="AE591" s="34"/>
      <c r="AR591" s="201" t="s">
        <v>298</v>
      </c>
      <c r="AT591" s="201" t="s">
        <v>222</v>
      </c>
      <c r="AU591" s="201" t="s">
        <v>89</v>
      </c>
      <c r="AY591" s="17" t="s">
        <v>220</v>
      </c>
      <c r="BE591" s="202">
        <f>IF(N591="základní",J591,0)</f>
        <v>0</v>
      </c>
      <c r="BF591" s="202">
        <f>IF(N591="snížená",J591,0)</f>
        <v>0</v>
      </c>
      <c r="BG591" s="202">
        <f>IF(N591="zákl. přenesená",J591,0)</f>
        <v>0</v>
      </c>
      <c r="BH591" s="202">
        <f>IF(N591="sníž. přenesená",J591,0)</f>
        <v>0</v>
      </c>
      <c r="BI591" s="202">
        <f>IF(N591="nulová",J591,0)</f>
        <v>0</v>
      </c>
      <c r="BJ591" s="17" t="s">
        <v>89</v>
      </c>
      <c r="BK591" s="202">
        <f>ROUND(I591*H591,2)</f>
        <v>0</v>
      </c>
      <c r="BL591" s="17" t="s">
        <v>298</v>
      </c>
      <c r="BM591" s="201" t="s">
        <v>1178</v>
      </c>
    </row>
    <row r="592" spans="2:51" s="13" customFormat="1" ht="12">
      <c r="B592" s="203"/>
      <c r="C592" s="204"/>
      <c r="D592" s="205" t="s">
        <v>229</v>
      </c>
      <c r="E592" s="206" t="s">
        <v>1</v>
      </c>
      <c r="F592" s="207" t="s">
        <v>1179</v>
      </c>
      <c r="G592" s="204"/>
      <c r="H592" s="208">
        <v>100.24</v>
      </c>
      <c r="I592" s="209"/>
      <c r="J592" s="204"/>
      <c r="K592" s="204"/>
      <c r="L592" s="210"/>
      <c r="M592" s="211"/>
      <c r="N592" s="212"/>
      <c r="O592" s="212"/>
      <c r="P592" s="212"/>
      <c r="Q592" s="212"/>
      <c r="R592" s="212"/>
      <c r="S592" s="212"/>
      <c r="T592" s="213"/>
      <c r="AT592" s="214" t="s">
        <v>229</v>
      </c>
      <c r="AU592" s="214" t="s">
        <v>89</v>
      </c>
      <c r="AV592" s="13" t="s">
        <v>89</v>
      </c>
      <c r="AW592" s="13" t="s">
        <v>31</v>
      </c>
      <c r="AX592" s="13" t="s">
        <v>83</v>
      </c>
      <c r="AY592" s="214" t="s">
        <v>220</v>
      </c>
    </row>
    <row r="593" spans="1:65" s="2" customFormat="1" ht="24">
      <c r="A593" s="34"/>
      <c r="B593" s="35"/>
      <c r="C593" s="190" t="s">
        <v>1180</v>
      </c>
      <c r="D593" s="190" t="s">
        <v>222</v>
      </c>
      <c r="E593" s="191" t="s">
        <v>1181</v>
      </c>
      <c r="F593" s="192" t="s">
        <v>1182</v>
      </c>
      <c r="G593" s="193" t="s">
        <v>308</v>
      </c>
      <c r="H593" s="194">
        <v>268.8</v>
      </c>
      <c r="I593" s="195"/>
      <c r="J593" s="196">
        <f>ROUND(I593*H593,2)</f>
        <v>0</v>
      </c>
      <c r="K593" s="192" t="s">
        <v>226</v>
      </c>
      <c r="L593" s="39"/>
      <c r="M593" s="197" t="s">
        <v>1</v>
      </c>
      <c r="N593" s="198" t="s">
        <v>42</v>
      </c>
      <c r="O593" s="71"/>
      <c r="P593" s="199">
        <f>O593*H593</f>
        <v>0</v>
      </c>
      <c r="Q593" s="199">
        <v>0</v>
      </c>
      <c r="R593" s="199">
        <f>Q593*H593</f>
        <v>0</v>
      </c>
      <c r="S593" s="199">
        <v>0</v>
      </c>
      <c r="T593" s="200">
        <f>S593*H593</f>
        <v>0</v>
      </c>
      <c r="U593" s="34"/>
      <c r="V593" s="34"/>
      <c r="W593" s="34"/>
      <c r="X593" s="34"/>
      <c r="Y593" s="34"/>
      <c r="Z593" s="34"/>
      <c r="AA593" s="34"/>
      <c r="AB593" s="34"/>
      <c r="AC593" s="34"/>
      <c r="AD593" s="34"/>
      <c r="AE593" s="34"/>
      <c r="AR593" s="201" t="s">
        <v>298</v>
      </c>
      <c r="AT593" s="201" t="s">
        <v>222</v>
      </c>
      <c r="AU593" s="201" t="s">
        <v>89</v>
      </c>
      <c r="AY593" s="17" t="s">
        <v>220</v>
      </c>
      <c r="BE593" s="202">
        <f>IF(N593="základní",J593,0)</f>
        <v>0</v>
      </c>
      <c r="BF593" s="202">
        <f>IF(N593="snížená",J593,0)</f>
        <v>0</v>
      </c>
      <c r="BG593" s="202">
        <f>IF(N593="zákl. přenesená",J593,0)</f>
        <v>0</v>
      </c>
      <c r="BH593" s="202">
        <f>IF(N593="sníž. přenesená",J593,0)</f>
        <v>0</v>
      </c>
      <c r="BI593" s="202">
        <f>IF(N593="nulová",J593,0)</f>
        <v>0</v>
      </c>
      <c r="BJ593" s="17" t="s">
        <v>89</v>
      </c>
      <c r="BK593" s="202">
        <f>ROUND(I593*H593,2)</f>
        <v>0</v>
      </c>
      <c r="BL593" s="17" t="s">
        <v>298</v>
      </c>
      <c r="BM593" s="201" t="s">
        <v>1183</v>
      </c>
    </row>
    <row r="594" spans="2:51" s="13" customFormat="1" ht="12">
      <c r="B594" s="203"/>
      <c r="C594" s="204"/>
      <c r="D594" s="205" t="s">
        <v>229</v>
      </c>
      <c r="E594" s="206" t="s">
        <v>1</v>
      </c>
      <c r="F594" s="207" t="s">
        <v>1184</v>
      </c>
      <c r="G594" s="204"/>
      <c r="H594" s="208">
        <v>268.8</v>
      </c>
      <c r="I594" s="209"/>
      <c r="J594" s="204"/>
      <c r="K594" s="204"/>
      <c r="L594" s="210"/>
      <c r="M594" s="211"/>
      <c r="N594" s="212"/>
      <c r="O594" s="212"/>
      <c r="P594" s="212"/>
      <c r="Q594" s="212"/>
      <c r="R594" s="212"/>
      <c r="S594" s="212"/>
      <c r="T594" s="213"/>
      <c r="AT594" s="214" t="s">
        <v>229</v>
      </c>
      <c r="AU594" s="214" t="s">
        <v>89</v>
      </c>
      <c r="AV594" s="13" t="s">
        <v>89</v>
      </c>
      <c r="AW594" s="13" t="s">
        <v>31</v>
      </c>
      <c r="AX594" s="13" t="s">
        <v>83</v>
      </c>
      <c r="AY594" s="214" t="s">
        <v>220</v>
      </c>
    </row>
    <row r="595" spans="1:65" s="2" customFormat="1" ht="21.75" customHeight="1">
      <c r="A595" s="34"/>
      <c r="B595" s="35"/>
      <c r="C595" s="226" t="s">
        <v>1185</v>
      </c>
      <c r="D595" s="226" t="s">
        <v>408</v>
      </c>
      <c r="E595" s="227" t="s">
        <v>1186</v>
      </c>
      <c r="F595" s="228" t="s">
        <v>1187</v>
      </c>
      <c r="G595" s="229" t="s">
        <v>225</v>
      </c>
      <c r="H595" s="230">
        <v>0.591</v>
      </c>
      <c r="I595" s="231"/>
      <c r="J595" s="232">
        <f>ROUND(I595*H595,2)</f>
        <v>0</v>
      </c>
      <c r="K595" s="228" t="s">
        <v>226</v>
      </c>
      <c r="L595" s="233"/>
      <c r="M595" s="234" t="s">
        <v>1</v>
      </c>
      <c r="N595" s="235" t="s">
        <v>42</v>
      </c>
      <c r="O595" s="71"/>
      <c r="P595" s="199">
        <f>O595*H595</f>
        <v>0</v>
      </c>
      <c r="Q595" s="199">
        <v>0.55</v>
      </c>
      <c r="R595" s="199">
        <f>Q595*H595</f>
        <v>0.32505</v>
      </c>
      <c r="S595" s="199">
        <v>0</v>
      </c>
      <c r="T595" s="200">
        <f>S595*H595</f>
        <v>0</v>
      </c>
      <c r="U595" s="34"/>
      <c r="V595" s="34"/>
      <c r="W595" s="34"/>
      <c r="X595" s="34"/>
      <c r="Y595" s="34"/>
      <c r="Z595" s="34"/>
      <c r="AA595" s="34"/>
      <c r="AB595" s="34"/>
      <c r="AC595" s="34"/>
      <c r="AD595" s="34"/>
      <c r="AE595" s="34"/>
      <c r="AR595" s="201" t="s">
        <v>399</v>
      </c>
      <c r="AT595" s="201" t="s">
        <v>408</v>
      </c>
      <c r="AU595" s="201" t="s">
        <v>89</v>
      </c>
      <c r="AY595" s="17" t="s">
        <v>220</v>
      </c>
      <c r="BE595" s="202">
        <f>IF(N595="základní",J595,0)</f>
        <v>0</v>
      </c>
      <c r="BF595" s="202">
        <f>IF(N595="snížená",J595,0)</f>
        <v>0</v>
      </c>
      <c r="BG595" s="202">
        <f>IF(N595="zákl. přenesená",J595,0)</f>
        <v>0</v>
      </c>
      <c r="BH595" s="202">
        <f>IF(N595="sníž. přenesená",J595,0)</f>
        <v>0</v>
      </c>
      <c r="BI595" s="202">
        <f>IF(N595="nulová",J595,0)</f>
        <v>0</v>
      </c>
      <c r="BJ595" s="17" t="s">
        <v>89</v>
      </c>
      <c r="BK595" s="202">
        <f>ROUND(I595*H595,2)</f>
        <v>0</v>
      </c>
      <c r="BL595" s="17" t="s">
        <v>298</v>
      </c>
      <c r="BM595" s="201" t="s">
        <v>1188</v>
      </c>
    </row>
    <row r="596" spans="2:51" s="13" customFormat="1" ht="12">
      <c r="B596" s="203"/>
      <c r="C596" s="204"/>
      <c r="D596" s="205" t="s">
        <v>229</v>
      </c>
      <c r="E596" s="206" t="s">
        <v>1</v>
      </c>
      <c r="F596" s="207" t="s">
        <v>1189</v>
      </c>
      <c r="G596" s="204"/>
      <c r="H596" s="208">
        <v>0.591</v>
      </c>
      <c r="I596" s="209"/>
      <c r="J596" s="204"/>
      <c r="K596" s="204"/>
      <c r="L596" s="210"/>
      <c r="M596" s="211"/>
      <c r="N596" s="212"/>
      <c r="O596" s="212"/>
      <c r="P596" s="212"/>
      <c r="Q596" s="212"/>
      <c r="R596" s="212"/>
      <c r="S596" s="212"/>
      <c r="T596" s="213"/>
      <c r="AT596" s="214" t="s">
        <v>229</v>
      </c>
      <c r="AU596" s="214" t="s">
        <v>89</v>
      </c>
      <c r="AV596" s="13" t="s">
        <v>89</v>
      </c>
      <c r="AW596" s="13" t="s">
        <v>31</v>
      </c>
      <c r="AX596" s="13" t="s">
        <v>83</v>
      </c>
      <c r="AY596" s="214" t="s">
        <v>220</v>
      </c>
    </row>
    <row r="597" spans="1:65" s="2" customFormat="1" ht="24">
      <c r="A597" s="34"/>
      <c r="B597" s="35"/>
      <c r="C597" s="190" t="s">
        <v>1190</v>
      </c>
      <c r="D597" s="190" t="s">
        <v>222</v>
      </c>
      <c r="E597" s="191" t="s">
        <v>1191</v>
      </c>
      <c r="F597" s="192" t="s">
        <v>1192</v>
      </c>
      <c r="G597" s="193" t="s">
        <v>225</v>
      </c>
      <c r="H597" s="194">
        <v>0.591</v>
      </c>
      <c r="I597" s="195"/>
      <c r="J597" s="196">
        <f>ROUND(I597*H597,2)</f>
        <v>0</v>
      </c>
      <c r="K597" s="192" t="s">
        <v>226</v>
      </c>
      <c r="L597" s="39"/>
      <c r="M597" s="197" t="s">
        <v>1</v>
      </c>
      <c r="N597" s="198" t="s">
        <v>42</v>
      </c>
      <c r="O597" s="71"/>
      <c r="P597" s="199">
        <f>O597*H597</f>
        <v>0</v>
      </c>
      <c r="Q597" s="199">
        <v>0.02337</v>
      </c>
      <c r="R597" s="199">
        <f>Q597*H597</f>
        <v>0.013811669999999998</v>
      </c>
      <c r="S597" s="199">
        <v>0</v>
      </c>
      <c r="T597" s="200">
        <f>S597*H597</f>
        <v>0</v>
      </c>
      <c r="U597" s="34"/>
      <c r="V597" s="34"/>
      <c r="W597" s="34"/>
      <c r="X597" s="34"/>
      <c r="Y597" s="34"/>
      <c r="Z597" s="34"/>
      <c r="AA597" s="34"/>
      <c r="AB597" s="34"/>
      <c r="AC597" s="34"/>
      <c r="AD597" s="34"/>
      <c r="AE597" s="34"/>
      <c r="AR597" s="201" t="s">
        <v>298</v>
      </c>
      <c r="AT597" s="201" t="s">
        <v>222</v>
      </c>
      <c r="AU597" s="201" t="s">
        <v>89</v>
      </c>
      <c r="AY597" s="17" t="s">
        <v>220</v>
      </c>
      <c r="BE597" s="202">
        <f>IF(N597="základní",J597,0)</f>
        <v>0</v>
      </c>
      <c r="BF597" s="202">
        <f>IF(N597="snížená",J597,0)</f>
        <v>0</v>
      </c>
      <c r="BG597" s="202">
        <f>IF(N597="zákl. přenesená",J597,0)</f>
        <v>0</v>
      </c>
      <c r="BH597" s="202">
        <f>IF(N597="sníž. přenesená",J597,0)</f>
        <v>0</v>
      </c>
      <c r="BI597" s="202">
        <f>IF(N597="nulová",J597,0)</f>
        <v>0</v>
      </c>
      <c r="BJ597" s="17" t="s">
        <v>89</v>
      </c>
      <c r="BK597" s="202">
        <f>ROUND(I597*H597,2)</f>
        <v>0</v>
      </c>
      <c r="BL597" s="17" t="s">
        <v>298</v>
      </c>
      <c r="BM597" s="201" t="s">
        <v>1193</v>
      </c>
    </row>
    <row r="598" spans="1:65" s="2" customFormat="1" ht="33" customHeight="1">
      <c r="A598" s="34"/>
      <c r="B598" s="35"/>
      <c r="C598" s="190" t="s">
        <v>1194</v>
      </c>
      <c r="D598" s="190" t="s">
        <v>222</v>
      </c>
      <c r="E598" s="191" t="s">
        <v>1195</v>
      </c>
      <c r="F598" s="192" t="s">
        <v>1196</v>
      </c>
      <c r="G598" s="193" t="s">
        <v>301</v>
      </c>
      <c r="H598" s="194">
        <v>89.1</v>
      </c>
      <c r="I598" s="195"/>
      <c r="J598" s="196">
        <f>ROUND(I598*H598,2)</f>
        <v>0</v>
      </c>
      <c r="K598" s="192" t="s">
        <v>226</v>
      </c>
      <c r="L598" s="39"/>
      <c r="M598" s="197" t="s">
        <v>1</v>
      </c>
      <c r="N598" s="198" t="s">
        <v>42</v>
      </c>
      <c r="O598" s="71"/>
      <c r="P598" s="199">
        <f>O598*H598</f>
        <v>0</v>
      </c>
      <c r="Q598" s="199">
        <v>0.01089</v>
      </c>
      <c r="R598" s="199">
        <f>Q598*H598</f>
        <v>0.970299</v>
      </c>
      <c r="S598" s="199">
        <v>0</v>
      </c>
      <c r="T598" s="200">
        <f>S598*H598</f>
        <v>0</v>
      </c>
      <c r="U598" s="34"/>
      <c r="V598" s="34"/>
      <c r="W598" s="34"/>
      <c r="X598" s="34"/>
      <c r="Y598" s="34"/>
      <c r="Z598" s="34"/>
      <c r="AA598" s="34"/>
      <c r="AB598" s="34"/>
      <c r="AC598" s="34"/>
      <c r="AD598" s="34"/>
      <c r="AE598" s="34"/>
      <c r="AR598" s="201" t="s">
        <v>298</v>
      </c>
      <c r="AT598" s="201" t="s">
        <v>222</v>
      </c>
      <c r="AU598" s="201" t="s">
        <v>89</v>
      </c>
      <c r="AY598" s="17" t="s">
        <v>220</v>
      </c>
      <c r="BE598" s="202">
        <f>IF(N598="základní",J598,0)</f>
        <v>0</v>
      </c>
      <c r="BF598" s="202">
        <f>IF(N598="snížená",J598,0)</f>
        <v>0</v>
      </c>
      <c r="BG598" s="202">
        <f>IF(N598="zákl. přenesená",J598,0)</f>
        <v>0</v>
      </c>
      <c r="BH598" s="202">
        <f>IF(N598="sníž. přenesená",J598,0)</f>
        <v>0</v>
      </c>
      <c r="BI598" s="202">
        <f>IF(N598="nulová",J598,0)</f>
        <v>0</v>
      </c>
      <c r="BJ598" s="17" t="s">
        <v>89</v>
      </c>
      <c r="BK598" s="202">
        <f>ROUND(I598*H598,2)</f>
        <v>0</v>
      </c>
      <c r="BL598" s="17" t="s">
        <v>298</v>
      </c>
      <c r="BM598" s="201" t="s">
        <v>1197</v>
      </c>
    </row>
    <row r="599" spans="2:51" s="13" customFormat="1" ht="12">
      <c r="B599" s="203"/>
      <c r="C599" s="204"/>
      <c r="D599" s="205" t="s">
        <v>229</v>
      </c>
      <c r="E599" s="206" t="s">
        <v>1</v>
      </c>
      <c r="F599" s="207" t="s">
        <v>1198</v>
      </c>
      <c r="G599" s="204"/>
      <c r="H599" s="208">
        <v>89.1</v>
      </c>
      <c r="I599" s="209"/>
      <c r="J599" s="204"/>
      <c r="K599" s="204"/>
      <c r="L599" s="210"/>
      <c r="M599" s="211"/>
      <c r="N599" s="212"/>
      <c r="O599" s="212"/>
      <c r="P599" s="212"/>
      <c r="Q599" s="212"/>
      <c r="R599" s="212"/>
      <c r="S599" s="212"/>
      <c r="T599" s="213"/>
      <c r="AT599" s="214" t="s">
        <v>229</v>
      </c>
      <c r="AU599" s="214" t="s">
        <v>89</v>
      </c>
      <c r="AV599" s="13" t="s">
        <v>89</v>
      </c>
      <c r="AW599" s="13" t="s">
        <v>31</v>
      </c>
      <c r="AX599" s="13" t="s">
        <v>83</v>
      </c>
      <c r="AY599" s="214" t="s">
        <v>220</v>
      </c>
    </row>
    <row r="600" spans="1:65" s="2" customFormat="1" ht="24">
      <c r="A600" s="34"/>
      <c r="B600" s="35"/>
      <c r="C600" s="190" t="s">
        <v>1199</v>
      </c>
      <c r="D600" s="190" t="s">
        <v>222</v>
      </c>
      <c r="E600" s="191" t="s">
        <v>1200</v>
      </c>
      <c r="F600" s="192" t="s">
        <v>1201</v>
      </c>
      <c r="G600" s="193" t="s">
        <v>301</v>
      </c>
      <c r="H600" s="194">
        <v>1.6</v>
      </c>
      <c r="I600" s="195"/>
      <c r="J600" s="196">
        <f>ROUND(I600*H600,2)</f>
        <v>0</v>
      </c>
      <c r="K600" s="192" t="s">
        <v>226</v>
      </c>
      <c r="L600" s="39"/>
      <c r="M600" s="197" t="s">
        <v>1</v>
      </c>
      <c r="N600" s="198" t="s">
        <v>42</v>
      </c>
      <c r="O600" s="71"/>
      <c r="P600" s="199">
        <f>O600*H600</f>
        <v>0</v>
      </c>
      <c r="Q600" s="199">
        <v>0.02075</v>
      </c>
      <c r="R600" s="199">
        <f>Q600*H600</f>
        <v>0.0332</v>
      </c>
      <c r="S600" s="199">
        <v>0</v>
      </c>
      <c r="T600" s="200">
        <f>S600*H600</f>
        <v>0</v>
      </c>
      <c r="U600" s="34"/>
      <c r="V600" s="34"/>
      <c r="W600" s="34"/>
      <c r="X600" s="34"/>
      <c r="Y600" s="34"/>
      <c r="Z600" s="34"/>
      <c r="AA600" s="34"/>
      <c r="AB600" s="34"/>
      <c r="AC600" s="34"/>
      <c r="AD600" s="34"/>
      <c r="AE600" s="34"/>
      <c r="AR600" s="201" t="s">
        <v>298</v>
      </c>
      <c r="AT600" s="201" t="s">
        <v>222</v>
      </c>
      <c r="AU600" s="201" t="s">
        <v>89</v>
      </c>
      <c r="AY600" s="17" t="s">
        <v>220</v>
      </c>
      <c r="BE600" s="202">
        <f>IF(N600="základní",J600,0)</f>
        <v>0</v>
      </c>
      <c r="BF600" s="202">
        <f>IF(N600="snížená",J600,0)</f>
        <v>0</v>
      </c>
      <c r="BG600" s="202">
        <f>IF(N600="zákl. přenesená",J600,0)</f>
        <v>0</v>
      </c>
      <c r="BH600" s="202">
        <f>IF(N600="sníž. přenesená",J600,0)</f>
        <v>0</v>
      </c>
      <c r="BI600" s="202">
        <f>IF(N600="nulová",J600,0)</f>
        <v>0</v>
      </c>
      <c r="BJ600" s="17" t="s">
        <v>89</v>
      </c>
      <c r="BK600" s="202">
        <f>ROUND(I600*H600,2)</f>
        <v>0</v>
      </c>
      <c r="BL600" s="17" t="s">
        <v>298</v>
      </c>
      <c r="BM600" s="201" t="s">
        <v>1202</v>
      </c>
    </row>
    <row r="601" spans="2:51" s="13" customFormat="1" ht="12">
      <c r="B601" s="203"/>
      <c r="C601" s="204"/>
      <c r="D601" s="205" t="s">
        <v>229</v>
      </c>
      <c r="E601" s="206" t="s">
        <v>1</v>
      </c>
      <c r="F601" s="207" t="s">
        <v>1203</v>
      </c>
      <c r="G601" s="204"/>
      <c r="H601" s="208">
        <v>1.6</v>
      </c>
      <c r="I601" s="209"/>
      <c r="J601" s="204"/>
      <c r="K601" s="204"/>
      <c r="L601" s="210"/>
      <c r="M601" s="211"/>
      <c r="N601" s="212"/>
      <c r="O601" s="212"/>
      <c r="P601" s="212"/>
      <c r="Q601" s="212"/>
      <c r="R601" s="212"/>
      <c r="S601" s="212"/>
      <c r="T601" s="213"/>
      <c r="AT601" s="214" t="s">
        <v>229</v>
      </c>
      <c r="AU601" s="214" t="s">
        <v>89</v>
      </c>
      <c r="AV601" s="13" t="s">
        <v>89</v>
      </c>
      <c r="AW601" s="13" t="s">
        <v>31</v>
      </c>
      <c r="AX601" s="13" t="s">
        <v>83</v>
      </c>
      <c r="AY601" s="214" t="s">
        <v>220</v>
      </c>
    </row>
    <row r="602" spans="1:65" s="2" customFormat="1" ht="24">
      <c r="A602" s="34"/>
      <c r="B602" s="35"/>
      <c r="C602" s="190" t="s">
        <v>1204</v>
      </c>
      <c r="D602" s="190" t="s">
        <v>222</v>
      </c>
      <c r="E602" s="191" t="s">
        <v>1205</v>
      </c>
      <c r="F602" s="192" t="s">
        <v>1206</v>
      </c>
      <c r="G602" s="193" t="s">
        <v>301</v>
      </c>
      <c r="H602" s="194">
        <v>1.6</v>
      </c>
      <c r="I602" s="195"/>
      <c r="J602" s="196">
        <f>ROUND(I602*H602,2)</f>
        <v>0</v>
      </c>
      <c r="K602" s="192" t="s">
        <v>226</v>
      </c>
      <c r="L602" s="39"/>
      <c r="M602" s="197" t="s">
        <v>1</v>
      </c>
      <c r="N602" s="198" t="s">
        <v>42</v>
      </c>
      <c r="O602" s="71"/>
      <c r="P602" s="199">
        <f>O602*H602</f>
        <v>0</v>
      </c>
      <c r="Q602" s="199">
        <v>0.0002</v>
      </c>
      <c r="R602" s="199">
        <f>Q602*H602</f>
        <v>0.00032</v>
      </c>
      <c r="S602" s="199">
        <v>0</v>
      </c>
      <c r="T602" s="200">
        <f>S602*H602</f>
        <v>0</v>
      </c>
      <c r="U602" s="34"/>
      <c r="V602" s="34"/>
      <c r="W602" s="34"/>
      <c r="X602" s="34"/>
      <c r="Y602" s="34"/>
      <c r="Z602" s="34"/>
      <c r="AA602" s="34"/>
      <c r="AB602" s="34"/>
      <c r="AC602" s="34"/>
      <c r="AD602" s="34"/>
      <c r="AE602" s="34"/>
      <c r="AR602" s="201" t="s">
        <v>298</v>
      </c>
      <c r="AT602" s="201" t="s">
        <v>222</v>
      </c>
      <c r="AU602" s="201" t="s">
        <v>89</v>
      </c>
      <c r="AY602" s="17" t="s">
        <v>220</v>
      </c>
      <c r="BE602" s="202">
        <f>IF(N602="základní",J602,0)</f>
        <v>0</v>
      </c>
      <c r="BF602" s="202">
        <f>IF(N602="snížená",J602,0)</f>
        <v>0</v>
      </c>
      <c r="BG602" s="202">
        <f>IF(N602="zákl. přenesená",J602,0)</f>
        <v>0</v>
      </c>
      <c r="BH602" s="202">
        <f>IF(N602="sníž. přenesená",J602,0)</f>
        <v>0</v>
      </c>
      <c r="BI602" s="202">
        <f>IF(N602="nulová",J602,0)</f>
        <v>0</v>
      </c>
      <c r="BJ602" s="17" t="s">
        <v>89</v>
      </c>
      <c r="BK602" s="202">
        <f>ROUND(I602*H602,2)</f>
        <v>0</v>
      </c>
      <c r="BL602" s="17" t="s">
        <v>298</v>
      </c>
      <c r="BM602" s="201" t="s">
        <v>1207</v>
      </c>
    </row>
    <row r="603" spans="1:65" s="2" customFormat="1" ht="24">
      <c r="A603" s="34"/>
      <c r="B603" s="35"/>
      <c r="C603" s="190" t="s">
        <v>1208</v>
      </c>
      <c r="D603" s="190" t="s">
        <v>222</v>
      </c>
      <c r="E603" s="191" t="s">
        <v>1209</v>
      </c>
      <c r="F603" s="192" t="s">
        <v>1210</v>
      </c>
      <c r="G603" s="193" t="s">
        <v>301</v>
      </c>
      <c r="H603" s="194">
        <v>40.747</v>
      </c>
      <c r="I603" s="195"/>
      <c r="J603" s="196">
        <f>ROUND(I603*H603,2)</f>
        <v>0</v>
      </c>
      <c r="K603" s="192" t="s">
        <v>226</v>
      </c>
      <c r="L603" s="39"/>
      <c r="M603" s="197" t="s">
        <v>1</v>
      </c>
      <c r="N603" s="198" t="s">
        <v>42</v>
      </c>
      <c r="O603" s="71"/>
      <c r="P603" s="199">
        <f>O603*H603</f>
        <v>0</v>
      </c>
      <c r="Q603" s="199">
        <v>0.01388</v>
      </c>
      <c r="R603" s="199">
        <f>Q603*H603</f>
        <v>0.56556836</v>
      </c>
      <c r="S603" s="199">
        <v>0</v>
      </c>
      <c r="T603" s="200">
        <f>S603*H603</f>
        <v>0</v>
      </c>
      <c r="U603" s="34"/>
      <c r="V603" s="34"/>
      <c r="W603" s="34"/>
      <c r="X603" s="34"/>
      <c r="Y603" s="34"/>
      <c r="Z603" s="34"/>
      <c r="AA603" s="34"/>
      <c r="AB603" s="34"/>
      <c r="AC603" s="34"/>
      <c r="AD603" s="34"/>
      <c r="AE603" s="34"/>
      <c r="AR603" s="201" t="s">
        <v>298</v>
      </c>
      <c r="AT603" s="201" t="s">
        <v>222</v>
      </c>
      <c r="AU603" s="201" t="s">
        <v>89</v>
      </c>
      <c r="AY603" s="17" t="s">
        <v>220</v>
      </c>
      <c r="BE603" s="202">
        <f>IF(N603="základní",J603,0)</f>
        <v>0</v>
      </c>
      <c r="BF603" s="202">
        <f>IF(N603="snížená",J603,0)</f>
        <v>0</v>
      </c>
      <c r="BG603" s="202">
        <f>IF(N603="zákl. přenesená",J603,0)</f>
        <v>0</v>
      </c>
      <c r="BH603" s="202">
        <f>IF(N603="sníž. přenesená",J603,0)</f>
        <v>0</v>
      </c>
      <c r="BI603" s="202">
        <f>IF(N603="nulová",J603,0)</f>
        <v>0</v>
      </c>
      <c r="BJ603" s="17" t="s">
        <v>89</v>
      </c>
      <c r="BK603" s="202">
        <f>ROUND(I603*H603,2)</f>
        <v>0</v>
      </c>
      <c r="BL603" s="17" t="s">
        <v>298</v>
      </c>
      <c r="BM603" s="201" t="s">
        <v>1211</v>
      </c>
    </row>
    <row r="604" spans="2:51" s="13" customFormat="1" ht="12">
      <c r="B604" s="203"/>
      <c r="C604" s="204"/>
      <c r="D604" s="205" t="s">
        <v>229</v>
      </c>
      <c r="E604" s="206" t="s">
        <v>1</v>
      </c>
      <c r="F604" s="207" t="s">
        <v>1212</v>
      </c>
      <c r="G604" s="204"/>
      <c r="H604" s="208">
        <v>40.747</v>
      </c>
      <c r="I604" s="209"/>
      <c r="J604" s="204"/>
      <c r="K604" s="204"/>
      <c r="L604" s="210"/>
      <c r="M604" s="211"/>
      <c r="N604" s="212"/>
      <c r="O604" s="212"/>
      <c r="P604" s="212"/>
      <c r="Q604" s="212"/>
      <c r="R604" s="212"/>
      <c r="S604" s="212"/>
      <c r="T604" s="213"/>
      <c r="AT604" s="214" t="s">
        <v>229</v>
      </c>
      <c r="AU604" s="214" t="s">
        <v>89</v>
      </c>
      <c r="AV604" s="13" t="s">
        <v>89</v>
      </c>
      <c r="AW604" s="13" t="s">
        <v>31</v>
      </c>
      <c r="AX604" s="13" t="s">
        <v>83</v>
      </c>
      <c r="AY604" s="214" t="s">
        <v>220</v>
      </c>
    </row>
    <row r="605" spans="1:65" s="2" customFormat="1" ht="24">
      <c r="A605" s="34"/>
      <c r="B605" s="35"/>
      <c r="C605" s="190" t="s">
        <v>1213</v>
      </c>
      <c r="D605" s="190" t="s">
        <v>222</v>
      </c>
      <c r="E605" s="191" t="s">
        <v>1209</v>
      </c>
      <c r="F605" s="192" t="s">
        <v>1210</v>
      </c>
      <c r="G605" s="193" t="s">
        <v>301</v>
      </c>
      <c r="H605" s="194">
        <v>288</v>
      </c>
      <c r="I605" s="195"/>
      <c r="J605" s="196">
        <f>ROUND(I605*H605,2)</f>
        <v>0</v>
      </c>
      <c r="K605" s="192" t="s">
        <v>226</v>
      </c>
      <c r="L605" s="39"/>
      <c r="M605" s="197" t="s">
        <v>1</v>
      </c>
      <c r="N605" s="198" t="s">
        <v>42</v>
      </c>
      <c r="O605" s="71"/>
      <c r="P605" s="199">
        <f>O605*H605</f>
        <v>0</v>
      </c>
      <c r="Q605" s="199">
        <v>0.01388</v>
      </c>
      <c r="R605" s="199">
        <f>Q605*H605</f>
        <v>3.99744</v>
      </c>
      <c r="S605" s="199">
        <v>0</v>
      </c>
      <c r="T605" s="200">
        <f>S605*H605</f>
        <v>0</v>
      </c>
      <c r="U605" s="34"/>
      <c r="V605" s="34"/>
      <c r="W605" s="34"/>
      <c r="X605" s="34"/>
      <c r="Y605" s="34"/>
      <c r="Z605" s="34"/>
      <c r="AA605" s="34"/>
      <c r="AB605" s="34"/>
      <c r="AC605" s="34"/>
      <c r="AD605" s="34"/>
      <c r="AE605" s="34"/>
      <c r="AR605" s="201" t="s">
        <v>298</v>
      </c>
      <c r="AT605" s="201" t="s">
        <v>222</v>
      </c>
      <c r="AU605" s="201" t="s">
        <v>89</v>
      </c>
      <c r="AY605" s="17" t="s">
        <v>220</v>
      </c>
      <c r="BE605" s="202">
        <f>IF(N605="základní",J605,0)</f>
        <v>0</v>
      </c>
      <c r="BF605" s="202">
        <f>IF(N605="snížená",J605,0)</f>
        <v>0</v>
      </c>
      <c r="BG605" s="202">
        <f>IF(N605="zákl. přenesená",J605,0)</f>
        <v>0</v>
      </c>
      <c r="BH605" s="202">
        <f>IF(N605="sníž. přenesená",J605,0)</f>
        <v>0</v>
      </c>
      <c r="BI605" s="202">
        <f>IF(N605="nulová",J605,0)</f>
        <v>0</v>
      </c>
      <c r="BJ605" s="17" t="s">
        <v>89</v>
      </c>
      <c r="BK605" s="202">
        <f>ROUND(I605*H605,2)</f>
        <v>0</v>
      </c>
      <c r="BL605" s="17" t="s">
        <v>298</v>
      </c>
      <c r="BM605" s="201" t="s">
        <v>1214</v>
      </c>
    </row>
    <row r="606" spans="2:51" s="13" customFormat="1" ht="12">
      <c r="B606" s="203"/>
      <c r="C606" s="204"/>
      <c r="D606" s="205" t="s">
        <v>229</v>
      </c>
      <c r="E606" s="206" t="s">
        <v>1</v>
      </c>
      <c r="F606" s="207" t="s">
        <v>1215</v>
      </c>
      <c r="G606" s="204"/>
      <c r="H606" s="208">
        <v>288</v>
      </c>
      <c r="I606" s="209"/>
      <c r="J606" s="204"/>
      <c r="K606" s="204"/>
      <c r="L606" s="210"/>
      <c r="M606" s="211"/>
      <c r="N606" s="212"/>
      <c r="O606" s="212"/>
      <c r="P606" s="212"/>
      <c r="Q606" s="212"/>
      <c r="R606" s="212"/>
      <c r="S606" s="212"/>
      <c r="T606" s="213"/>
      <c r="AT606" s="214" t="s">
        <v>229</v>
      </c>
      <c r="AU606" s="214" t="s">
        <v>89</v>
      </c>
      <c r="AV606" s="13" t="s">
        <v>89</v>
      </c>
      <c r="AW606" s="13" t="s">
        <v>31</v>
      </c>
      <c r="AX606" s="13" t="s">
        <v>83</v>
      </c>
      <c r="AY606" s="214" t="s">
        <v>220</v>
      </c>
    </row>
    <row r="607" spans="1:65" s="2" customFormat="1" ht="24">
      <c r="A607" s="34"/>
      <c r="B607" s="35"/>
      <c r="C607" s="190" t="s">
        <v>1216</v>
      </c>
      <c r="D607" s="190" t="s">
        <v>222</v>
      </c>
      <c r="E607" s="191" t="s">
        <v>1217</v>
      </c>
      <c r="F607" s="192" t="s">
        <v>1218</v>
      </c>
      <c r="G607" s="193" t="s">
        <v>301</v>
      </c>
      <c r="H607" s="194">
        <v>328.747</v>
      </c>
      <c r="I607" s="195"/>
      <c r="J607" s="196">
        <f>ROUND(I607*H607,2)</f>
        <v>0</v>
      </c>
      <c r="K607" s="192" t="s">
        <v>226</v>
      </c>
      <c r="L607" s="39"/>
      <c r="M607" s="197" t="s">
        <v>1</v>
      </c>
      <c r="N607" s="198" t="s">
        <v>42</v>
      </c>
      <c r="O607" s="71"/>
      <c r="P607" s="199">
        <f>O607*H607</f>
        <v>0</v>
      </c>
      <c r="Q607" s="199">
        <v>0.0002</v>
      </c>
      <c r="R607" s="199">
        <f>Q607*H607</f>
        <v>0.0657494</v>
      </c>
      <c r="S607" s="199">
        <v>0</v>
      </c>
      <c r="T607" s="200">
        <f>S607*H607</f>
        <v>0</v>
      </c>
      <c r="U607" s="34"/>
      <c r="V607" s="34"/>
      <c r="W607" s="34"/>
      <c r="X607" s="34"/>
      <c r="Y607" s="34"/>
      <c r="Z607" s="34"/>
      <c r="AA607" s="34"/>
      <c r="AB607" s="34"/>
      <c r="AC607" s="34"/>
      <c r="AD607" s="34"/>
      <c r="AE607" s="34"/>
      <c r="AR607" s="201" t="s">
        <v>298</v>
      </c>
      <c r="AT607" s="201" t="s">
        <v>222</v>
      </c>
      <c r="AU607" s="201" t="s">
        <v>89</v>
      </c>
      <c r="AY607" s="17" t="s">
        <v>220</v>
      </c>
      <c r="BE607" s="202">
        <f>IF(N607="základní",J607,0)</f>
        <v>0</v>
      </c>
      <c r="BF607" s="202">
        <f>IF(N607="snížená",J607,0)</f>
        <v>0</v>
      </c>
      <c r="BG607" s="202">
        <f>IF(N607="zákl. přenesená",J607,0)</f>
        <v>0</v>
      </c>
      <c r="BH607" s="202">
        <f>IF(N607="sníž. přenesená",J607,0)</f>
        <v>0</v>
      </c>
      <c r="BI607" s="202">
        <f>IF(N607="nulová",J607,0)</f>
        <v>0</v>
      </c>
      <c r="BJ607" s="17" t="s">
        <v>89</v>
      </c>
      <c r="BK607" s="202">
        <f>ROUND(I607*H607,2)</f>
        <v>0</v>
      </c>
      <c r="BL607" s="17" t="s">
        <v>298</v>
      </c>
      <c r="BM607" s="201" t="s">
        <v>1219</v>
      </c>
    </row>
    <row r="608" spans="2:51" s="13" customFormat="1" ht="12">
      <c r="B608" s="203"/>
      <c r="C608" s="204"/>
      <c r="D608" s="205" t="s">
        <v>229</v>
      </c>
      <c r="E608" s="206" t="s">
        <v>1</v>
      </c>
      <c r="F608" s="207" t="s">
        <v>1220</v>
      </c>
      <c r="G608" s="204"/>
      <c r="H608" s="208">
        <v>328.747</v>
      </c>
      <c r="I608" s="209"/>
      <c r="J608" s="204"/>
      <c r="K608" s="204"/>
      <c r="L608" s="210"/>
      <c r="M608" s="211"/>
      <c r="N608" s="212"/>
      <c r="O608" s="212"/>
      <c r="P608" s="212"/>
      <c r="Q608" s="212"/>
      <c r="R608" s="212"/>
      <c r="S608" s="212"/>
      <c r="T608" s="213"/>
      <c r="AT608" s="214" t="s">
        <v>229</v>
      </c>
      <c r="AU608" s="214" t="s">
        <v>89</v>
      </c>
      <c r="AV608" s="13" t="s">
        <v>89</v>
      </c>
      <c r="AW608" s="13" t="s">
        <v>31</v>
      </c>
      <c r="AX608" s="13" t="s">
        <v>83</v>
      </c>
      <c r="AY608" s="214" t="s">
        <v>220</v>
      </c>
    </row>
    <row r="609" spans="1:65" s="2" customFormat="1" ht="24">
      <c r="A609" s="34"/>
      <c r="B609" s="35"/>
      <c r="C609" s="190" t="s">
        <v>1221</v>
      </c>
      <c r="D609" s="190" t="s">
        <v>222</v>
      </c>
      <c r="E609" s="191" t="s">
        <v>1222</v>
      </c>
      <c r="F609" s="192" t="s">
        <v>1223</v>
      </c>
      <c r="G609" s="193" t="s">
        <v>308</v>
      </c>
      <c r="H609" s="194">
        <v>166.51</v>
      </c>
      <c r="I609" s="195"/>
      <c r="J609" s="196">
        <f>ROUND(I609*H609,2)</f>
        <v>0</v>
      </c>
      <c r="K609" s="192" t="s">
        <v>226</v>
      </c>
      <c r="L609" s="39"/>
      <c r="M609" s="197" t="s">
        <v>1</v>
      </c>
      <c r="N609" s="198" t="s">
        <v>42</v>
      </c>
      <c r="O609" s="71"/>
      <c r="P609" s="199">
        <f>O609*H609</f>
        <v>0</v>
      </c>
      <c r="Q609" s="199">
        <v>0</v>
      </c>
      <c r="R609" s="199">
        <f>Q609*H609</f>
        <v>0</v>
      </c>
      <c r="S609" s="199">
        <v>0</v>
      </c>
      <c r="T609" s="200">
        <f>S609*H609</f>
        <v>0</v>
      </c>
      <c r="U609" s="34"/>
      <c r="V609" s="34"/>
      <c r="W609" s="34"/>
      <c r="X609" s="34"/>
      <c r="Y609" s="34"/>
      <c r="Z609" s="34"/>
      <c r="AA609" s="34"/>
      <c r="AB609" s="34"/>
      <c r="AC609" s="34"/>
      <c r="AD609" s="34"/>
      <c r="AE609" s="34"/>
      <c r="AR609" s="201" t="s">
        <v>298</v>
      </c>
      <c r="AT609" s="201" t="s">
        <v>222</v>
      </c>
      <c r="AU609" s="201" t="s">
        <v>89</v>
      </c>
      <c r="AY609" s="17" t="s">
        <v>220</v>
      </c>
      <c r="BE609" s="202">
        <f>IF(N609="základní",J609,0)</f>
        <v>0</v>
      </c>
      <c r="BF609" s="202">
        <f>IF(N609="snížená",J609,0)</f>
        <v>0</v>
      </c>
      <c r="BG609" s="202">
        <f>IF(N609="zákl. přenesená",J609,0)</f>
        <v>0</v>
      </c>
      <c r="BH609" s="202">
        <f>IF(N609="sníž. přenesená",J609,0)</f>
        <v>0</v>
      </c>
      <c r="BI609" s="202">
        <f>IF(N609="nulová",J609,0)</f>
        <v>0</v>
      </c>
      <c r="BJ609" s="17" t="s">
        <v>89</v>
      </c>
      <c r="BK609" s="202">
        <f>ROUND(I609*H609,2)</f>
        <v>0</v>
      </c>
      <c r="BL609" s="17" t="s">
        <v>298</v>
      </c>
      <c r="BM609" s="201" t="s">
        <v>1224</v>
      </c>
    </row>
    <row r="610" spans="2:51" s="13" customFormat="1" ht="33.75">
      <c r="B610" s="203"/>
      <c r="C610" s="204"/>
      <c r="D610" s="205" t="s">
        <v>229</v>
      </c>
      <c r="E610" s="206" t="s">
        <v>1</v>
      </c>
      <c r="F610" s="207" t="s">
        <v>1225</v>
      </c>
      <c r="G610" s="204"/>
      <c r="H610" s="208">
        <v>166.51</v>
      </c>
      <c r="I610" s="209"/>
      <c r="J610" s="204"/>
      <c r="K610" s="204"/>
      <c r="L610" s="210"/>
      <c r="M610" s="211"/>
      <c r="N610" s="212"/>
      <c r="O610" s="212"/>
      <c r="P610" s="212"/>
      <c r="Q610" s="212"/>
      <c r="R610" s="212"/>
      <c r="S610" s="212"/>
      <c r="T610" s="213"/>
      <c r="AT610" s="214" t="s">
        <v>229</v>
      </c>
      <c r="AU610" s="214" t="s">
        <v>89</v>
      </c>
      <c r="AV610" s="13" t="s">
        <v>89</v>
      </c>
      <c r="AW610" s="13" t="s">
        <v>31</v>
      </c>
      <c r="AX610" s="13" t="s">
        <v>83</v>
      </c>
      <c r="AY610" s="214" t="s">
        <v>220</v>
      </c>
    </row>
    <row r="611" spans="1:65" s="2" customFormat="1" ht="16.5" customHeight="1">
      <c r="A611" s="34"/>
      <c r="B611" s="35"/>
      <c r="C611" s="226" t="s">
        <v>1226</v>
      </c>
      <c r="D611" s="226" t="s">
        <v>408</v>
      </c>
      <c r="E611" s="227" t="s">
        <v>1227</v>
      </c>
      <c r="F611" s="228" t="s">
        <v>1228</v>
      </c>
      <c r="G611" s="229" t="s">
        <v>225</v>
      </c>
      <c r="H611" s="230">
        <v>1.571</v>
      </c>
      <c r="I611" s="231"/>
      <c r="J611" s="232">
        <f>ROUND(I611*H611,2)</f>
        <v>0</v>
      </c>
      <c r="K611" s="228" t="s">
        <v>226</v>
      </c>
      <c r="L611" s="233"/>
      <c r="M611" s="234" t="s">
        <v>1</v>
      </c>
      <c r="N611" s="235" t="s">
        <v>42</v>
      </c>
      <c r="O611" s="71"/>
      <c r="P611" s="199">
        <f>O611*H611</f>
        <v>0</v>
      </c>
      <c r="Q611" s="199">
        <v>0.55</v>
      </c>
      <c r="R611" s="199">
        <f>Q611*H611</f>
        <v>0.8640500000000001</v>
      </c>
      <c r="S611" s="199">
        <v>0</v>
      </c>
      <c r="T611" s="200">
        <f>S611*H611</f>
        <v>0</v>
      </c>
      <c r="U611" s="34"/>
      <c r="V611" s="34"/>
      <c r="W611" s="34"/>
      <c r="X611" s="34"/>
      <c r="Y611" s="34"/>
      <c r="Z611" s="34"/>
      <c r="AA611" s="34"/>
      <c r="AB611" s="34"/>
      <c r="AC611" s="34"/>
      <c r="AD611" s="34"/>
      <c r="AE611" s="34"/>
      <c r="AR611" s="201" t="s">
        <v>399</v>
      </c>
      <c r="AT611" s="201" t="s">
        <v>408</v>
      </c>
      <c r="AU611" s="201" t="s">
        <v>89</v>
      </c>
      <c r="AY611" s="17" t="s">
        <v>220</v>
      </c>
      <c r="BE611" s="202">
        <f>IF(N611="základní",J611,0)</f>
        <v>0</v>
      </c>
      <c r="BF611" s="202">
        <f>IF(N611="snížená",J611,0)</f>
        <v>0</v>
      </c>
      <c r="BG611" s="202">
        <f>IF(N611="zákl. přenesená",J611,0)</f>
        <v>0</v>
      </c>
      <c r="BH611" s="202">
        <f>IF(N611="sníž. přenesená",J611,0)</f>
        <v>0</v>
      </c>
      <c r="BI611" s="202">
        <f>IF(N611="nulová",J611,0)</f>
        <v>0</v>
      </c>
      <c r="BJ611" s="17" t="s">
        <v>89</v>
      </c>
      <c r="BK611" s="202">
        <f>ROUND(I611*H611,2)</f>
        <v>0</v>
      </c>
      <c r="BL611" s="17" t="s">
        <v>298</v>
      </c>
      <c r="BM611" s="201" t="s">
        <v>1229</v>
      </c>
    </row>
    <row r="612" spans="2:51" s="13" customFormat="1" ht="22.5">
      <c r="B612" s="203"/>
      <c r="C612" s="204"/>
      <c r="D612" s="205" t="s">
        <v>229</v>
      </c>
      <c r="E612" s="206" t="s">
        <v>1</v>
      </c>
      <c r="F612" s="207" t="s">
        <v>1230</v>
      </c>
      <c r="G612" s="204"/>
      <c r="H612" s="208">
        <v>0.562</v>
      </c>
      <c r="I612" s="209"/>
      <c r="J612" s="204"/>
      <c r="K612" s="204"/>
      <c r="L612" s="210"/>
      <c r="M612" s="211"/>
      <c r="N612" s="212"/>
      <c r="O612" s="212"/>
      <c r="P612" s="212"/>
      <c r="Q612" s="212"/>
      <c r="R612" s="212"/>
      <c r="S612" s="212"/>
      <c r="T612" s="213"/>
      <c r="AT612" s="214" t="s">
        <v>229</v>
      </c>
      <c r="AU612" s="214" t="s">
        <v>89</v>
      </c>
      <c r="AV612" s="13" t="s">
        <v>89</v>
      </c>
      <c r="AW612" s="13" t="s">
        <v>31</v>
      </c>
      <c r="AX612" s="13" t="s">
        <v>76</v>
      </c>
      <c r="AY612" s="214" t="s">
        <v>220</v>
      </c>
    </row>
    <row r="613" spans="2:51" s="13" customFormat="1" ht="22.5">
      <c r="B613" s="203"/>
      <c r="C613" s="204"/>
      <c r="D613" s="205" t="s">
        <v>229</v>
      </c>
      <c r="E613" s="206" t="s">
        <v>1</v>
      </c>
      <c r="F613" s="207" t="s">
        <v>1231</v>
      </c>
      <c r="G613" s="204"/>
      <c r="H613" s="208">
        <v>1.009</v>
      </c>
      <c r="I613" s="209"/>
      <c r="J613" s="204"/>
      <c r="K613" s="204"/>
      <c r="L613" s="210"/>
      <c r="M613" s="211"/>
      <c r="N613" s="212"/>
      <c r="O613" s="212"/>
      <c r="P613" s="212"/>
      <c r="Q613" s="212"/>
      <c r="R613" s="212"/>
      <c r="S613" s="212"/>
      <c r="T613" s="213"/>
      <c r="AT613" s="214" t="s">
        <v>229</v>
      </c>
      <c r="AU613" s="214" t="s">
        <v>89</v>
      </c>
      <c r="AV613" s="13" t="s">
        <v>89</v>
      </c>
      <c r="AW613" s="13" t="s">
        <v>31</v>
      </c>
      <c r="AX613" s="13" t="s">
        <v>76</v>
      </c>
      <c r="AY613" s="214" t="s">
        <v>220</v>
      </c>
    </row>
    <row r="614" spans="2:51" s="14" customFormat="1" ht="12">
      <c r="B614" s="215"/>
      <c r="C614" s="216"/>
      <c r="D614" s="205" t="s">
        <v>229</v>
      </c>
      <c r="E614" s="217" t="s">
        <v>1</v>
      </c>
      <c r="F614" s="218" t="s">
        <v>249</v>
      </c>
      <c r="G614" s="216"/>
      <c r="H614" s="219">
        <v>1.571</v>
      </c>
      <c r="I614" s="220"/>
      <c r="J614" s="216"/>
      <c r="K614" s="216"/>
      <c r="L614" s="221"/>
      <c r="M614" s="222"/>
      <c r="N614" s="223"/>
      <c r="O614" s="223"/>
      <c r="P614" s="223"/>
      <c r="Q614" s="223"/>
      <c r="R614" s="223"/>
      <c r="S614" s="223"/>
      <c r="T614" s="224"/>
      <c r="AT614" s="225" t="s">
        <v>229</v>
      </c>
      <c r="AU614" s="225" t="s">
        <v>89</v>
      </c>
      <c r="AV614" s="14" t="s">
        <v>227</v>
      </c>
      <c r="AW614" s="14" t="s">
        <v>31</v>
      </c>
      <c r="AX614" s="14" t="s">
        <v>83</v>
      </c>
      <c r="AY614" s="225" t="s">
        <v>220</v>
      </c>
    </row>
    <row r="615" spans="1:65" s="2" customFormat="1" ht="24">
      <c r="A615" s="34"/>
      <c r="B615" s="35"/>
      <c r="C615" s="190" t="s">
        <v>1232</v>
      </c>
      <c r="D615" s="190" t="s">
        <v>222</v>
      </c>
      <c r="E615" s="191" t="s">
        <v>1233</v>
      </c>
      <c r="F615" s="192" t="s">
        <v>1234</v>
      </c>
      <c r="G615" s="193" t="s">
        <v>225</v>
      </c>
      <c r="H615" s="194">
        <v>1.571</v>
      </c>
      <c r="I615" s="195"/>
      <c r="J615" s="196">
        <f>ROUND(I615*H615,2)</f>
        <v>0</v>
      </c>
      <c r="K615" s="192" t="s">
        <v>226</v>
      </c>
      <c r="L615" s="39"/>
      <c r="M615" s="197" t="s">
        <v>1</v>
      </c>
      <c r="N615" s="198" t="s">
        <v>42</v>
      </c>
      <c r="O615" s="71"/>
      <c r="P615" s="199">
        <f>O615*H615</f>
        <v>0</v>
      </c>
      <c r="Q615" s="199">
        <v>0.02447</v>
      </c>
      <c r="R615" s="199">
        <f>Q615*H615</f>
        <v>0.03844237</v>
      </c>
      <c r="S615" s="199">
        <v>0</v>
      </c>
      <c r="T615" s="200">
        <f>S615*H615</f>
        <v>0</v>
      </c>
      <c r="U615" s="34"/>
      <c r="V615" s="34"/>
      <c r="W615" s="34"/>
      <c r="X615" s="34"/>
      <c r="Y615" s="34"/>
      <c r="Z615" s="34"/>
      <c r="AA615" s="34"/>
      <c r="AB615" s="34"/>
      <c r="AC615" s="34"/>
      <c r="AD615" s="34"/>
      <c r="AE615" s="34"/>
      <c r="AR615" s="201" t="s">
        <v>298</v>
      </c>
      <c r="AT615" s="201" t="s">
        <v>222</v>
      </c>
      <c r="AU615" s="201" t="s">
        <v>89</v>
      </c>
      <c r="AY615" s="17" t="s">
        <v>220</v>
      </c>
      <c r="BE615" s="202">
        <f>IF(N615="základní",J615,0)</f>
        <v>0</v>
      </c>
      <c r="BF615" s="202">
        <f>IF(N615="snížená",J615,0)</f>
        <v>0</v>
      </c>
      <c r="BG615" s="202">
        <f>IF(N615="zákl. přenesená",J615,0)</f>
        <v>0</v>
      </c>
      <c r="BH615" s="202">
        <f>IF(N615="sníž. přenesená",J615,0)</f>
        <v>0</v>
      </c>
      <c r="BI615" s="202">
        <f>IF(N615="nulová",J615,0)</f>
        <v>0</v>
      </c>
      <c r="BJ615" s="17" t="s">
        <v>89</v>
      </c>
      <c r="BK615" s="202">
        <f>ROUND(I615*H615,2)</f>
        <v>0</v>
      </c>
      <c r="BL615" s="17" t="s">
        <v>298</v>
      </c>
      <c r="BM615" s="201" t="s">
        <v>1235</v>
      </c>
    </row>
    <row r="616" spans="2:51" s="13" customFormat="1" ht="12">
      <c r="B616" s="203"/>
      <c r="C616" s="204"/>
      <c r="D616" s="205" t="s">
        <v>229</v>
      </c>
      <c r="E616" s="206" t="s">
        <v>1</v>
      </c>
      <c r="F616" s="207" t="s">
        <v>1236</v>
      </c>
      <c r="G616" s="204"/>
      <c r="H616" s="208">
        <v>1.571</v>
      </c>
      <c r="I616" s="209"/>
      <c r="J616" s="204"/>
      <c r="K616" s="204"/>
      <c r="L616" s="210"/>
      <c r="M616" s="211"/>
      <c r="N616" s="212"/>
      <c r="O616" s="212"/>
      <c r="P616" s="212"/>
      <c r="Q616" s="212"/>
      <c r="R616" s="212"/>
      <c r="S616" s="212"/>
      <c r="T616" s="213"/>
      <c r="AT616" s="214" t="s">
        <v>229</v>
      </c>
      <c r="AU616" s="214" t="s">
        <v>89</v>
      </c>
      <c r="AV616" s="13" t="s">
        <v>89</v>
      </c>
      <c r="AW616" s="13" t="s">
        <v>31</v>
      </c>
      <c r="AX616" s="13" t="s">
        <v>83</v>
      </c>
      <c r="AY616" s="214" t="s">
        <v>220</v>
      </c>
    </row>
    <row r="617" spans="1:65" s="2" customFormat="1" ht="24">
      <c r="A617" s="34"/>
      <c r="B617" s="35"/>
      <c r="C617" s="190" t="s">
        <v>1237</v>
      </c>
      <c r="D617" s="190" t="s">
        <v>222</v>
      </c>
      <c r="E617" s="191" t="s">
        <v>1238</v>
      </c>
      <c r="F617" s="192" t="s">
        <v>1239</v>
      </c>
      <c r="G617" s="193" t="s">
        <v>996</v>
      </c>
      <c r="H617" s="246"/>
      <c r="I617" s="195"/>
      <c r="J617" s="196">
        <f>ROUND(I617*H617,2)</f>
        <v>0</v>
      </c>
      <c r="K617" s="192" t="s">
        <v>226</v>
      </c>
      <c r="L617" s="39"/>
      <c r="M617" s="197" t="s">
        <v>1</v>
      </c>
      <c r="N617" s="198" t="s">
        <v>42</v>
      </c>
      <c r="O617" s="71"/>
      <c r="P617" s="199">
        <f>O617*H617</f>
        <v>0</v>
      </c>
      <c r="Q617" s="199">
        <v>0</v>
      </c>
      <c r="R617" s="199">
        <f>Q617*H617</f>
        <v>0</v>
      </c>
      <c r="S617" s="199">
        <v>0</v>
      </c>
      <c r="T617" s="200">
        <f>S617*H617</f>
        <v>0</v>
      </c>
      <c r="U617" s="34"/>
      <c r="V617" s="34"/>
      <c r="W617" s="34"/>
      <c r="X617" s="34"/>
      <c r="Y617" s="34"/>
      <c r="Z617" s="34"/>
      <c r="AA617" s="34"/>
      <c r="AB617" s="34"/>
      <c r="AC617" s="34"/>
      <c r="AD617" s="34"/>
      <c r="AE617" s="34"/>
      <c r="AR617" s="201" t="s">
        <v>298</v>
      </c>
      <c r="AT617" s="201" t="s">
        <v>222</v>
      </c>
      <c r="AU617" s="201" t="s">
        <v>89</v>
      </c>
      <c r="AY617" s="17" t="s">
        <v>220</v>
      </c>
      <c r="BE617" s="202">
        <f>IF(N617="základní",J617,0)</f>
        <v>0</v>
      </c>
      <c r="BF617" s="202">
        <f>IF(N617="snížená",J617,0)</f>
        <v>0</v>
      </c>
      <c r="BG617" s="202">
        <f>IF(N617="zákl. přenesená",J617,0)</f>
        <v>0</v>
      </c>
      <c r="BH617" s="202">
        <f>IF(N617="sníž. přenesená",J617,0)</f>
        <v>0</v>
      </c>
      <c r="BI617" s="202">
        <f>IF(N617="nulová",J617,0)</f>
        <v>0</v>
      </c>
      <c r="BJ617" s="17" t="s">
        <v>89</v>
      </c>
      <c r="BK617" s="202">
        <f>ROUND(I617*H617,2)</f>
        <v>0</v>
      </c>
      <c r="BL617" s="17" t="s">
        <v>298</v>
      </c>
      <c r="BM617" s="201" t="s">
        <v>1240</v>
      </c>
    </row>
    <row r="618" spans="2:63" s="12" customFormat="1" ht="22.9" customHeight="1">
      <c r="B618" s="174"/>
      <c r="C618" s="175"/>
      <c r="D618" s="176" t="s">
        <v>75</v>
      </c>
      <c r="E618" s="188" t="s">
        <v>1241</v>
      </c>
      <c r="F618" s="188" t="s">
        <v>1242</v>
      </c>
      <c r="G618" s="175"/>
      <c r="H618" s="175"/>
      <c r="I618" s="178"/>
      <c r="J618" s="189">
        <f>BK618</f>
        <v>0</v>
      </c>
      <c r="K618" s="175"/>
      <c r="L618" s="180"/>
      <c r="M618" s="181"/>
      <c r="N618" s="182"/>
      <c r="O618" s="182"/>
      <c r="P618" s="183">
        <f>SUM(P619:P632)</f>
        <v>0</v>
      </c>
      <c r="Q618" s="182"/>
      <c r="R618" s="183">
        <f>SUM(R619:R632)</f>
        <v>5.8657065</v>
      </c>
      <c r="S618" s="182"/>
      <c r="T618" s="184">
        <f>SUM(T619:T632)</f>
        <v>0</v>
      </c>
      <c r="AR618" s="185" t="s">
        <v>89</v>
      </c>
      <c r="AT618" s="186" t="s">
        <v>75</v>
      </c>
      <c r="AU618" s="186" t="s">
        <v>83</v>
      </c>
      <c r="AY618" s="185" t="s">
        <v>220</v>
      </c>
      <c r="BK618" s="187">
        <f>SUM(BK619:BK632)</f>
        <v>0</v>
      </c>
    </row>
    <row r="619" spans="1:65" s="2" customFormat="1" ht="24">
      <c r="A619" s="34"/>
      <c r="B619" s="35"/>
      <c r="C619" s="190" t="s">
        <v>1243</v>
      </c>
      <c r="D619" s="190" t="s">
        <v>222</v>
      </c>
      <c r="E619" s="191" t="s">
        <v>1244</v>
      </c>
      <c r="F619" s="192" t="s">
        <v>1245</v>
      </c>
      <c r="G619" s="193" t="s">
        <v>301</v>
      </c>
      <c r="H619" s="194">
        <v>308.3</v>
      </c>
      <c r="I619" s="195"/>
      <c r="J619" s="196">
        <f>ROUND(I619*H619,2)</f>
        <v>0</v>
      </c>
      <c r="K619" s="192" t="s">
        <v>226</v>
      </c>
      <c r="L619" s="39"/>
      <c r="M619" s="197" t="s">
        <v>1</v>
      </c>
      <c r="N619" s="198" t="s">
        <v>42</v>
      </c>
      <c r="O619" s="71"/>
      <c r="P619" s="199">
        <f>O619*H619</f>
        <v>0</v>
      </c>
      <c r="Q619" s="199">
        <v>0.01223</v>
      </c>
      <c r="R619" s="199">
        <f>Q619*H619</f>
        <v>3.770509</v>
      </c>
      <c r="S619" s="199">
        <v>0</v>
      </c>
      <c r="T619" s="200">
        <f>S619*H619</f>
        <v>0</v>
      </c>
      <c r="U619" s="34"/>
      <c r="V619" s="34"/>
      <c r="W619" s="34"/>
      <c r="X619" s="34"/>
      <c r="Y619" s="34"/>
      <c r="Z619" s="34"/>
      <c r="AA619" s="34"/>
      <c r="AB619" s="34"/>
      <c r="AC619" s="34"/>
      <c r="AD619" s="34"/>
      <c r="AE619" s="34"/>
      <c r="AR619" s="201" t="s">
        <v>298</v>
      </c>
      <c r="AT619" s="201" t="s">
        <v>222</v>
      </c>
      <c r="AU619" s="201" t="s">
        <v>89</v>
      </c>
      <c r="AY619" s="17" t="s">
        <v>220</v>
      </c>
      <c r="BE619" s="202">
        <f>IF(N619="základní",J619,0)</f>
        <v>0</v>
      </c>
      <c r="BF619" s="202">
        <f>IF(N619="snížená",J619,0)</f>
        <v>0</v>
      </c>
      <c r="BG619" s="202">
        <f>IF(N619="zákl. přenesená",J619,0)</f>
        <v>0</v>
      </c>
      <c r="BH619" s="202">
        <f>IF(N619="sníž. přenesená",J619,0)</f>
        <v>0</v>
      </c>
      <c r="BI619" s="202">
        <f>IF(N619="nulová",J619,0)</f>
        <v>0</v>
      </c>
      <c r="BJ619" s="17" t="s">
        <v>89</v>
      </c>
      <c r="BK619" s="202">
        <f>ROUND(I619*H619,2)</f>
        <v>0</v>
      </c>
      <c r="BL619" s="17" t="s">
        <v>298</v>
      </c>
      <c r="BM619" s="201" t="s">
        <v>1246</v>
      </c>
    </row>
    <row r="620" spans="2:51" s="13" customFormat="1" ht="12">
      <c r="B620" s="203"/>
      <c r="C620" s="204"/>
      <c r="D620" s="205" t="s">
        <v>229</v>
      </c>
      <c r="E620" s="206" t="s">
        <v>1</v>
      </c>
      <c r="F620" s="207" t="s">
        <v>1247</v>
      </c>
      <c r="G620" s="204"/>
      <c r="H620" s="208">
        <v>157.8</v>
      </c>
      <c r="I620" s="209"/>
      <c r="J620" s="204"/>
      <c r="K620" s="204"/>
      <c r="L620" s="210"/>
      <c r="M620" s="211"/>
      <c r="N620" s="212"/>
      <c r="O620" s="212"/>
      <c r="P620" s="212"/>
      <c r="Q620" s="212"/>
      <c r="R620" s="212"/>
      <c r="S620" s="212"/>
      <c r="T620" s="213"/>
      <c r="AT620" s="214" t="s">
        <v>229</v>
      </c>
      <c r="AU620" s="214" t="s">
        <v>89</v>
      </c>
      <c r="AV620" s="13" t="s">
        <v>89</v>
      </c>
      <c r="AW620" s="13" t="s">
        <v>31</v>
      </c>
      <c r="AX620" s="13" t="s">
        <v>76</v>
      </c>
      <c r="AY620" s="214" t="s">
        <v>220</v>
      </c>
    </row>
    <row r="621" spans="2:51" s="13" customFormat="1" ht="12">
      <c r="B621" s="203"/>
      <c r="C621" s="204"/>
      <c r="D621" s="205" t="s">
        <v>229</v>
      </c>
      <c r="E621" s="206" t="s">
        <v>1</v>
      </c>
      <c r="F621" s="207" t="s">
        <v>1248</v>
      </c>
      <c r="G621" s="204"/>
      <c r="H621" s="208">
        <v>129.25</v>
      </c>
      <c r="I621" s="209"/>
      <c r="J621" s="204"/>
      <c r="K621" s="204"/>
      <c r="L621" s="210"/>
      <c r="M621" s="211"/>
      <c r="N621" s="212"/>
      <c r="O621" s="212"/>
      <c r="P621" s="212"/>
      <c r="Q621" s="212"/>
      <c r="R621" s="212"/>
      <c r="S621" s="212"/>
      <c r="T621" s="213"/>
      <c r="AT621" s="214" t="s">
        <v>229</v>
      </c>
      <c r="AU621" s="214" t="s">
        <v>89</v>
      </c>
      <c r="AV621" s="13" t="s">
        <v>89</v>
      </c>
      <c r="AW621" s="13" t="s">
        <v>31</v>
      </c>
      <c r="AX621" s="13" t="s">
        <v>76</v>
      </c>
      <c r="AY621" s="214" t="s">
        <v>220</v>
      </c>
    </row>
    <row r="622" spans="2:51" s="13" customFormat="1" ht="12">
      <c r="B622" s="203"/>
      <c r="C622" s="204"/>
      <c r="D622" s="205" t="s">
        <v>229</v>
      </c>
      <c r="E622" s="206" t="s">
        <v>1</v>
      </c>
      <c r="F622" s="207" t="s">
        <v>1249</v>
      </c>
      <c r="G622" s="204"/>
      <c r="H622" s="208">
        <v>21.25</v>
      </c>
      <c r="I622" s="209"/>
      <c r="J622" s="204"/>
      <c r="K622" s="204"/>
      <c r="L622" s="210"/>
      <c r="M622" s="211"/>
      <c r="N622" s="212"/>
      <c r="O622" s="212"/>
      <c r="P622" s="212"/>
      <c r="Q622" s="212"/>
      <c r="R622" s="212"/>
      <c r="S622" s="212"/>
      <c r="T622" s="213"/>
      <c r="AT622" s="214" t="s">
        <v>229</v>
      </c>
      <c r="AU622" s="214" t="s">
        <v>89</v>
      </c>
      <c r="AV622" s="13" t="s">
        <v>89</v>
      </c>
      <c r="AW622" s="13" t="s">
        <v>31</v>
      </c>
      <c r="AX622" s="13" t="s">
        <v>76</v>
      </c>
      <c r="AY622" s="214" t="s">
        <v>220</v>
      </c>
    </row>
    <row r="623" spans="2:51" s="14" customFormat="1" ht="12">
      <c r="B623" s="215"/>
      <c r="C623" s="216"/>
      <c r="D623" s="205" t="s">
        <v>229</v>
      </c>
      <c r="E623" s="217" t="s">
        <v>1</v>
      </c>
      <c r="F623" s="218" t="s">
        <v>249</v>
      </c>
      <c r="G623" s="216"/>
      <c r="H623" s="219">
        <v>308.3</v>
      </c>
      <c r="I623" s="220"/>
      <c r="J623" s="216"/>
      <c r="K623" s="216"/>
      <c r="L623" s="221"/>
      <c r="M623" s="222"/>
      <c r="N623" s="223"/>
      <c r="O623" s="223"/>
      <c r="P623" s="223"/>
      <c r="Q623" s="223"/>
      <c r="R623" s="223"/>
      <c r="S623" s="223"/>
      <c r="T623" s="224"/>
      <c r="AT623" s="225" t="s">
        <v>229</v>
      </c>
      <c r="AU623" s="225" t="s">
        <v>89</v>
      </c>
      <c r="AV623" s="14" t="s">
        <v>227</v>
      </c>
      <c r="AW623" s="14" t="s">
        <v>31</v>
      </c>
      <c r="AX623" s="14" t="s">
        <v>83</v>
      </c>
      <c r="AY623" s="225" t="s">
        <v>220</v>
      </c>
    </row>
    <row r="624" spans="1:65" s="2" customFormat="1" ht="16.5" customHeight="1">
      <c r="A624" s="34"/>
      <c r="B624" s="35"/>
      <c r="C624" s="190" t="s">
        <v>1250</v>
      </c>
      <c r="D624" s="190" t="s">
        <v>222</v>
      </c>
      <c r="E624" s="191" t="s">
        <v>1251</v>
      </c>
      <c r="F624" s="192" t="s">
        <v>1252</v>
      </c>
      <c r="G624" s="193" t="s">
        <v>301</v>
      </c>
      <c r="H624" s="194">
        <v>308.3</v>
      </c>
      <c r="I624" s="195"/>
      <c r="J624" s="196">
        <f>ROUND(I624*H624,2)</f>
        <v>0</v>
      </c>
      <c r="K624" s="192" t="s">
        <v>226</v>
      </c>
      <c r="L624" s="39"/>
      <c r="M624" s="197" t="s">
        <v>1</v>
      </c>
      <c r="N624" s="198" t="s">
        <v>42</v>
      </c>
      <c r="O624" s="71"/>
      <c r="P624" s="199">
        <f>O624*H624</f>
        <v>0</v>
      </c>
      <c r="Q624" s="199">
        <v>0.0001</v>
      </c>
      <c r="R624" s="199">
        <f>Q624*H624</f>
        <v>0.030830000000000003</v>
      </c>
      <c r="S624" s="199">
        <v>0</v>
      </c>
      <c r="T624" s="200">
        <f>S624*H624</f>
        <v>0</v>
      </c>
      <c r="U624" s="34"/>
      <c r="V624" s="34"/>
      <c r="W624" s="34"/>
      <c r="X624" s="34"/>
      <c r="Y624" s="34"/>
      <c r="Z624" s="34"/>
      <c r="AA624" s="34"/>
      <c r="AB624" s="34"/>
      <c r="AC624" s="34"/>
      <c r="AD624" s="34"/>
      <c r="AE624" s="34"/>
      <c r="AR624" s="201" t="s">
        <v>298</v>
      </c>
      <c r="AT624" s="201" t="s">
        <v>222</v>
      </c>
      <c r="AU624" s="201" t="s">
        <v>89</v>
      </c>
      <c r="AY624" s="17" t="s">
        <v>220</v>
      </c>
      <c r="BE624" s="202">
        <f>IF(N624="základní",J624,0)</f>
        <v>0</v>
      </c>
      <c r="BF624" s="202">
        <f>IF(N624="snížená",J624,0)</f>
        <v>0</v>
      </c>
      <c r="BG624" s="202">
        <f>IF(N624="zákl. přenesená",J624,0)</f>
        <v>0</v>
      </c>
      <c r="BH624" s="202">
        <f>IF(N624="sníž. přenesená",J624,0)</f>
        <v>0</v>
      </c>
      <c r="BI624" s="202">
        <f>IF(N624="nulová",J624,0)</f>
        <v>0</v>
      </c>
      <c r="BJ624" s="17" t="s">
        <v>89</v>
      </c>
      <c r="BK624" s="202">
        <f>ROUND(I624*H624,2)</f>
        <v>0</v>
      </c>
      <c r="BL624" s="17" t="s">
        <v>298</v>
      </c>
      <c r="BM624" s="201" t="s">
        <v>1253</v>
      </c>
    </row>
    <row r="625" spans="1:65" s="2" customFormat="1" ht="24">
      <c r="A625" s="34"/>
      <c r="B625" s="35"/>
      <c r="C625" s="226" t="s">
        <v>1254</v>
      </c>
      <c r="D625" s="226" t="s">
        <v>408</v>
      </c>
      <c r="E625" s="227" t="s">
        <v>1255</v>
      </c>
      <c r="F625" s="228" t="s">
        <v>1256</v>
      </c>
      <c r="G625" s="229" t="s">
        <v>301</v>
      </c>
      <c r="H625" s="230">
        <v>358.575</v>
      </c>
      <c r="I625" s="231"/>
      <c r="J625" s="232">
        <f>ROUND(I625*H625,2)</f>
        <v>0</v>
      </c>
      <c r="K625" s="228" t="s">
        <v>226</v>
      </c>
      <c r="L625" s="233"/>
      <c r="M625" s="234" t="s">
        <v>1</v>
      </c>
      <c r="N625" s="235" t="s">
        <v>42</v>
      </c>
      <c r="O625" s="71"/>
      <c r="P625" s="199">
        <f>O625*H625</f>
        <v>0</v>
      </c>
      <c r="Q625" s="199">
        <v>0.0045</v>
      </c>
      <c r="R625" s="199">
        <f>Q625*H625</f>
        <v>1.6135874999999997</v>
      </c>
      <c r="S625" s="199">
        <v>0</v>
      </c>
      <c r="T625" s="200">
        <f>S625*H625</f>
        <v>0</v>
      </c>
      <c r="U625" s="34"/>
      <c r="V625" s="34"/>
      <c r="W625" s="34"/>
      <c r="X625" s="34"/>
      <c r="Y625" s="34"/>
      <c r="Z625" s="34"/>
      <c r="AA625" s="34"/>
      <c r="AB625" s="34"/>
      <c r="AC625" s="34"/>
      <c r="AD625" s="34"/>
      <c r="AE625" s="34"/>
      <c r="AR625" s="201" t="s">
        <v>399</v>
      </c>
      <c r="AT625" s="201" t="s">
        <v>408</v>
      </c>
      <c r="AU625" s="201" t="s">
        <v>89</v>
      </c>
      <c r="AY625" s="17" t="s">
        <v>220</v>
      </c>
      <c r="BE625" s="202">
        <f>IF(N625="základní",J625,0)</f>
        <v>0</v>
      </c>
      <c r="BF625" s="202">
        <f>IF(N625="snížená",J625,0)</f>
        <v>0</v>
      </c>
      <c r="BG625" s="202">
        <f>IF(N625="zákl. přenesená",J625,0)</f>
        <v>0</v>
      </c>
      <c r="BH625" s="202">
        <f>IF(N625="sníž. přenesená",J625,0)</f>
        <v>0</v>
      </c>
      <c r="BI625" s="202">
        <f>IF(N625="nulová",J625,0)</f>
        <v>0</v>
      </c>
      <c r="BJ625" s="17" t="s">
        <v>89</v>
      </c>
      <c r="BK625" s="202">
        <f>ROUND(I625*H625,2)</f>
        <v>0</v>
      </c>
      <c r="BL625" s="17" t="s">
        <v>298</v>
      </c>
      <c r="BM625" s="201" t="s">
        <v>1257</v>
      </c>
    </row>
    <row r="626" spans="2:51" s="13" customFormat="1" ht="12">
      <c r="B626" s="203"/>
      <c r="C626" s="204"/>
      <c r="D626" s="205" t="s">
        <v>229</v>
      </c>
      <c r="E626" s="204"/>
      <c r="F626" s="207" t="s">
        <v>1258</v>
      </c>
      <c r="G626" s="204"/>
      <c r="H626" s="208">
        <v>358.575</v>
      </c>
      <c r="I626" s="209"/>
      <c r="J626" s="204"/>
      <c r="K626" s="204"/>
      <c r="L626" s="210"/>
      <c r="M626" s="211"/>
      <c r="N626" s="212"/>
      <c r="O626" s="212"/>
      <c r="P626" s="212"/>
      <c r="Q626" s="212"/>
      <c r="R626" s="212"/>
      <c r="S626" s="212"/>
      <c r="T626" s="213"/>
      <c r="AT626" s="214" t="s">
        <v>229</v>
      </c>
      <c r="AU626" s="214" t="s">
        <v>89</v>
      </c>
      <c r="AV626" s="13" t="s">
        <v>89</v>
      </c>
      <c r="AW626" s="13" t="s">
        <v>4</v>
      </c>
      <c r="AX626" s="13" t="s">
        <v>83</v>
      </c>
      <c r="AY626" s="214" t="s">
        <v>220</v>
      </c>
    </row>
    <row r="627" spans="1:65" s="2" customFormat="1" ht="24">
      <c r="A627" s="34"/>
      <c r="B627" s="35"/>
      <c r="C627" s="190" t="s">
        <v>1259</v>
      </c>
      <c r="D627" s="190" t="s">
        <v>222</v>
      </c>
      <c r="E627" s="191" t="s">
        <v>1260</v>
      </c>
      <c r="F627" s="192" t="s">
        <v>1261</v>
      </c>
      <c r="G627" s="193" t="s">
        <v>301</v>
      </c>
      <c r="H627" s="194">
        <v>341.5</v>
      </c>
      <c r="I627" s="195"/>
      <c r="J627" s="196">
        <f>ROUND(I627*H627,2)</f>
        <v>0</v>
      </c>
      <c r="K627" s="192" t="s">
        <v>226</v>
      </c>
      <c r="L627" s="39"/>
      <c r="M627" s="197" t="s">
        <v>1</v>
      </c>
      <c r="N627" s="198" t="s">
        <v>42</v>
      </c>
      <c r="O627" s="71"/>
      <c r="P627" s="199">
        <f>O627*H627</f>
        <v>0</v>
      </c>
      <c r="Q627" s="199">
        <v>0.00132</v>
      </c>
      <c r="R627" s="199">
        <f>Q627*H627</f>
        <v>0.45078</v>
      </c>
      <c r="S627" s="199">
        <v>0</v>
      </c>
      <c r="T627" s="200">
        <f>S627*H627</f>
        <v>0</v>
      </c>
      <c r="U627" s="34"/>
      <c r="V627" s="34"/>
      <c r="W627" s="34"/>
      <c r="X627" s="34"/>
      <c r="Y627" s="34"/>
      <c r="Z627" s="34"/>
      <c r="AA627" s="34"/>
      <c r="AB627" s="34"/>
      <c r="AC627" s="34"/>
      <c r="AD627" s="34"/>
      <c r="AE627" s="34"/>
      <c r="AR627" s="201" t="s">
        <v>298</v>
      </c>
      <c r="AT627" s="201" t="s">
        <v>222</v>
      </c>
      <c r="AU627" s="201" t="s">
        <v>89</v>
      </c>
      <c r="AY627" s="17" t="s">
        <v>220</v>
      </c>
      <c r="BE627" s="202">
        <f>IF(N627="základní",J627,0)</f>
        <v>0</v>
      </c>
      <c r="BF627" s="202">
        <f>IF(N627="snížená",J627,0)</f>
        <v>0</v>
      </c>
      <c r="BG627" s="202">
        <f>IF(N627="zákl. přenesená",J627,0)</f>
        <v>0</v>
      </c>
      <c r="BH627" s="202">
        <f>IF(N627="sníž. přenesená",J627,0)</f>
        <v>0</v>
      </c>
      <c r="BI627" s="202">
        <f>IF(N627="nulová",J627,0)</f>
        <v>0</v>
      </c>
      <c r="BJ627" s="17" t="s">
        <v>89</v>
      </c>
      <c r="BK627" s="202">
        <f>ROUND(I627*H627,2)</f>
        <v>0</v>
      </c>
      <c r="BL627" s="17" t="s">
        <v>298</v>
      </c>
      <c r="BM627" s="201" t="s">
        <v>1262</v>
      </c>
    </row>
    <row r="628" spans="2:51" s="13" customFormat="1" ht="12">
      <c r="B628" s="203"/>
      <c r="C628" s="204"/>
      <c r="D628" s="205" t="s">
        <v>229</v>
      </c>
      <c r="E628" s="206" t="s">
        <v>1</v>
      </c>
      <c r="F628" s="207" t="s">
        <v>1263</v>
      </c>
      <c r="G628" s="204"/>
      <c r="H628" s="208">
        <v>60.5</v>
      </c>
      <c r="I628" s="209"/>
      <c r="J628" s="204"/>
      <c r="K628" s="204"/>
      <c r="L628" s="210"/>
      <c r="M628" s="211"/>
      <c r="N628" s="212"/>
      <c r="O628" s="212"/>
      <c r="P628" s="212"/>
      <c r="Q628" s="212"/>
      <c r="R628" s="212"/>
      <c r="S628" s="212"/>
      <c r="T628" s="213"/>
      <c r="AT628" s="214" t="s">
        <v>229</v>
      </c>
      <c r="AU628" s="214" t="s">
        <v>89</v>
      </c>
      <c r="AV628" s="13" t="s">
        <v>89</v>
      </c>
      <c r="AW628" s="13" t="s">
        <v>31</v>
      </c>
      <c r="AX628" s="13" t="s">
        <v>76</v>
      </c>
      <c r="AY628" s="214" t="s">
        <v>220</v>
      </c>
    </row>
    <row r="629" spans="2:51" s="13" customFormat="1" ht="12">
      <c r="B629" s="203"/>
      <c r="C629" s="204"/>
      <c r="D629" s="205" t="s">
        <v>229</v>
      </c>
      <c r="E629" s="206" t="s">
        <v>1</v>
      </c>
      <c r="F629" s="207" t="s">
        <v>1264</v>
      </c>
      <c r="G629" s="204"/>
      <c r="H629" s="208">
        <v>158</v>
      </c>
      <c r="I629" s="209"/>
      <c r="J629" s="204"/>
      <c r="K629" s="204"/>
      <c r="L629" s="210"/>
      <c r="M629" s="211"/>
      <c r="N629" s="212"/>
      <c r="O629" s="212"/>
      <c r="P629" s="212"/>
      <c r="Q629" s="212"/>
      <c r="R629" s="212"/>
      <c r="S629" s="212"/>
      <c r="T629" s="213"/>
      <c r="AT629" s="214" t="s">
        <v>229</v>
      </c>
      <c r="AU629" s="214" t="s">
        <v>89</v>
      </c>
      <c r="AV629" s="13" t="s">
        <v>89</v>
      </c>
      <c r="AW629" s="13" t="s">
        <v>31</v>
      </c>
      <c r="AX629" s="13" t="s">
        <v>76</v>
      </c>
      <c r="AY629" s="214" t="s">
        <v>220</v>
      </c>
    </row>
    <row r="630" spans="2:51" s="13" customFormat="1" ht="12">
      <c r="B630" s="203"/>
      <c r="C630" s="204"/>
      <c r="D630" s="205" t="s">
        <v>229</v>
      </c>
      <c r="E630" s="206" t="s">
        <v>1</v>
      </c>
      <c r="F630" s="207" t="s">
        <v>1265</v>
      </c>
      <c r="G630" s="204"/>
      <c r="H630" s="208">
        <v>123</v>
      </c>
      <c r="I630" s="209"/>
      <c r="J630" s="204"/>
      <c r="K630" s="204"/>
      <c r="L630" s="210"/>
      <c r="M630" s="211"/>
      <c r="N630" s="212"/>
      <c r="O630" s="212"/>
      <c r="P630" s="212"/>
      <c r="Q630" s="212"/>
      <c r="R630" s="212"/>
      <c r="S630" s="212"/>
      <c r="T630" s="213"/>
      <c r="AT630" s="214" t="s">
        <v>229</v>
      </c>
      <c r="AU630" s="214" t="s">
        <v>89</v>
      </c>
      <c r="AV630" s="13" t="s">
        <v>89</v>
      </c>
      <c r="AW630" s="13" t="s">
        <v>31</v>
      </c>
      <c r="AX630" s="13" t="s">
        <v>76</v>
      </c>
      <c r="AY630" s="214" t="s">
        <v>220</v>
      </c>
    </row>
    <row r="631" spans="2:51" s="14" customFormat="1" ht="12">
      <c r="B631" s="215"/>
      <c r="C631" s="216"/>
      <c r="D631" s="205" t="s">
        <v>229</v>
      </c>
      <c r="E631" s="217" t="s">
        <v>1</v>
      </c>
      <c r="F631" s="218" t="s">
        <v>249</v>
      </c>
      <c r="G631" s="216"/>
      <c r="H631" s="219">
        <v>341.5</v>
      </c>
      <c r="I631" s="220"/>
      <c r="J631" s="216"/>
      <c r="K631" s="216"/>
      <c r="L631" s="221"/>
      <c r="M631" s="222"/>
      <c r="N631" s="223"/>
      <c r="O631" s="223"/>
      <c r="P631" s="223"/>
      <c r="Q631" s="223"/>
      <c r="R631" s="223"/>
      <c r="S631" s="223"/>
      <c r="T631" s="224"/>
      <c r="AT631" s="225" t="s">
        <v>229</v>
      </c>
      <c r="AU631" s="225" t="s">
        <v>89</v>
      </c>
      <c r="AV631" s="14" t="s">
        <v>227</v>
      </c>
      <c r="AW631" s="14" t="s">
        <v>31</v>
      </c>
      <c r="AX631" s="14" t="s">
        <v>83</v>
      </c>
      <c r="AY631" s="225" t="s">
        <v>220</v>
      </c>
    </row>
    <row r="632" spans="1:65" s="2" customFormat="1" ht="24">
      <c r="A632" s="34"/>
      <c r="B632" s="35"/>
      <c r="C632" s="190" t="s">
        <v>1266</v>
      </c>
      <c r="D632" s="190" t="s">
        <v>222</v>
      </c>
      <c r="E632" s="191" t="s">
        <v>1267</v>
      </c>
      <c r="F632" s="192" t="s">
        <v>1268</v>
      </c>
      <c r="G632" s="193" t="s">
        <v>996</v>
      </c>
      <c r="H632" s="246"/>
      <c r="I632" s="195"/>
      <c r="J632" s="196">
        <f>ROUND(I632*H632,2)</f>
        <v>0</v>
      </c>
      <c r="K632" s="192" t="s">
        <v>226</v>
      </c>
      <c r="L632" s="39"/>
      <c r="M632" s="197" t="s">
        <v>1</v>
      </c>
      <c r="N632" s="198" t="s">
        <v>42</v>
      </c>
      <c r="O632" s="71"/>
      <c r="P632" s="199">
        <f>O632*H632</f>
        <v>0</v>
      </c>
      <c r="Q632" s="199">
        <v>0</v>
      </c>
      <c r="R632" s="199">
        <f>Q632*H632</f>
        <v>0</v>
      </c>
      <c r="S632" s="199">
        <v>0</v>
      </c>
      <c r="T632" s="200">
        <f>S632*H632</f>
        <v>0</v>
      </c>
      <c r="U632" s="34"/>
      <c r="V632" s="34"/>
      <c r="W632" s="34"/>
      <c r="X632" s="34"/>
      <c r="Y632" s="34"/>
      <c r="Z632" s="34"/>
      <c r="AA632" s="34"/>
      <c r="AB632" s="34"/>
      <c r="AC632" s="34"/>
      <c r="AD632" s="34"/>
      <c r="AE632" s="34"/>
      <c r="AR632" s="201" t="s">
        <v>298</v>
      </c>
      <c r="AT632" s="201" t="s">
        <v>222</v>
      </c>
      <c r="AU632" s="201" t="s">
        <v>89</v>
      </c>
      <c r="AY632" s="17" t="s">
        <v>220</v>
      </c>
      <c r="BE632" s="202">
        <f>IF(N632="základní",J632,0)</f>
        <v>0</v>
      </c>
      <c r="BF632" s="202">
        <f>IF(N632="snížená",J632,0)</f>
        <v>0</v>
      </c>
      <c r="BG632" s="202">
        <f>IF(N632="zákl. přenesená",J632,0)</f>
        <v>0</v>
      </c>
      <c r="BH632" s="202">
        <f>IF(N632="sníž. přenesená",J632,0)</f>
        <v>0</v>
      </c>
      <c r="BI632" s="202">
        <f>IF(N632="nulová",J632,0)</f>
        <v>0</v>
      </c>
      <c r="BJ632" s="17" t="s">
        <v>89</v>
      </c>
      <c r="BK632" s="202">
        <f>ROUND(I632*H632,2)</f>
        <v>0</v>
      </c>
      <c r="BL632" s="17" t="s">
        <v>298</v>
      </c>
      <c r="BM632" s="201" t="s">
        <v>1269</v>
      </c>
    </row>
    <row r="633" spans="2:63" s="12" customFormat="1" ht="22.9" customHeight="1">
      <c r="B633" s="174"/>
      <c r="C633" s="175"/>
      <c r="D633" s="176" t="s">
        <v>75</v>
      </c>
      <c r="E633" s="188" t="s">
        <v>1270</v>
      </c>
      <c r="F633" s="188" t="s">
        <v>1271</v>
      </c>
      <c r="G633" s="175"/>
      <c r="H633" s="175"/>
      <c r="I633" s="178"/>
      <c r="J633" s="189">
        <f>BK633</f>
        <v>0</v>
      </c>
      <c r="K633" s="175"/>
      <c r="L633" s="180"/>
      <c r="M633" s="181"/>
      <c r="N633" s="182"/>
      <c r="O633" s="182"/>
      <c r="P633" s="183">
        <f>SUM(P634:P664)</f>
        <v>0</v>
      </c>
      <c r="Q633" s="182"/>
      <c r="R633" s="183">
        <f>SUM(R634:R664)</f>
        <v>1.0841040000000002</v>
      </c>
      <c r="S633" s="182"/>
      <c r="T633" s="184">
        <f>SUM(T634:T664)</f>
        <v>0</v>
      </c>
      <c r="AR633" s="185" t="s">
        <v>89</v>
      </c>
      <c r="AT633" s="186" t="s">
        <v>75</v>
      </c>
      <c r="AU633" s="186" t="s">
        <v>83</v>
      </c>
      <c r="AY633" s="185" t="s">
        <v>220</v>
      </c>
      <c r="BK633" s="187">
        <f>SUM(BK634:BK664)</f>
        <v>0</v>
      </c>
    </row>
    <row r="634" spans="1:65" s="2" customFormat="1" ht="24">
      <c r="A634" s="34"/>
      <c r="B634" s="35"/>
      <c r="C634" s="190" t="s">
        <v>1272</v>
      </c>
      <c r="D634" s="190" t="s">
        <v>222</v>
      </c>
      <c r="E634" s="191" t="s">
        <v>1273</v>
      </c>
      <c r="F634" s="192" t="s">
        <v>1274</v>
      </c>
      <c r="G634" s="193" t="s">
        <v>301</v>
      </c>
      <c r="H634" s="194">
        <v>472</v>
      </c>
      <c r="I634" s="195"/>
      <c r="J634" s="196">
        <f>ROUND(I634*H634,2)</f>
        <v>0</v>
      </c>
      <c r="K634" s="192" t="s">
        <v>1</v>
      </c>
      <c r="L634" s="39"/>
      <c r="M634" s="197" t="s">
        <v>1</v>
      </c>
      <c r="N634" s="198" t="s">
        <v>42</v>
      </c>
      <c r="O634" s="71"/>
      <c r="P634" s="199">
        <f>O634*H634</f>
        <v>0</v>
      </c>
      <c r="Q634" s="199">
        <v>0</v>
      </c>
      <c r="R634" s="199">
        <f>Q634*H634</f>
        <v>0</v>
      </c>
      <c r="S634" s="199">
        <v>0</v>
      </c>
      <c r="T634" s="200">
        <f>S634*H634</f>
        <v>0</v>
      </c>
      <c r="U634" s="34"/>
      <c r="V634" s="34"/>
      <c r="W634" s="34"/>
      <c r="X634" s="34"/>
      <c r="Y634" s="34"/>
      <c r="Z634" s="34"/>
      <c r="AA634" s="34"/>
      <c r="AB634" s="34"/>
      <c r="AC634" s="34"/>
      <c r="AD634" s="34"/>
      <c r="AE634" s="34"/>
      <c r="AR634" s="201" t="s">
        <v>298</v>
      </c>
      <c r="AT634" s="201" t="s">
        <v>222</v>
      </c>
      <c r="AU634" s="201" t="s">
        <v>89</v>
      </c>
      <c r="AY634" s="17" t="s">
        <v>220</v>
      </c>
      <c r="BE634" s="202">
        <f>IF(N634="základní",J634,0)</f>
        <v>0</v>
      </c>
      <c r="BF634" s="202">
        <f>IF(N634="snížená",J634,0)</f>
        <v>0</v>
      </c>
      <c r="BG634" s="202">
        <f>IF(N634="zákl. přenesená",J634,0)</f>
        <v>0</v>
      </c>
      <c r="BH634" s="202">
        <f>IF(N634="sníž. přenesená",J634,0)</f>
        <v>0</v>
      </c>
      <c r="BI634" s="202">
        <f>IF(N634="nulová",J634,0)</f>
        <v>0</v>
      </c>
      <c r="BJ634" s="17" t="s">
        <v>89</v>
      </c>
      <c r="BK634" s="202">
        <f>ROUND(I634*H634,2)</f>
        <v>0</v>
      </c>
      <c r="BL634" s="17" t="s">
        <v>298</v>
      </c>
      <c r="BM634" s="201" t="s">
        <v>1275</v>
      </c>
    </row>
    <row r="635" spans="2:51" s="13" customFormat="1" ht="12">
      <c r="B635" s="203"/>
      <c r="C635" s="204"/>
      <c r="D635" s="205" t="s">
        <v>229</v>
      </c>
      <c r="E635" s="206" t="s">
        <v>1</v>
      </c>
      <c r="F635" s="207" t="s">
        <v>1276</v>
      </c>
      <c r="G635" s="204"/>
      <c r="H635" s="208">
        <v>472</v>
      </c>
      <c r="I635" s="209"/>
      <c r="J635" s="204"/>
      <c r="K635" s="204"/>
      <c r="L635" s="210"/>
      <c r="M635" s="211"/>
      <c r="N635" s="212"/>
      <c r="O635" s="212"/>
      <c r="P635" s="212"/>
      <c r="Q635" s="212"/>
      <c r="R635" s="212"/>
      <c r="S635" s="212"/>
      <c r="T635" s="213"/>
      <c r="AT635" s="214" t="s">
        <v>229</v>
      </c>
      <c r="AU635" s="214" t="s">
        <v>89</v>
      </c>
      <c r="AV635" s="13" t="s">
        <v>89</v>
      </c>
      <c r="AW635" s="13" t="s">
        <v>31</v>
      </c>
      <c r="AX635" s="13" t="s">
        <v>83</v>
      </c>
      <c r="AY635" s="214" t="s">
        <v>220</v>
      </c>
    </row>
    <row r="636" spans="1:65" s="2" customFormat="1" ht="21.75" customHeight="1">
      <c r="A636" s="34"/>
      <c r="B636" s="35"/>
      <c r="C636" s="190" t="s">
        <v>1277</v>
      </c>
      <c r="D636" s="190" t="s">
        <v>222</v>
      </c>
      <c r="E636" s="191" t="s">
        <v>1278</v>
      </c>
      <c r="F636" s="192" t="s">
        <v>1279</v>
      </c>
      <c r="G636" s="193" t="s">
        <v>1159</v>
      </c>
      <c r="H636" s="194">
        <v>55.45</v>
      </c>
      <c r="I636" s="195"/>
      <c r="J636" s="196">
        <f>ROUND(I636*H636,2)</f>
        <v>0</v>
      </c>
      <c r="K636" s="192" t="s">
        <v>1</v>
      </c>
      <c r="L636" s="39"/>
      <c r="M636" s="197" t="s">
        <v>1</v>
      </c>
      <c r="N636" s="198" t="s">
        <v>42</v>
      </c>
      <c r="O636" s="71"/>
      <c r="P636" s="199">
        <f>O636*H636</f>
        <v>0</v>
      </c>
      <c r="Q636" s="199">
        <v>0</v>
      </c>
      <c r="R636" s="199">
        <f>Q636*H636</f>
        <v>0</v>
      </c>
      <c r="S636" s="199">
        <v>0</v>
      </c>
      <c r="T636" s="200">
        <f>S636*H636</f>
        <v>0</v>
      </c>
      <c r="U636" s="34"/>
      <c r="V636" s="34"/>
      <c r="W636" s="34"/>
      <c r="X636" s="34"/>
      <c r="Y636" s="34"/>
      <c r="Z636" s="34"/>
      <c r="AA636" s="34"/>
      <c r="AB636" s="34"/>
      <c r="AC636" s="34"/>
      <c r="AD636" s="34"/>
      <c r="AE636" s="34"/>
      <c r="AR636" s="201" t="s">
        <v>298</v>
      </c>
      <c r="AT636" s="201" t="s">
        <v>222</v>
      </c>
      <c r="AU636" s="201" t="s">
        <v>89</v>
      </c>
      <c r="AY636" s="17" t="s">
        <v>220</v>
      </c>
      <c r="BE636" s="202">
        <f>IF(N636="základní",J636,0)</f>
        <v>0</v>
      </c>
      <c r="BF636" s="202">
        <f>IF(N636="snížená",J636,0)</f>
        <v>0</v>
      </c>
      <c r="BG636" s="202">
        <f>IF(N636="zákl. přenesená",J636,0)</f>
        <v>0</v>
      </c>
      <c r="BH636" s="202">
        <f>IF(N636="sníž. přenesená",J636,0)</f>
        <v>0</v>
      </c>
      <c r="BI636" s="202">
        <f>IF(N636="nulová",J636,0)</f>
        <v>0</v>
      </c>
      <c r="BJ636" s="17" t="s">
        <v>89</v>
      </c>
      <c r="BK636" s="202">
        <f>ROUND(I636*H636,2)</f>
        <v>0</v>
      </c>
      <c r="BL636" s="17" t="s">
        <v>298</v>
      </c>
      <c r="BM636" s="201" t="s">
        <v>1280</v>
      </c>
    </row>
    <row r="637" spans="2:51" s="13" customFormat="1" ht="12">
      <c r="B637" s="203"/>
      <c r="C637" s="204"/>
      <c r="D637" s="205" t="s">
        <v>229</v>
      </c>
      <c r="E637" s="206" t="s">
        <v>1</v>
      </c>
      <c r="F637" s="207" t="s">
        <v>1281</v>
      </c>
      <c r="G637" s="204"/>
      <c r="H637" s="208">
        <v>55.45</v>
      </c>
      <c r="I637" s="209"/>
      <c r="J637" s="204"/>
      <c r="K637" s="204"/>
      <c r="L637" s="210"/>
      <c r="M637" s="211"/>
      <c r="N637" s="212"/>
      <c r="O637" s="212"/>
      <c r="P637" s="212"/>
      <c r="Q637" s="212"/>
      <c r="R637" s="212"/>
      <c r="S637" s="212"/>
      <c r="T637" s="213"/>
      <c r="AT637" s="214" t="s">
        <v>229</v>
      </c>
      <c r="AU637" s="214" t="s">
        <v>89</v>
      </c>
      <c r="AV637" s="13" t="s">
        <v>89</v>
      </c>
      <c r="AW637" s="13" t="s">
        <v>31</v>
      </c>
      <c r="AX637" s="13" t="s">
        <v>83</v>
      </c>
      <c r="AY637" s="214" t="s">
        <v>220</v>
      </c>
    </row>
    <row r="638" spans="1:65" s="2" customFormat="1" ht="24">
      <c r="A638" s="34"/>
      <c r="B638" s="35"/>
      <c r="C638" s="190" t="s">
        <v>1282</v>
      </c>
      <c r="D638" s="190" t="s">
        <v>222</v>
      </c>
      <c r="E638" s="191" t="s">
        <v>1283</v>
      </c>
      <c r="F638" s="192" t="s">
        <v>1284</v>
      </c>
      <c r="G638" s="193" t="s">
        <v>308</v>
      </c>
      <c r="H638" s="194">
        <v>83</v>
      </c>
      <c r="I638" s="195"/>
      <c r="J638" s="196">
        <f>ROUND(I638*H638,2)</f>
        <v>0</v>
      </c>
      <c r="K638" s="192" t="s">
        <v>226</v>
      </c>
      <c r="L638" s="39"/>
      <c r="M638" s="197" t="s">
        <v>1</v>
      </c>
      <c r="N638" s="198" t="s">
        <v>42</v>
      </c>
      <c r="O638" s="71"/>
      <c r="P638" s="199">
        <f>O638*H638</f>
        <v>0</v>
      </c>
      <c r="Q638" s="199">
        <v>0.00131</v>
      </c>
      <c r="R638" s="199">
        <f>Q638*H638</f>
        <v>0.10873</v>
      </c>
      <c r="S638" s="199">
        <v>0</v>
      </c>
      <c r="T638" s="200">
        <f>S638*H638</f>
        <v>0</v>
      </c>
      <c r="U638" s="34"/>
      <c r="V638" s="34"/>
      <c r="W638" s="34"/>
      <c r="X638" s="34"/>
      <c r="Y638" s="34"/>
      <c r="Z638" s="34"/>
      <c r="AA638" s="34"/>
      <c r="AB638" s="34"/>
      <c r="AC638" s="34"/>
      <c r="AD638" s="34"/>
      <c r="AE638" s="34"/>
      <c r="AR638" s="201" t="s">
        <v>298</v>
      </c>
      <c r="AT638" s="201" t="s">
        <v>222</v>
      </c>
      <c r="AU638" s="201" t="s">
        <v>89</v>
      </c>
      <c r="AY638" s="17" t="s">
        <v>220</v>
      </c>
      <c r="BE638" s="202">
        <f>IF(N638="základní",J638,0)</f>
        <v>0</v>
      </c>
      <c r="BF638" s="202">
        <f>IF(N638="snížená",J638,0)</f>
        <v>0</v>
      </c>
      <c r="BG638" s="202">
        <f>IF(N638="zákl. přenesená",J638,0)</f>
        <v>0</v>
      </c>
      <c r="BH638" s="202">
        <f>IF(N638="sníž. přenesená",J638,0)</f>
        <v>0</v>
      </c>
      <c r="BI638" s="202">
        <f>IF(N638="nulová",J638,0)</f>
        <v>0</v>
      </c>
      <c r="BJ638" s="17" t="s">
        <v>89</v>
      </c>
      <c r="BK638" s="202">
        <f>ROUND(I638*H638,2)</f>
        <v>0</v>
      </c>
      <c r="BL638" s="17" t="s">
        <v>298</v>
      </c>
      <c r="BM638" s="201" t="s">
        <v>1285</v>
      </c>
    </row>
    <row r="639" spans="2:51" s="13" customFormat="1" ht="12">
      <c r="B639" s="203"/>
      <c r="C639" s="204"/>
      <c r="D639" s="205" t="s">
        <v>229</v>
      </c>
      <c r="E639" s="206" t="s">
        <v>1</v>
      </c>
      <c r="F639" s="207" t="s">
        <v>1286</v>
      </c>
      <c r="G639" s="204"/>
      <c r="H639" s="208">
        <v>83</v>
      </c>
      <c r="I639" s="209"/>
      <c r="J639" s="204"/>
      <c r="K639" s="204"/>
      <c r="L639" s="210"/>
      <c r="M639" s="211"/>
      <c r="N639" s="212"/>
      <c r="O639" s="212"/>
      <c r="P639" s="212"/>
      <c r="Q639" s="212"/>
      <c r="R639" s="212"/>
      <c r="S639" s="212"/>
      <c r="T639" s="213"/>
      <c r="AT639" s="214" t="s">
        <v>229</v>
      </c>
      <c r="AU639" s="214" t="s">
        <v>89</v>
      </c>
      <c r="AV639" s="13" t="s">
        <v>89</v>
      </c>
      <c r="AW639" s="13" t="s">
        <v>31</v>
      </c>
      <c r="AX639" s="13" t="s">
        <v>83</v>
      </c>
      <c r="AY639" s="214" t="s">
        <v>220</v>
      </c>
    </row>
    <row r="640" spans="1:65" s="2" customFormat="1" ht="24">
      <c r="A640" s="34"/>
      <c r="B640" s="35"/>
      <c r="C640" s="190" t="s">
        <v>1287</v>
      </c>
      <c r="D640" s="190" t="s">
        <v>222</v>
      </c>
      <c r="E640" s="191" t="s">
        <v>1288</v>
      </c>
      <c r="F640" s="192" t="s">
        <v>1289</v>
      </c>
      <c r="G640" s="193" t="s">
        <v>308</v>
      </c>
      <c r="H640" s="194">
        <v>163</v>
      </c>
      <c r="I640" s="195"/>
      <c r="J640" s="196">
        <f>ROUND(I640*H640,2)</f>
        <v>0</v>
      </c>
      <c r="K640" s="192" t="s">
        <v>226</v>
      </c>
      <c r="L640" s="39"/>
      <c r="M640" s="197" t="s">
        <v>1</v>
      </c>
      <c r="N640" s="198" t="s">
        <v>42</v>
      </c>
      <c r="O640" s="71"/>
      <c r="P640" s="199">
        <f>O640*H640</f>
        <v>0</v>
      </c>
      <c r="Q640" s="199">
        <v>0.00218</v>
      </c>
      <c r="R640" s="199">
        <f>Q640*H640</f>
        <v>0.35534</v>
      </c>
      <c r="S640" s="199">
        <v>0</v>
      </c>
      <c r="T640" s="200">
        <f>S640*H640</f>
        <v>0</v>
      </c>
      <c r="U640" s="34"/>
      <c r="V640" s="34"/>
      <c r="W640" s="34"/>
      <c r="X640" s="34"/>
      <c r="Y640" s="34"/>
      <c r="Z640" s="34"/>
      <c r="AA640" s="34"/>
      <c r="AB640" s="34"/>
      <c r="AC640" s="34"/>
      <c r="AD640" s="34"/>
      <c r="AE640" s="34"/>
      <c r="AR640" s="201" t="s">
        <v>298</v>
      </c>
      <c r="AT640" s="201" t="s">
        <v>222</v>
      </c>
      <c r="AU640" s="201" t="s">
        <v>89</v>
      </c>
      <c r="AY640" s="17" t="s">
        <v>220</v>
      </c>
      <c r="BE640" s="202">
        <f>IF(N640="základní",J640,0)</f>
        <v>0</v>
      </c>
      <c r="BF640" s="202">
        <f>IF(N640="snížená",J640,0)</f>
        <v>0</v>
      </c>
      <c r="BG640" s="202">
        <f>IF(N640="zákl. přenesená",J640,0)</f>
        <v>0</v>
      </c>
      <c r="BH640" s="202">
        <f>IF(N640="sníž. přenesená",J640,0)</f>
        <v>0</v>
      </c>
      <c r="BI640" s="202">
        <f>IF(N640="nulová",J640,0)</f>
        <v>0</v>
      </c>
      <c r="BJ640" s="17" t="s">
        <v>89</v>
      </c>
      <c r="BK640" s="202">
        <f>ROUND(I640*H640,2)</f>
        <v>0</v>
      </c>
      <c r="BL640" s="17" t="s">
        <v>298</v>
      </c>
      <c r="BM640" s="201" t="s">
        <v>1290</v>
      </c>
    </row>
    <row r="641" spans="2:51" s="13" customFormat="1" ht="12">
      <c r="B641" s="203"/>
      <c r="C641" s="204"/>
      <c r="D641" s="205" t="s">
        <v>229</v>
      </c>
      <c r="E641" s="206" t="s">
        <v>1</v>
      </c>
      <c r="F641" s="207" t="s">
        <v>1291</v>
      </c>
      <c r="G641" s="204"/>
      <c r="H641" s="208">
        <v>163</v>
      </c>
      <c r="I641" s="209"/>
      <c r="J641" s="204"/>
      <c r="K641" s="204"/>
      <c r="L641" s="210"/>
      <c r="M641" s="211"/>
      <c r="N641" s="212"/>
      <c r="O641" s="212"/>
      <c r="P641" s="212"/>
      <c r="Q641" s="212"/>
      <c r="R641" s="212"/>
      <c r="S641" s="212"/>
      <c r="T641" s="213"/>
      <c r="AT641" s="214" t="s">
        <v>229</v>
      </c>
      <c r="AU641" s="214" t="s">
        <v>89</v>
      </c>
      <c r="AV641" s="13" t="s">
        <v>89</v>
      </c>
      <c r="AW641" s="13" t="s">
        <v>31</v>
      </c>
      <c r="AX641" s="13" t="s">
        <v>83</v>
      </c>
      <c r="AY641" s="214" t="s">
        <v>220</v>
      </c>
    </row>
    <row r="642" spans="1:65" s="2" customFormat="1" ht="24">
      <c r="A642" s="34"/>
      <c r="B642" s="35"/>
      <c r="C642" s="190" t="s">
        <v>1292</v>
      </c>
      <c r="D642" s="190" t="s">
        <v>222</v>
      </c>
      <c r="E642" s="191" t="s">
        <v>1293</v>
      </c>
      <c r="F642" s="192" t="s">
        <v>1294</v>
      </c>
      <c r="G642" s="193" t="s">
        <v>308</v>
      </c>
      <c r="H642" s="194">
        <v>63</v>
      </c>
      <c r="I642" s="195"/>
      <c r="J642" s="196">
        <f>ROUND(I642*H642,2)</f>
        <v>0</v>
      </c>
      <c r="K642" s="192" t="s">
        <v>226</v>
      </c>
      <c r="L642" s="39"/>
      <c r="M642" s="197" t="s">
        <v>1</v>
      </c>
      <c r="N642" s="198" t="s">
        <v>42</v>
      </c>
      <c r="O642" s="71"/>
      <c r="P642" s="199">
        <f>O642*H642</f>
        <v>0</v>
      </c>
      <c r="Q642" s="199">
        <v>0.00227</v>
      </c>
      <c r="R642" s="199">
        <f>Q642*H642</f>
        <v>0.14301</v>
      </c>
      <c r="S642" s="199">
        <v>0</v>
      </c>
      <c r="T642" s="200">
        <f>S642*H642</f>
        <v>0</v>
      </c>
      <c r="U642" s="34"/>
      <c r="V642" s="34"/>
      <c r="W642" s="34"/>
      <c r="X642" s="34"/>
      <c r="Y642" s="34"/>
      <c r="Z642" s="34"/>
      <c r="AA642" s="34"/>
      <c r="AB642" s="34"/>
      <c r="AC642" s="34"/>
      <c r="AD642" s="34"/>
      <c r="AE642" s="34"/>
      <c r="AR642" s="201" t="s">
        <v>298</v>
      </c>
      <c r="AT642" s="201" t="s">
        <v>222</v>
      </c>
      <c r="AU642" s="201" t="s">
        <v>89</v>
      </c>
      <c r="AY642" s="17" t="s">
        <v>220</v>
      </c>
      <c r="BE642" s="202">
        <f>IF(N642="základní",J642,0)</f>
        <v>0</v>
      </c>
      <c r="BF642" s="202">
        <f>IF(N642="snížená",J642,0)</f>
        <v>0</v>
      </c>
      <c r="BG642" s="202">
        <f>IF(N642="zákl. přenesená",J642,0)</f>
        <v>0</v>
      </c>
      <c r="BH642" s="202">
        <f>IF(N642="sníž. přenesená",J642,0)</f>
        <v>0</v>
      </c>
      <c r="BI642" s="202">
        <f>IF(N642="nulová",J642,0)</f>
        <v>0</v>
      </c>
      <c r="BJ642" s="17" t="s">
        <v>89</v>
      </c>
      <c r="BK642" s="202">
        <f>ROUND(I642*H642,2)</f>
        <v>0</v>
      </c>
      <c r="BL642" s="17" t="s">
        <v>298</v>
      </c>
      <c r="BM642" s="201" t="s">
        <v>1295</v>
      </c>
    </row>
    <row r="643" spans="2:51" s="13" customFormat="1" ht="12">
      <c r="B643" s="203"/>
      <c r="C643" s="204"/>
      <c r="D643" s="205" t="s">
        <v>229</v>
      </c>
      <c r="E643" s="206" t="s">
        <v>1</v>
      </c>
      <c r="F643" s="207" t="s">
        <v>1296</v>
      </c>
      <c r="G643" s="204"/>
      <c r="H643" s="208">
        <v>63</v>
      </c>
      <c r="I643" s="209"/>
      <c r="J643" s="204"/>
      <c r="K643" s="204"/>
      <c r="L643" s="210"/>
      <c r="M643" s="211"/>
      <c r="N643" s="212"/>
      <c r="O643" s="212"/>
      <c r="P643" s="212"/>
      <c r="Q643" s="212"/>
      <c r="R643" s="212"/>
      <c r="S643" s="212"/>
      <c r="T643" s="213"/>
      <c r="AT643" s="214" t="s">
        <v>229</v>
      </c>
      <c r="AU643" s="214" t="s">
        <v>89</v>
      </c>
      <c r="AV643" s="13" t="s">
        <v>89</v>
      </c>
      <c r="AW643" s="13" t="s">
        <v>31</v>
      </c>
      <c r="AX643" s="13" t="s">
        <v>83</v>
      </c>
      <c r="AY643" s="214" t="s">
        <v>220</v>
      </c>
    </row>
    <row r="644" spans="1:65" s="2" customFormat="1" ht="24">
      <c r="A644" s="34"/>
      <c r="B644" s="35"/>
      <c r="C644" s="190" t="s">
        <v>1297</v>
      </c>
      <c r="D644" s="190" t="s">
        <v>222</v>
      </c>
      <c r="E644" s="191" t="s">
        <v>1298</v>
      </c>
      <c r="F644" s="192" t="s">
        <v>1299</v>
      </c>
      <c r="G644" s="193" t="s">
        <v>308</v>
      </c>
      <c r="H644" s="194">
        <v>42</v>
      </c>
      <c r="I644" s="195"/>
      <c r="J644" s="196">
        <f>ROUND(I644*H644,2)</f>
        <v>0</v>
      </c>
      <c r="K644" s="192" t="s">
        <v>226</v>
      </c>
      <c r="L644" s="39"/>
      <c r="M644" s="197" t="s">
        <v>1</v>
      </c>
      <c r="N644" s="198" t="s">
        <v>42</v>
      </c>
      <c r="O644" s="71"/>
      <c r="P644" s="199">
        <f>O644*H644</f>
        <v>0</v>
      </c>
      <c r="Q644" s="199">
        <v>0.0024</v>
      </c>
      <c r="R644" s="199">
        <f>Q644*H644</f>
        <v>0.10079999999999999</v>
      </c>
      <c r="S644" s="199">
        <v>0</v>
      </c>
      <c r="T644" s="200">
        <f>S644*H644</f>
        <v>0</v>
      </c>
      <c r="U644" s="34"/>
      <c r="V644" s="34"/>
      <c r="W644" s="34"/>
      <c r="X644" s="34"/>
      <c r="Y644" s="34"/>
      <c r="Z644" s="34"/>
      <c r="AA644" s="34"/>
      <c r="AB644" s="34"/>
      <c r="AC644" s="34"/>
      <c r="AD644" s="34"/>
      <c r="AE644" s="34"/>
      <c r="AR644" s="201" t="s">
        <v>227</v>
      </c>
      <c r="AT644" s="201" t="s">
        <v>222</v>
      </c>
      <c r="AU644" s="201" t="s">
        <v>89</v>
      </c>
      <c r="AY644" s="17" t="s">
        <v>220</v>
      </c>
      <c r="BE644" s="202">
        <f>IF(N644="základní",J644,0)</f>
        <v>0</v>
      </c>
      <c r="BF644" s="202">
        <f>IF(N644="snížená",J644,0)</f>
        <v>0</v>
      </c>
      <c r="BG644" s="202">
        <f>IF(N644="zákl. přenesená",J644,0)</f>
        <v>0</v>
      </c>
      <c r="BH644" s="202">
        <f>IF(N644="sníž. přenesená",J644,0)</f>
        <v>0</v>
      </c>
      <c r="BI644" s="202">
        <f>IF(N644="nulová",J644,0)</f>
        <v>0</v>
      </c>
      <c r="BJ644" s="17" t="s">
        <v>89</v>
      </c>
      <c r="BK644" s="202">
        <f>ROUND(I644*H644,2)</f>
        <v>0</v>
      </c>
      <c r="BL644" s="17" t="s">
        <v>227</v>
      </c>
      <c r="BM644" s="201" t="s">
        <v>1300</v>
      </c>
    </row>
    <row r="645" spans="2:51" s="13" customFormat="1" ht="12">
      <c r="B645" s="203"/>
      <c r="C645" s="204"/>
      <c r="D645" s="205" t="s">
        <v>229</v>
      </c>
      <c r="E645" s="206" t="s">
        <v>1</v>
      </c>
      <c r="F645" s="207" t="s">
        <v>1301</v>
      </c>
      <c r="G645" s="204"/>
      <c r="H645" s="208">
        <v>42</v>
      </c>
      <c r="I645" s="209"/>
      <c r="J645" s="204"/>
      <c r="K645" s="204"/>
      <c r="L645" s="210"/>
      <c r="M645" s="211"/>
      <c r="N645" s="212"/>
      <c r="O645" s="212"/>
      <c r="P645" s="212"/>
      <c r="Q645" s="212"/>
      <c r="R645" s="212"/>
      <c r="S645" s="212"/>
      <c r="T645" s="213"/>
      <c r="AT645" s="214" t="s">
        <v>229</v>
      </c>
      <c r="AU645" s="214" t="s">
        <v>89</v>
      </c>
      <c r="AV645" s="13" t="s">
        <v>89</v>
      </c>
      <c r="AW645" s="13" t="s">
        <v>31</v>
      </c>
      <c r="AX645" s="13" t="s">
        <v>83</v>
      </c>
      <c r="AY645" s="214" t="s">
        <v>220</v>
      </c>
    </row>
    <row r="646" spans="1:65" s="2" customFormat="1" ht="24">
      <c r="A646" s="34"/>
      <c r="B646" s="35"/>
      <c r="C646" s="190" t="s">
        <v>1302</v>
      </c>
      <c r="D646" s="190" t="s">
        <v>222</v>
      </c>
      <c r="E646" s="191" t="s">
        <v>1303</v>
      </c>
      <c r="F646" s="192" t="s">
        <v>1304</v>
      </c>
      <c r="G646" s="193" t="s">
        <v>308</v>
      </c>
      <c r="H646" s="194">
        <v>7.7</v>
      </c>
      <c r="I646" s="195"/>
      <c r="J646" s="196">
        <f>ROUND(I646*H646,2)</f>
        <v>0</v>
      </c>
      <c r="K646" s="192" t="s">
        <v>226</v>
      </c>
      <c r="L646" s="39"/>
      <c r="M646" s="197" t="s">
        <v>1</v>
      </c>
      <c r="N646" s="198" t="s">
        <v>42</v>
      </c>
      <c r="O646" s="71"/>
      <c r="P646" s="199">
        <f>O646*H646</f>
        <v>0</v>
      </c>
      <c r="Q646" s="199">
        <v>0.00136</v>
      </c>
      <c r="R646" s="199">
        <f>Q646*H646</f>
        <v>0.010472</v>
      </c>
      <c r="S646" s="199">
        <v>0</v>
      </c>
      <c r="T646" s="200">
        <f>S646*H646</f>
        <v>0</v>
      </c>
      <c r="U646" s="34"/>
      <c r="V646" s="34"/>
      <c r="W646" s="34"/>
      <c r="X646" s="34"/>
      <c r="Y646" s="34"/>
      <c r="Z646" s="34"/>
      <c r="AA646" s="34"/>
      <c r="AB646" s="34"/>
      <c r="AC646" s="34"/>
      <c r="AD646" s="34"/>
      <c r="AE646" s="34"/>
      <c r="AR646" s="201" t="s">
        <v>298</v>
      </c>
      <c r="AT646" s="201" t="s">
        <v>222</v>
      </c>
      <c r="AU646" s="201" t="s">
        <v>89</v>
      </c>
      <c r="AY646" s="17" t="s">
        <v>220</v>
      </c>
      <c r="BE646" s="202">
        <f>IF(N646="základní",J646,0)</f>
        <v>0</v>
      </c>
      <c r="BF646" s="202">
        <f>IF(N646="snížená",J646,0)</f>
        <v>0</v>
      </c>
      <c r="BG646" s="202">
        <f>IF(N646="zákl. přenesená",J646,0)</f>
        <v>0</v>
      </c>
      <c r="BH646" s="202">
        <f>IF(N646="sníž. přenesená",J646,0)</f>
        <v>0</v>
      </c>
      <c r="BI646" s="202">
        <f>IF(N646="nulová",J646,0)</f>
        <v>0</v>
      </c>
      <c r="BJ646" s="17" t="s">
        <v>89</v>
      </c>
      <c r="BK646" s="202">
        <f>ROUND(I646*H646,2)</f>
        <v>0</v>
      </c>
      <c r="BL646" s="17" t="s">
        <v>298</v>
      </c>
      <c r="BM646" s="201" t="s">
        <v>1305</v>
      </c>
    </row>
    <row r="647" spans="2:51" s="13" customFormat="1" ht="12">
      <c r="B647" s="203"/>
      <c r="C647" s="204"/>
      <c r="D647" s="205" t="s">
        <v>229</v>
      </c>
      <c r="E647" s="206" t="s">
        <v>1</v>
      </c>
      <c r="F647" s="207" t="s">
        <v>1306</v>
      </c>
      <c r="G647" s="204"/>
      <c r="H647" s="208">
        <v>7.7</v>
      </c>
      <c r="I647" s="209"/>
      <c r="J647" s="204"/>
      <c r="K647" s="204"/>
      <c r="L647" s="210"/>
      <c r="M647" s="211"/>
      <c r="N647" s="212"/>
      <c r="O647" s="212"/>
      <c r="P647" s="212"/>
      <c r="Q647" s="212"/>
      <c r="R647" s="212"/>
      <c r="S647" s="212"/>
      <c r="T647" s="213"/>
      <c r="AT647" s="214" t="s">
        <v>229</v>
      </c>
      <c r="AU647" s="214" t="s">
        <v>89</v>
      </c>
      <c r="AV647" s="13" t="s">
        <v>89</v>
      </c>
      <c r="AW647" s="13" t="s">
        <v>31</v>
      </c>
      <c r="AX647" s="13" t="s">
        <v>83</v>
      </c>
      <c r="AY647" s="214" t="s">
        <v>220</v>
      </c>
    </row>
    <row r="648" spans="1:65" s="2" customFormat="1" ht="24">
      <c r="A648" s="34"/>
      <c r="B648" s="35"/>
      <c r="C648" s="190" t="s">
        <v>1307</v>
      </c>
      <c r="D648" s="190" t="s">
        <v>222</v>
      </c>
      <c r="E648" s="191" t="s">
        <v>1303</v>
      </c>
      <c r="F648" s="192" t="s">
        <v>1304</v>
      </c>
      <c r="G648" s="193" t="s">
        <v>308</v>
      </c>
      <c r="H648" s="194">
        <v>26.65</v>
      </c>
      <c r="I648" s="195"/>
      <c r="J648" s="196">
        <f>ROUND(I648*H648,2)</f>
        <v>0</v>
      </c>
      <c r="K648" s="192" t="s">
        <v>226</v>
      </c>
      <c r="L648" s="39"/>
      <c r="M648" s="197" t="s">
        <v>1</v>
      </c>
      <c r="N648" s="198" t="s">
        <v>42</v>
      </c>
      <c r="O648" s="71"/>
      <c r="P648" s="199">
        <f>O648*H648</f>
        <v>0</v>
      </c>
      <c r="Q648" s="199">
        <v>0.00136</v>
      </c>
      <c r="R648" s="199">
        <f>Q648*H648</f>
        <v>0.036244</v>
      </c>
      <c r="S648" s="199">
        <v>0</v>
      </c>
      <c r="T648" s="200">
        <f>S648*H648</f>
        <v>0</v>
      </c>
      <c r="U648" s="34"/>
      <c r="V648" s="34"/>
      <c r="W648" s="34"/>
      <c r="X648" s="34"/>
      <c r="Y648" s="34"/>
      <c r="Z648" s="34"/>
      <c r="AA648" s="34"/>
      <c r="AB648" s="34"/>
      <c r="AC648" s="34"/>
      <c r="AD648" s="34"/>
      <c r="AE648" s="34"/>
      <c r="AR648" s="201" t="s">
        <v>298</v>
      </c>
      <c r="AT648" s="201" t="s">
        <v>222</v>
      </c>
      <c r="AU648" s="201" t="s">
        <v>89</v>
      </c>
      <c r="AY648" s="17" t="s">
        <v>220</v>
      </c>
      <c r="BE648" s="202">
        <f>IF(N648="základní",J648,0)</f>
        <v>0</v>
      </c>
      <c r="BF648" s="202">
        <f>IF(N648="snížená",J648,0)</f>
        <v>0</v>
      </c>
      <c r="BG648" s="202">
        <f>IF(N648="zákl. přenesená",J648,0)</f>
        <v>0</v>
      </c>
      <c r="BH648" s="202">
        <f>IF(N648="sníž. přenesená",J648,0)</f>
        <v>0</v>
      </c>
      <c r="BI648" s="202">
        <f>IF(N648="nulová",J648,0)</f>
        <v>0</v>
      </c>
      <c r="BJ648" s="17" t="s">
        <v>89</v>
      </c>
      <c r="BK648" s="202">
        <f>ROUND(I648*H648,2)</f>
        <v>0</v>
      </c>
      <c r="BL648" s="17" t="s">
        <v>298</v>
      </c>
      <c r="BM648" s="201" t="s">
        <v>1308</v>
      </c>
    </row>
    <row r="649" spans="2:51" s="13" customFormat="1" ht="12">
      <c r="B649" s="203"/>
      <c r="C649" s="204"/>
      <c r="D649" s="205" t="s">
        <v>229</v>
      </c>
      <c r="E649" s="206" t="s">
        <v>1</v>
      </c>
      <c r="F649" s="207" t="s">
        <v>1309</v>
      </c>
      <c r="G649" s="204"/>
      <c r="H649" s="208">
        <v>26.65</v>
      </c>
      <c r="I649" s="209"/>
      <c r="J649" s="204"/>
      <c r="K649" s="204"/>
      <c r="L649" s="210"/>
      <c r="M649" s="211"/>
      <c r="N649" s="212"/>
      <c r="O649" s="212"/>
      <c r="P649" s="212"/>
      <c r="Q649" s="212"/>
      <c r="R649" s="212"/>
      <c r="S649" s="212"/>
      <c r="T649" s="213"/>
      <c r="AT649" s="214" t="s">
        <v>229</v>
      </c>
      <c r="AU649" s="214" t="s">
        <v>89</v>
      </c>
      <c r="AV649" s="13" t="s">
        <v>89</v>
      </c>
      <c r="AW649" s="13" t="s">
        <v>31</v>
      </c>
      <c r="AX649" s="13" t="s">
        <v>83</v>
      </c>
      <c r="AY649" s="214" t="s">
        <v>220</v>
      </c>
    </row>
    <row r="650" spans="1:65" s="2" customFormat="1" ht="24">
      <c r="A650" s="34"/>
      <c r="B650" s="35"/>
      <c r="C650" s="190" t="s">
        <v>1310</v>
      </c>
      <c r="D650" s="190" t="s">
        <v>222</v>
      </c>
      <c r="E650" s="191" t="s">
        <v>1311</v>
      </c>
      <c r="F650" s="192" t="s">
        <v>1312</v>
      </c>
      <c r="G650" s="193" t="s">
        <v>308</v>
      </c>
      <c r="H650" s="194">
        <v>69.2</v>
      </c>
      <c r="I650" s="195"/>
      <c r="J650" s="196">
        <f>ROUND(I650*H650,2)</f>
        <v>0</v>
      </c>
      <c r="K650" s="192" t="s">
        <v>226</v>
      </c>
      <c r="L650" s="39"/>
      <c r="M650" s="197" t="s">
        <v>1</v>
      </c>
      <c r="N650" s="198" t="s">
        <v>42</v>
      </c>
      <c r="O650" s="71"/>
      <c r="P650" s="199">
        <f>O650*H650</f>
        <v>0</v>
      </c>
      <c r="Q650" s="199">
        <v>0.00179</v>
      </c>
      <c r="R650" s="199">
        <f>Q650*H650</f>
        <v>0.123868</v>
      </c>
      <c r="S650" s="199">
        <v>0</v>
      </c>
      <c r="T650" s="200">
        <f>S650*H650</f>
        <v>0</v>
      </c>
      <c r="U650" s="34"/>
      <c r="V650" s="34"/>
      <c r="W650" s="34"/>
      <c r="X650" s="34"/>
      <c r="Y650" s="34"/>
      <c r="Z650" s="34"/>
      <c r="AA650" s="34"/>
      <c r="AB650" s="34"/>
      <c r="AC650" s="34"/>
      <c r="AD650" s="34"/>
      <c r="AE650" s="34"/>
      <c r="AR650" s="201" t="s">
        <v>298</v>
      </c>
      <c r="AT650" s="201" t="s">
        <v>222</v>
      </c>
      <c r="AU650" s="201" t="s">
        <v>89</v>
      </c>
      <c r="AY650" s="17" t="s">
        <v>220</v>
      </c>
      <c r="BE650" s="202">
        <f>IF(N650="základní",J650,0)</f>
        <v>0</v>
      </c>
      <c r="BF650" s="202">
        <f>IF(N650="snížená",J650,0)</f>
        <v>0</v>
      </c>
      <c r="BG650" s="202">
        <f>IF(N650="zákl. přenesená",J650,0)</f>
        <v>0</v>
      </c>
      <c r="BH650" s="202">
        <f>IF(N650="sníž. přenesená",J650,0)</f>
        <v>0</v>
      </c>
      <c r="BI650" s="202">
        <f>IF(N650="nulová",J650,0)</f>
        <v>0</v>
      </c>
      <c r="BJ650" s="17" t="s">
        <v>89</v>
      </c>
      <c r="BK650" s="202">
        <f>ROUND(I650*H650,2)</f>
        <v>0</v>
      </c>
      <c r="BL650" s="17" t="s">
        <v>298</v>
      </c>
      <c r="BM650" s="201" t="s">
        <v>1313</v>
      </c>
    </row>
    <row r="651" spans="2:51" s="13" customFormat="1" ht="12">
      <c r="B651" s="203"/>
      <c r="C651" s="204"/>
      <c r="D651" s="205" t="s">
        <v>229</v>
      </c>
      <c r="E651" s="206" t="s">
        <v>1</v>
      </c>
      <c r="F651" s="207" t="s">
        <v>1314</v>
      </c>
      <c r="G651" s="204"/>
      <c r="H651" s="208">
        <v>69.2</v>
      </c>
      <c r="I651" s="209"/>
      <c r="J651" s="204"/>
      <c r="K651" s="204"/>
      <c r="L651" s="210"/>
      <c r="M651" s="211"/>
      <c r="N651" s="212"/>
      <c r="O651" s="212"/>
      <c r="P651" s="212"/>
      <c r="Q651" s="212"/>
      <c r="R651" s="212"/>
      <c r="S651" s="212"/>
      <c r="T651" s="213"/>
      <c r="AT651" s="214" t="s">
        <v>229</v>
      </c>
      <c r="AU651" s="214" t="s">
        <v>89</v>
      </c>
      <c r="AV651" s="13" t="s">
        <v>89</v>
      </c>
      <c r="AW651" s="13" t="s">
        <v>31</v>
      </c>
      <c r="AX651" s="13" t="s">
        <v>83</v>
      </c>
      <c r="AY651" s="214" t="s">
        <v>220</v>
      </c>
    </row>
    <row r="652" spans="1:65" s="2" customFormat="1" ht="24">
      <c r="A652" s="34"/>
      <c r="B652" s="35"/>
      <c r="C652" s="190" t="s">
        <v>1315</v>
      </c>
      <c r="D652" s="190" t="s">
        <v>222</v>
      </c>
      <c r="E652" s="191" t="s">
        <v>1316</v>
      </c>
      <c r="F652" s="192" t="s">
        <v>1317</v>
      </c>
      <c r="G652" s="193" t="s">
        <v>308</v>
      </c>
      <c r="H652" s="194">
        <v>32</v>
      </c>
      <c r="I652" s="195"/>
      <c r="J652" s="196">
        <f>ROUND(I652*H652,2)</f>
        <v>0</v>
      </c>
      <c r="K652" s="192" t="s">
        <v>226</v>
      </c>
      <c r="L652" s="39"/>
      <c r="M652" s="197" t="s">
        <v>1</v>
      </c>
      <c r="N652" s="198" t="s">
        <v>42</v>
      </c>
      <c r="O652" s="71"/>
      <c r="P652" s="199">
        <f>O652*H652</f>
        <v>0</v>
      </c>
      <c r="Q652" s="199">
        <v>0.00291</v>
      </c>
      <c r="R652" s="199">
        <f>Q652*H652</f>
        <v>0.09312</v>
      </c>
      <c r="S652" s="199">
        <v>0</v>
      </c>
      <c r="T652" s="200">
        <f>S652*H652</f>
        <v>0</v>
      </c>
      <c r="U652" s="34"/>
      <c r="V652" s="34"/>
      <c r="W652" s="34"/>
      <c r="X652" s="34"/>
      <c r="Y652" s="34"/>
      <c r="Z652" s="34"/>
      <c r="AA652" s="34"/>
      <c r="AB652" s="34"/>
      <c r="AC652" s="34"/>
      <c r="AD652" s="34"/>
      <c r="AE652" s="34"/>
      <c r="AR652" s="201" t="s">
        <v>298</v>
      </c>
      <c r="AT652" s="201" t="s">
        <v>222</v>
      </c>
      <c r="AU652" s="201" t="s">
        <v>89</v>
      </c>
      <c r="AY652" s="17" t="s">
        <v>220</v>
      </c>
      <c r="BE652" s="202">
        <f>IF(N652="základní",J652,0)</f>
        <v>0</v>
      </c>
      <c r="BF652" s="202">
        <f>IF(N652="snížená",J652,0)</f>
        <v>0</v>
      </c>
      <c r="BG652" s="202">
        <f>IF(N652="zákl. přenesená",J652,0)</f>
        <v>0</v>
      </c>
      <c r="BH652" s="202">
        <f>IF(N652="sníž. přenesená",J652,0)</f>
        <v>0</v>
      </c>
      <c r="BI652" s="202">
        <f>IF(N652="nulová",J652,0)</f>
        <v>0</v>
      </c>
      <c r="BJ652" s="17" t="s">
        <v>89</v>
      </c>
      <c r="BK652" s="202">
        <f>ROUND(I652*H652,2)</f>
        <v>0</v>
      </c>
      <c r="BL652" s="17" t="s">
        <v>298</v>
      </c>
      <c r="BM652" s="201" t="s">
        <v>1318</v>
      </c>
    </row>
    <row r="653" spans="2:51" s="13" customFormat="1" ht="12">
      <c r="B653" s="203"/>
      <c r="C653" s="204"/>
      <c r="D653" s="205" t="s">
        <v>229</v>
      </c>
      <c r="E653" s="206" t="s">
        <v>1</v>
      </c>
      <c r="F653" s="207" t="s">
        <v>1319</v>
      </c>
      <c r="G653" s="204"/>
      <c r="H653" s="208">
        <v>32</v>
      </c>
      <c r="I653" s="209"/>
      <c r="J653" s="204"/>
      <c r="K653" s="204"/>
      <c r="L653" s="210"/>
      <c r="M653" s="211"/>
      <c r="N653" s="212"/>
      <c r="O653" s="212"/>
      <c r="P653" s="212"/>
      <c r="Q653" s="212"/>
      <c r="R653" s="212"/>
      <c r="S653" s="212"/>
      <c r="T653" s="213"/>
      <c r="AT653" s="214" t="s">
        <v>229</v>
      </c>
      <c r="AU653" s="214" t="s">
        <v>89</v>
      </c>
      <c r="AV653" s="13" t="s">
        <v>89</v>
      </c>
      <c r="AW653" s="13" t="s">
        <v>31</v>
      </c>
      <c r="AX653" s="13" t="s">
        <v>83</v>
      </c>
      <c r="AY653" s="214" t="s">
        <v>220</v>
      </c>
    </row>
    <row r="654" spans="1:65" s="2" customFormat="1" ht="24">
      <c r="A654" s="34"/>
      <c r="B654" s="35"/>
      <c r="C654" s="190" t="s">
        <v>1320</v>
      </c>
      <c r="D654" s="190" t="s">
        <v>222</v>
      </c>
      <c r="E654" s="191" t="s">
        <v>1321</v>
      </c>
      <c r="F654" s="192" t="s">
        <v>1322</v>
      </c>
      <c r="G654" s="193" t="s">
        <v>308</v>
      </c>
      <c r="H654" s="194">
        <v>13.5</v>
      </c>
      <c r="I654" s="195"/>
      <c r="J654" s="196">
        <f>ROUND(I654*H654,2)</f>
        <v>0</v>
      </c>
      <c r="K654" s="192" t="s">
        <v>226</v>
      </c>
      <c r="L654" s="39"/>
      <c r="M654" s="197" t="s">
        <v>1</v>
      </c>
      <c r="N654" s="198" t="s">
        <v>42</v>
      </c>
      <c r="O654" s="71"/>
      <c r="P654" s="199">
        <f>O654*H654</f>
        <v>0</v>
      </c>
      <c r="Q654" s="199">
        <v>0.00184</v>
      </c>
      <c r="R654" s="199">
        <f>Q654*H654</f>
        <v>0.02484</v>
      </c>
      <c r="S654" s="199">
        <v>0</v>
      </c>
      <c r="T654" s="200">
        <f>S654*H654</f>
        <v>0</v>
      </c>
      <c r="U654" s="34"/>
      <c r="V654" s="34"/>
      <c r="W654" s="34"/>
      <c r="X654" s="34"/>
      <c r="Y654" s="34"/>
      <c r="Z654" s="34"/>
      <c r="AA654" s="34"/>
      <c r="AB654" s="34"/>
      <c r="AC654" s="34"/>
      <c r="AD654" s="34"/>
      <c r="AE654" s="34"/>
      <c r="AR654" s="201" t="s">
        <v>298</v>
      </c>
      <c r="AT654" s="201" t="s">
        <v>222</v>
      </c>
      <c r="AU654" s="201" t="s">
        <v>89</v>
      </c>
      <c r="AY654" s="17" t="s">
        <v>220</v>
      </c>
      <c r="BE654" s="202">
        <f>IF(N654="základní",J654,0)</f>
        <v>0</v>
      </c>
      <c r="BF654" s="202">
        <f>IF(N654="snížená",J654,0)</f>
        <v>0</v>
      </c>
      <c r="BG654" s="202">
        <f>IF(N654="zákl. přenesená",J654,0)</f>
        <v>0</v>
      </c>
      <c r="BH654" s="202">
        <f>IF(N654="sníž. přenesená",J654,0)</f>
        <v>0</v>
      </c>
      <c r="BI654" s="202">
        <f>IF(N654="nulová",J654,0)</f>
        <v>0</v>
      </c>
      <c r="BJ654" s="17" t="s">
        <v>89</v>
      </c>
      <c r="BK654" s="202">
        <f>ROUND(I654*H654,2)</f>
        <v>0</v>
      </c>
      <c r="BL654" s="17" t="s">
        <v>298</v>
      </c>
      <c r="BM654" s="201" t="s">
        <v>1323</v>
      </c>
    </row>
    <row r="655" spans="2:51" s="13" customFormat="1" ht="12">
      <c r="B655" s="203"/>
      <c r="C655" s="204"/>
      <c r="D655" s="205" t="s">
        <v>229</v>
      </c>
      <c r="E655" s="206" t="s">
        <v>1</v>
      </c>
      <c r="F655" s="207" t="s">
        <v>1324</v>
      </c>
      <c r="G655" s="204"/>
      <c r="H655" s="208">
        <v>13.5</v>
      </c>
      <c r="I655" s="209"/>
      <c r="J655" s="204"/>
      <c r="K655" s="204"/>
      <c r="L655" s="210"/>
      <c r="M655" s="211"/>
      <c r="N655" s="212"/>
      <c r="O655" s="212"/>
      <c r="P655" s="212"/>
      <c r="Q655" s="212"/>
      <c r="R655" s="212"/>
      <c r="S655" s="212"/>
      <c r="T655" s="213"/>
      <c r="AT655" s="214" t="s">
        <v>229</v>
      </c>
      <c r="AU655" s="214" t="s">
        <v>89</v>
      </c>
      <c r="AV655" s="13" t="s">
        <v>89</v>
      </c>
      <c r="AW655" s="13" t="s">
        <v>31</v>
      </c>
      <c r="AX655" s="13" t="s">
        <v>83</v>
      </c>
      <c r="AY655" s="214" t="s">
        <v>220</v>
      </c>
    </row>
    <row r="656" spans="1:65" s="2" customFormat="1" ht="21.75" customHeight="1">
      <c r="A656" s="34"/>
      <c r="B656" s="35"/>
      <c r="C656" s="190" t="s">
        <v>1325</v>
      </c>
      <c r="D656" s="190" t="s">
        <v>222</v>
      </c>
      <c r="E656" s="191" t="s">
        <v>1326</v>
      </c>
      <c r="F656" s="192" t="s">
        <v>1327</v>
      </c>
      <c r="G656" s="193" t="s">
        <v>308</v>
      </c>
      <c r="H656" s="194">
        <v>44</v>
      </c>
      <c r="I656" s="195"/>
      <c r="J656" s="196">
        <f>ROUND(I656*H656,2)</f>
        <v>0</v>
      </c>
      <c r="K656" s="192" t="s">
        <v>226</v>
      </c>
      <c r="L656" s="39"/>
      <c r="M656" s="197" t="s">
        <v>1</v>
      </c>
      <c r="N656" s="198" t="s">
        <v>42</v>
      </c>
      <c r="O656" s="71"/>
      <c r="P656" s="199">
        <f>O656*H656</f>
        <v>0</v>
      </c>
      <c r="Q656" s="199">
        <v>0.0009</v>
      </c>
      <c r="R656" s="199">
        <f>Q656*H656</f>
        <v>0.039599999999999996</v>
      </c>
      <c r="S656" s="199">
        <v>0</v>
      </c>
      <c r="T656" s="200">
        <f>S656*H656</f>
        <v>0</v>
      </c>
      <c r="U656" s="34"/>
      <c r="V656" s="34"/>
      <c r="W656" s="34"/>
      <c r="X656" s="34"/>
      <c r="Y656" s="34"/>
      <c r="Z656" s="34"/>
      <c r="AA656" s="34"/>
      <c r="AB656" s="34"/>
      <c r="AC656" s="34"/>
      <c r="AD656" s="34"/>
      <c r="AE656" s="34"/>
      <c r="AR656" s="201" t="s">
        <v>298</v>
      </c>
      <c r="AT656" s="201" t="s">
        <v>222</v>
      </c>
      <c r="AU656" s="201" t="s">
        <v>89</v>
      </c>
      <c r="AY656" s="17" t="s">
        <v>220</v>
      </c>
      <c r="BE656" s="202">
        <f>IF(N656="základní",J656,0)</f>
        <v>0</v>
      </c>
      <c r="BF656" s="202">
        <f>IF(N656="snížená",J656,0)</f>
        <v>0</v>
      </c>
      <c r="BG656" s="202">
        <f>IF(N656="zákl. přenesená",J656,0)</f>
        <v>0</v>
      </c>
      <c r="BH656" s="202">
        <f>IF(N656="sníž. přenesená",J656,0)</f>
        <v>0</v>
      </c>
      <c r="BI656" s="202">
        <f>IF(N656="nulová",J656,0)</f>
        <v>0</v>
      </c>
      <c r="BJ656" s="17" t="s">
        <v>89</v>
      </c>
      <c r="BK656" s="202">
        <f>ROUND(I656*H656,2)</f>
        <v>0</v>
      </c>
      <c r="BL656" s="17" t="s">
        <v>298</v>
      </c>
      <c r="BM656" s="201" t="s">
        <v>1328</v>
      </c>
    </row>
    <row r="657" spans="2:51" s="13" customFormat="1" ht="12">
      <c r="B657" s="203"/>
      <c r="C657" s="204"/>
      <c r="D657" s="205" t="s">
        <v>229</v>
      </c>
      <c r="E657" s="206" t="s">
        <v>1</v>
      </c>
      <c r="F657" s="207" t="s">
        <v>1329</v>
      </c>
      <c r="G657" s="204"/>
      <c r="H657" s="208">
        <v>44</v>
      </c>
      <c r="I657" s="209"/>
      <c r="J657" s="204"/>
      <c r="K657" s="204"/>
      <c r="L657" s="210"/>
      <c r="M657" s="211"/>
      <c r="N657" s="212"/>
      <c r="O657" s="212"/>
      <c r="P657" s="212"/>
      <c r="Q657" s="212"/>
      <c r="R657" s="212"/>
      <c r="S657" s="212"/>
      <c r="T657" s="213"/>
      <c r="AT657" s="214" t="s">
        <v>229</v>
      </c>
      <c r="AU657" s="214" t="s">
        <v>89</v>
      </c>
      <c r="AV657" s="13" t="s">
        <v>89</v>
      </c>
      <c r="AW657" s="13" t="s">
        <v>31</v>
      </c>
      <c r="AX657" s="13" t="s">
        <v>83</v>
      </c>
      <c r="AY657" s="214" t="s">
        <v>220</v>
      </c>
    </row>
    <row r="658" spans="1:65" s="2" customFormat="1" ht="21.75" customHeight="1">
      <c r="A658" s="34"/>
      <c r="B658" s="35"/>
      <c r="C658" s="190" t="s">
        <v>1330</v>
      </c>
      <c r="D658" s="190" t="s">
        <v>222</v>
      </c>
      <c r="E658" s="191" t="s">
        <v>1331</v>
      </c>
      <c r="F658" s="192" t="s">
        <v>1332</v>
      </c>
      <c r="G658" s="193" t="s">
        <v>308</v>
      </c>
      <c r="H658" s="194">
        <v>4</v>
      </c>
      <c r="I658" s="195"/>
      <c r="J658" s="196">
        <f>ROUND(I658*H658,2)</f>
        <v>0</v>
      </c>
      <c r="K658" s="192" t="s">
        <v>226</v>
      </c>
      <c r="L658" s="39"/>
      <c r="M658" s="197" t="s">
        <v>1</v>
      </c>
      <c r="N658" s="198" t="s">
        <v>42</v>
      </c>
      <c r="O658" s="71"/>
      <c r="P658" s="199">
        <f>O658*H658</f>
        <v>0</v>
      </c>
      <c r="Q658" s="199">
        <v>0.00091</v>
      </c>
      <c r="R658" s="199">
        <f>Q658*H658</f>
        <v>0.00364</v>
      </c>
      <c r="S658" s="199">
        <v>0</v>
      </c>
      <c r="T658" s="200">
        <f>S658*H658</f>
        <v>0</v>
      </c>
      <c r="U658" s="34"/>
      <c r="V658" s="34"/>
      <c r="W658" s="34"/>
      <c r="X658" s="34"/>
      <c r="Y658" s="34"/>
      <c r="Z658" s="34"/>
      <c r="AA658" s="34"/>
      <c r="AB658" s="34"/>
      <c r="AC658" s="34"/>
      <c r="AD658" s="34"/>
      <c r="AE658" s="34"/>
      <c r="AR658" s="201" t="s">
        <v>298</v>
      </c>
      <c r="AT658" s="201" t="s">
        <v>222</v>
      </c>
      <c r="AU658" s="201" t="s">
        <v>89</v>
      </c>
      <c r="AY658" s="17" t="s">
        <v>220</v>
      </c>
      <c r="BE658" s="202">
        <f>IF(N658="základní",J658,0)</f>
        <v>0</v>
      </c>
      <c r="BF658" s="202">
        <f>IF(N658="snížená",J658,0)</f>
        <v>0</v>
      </c>
      <c r="BG658" s="202">
        <f>IF(N658="zákl. přenesená",J658,0)</f>
        <v>0</v>
      </c>
      <c r="BH658" s="202">
        <f>IF(N658="sníž. přenesená",J658,0)</f>
        <v>0</v>
      </c>
      <c r="BI658" s="202">
        <f>IF(N658="nulová",J658,0)</f>
        <v>0</v>
      </c>
      <c r="BJ658" s="17" t="s">
        <v>89</v>
      </c>
      <c r="BK658" s="202">
        <f>ROUND(I658*H658,2)</f>
        <v>0</v>
      </c>
      <c r="BL658" s="17" t="s">
        <v>298</v>
      </c>
      <c r="BM658" s="201" t="s">
        <v>1333</v>
      </c>
    </row>
    <row r="659" spans="2:51" s="13" customFormat="1" ht="12">
      <c r="B659" s="203"/>
      <c r="C659" s="204"/>
      <c r="D659" s="205" t="s">
        <v>229</v>
      </c>
      <c r="E659" s="206" t="s">
        <v>1</v>
      </c>
      <c r="F659" s="207" t="s">
        <v>1334</v>
      </c>
      <c r="G659" s="204"/>
      <c r="H659" s="208">
        <v>4</v>
      </c>
      <c r="I659" s="209"/>
      <c r="J659" s="204"/>
      <c r="K659" s="204"/>
      <c r="L659" s="210"/>
      <c r="M659" s="211"/>
      <c r="N659" s="212"/>
      <c r="O659" s="212"/>
      <c r="P659" s="212"/>
      <c r="Q659" s="212"/>
      <c r="R659" s="212"/>
      <c r="S659" s="212"/>
      <c r="T659" s="213"/>
      <c r="AT659" s="214" t="s">
        <v>229</v>
      </c>
      <c r="AU659" s="214" t="s">
        <v>89</v>
      </c>
      <c r="AV659" s="13" t="s">
        <v>89</v>
      </c>
      <c r="AW659" s="13" t="s">
        <v>31</v>
      </c>
      <c r="AX659" s="13" t="s">
        <v>83</v>
      </c>
      <c r="AY659" s="214" t="s">
        <v>220</v>
      </c>
    </row>
    <row r="660" spans="1:65" s="2" customFormat="1" ht="24">
      <c r="A660" s="34"/>
      <c r="B660" s="35"/>
      <c r="C660" s="190" t="s">
        <v>1335</v>
      </c>
      <c r="D660" s="190" t="s">
        <v>222</v>
      </c>
      <c r="E660" s="191" t="s">
        <v>1336</v>
      </c>
      <c r="F660" s="192" t="s">
        <v>1337</v>
      </c>
      <c r="G660" s="193" t="s">
        <v>308</v>
      </c>
      <c r="H660" s="194">
        <v>14</v>
      </c>
      <c r="I660" s="195"/>
      <c r="J660" s="196">
        <f>ROUND(I660*H660,2)</f>
        <v>0</v>
      </c>
      <c r="K660" s="192" t="s">
        <v>226</v>
      </c>
      <c r="L660" s="39"/>
      <c r="M660" s="197" t="s">
        <v>1</v>
      </c>
      <c r="N660" s="198" t="s">
        <v>42</v>
      </c>
      <c r="O660" s="71"/>
      <c r="P660" s="199">
        <f>O660*H660</f>
        <v>0</v>
      </c>
      <c r="Q660" s="199">
        <v>0.00086</v>
      </c>
      <c r="R660" s="199">
        <f>Q660*H660</f>
        <v>0.01204</v>
      </c>
      <c r="S660" s="199">
        <v>0</v>
      </c>
      <c r="T660" s="200">
        <f>S660*H660</f>
        <v>0</v>
      </c>
      <c r="U660" s="34"/>
      <c r="V660" s="34"/>
      <c r="W660" s="34"/>
      <c r="X660" s="34"/>
      <c r="Y660" s="34"/>
      <c r="Z660" s="34"/>
      <c r="AA660" s="34"/>
      <c r="AB660" s="34"/>
      <c r="AC660" s="34"/>
      <c r="AD660" s="34"/>
      <c r="AE660" s="34"/>
      <c r="AR660" s="201" t="s">
        <v>298</v>
      </c>
      <c r="AT660" s="201" t="s">
        <v>222</v>
      </c>
      <c r="AU660" s="201" t="s">
        <v>89</v>
      </c>
      <c r="AY660" s="17" t="s">
        <v>220</v>
      </c>
      <c r="BE660" s="202">
        <f>IF(N660="základní",J660,0)</f>
        <v>0</v>
      </c>
      <c r="BF660" s="202">
        <f>IF(N660="snížená",J660,0)</f>
        <v>0</v>
      </c>
      <c r="BG660" s="202">
        <f>IF(N660="zákl. přenesená",J660,0)</f>
        <v>0</v>
      </c>
      <c r="BH660" s="202">
        <f>IF(N660="sníž. přenesená",J660,0)</f>
        <v>0</v>
      </c>
      <c r="BI660" s="202">
        <f>IF(N660="nulová",J660,0)</f>
        <v>0</v>
      </c>
      <c r="BJ660" s="17" t="s">
        <v>89</v>
      </c>
      <c r="BK660" s="202">
        <f>ROUND(I660*H660,2)</f>
        <v>0</v>
      </c>
      <c r="BL660" s="17" t="s">
        <v>298</v>
      </c>
      <c r="BM660" s="201" t="s">
        <v>1338</v>
      </c>
    </row>
    <row r="661" spans="2:51" s="13" customFormat="1" ht="12">
      <c r="B661" s="203"/>
      <c r="C661" s="204"/>
      <c r="D661" s="205" t="s">
        <v>229</v>
      </c>
      <c r="E661" s="206" t="s">
        <v>1</v>
      </c>
      <c r="F661" s="207" t="s">
        <v>1339</v>
      </c>
      <c r="G661" s="204"/>
      <c r="H661" s="208">
        <v>14</v>
      </c>
      <c r="I661" s="209"/>
      <c r="J661" s="204"/>
      <c r="K661" s="204"/>
      <c r="L661" s="210"/>
      <c r="M661" s="211"/>
      <c r="N661" s="212"/>
      <c r="O661" s="212"/>
      <c r="P661" s="212"/>
      <c r="Q661" s="212"/>
      <c r="R661" s="212"/>
      <c r="S661" s="212"/>
      <c r="T661" s="213"/>
      <c r="AT661" s="214" t="s">
        <v>229</v>
      </c>
      <c r="AU661" s="214" t="s">
        <v>89</v>
      </c>
      <c r="AV661" s="13" t="s">
        <v>89</v>
      </c>
      <c r="AW661" s="13" t="s">
        <v>31</v>
      </c>
      <c r="AX661" s="13" t="s">
        <v>83</v>
      </c>
      <c r="AY661" s="214" t="s">
        <v>220</v>
      </c>
    </row>
    <row r="662" spans="1:65" s="2" customFormat="1" ht="24">
      <c r="A662" s="34"/>
      <c r="B662" s="35"/>
      <c r="C662" s="190" t="s">
        <v>1340</v>
      </c>
      <c r="D662" s="190" t="s">
        <v>222</v>
      </c>
      <c r="E662" s="191" t="s">
        <v>1341</v>
      </c>
      <c r="F662" s="192" t="s">
        <v>1342</v>
      </c>
      <c r="G662" s="193" t="s">
        <v>308</v>
      </c>
      <c r="H662" s="194">
        <v>30</v>
      </c>
      <c r="I662" s="195"/>
      <c r="J662" s="196">
        <f>ROUND(I662*H662,2)</f>
        <v>0</v>
      </c>
      <c r="K662" s="192" t="s">
        <v>226</v>
      </c>
      <c r="L662" s="39"/>
      <c r="M662" s="197" t="s">
        <v>1</v>
      </c>
      <c r="N662" s="198" t="s">
        <v>42</v>
      </c>
      <c r="O662" s="71"/>
      <c r="P662" s="199">
        <f>O662*H662</f>
        <v>0</v>
      </c>
      <c r="Q662" s="199">
        <v>0.00108</v>
      </c>
      <c r="R662" s="199">
        <f>Q662*H662</f>
        <v>0.0324</v>
      </c>
      <c r="S662" s="199">
        <v>0</v>
      </c>
      <c r="T662" s="200">
        <f>S662*H662</f>
        <v>0</v>
      </c>
      <c r="U662" s="34"/>
      <c r="V662" s="34"/>
      <c r="W662" s="34"/>
      <c r="X662" s="34"/>
      <c r="Y662" s="34"/>
      <c r="Z662" s="34"/>
      <c r="AA662" s="34"/>
      <c r="AB662" s="34"/>
      <c r="AC662" s="34"/>
      <c r="AD662" s="34"/>
      <c r="AE662" s="34"/>
      <c r="AR662" s="201" t="s">
        <v>298</v>
      </c>
      <c r="AT662" s="201" t="s">
        <v>222</v>
      </c>
      <c r="AU662" s="201" t="s">
        <v>89</v>
      </c>
      <c r="AY662" s="17" t="s">
        <v>220</v>
      </c>
      <c r="BE662" s="202">
        <f>IF(N662="základní",J662,0)</f>
        <v>0</v>
      </c>
      <c r="BF662" s="202">
        <f>IF(N662="snížená",J662,0)</f>
        <v>0</v>
      </c>
      <c r="BG662" s="202">
        <f>IF(N662="zákl. přenesená",J662,0)</f>
        <v>0</v>
      </c>
      <c r="BH662" s="202">
        <f>IF(N662="sníž. přenesená",J662,0)</f>
        <v>0</v>
      </c>
      <c r="BI662" s="202">
        <f>IF(N662="nulová",J662,0)</f>
        <v>0</v>
      </c>
      <c r="BJ662" s="17" t="s">
        <v>89</v>
      </c>
      <c r="BK662" s="202">
        <f>ROUND(I662*H662,2)</f>
        <v>0</v>
      </c>
      <c r="BL662" s="17" t="s">
        <v>298</v>
      </c>
      <c r="BM662" s="201" t="s">
        <v>1343</v>
      </c>
    </row>
    <row r="663" spans="2:51" s="13" customFormat="1" ht="12">
      <c r="B663" s="203"/>
      <c r="C663" s="204"/>
      <c r="D663" s="205" t="s">
        <v>229</v>
      </c>
      <c r="E663" s="206" t="s">
        <v>1</v>
      </c>
      <c r="F663" s="207" t="s">
        <v>1344</v>
      </c>
      <c r="G663" s="204"/>
      <c r="H663" s="208">
        <v>30</v>
      </c>
      <c r="I663" s="209"/>
      <c r="J663" s="204"/>
      <c r="K663" s="204"/>
      <c r="L663" s="210"/>
      <c r="M663" s="211"/>
      <c r="N663" s="212"/>
      <c r="O663" s="212"/>
      <c r="P663" s="212"/>
      <c r="Q663" s="212"/>
      <c r="R663" s="212"/>
      <c r="S663" s="212"/>
      <c r="T663" s="213"/>
      <c r="AT663" s="214" t="s">
        <v>229</v>
      </c>
      <c r="AU663" s="214" t="s">
        <v>89</v>
      </c>
      <c r="AV663" s="13" t="s">
        <v>89</v>
      </c>
      <c r="AW663" s="13" t="s">
        <v>31</v>
      </c>
      <c r="AX663" s="13" t="s">
        <v>83</v>
      </c>
      <c r="AY663" s="214" t="s">
        <v>220</v>
      </c>
    </row>
    <row r="664" spans="1:65" s="2" customFormat="1" ht="24">
      <c r="A664" s="34"/>
      <c r="B664" s="35"/>
      <c r="C664" s="190" t="s">
        <v>1345</v>
      </c>
      <c r="D664" s="190" t="s">
        <v>222</v>
      </c>
      <c r="E664" s="191" t="s">
        <v>1346</v>
      </c>
      <c r="F664" s="192" t="s">
        <v>1347</v>
      </c>
      <c r="G664" s="193" t="s">
        <v>996</v>
      </c>
      <c r="H664" s="246"/>
      <c r="I664" s="195"/>
      <c r="J664" s="196">
        <f>ROUND(I664*H664,2)</f>
        <v>0</v>
      </c>
      <c r="K664" s="192" t="s">
        <v>226</v>
      </c>
      <c r="L664" s="39"/>
      <c r="M664" s="197" t="s">
        <v>1</v>
      </c>
      <c r="N664" s="198" t="s">
        <v>42</v>
      </c>
      <c r="O664" s="71"/>
      <c r="P664" s="199">
        <f>O664*H664</f>
        <v>0</v>
      </c>
      <c r="Q664" s="199">
        <v>0</v>
      </c>
      <c r="R664" s="199">
        <f>Q664*H664</f>
        <v>0</v>
      </c>
      <c r="S664" s="199">
        <v>0</v>
      </c>
      <c r="T664" s="200">
        <f>S664*H664</f>
        <v>0</v>
      </c>
      <c r="U664" s="34"/>
      <c r="V664" s="34"/>
      <c r="W664" s="34"/>
      <c r="X664" s="34"/>
      <c r="Y664" s="34"/>
      <c r="Z664" s="34"/>
      <c r="AA664" s="34"/>
      <c r="AB664" s="34"/>
      <c r="AC664" s="34"/>
      <c r="AD664" s="34"/>
      <c r="AE664" s="34"/>
      <c r="AR664" s="201" t="s">
        <v>298</v>
      </c>
      <c r="AT664" s="201" t="s">
        <v>222</v>
      </c>
      <c r="AU664" s="201" t="s">
        <v>89</v>
      </c>
      <c r="AY664" s="17" t="s">
        <v>220</v>
      </c>
      <c r="BE664" s="202">
        <f>IF(N664="základní",J664,0)</f>
        <v>0</v>
      </c>
      <c r="BF664" s="202">
        <f>IF(N664="snížená",J664,0)</f>
        <v>0</v>
      </c>
      <c r="BG664" s="202">
        <f>IF(N664="zákl. přenesená",J664,0)</f>
        <v>0</v>
      </c>
      <c r="BH664" s="202">
        <f>IF(N664="sníž. přenesená",J664,0)</f>
        <v>0</v>
      </c>
      <c r="BI664" s="202">
        <f>IF(N664="nulová",J664,0)</f>
        <v>0</v>
      </c>
      <c r="BJ664" s="17" t="s">
        <v>89</v>
      </c>
      <c r="BK664" s="202">
        <f>ROUND(I664*H664,2)</f>
        <v>0</v>
      </c>
      <c r="BL664" s="17" t="s">
        <v>298</v>
      </c>
      <c r="BM664" s="201" t="s">
        <v>1348</v>
      </c>
    </row>
    <row r="665" spans="2:63" s="12" customFormat="1" ht="22.9" customHeight="1">
      <c r="B665" s="174"/>
      <c r="C665" s="175"/>
      <c r="D665" s="176" t="s">
        <v>75</v>
      </c>
      <c r="E665" s="188" t="s">
        <v>1349</v>
      </c>
      <c r="F665" s="188" t="s">
        <v>1350</v>
      </c>
      <c r="G665" s="175"/>
      <c r="H665" s="175"/>
      <c r="I665" s="178"/>
      <c r="J665" s="189">
        <f>BK665</f>
        <v>0</v>
      </c>
      <c r="K665" s="175"/>
      <c r="L665" s="180"/>
      <c r="M665" s="181"/>
      <c r="N665" s="182"/>
      <c r="O665" s="182"/>
      <c r="P665" s="183">
        <f>SUM(P666:P723)</f>
        <v>0</v>
      </c>
      <c r="Q665" s="182"/>
      <c r="R665" s="183">
        <f>SUM(R666:R723)</f>
        <v>0.032940000000000004</v>
      </c>
      <c r="S665" s="182"/>
      <c r="T665" s="184">
        <f>SUM(T666:T723)</f>
        <v>0</v>
      </c>
      <c r="AR665" s="185" t="s">
        <v>89</v>
      </c>
      <c r="AT665" s="186" t="s">
        <v>75</v>
      </c>
      <c r="AU665" s="186" t="s">
        <v>83</v>
      </c>
      <c r="AY665" s="185" t="s">
        <v>220</v>
      </c>
      <c r="BK665" s="187">
        <f>SUM(BK666:BK723)</f>
        <v>0</v>
      </c>
    </row>
    <row r="666" spans="1:65" s="2" customFormat="1" ht="36">
      <c r="A666" s="34"/>
      <c r="B666" s="35"/>
      <c r="C666" s="190" t="s">
        <v>1351</v>
      </c>
      <c r="D666" s="190" t="s">
        <v>222</v>
      </c>
      <c r="E666" s="191" t="s">
        <v>1352</v>
      </c>
      <c r="F666" s="192" t="s">
        <v>1353</v>
      </c>
      <c r="G666" s="193" t="s">
        <v>301</v>
      </c>
      <c r="H666" s="194">
        <v>118.075</v>
      </c>
      <c r="I666" s="195"/>
      <c r="J666" s="196">
        <f>ROUND(I666*H666,2)</f>
        <v>0</v>
      </c>
      <c r="K666" s="192" t="s">
        <v>1</v>
      </c>
      <c r="L666" s="39"/>
      <c r="M666" s="197" t="s">
        <v>1</v>
      </c>
      <c r="N666" s="198" t="s">
        <v>42</v>
      </c>
      <c r="O666" s="71"/>
      <c r="P666" s="199">
        <f>O666*H666</f>
        <v>0</v>
      </c>
      <c r="Q666" s="199">
        <v>0</v>
      </c>
      <c r="R666" s="199">
        <f>Q666*H666</f>
        <v>0</v>
      </c>
      <c r="S666" s="199">
        <v>0</v>
      </c>
      <c r="T666" s="200">
        <f>S666*H666</f>
        <v>0</v>
      </c>
      <c r="U666" s="34"/>
      <c r="V666" s="34"/>
      <c r="W666" s="34"/>
      <c r="X666" s="34"/>
      <c r="Y666" s="34"/>
      <c r="Z666" s="34"/>
      <c r="AA666" s="34"/>
      <c r="AB666" s="34"/>
      <c r="AC666" s="34"/>
      <c r="AD666" s="34"/>
      <c r="AE666" s="34"/>
      <c r="AR666" s="201" t="s">
        <v>298</v>
      </c>
      <c r="AT666" s="201" t="s">
        <v>222</v>
      </c>
      <c r="AU666" s="201" t="s">
        <v>89</v>
      </c>
      <c r="AY666" s="17" t="s">
        <v>220</v>
      </c>
      <c r="BE666" s="202">
        <f>IF(N666="základní",J666,0)</f>
        <v>0</v>
      </c>
      <c r="BF666" s="202">
        <f>IF(N666="snížená",J666,0)</f>
        <v>0</v>
      </c>
      <c r="BG666" s="202">
        <f>IF(N666="zákl. přenesená",J666,0)</f>
        <v>0</v>
      </c>
      <c r="BH666" s="202">
        <f>IF(N666="sníž. přenesená",J666,0)</f>
        <v>0</v>
      </c>
      <c r="BI666" s="202">
        <f>IF(N666="nulová",J666,0)</f>
        <v>0</v>
      </c>
      <c r="BJ666" s="17" t="s">
        <v>89</v>
      </c>
      <c r="BK666" s="202">
        <f>ROUND(I666*H666,2)</f>
        <v>0</v>
      </c>
      <c r="BL666" s="17" t="s">
        <v>298</v>
      </c>
      <c r="BM666" s="201" t="s">
        <v>1354</v>
      </c>
    </row>
    <row r="667" spans="2:51" s="15" customFormat="1" ht="12">
      <c r="B667" s="236"/>
      <c r="C667" s="237"/>
      <c r="D667" s="205" t="s">
        <v>229</v>
      </c>
      <c r="E667" s="238" t="s">
        <v>1</v>
      </c>
      <c r="F667" s="239" t="s">
        <v>1355</v>
      </c>
      <c r="G667" s="237"/>
      <c r="H667" s="238" t="s">
        <v>1</v>
      </c>
      <c r="I667" s="240"/>
      <c r="J667" s="237"/>
      <c r="K667" s="237"/>
      <c r="L667" s="241"/>
      <c r="M667" s="242"/>
      <c r="N667" s="243"/>
      <c r="O667" s="243"/>
      <c r="P667" s="243"/>
      <c r="Q667" s="243"/>
      <c r="R667" s="243"/>
      <c r="S667" s="243"/>
      <c r="T667" s="244"/>
      <c r="AT667" s="245" t="s">
        <v>229</v>
      </c>
      <c r="AU667" s="245" t="s">
        <v>89</v>
      </c>
      <c r="AV667" s="15" t="s">
        <v>83</v>
      </c>
      <c r="AW667" s="15" t="s">
        <v>31</v>
      </c>
      <c r="AX667" s="15" t="s">
        <v>76</v>
      </c>
      <c r="AY667" s="245" t="s">
        <v>220</v>
      </c>
    </row>
    <row r="668" spans="2:51" s="13" customFormat="1" ht="22.5">
      <c r="B668" s="203"/>
      <c r="C668" s="204"/>
      <c r="D668" s="205" t="s">
        <v>229</v>
      </c>
      <c r="E668" s="206" t="s">
        <v>1</v>
      </c>
      <c r="F668" s="207" t="s">
        <v>1356</v>
      </c>
      <c r="G668" s="204"/>
      <c r="H668" s="208">
        <v>118.075</v>
      </c>
      <c r="I668" s="209"/>
      <c r="J668" s="204"/>
      <c r="K668" s="204"/>
      <c r="L668" s="210"/>
      <c r="M668" s="211"/>
      <c r="N668" s="212"/>
      <c r="O668" s="212"/>
      <c r="P668" s="212"/>
      <c r="Q668" s="212"/>
      <c r="R668" s="212"/>
      <c r="S668" s="212"/>
      <c r="T668" s="213"/>
      <c r="AT668" s="214" t="s">
        <v>229</v>
      </c>
      <c r="AU668" s="214" t="s">
        <v>89</v>
      </c>
      <c r="AV668" s="13" t="s">
        <v>89</v>
      </c>
      <c r="AW668" s="13" t="s">
        <v>31</v>
      </c>
      <c r="AX668" s="13" t="s">
        <v>83</v>
      </c>
      <c r="AY668" s="214" t="s">
        <v>220</v>
      </c>
    </row>
    <row r="669" spans="1:65" s="2" customFormat="1" ht="24">
      <c r="A669" s="34"/>
      <c r="B669" s="35"/>
      <c r="C669" s="190" t="s">
        <v>1357</v>
      </c>
      <c r="D669" s="190" t="s">
        <v>222</v>
      </c>
      <c r="E669" s="191" t="s">
        <v>1358</v>
      </c>
      <c r="F669" s="192" t="s">
        <v>1359</v>
      </c>
      <c r="G669" s="193" t="s">
        <v>301</v>
      </c>
      <c r="H669" s="194">
        <v>78.584</v>
      </c>
      <c r="I669" s="195"/>
      <c r="J669" s="196">
        <f>ROUND(I669*H669,2)</f>
        <v>0</v>
      </c>
      <c r="K669" s="192" t="s">
        <v>1</v>
      </c>
      <c r="L669" s="39"/>
      <c r="M669" s="197" t="s">
        <v>1</v>
      </c>
      <c r="N669" s="198" t="s">
        <v>42</v>
      </c>
      <c r="O669" s="71"/>
      <c r="P669" s="199">
        <f>O669*H669</f>
        <v>0</v>
      </c>
      <c r="Q669" s="199">
        <v>0</v>
      </c>
      <c r="R669" s="199">
        <f>Q669*H669</f>
        <v>0</v>
      </c>
      <c r="S669" s="199">
        <v>0</v>
      </c>
      <c r="T669" s="200">
        <f>S669*H669</f>
        <v>0</v>
      </c>
      <c r="U669" s="34"/>
      <c r="V669" s="34"/>
      <c r="W669" s="34"/>
      <c r="X669" s="34"/>
      <c r="Y669" s="34"/>
      <c r="Z669" s="34"/>
      <c r="AA669" s="34"/>
      <c r="AB669" s="34"/>
      <c r="AC669" s="34"/>
      <c r="AD669" s="34"/>
      <c r="AE669" s="34"/>
      <c r="AR669" s="201" t="s">
        <v>298</v>
      </c>
      <c r="AT669" s="201" t="s">
        <v>222</v>
      </c>
      <c r="AU669" s="201" t="s">
        <v>89</v>
      </c>
      <c r="AY669" s="17" t="s">
        <v>220</v>
      </c>
      <c r="BE669" s="202">
        <f>IF(N669="základní",J669,0)</f>
        <v>0</v>
      </c>
      <c r="BF669" s="202">
        <f>IF(N669="snížená",J669,0)</f>
        <v>0</v>
      </c>
      <c r="BG669" s="202">
        <f>IF(N669="zákl. přenesená",J669,0)</f>
        <v>0</v>
      </c>
      <c r="BH669" s="202">
        <f>IF(N669="sníž. přenesená",J669,0)</f>
        <v>0</v>
      </c>
      <c r="BI669" s="202">
        <f>IF(N669="nulová",J669,0)</f>
        <v>0</v>
      </c>
      <c r="BJ669" s="17" t="s">
        <v>89</v>
      </c>
      <c r="BK669" s="202">
        <f>ROUND(I669*H669,2)</f>
        <v>0</v>
      </c>
      <c r="BL669" s="17" t="s">
        <v>298</v>
      </c>
      <c r="BM669" s="201" t="s">
        <v>1360</v>
      </c>
    </row>
    <row r="670" spans="2:51" s="15" customFormat="1" ht="12">
      <c r="B670" s="236"/>
      <c r="C670" s="237"/>
      <c r="D670" s="205" t="s">
        <v>229</v>
      </c>
      <c r="E670" s="238" t="s">
        <v>1</v>
      </c>
      <c r="F670" s="239" t="s">
        <v>1361</v>
      </c>
      <c r="G670" s="237"/>
      <c r="H670" s="238" t="s">
        <v>1</v>
      </c>
      <c r="I670" s="240"/>
      <c r="J670" s="237"/>
      <c r="K670" s="237"/>
      <c r="L670" s="241"/>
      <c r="M670" s="242"/>
      <c r="N670" s="243"/>
      <c r="O670" s="243"/>
      <c r="P670" s="243"/>
      <c r="Q670" s="243"/>
      <c r="R670" s="243"/>
      <c r="S670" s="243"/>
      <c r="T670" s="244"/>
      <c r="AT670" s="245" t="s">
        <v>229</v>
      </c>
      <c r="AU670" s="245" t="s">
        <v>89</v>
      </c>
      <c r="AV670" s="15" t="s">
        <v>83</v>
      </c>
      <c r="AW670" s="15" t="s">
        <v>31</v>
      </c>
      <c r="AX670" s="15" t="s">
        <v>76</v>
      </c>
      <c r="AY670" s="245" t="s">
        <v>220</v>
      </c>
    </row>
    <row r="671" spans="2:51" s="13" customFormat="1" ht="12">
      <c r="B671" s="203"/>
      <c r="C671" s="204"/>
      <c r="D671" s="205" t="s">
        <v>229</v>
      </c>
      <c r="E671" s="206" t="s">
        <v>1</v>
      </c>
      <c r="F671" s="207" t="s">
        <v>1362</v>
      </c>
      <c r="G671" s="204"/>
      <c r="H671" s="208">
        <v>43.994</v>
      </c>
      <c r="I671" s="209"/>
      <c r="J671" s="204"/>
      <c r="K671" s="204"/>
      <c r="L671" s="210"/>
      <c r="M671" s="211"/>
      <c r="N671" s="212"/>
      <c r="O671" s="212"/>
      <c r="P671" s="212"/>
      <c r="Q671" s="212"/>
      <c r="R671" s="212"/>
      <c r="S671" s="212"/>
      <c r="T671" s="213"/>
      <c r="AT671" s="214" t="s">
        <v>229</v>
      </c>
      <c r="AU671" s="214" t="s">
        <v>89</v>
      </c>
      <c r="AV671" s="13" t="s">
        <v>89</v>
      </c>
      <c r="AW671" s="13" t="s">
        <v>31</v>
      </c>
      <c r="AX671" s="13" t="s">
        <v>76</v>
      </c>
      <c r="AY671" s="214" t="s">
        <v>220</v>
      </c>
    </row>
    <row r="672" spans="2:51" s="13" customFormat="1" ht="12">
      <c r="B672" s="203"/>
      <c r="C672" s="204"/>
      <c r="D672" s="205" t="s">
        <v>229</v>
      </c>
      <c r="E672" s="206" t="s">
        <v>1</v>
      </c>
      <c r="F672" s="207" t="s">
        <v>1363</v>
      </c>
      <c r="G672" s="204"/>
      <c r="H672" s="208">
        <v>33.465</v>
      </c>
      <c r="I672" s="209"/>
      <c r="J672" s="204"/>
      <c r="K672" s="204"/>
      <c r="L672" s="210"/>
      <c r="M672" s="211"/>
      <c r="N672" s="212"/>
      <c r="O672" s="212"/>
      <c r="P672" s="212"/>
      <c r="Q672" s="212"/>
      <c r="R672" s="212"/>
      <c r="S672" s="212"/>
      <c r="T672" s="213"/>
      <c r="AT672" s="214" t="s">
        <v>229</v>
      </c>
      <c r="AU672" s="214" t="s">
        <v>89</v>
      </c>
      <c r="AV672" s="13" t="s">
        <v>89</v>
      </c>
      <c r="AW672" s="13" t="s">
        <v>31</v>
      </c>
      <c r="AX672" s="13" t="s">
        <v>76</v>
      </c>
      <c r="AY672" s="214" t="s">
        <v>220</v>
      </c>
    </row>
    <row r="673" spans="2:51" s="13" customFormat="1" ht="12">
      <c r="B673" s="203"/>
      <c r="C673" s="204"/>
      <c r="D673" s="205" t="s">
        <v>229</v>
      </c>
      <c r="E673" s="206" t="s">
        <v>1</v>
      </c>
      <c r="F673" s="207" t="s">
        <v>1364</v>
      </c>
      <c r="G673" s="204"/>
      <c r="H673" s="208">
        <v>1.125</v>
      </c>
      <c r="I673" s="209"/>
      <c r="J673" s="204"/>
      <c r="K673" s="204"/>
      <c r="L673" s="210"/>
      <c r="M673" s="211"/>
      <c r="N673" s="212"/>
      <c r="O673" s="212"/>
      <c r="P673" s="212"/>
      <c r="Q673" s="212"/>
      <c r="R673" s="212"/>
      <c r="S673" s="212"/>
      <c r="T673" s="213"/>
      <c r="AT673" s="214" t="s">
        <v>229</v>
      </c>
      <c r="AU673" s="214" t="s">
        <v>89</v>
      </c>
      <c r="AV673" s="13" t="s">
        <v>89</v>
      </c>
      <c r="AW673" s="13" t="s">
        <v>31</v>
      </c>
      <c r="AX673" s="13" t="s">
        <v>76</v>
      </c>
      <c r="AY673" s="214" t="s">
        <v>220</v>
      </c>
    </row>
    <row r="674" spans="2:51" s="14" customFormat="1" ht="12">
      <c r="B674" s="215"/>
      <c r="C674" s="216"/>
      <c r="D674" s="205" t="s">
        <v>229</v>
      </c>
      <c r="E674" s="217" t="s">
        <v>1</v>
      </c>
      <c r="F674" s="218" t="s">
        <v>249</v>
      </c>
      <c r="G674" s="216"/>
      <c r="H674" s="219">
        <v>78.584</v>
      </c>
      <c r="I674" s="220"/>
      <c r="J674" s="216"/>
      <c r="K674" s="216"/>
      <c r="L674" s="221"/>
      <c r="M674" s="222"/>
      <c r="N674" s="223"/>
      <c r="O674" s="223"/>
      <c r="P674" s="223"/>
      <c r="Q674" s="223"/>
      <c r="R674" s="223"/>
      <c r="S674" s="223"/>
      <c r="T674" s="224"/>
      <c r="AT674" s="225" t="s">
        <v>229</v>
      </c>
      <c r="AU674" s="225" t="s">
        <v>89</v>
      </c>
      <c r="AV674" s="14" t="s">
        <v>227</v>
      </c>
      <c r="AW674" s="14" t="s">
        <v>31</v>
      </c>
      <c r="AX674" s="14" t="s">
        <v>83</v>
      </c>
      <c r="AY674" s="225" t="s">
        <v>220</v>
      </c>
    </row>
    <row r="675" spans="1:65" s="2" customFormat="1" ht="24">
      <c r="A675" s="34"/>
      <c r="B675" s="35"/>
      <c r="C675" s="190" t="s">
        <v>1365</v>
      </c>
      <c r="D675" s="190" t="s">
        <v>222</v>
      </c>
      <c r="E675" s="191" t="s">
        <v>1366</v>
      </c>
      <c r="F675" s="192" t="s">
        <v>1367</v>
      </c>
      <c r="G675" s="193" t="s">
        <v>867</v>
      </c>
      <c r="H675" s="194">
        <v>10</v>
      </c>
      <c r="I675" s="195"/>
      <c r="J675" s="196">
        <f>ROUND(I675*H675,2)</f>
        <v>0</v>
      </c>
      <c r="K675" s="192" t="s">
        <v>1</v>
      </c>
      <c r="L675" s="39"/>
      <c r="M675" s="197" t="s">
        <v>1</v>
      </c>
      <c r="N675" s="198" t="s">
        <v>42</v>
      </c>
      <c r="O675" s="71"/>
      <c r="P675" s="199">
        <f>O675*H675</f>
        <v>0</v>
      </c>
      <c r="Q675" s="199">
        <v>0</v>
      </c>
      <c r="R675" s="199">
        <f>Q675*H675</f>
        <v>0</v>
      </c>
      <c r="S675" s="199">
        <v>0</v>
      </c>
      <c r="T675" s="200">
        <f>S675*H675</f>
        <v>0</v>
      </c>
      <c r="U675" s="34"/>
      <c r="V675" s="34"/>
      <c r="W675" s="34"/>
      <c r="X675" s="34"/>
      <c r="Y675" s="34"/>
      <c r="Z675" s="34"/>
      <c r="AA675" s="34"/>
      <c r="AB675" s="34"/>
      <c r="AC675" s="34"/>
      <c r="AD675" s="34"/>
      <c r="AE675" s="34"/>
      <c r="AR675" s="201" t="s">
        <v>298</v>
      </c>
      <c r="AT675" s="201" t="s">
        <v>222</v>
      </c>
      <c r="AU675" s="201" t="s">
        <v>89</v>
      </c>
      <c r="AY675" s="17" t="s">
        <v>220</v>
      </c>
      <c r="BE675" s="202">
        <f>IF(N675="základní",J675,0)</f>
        <v>0</v>
      </c>
      <c r="BF675" s="202">
        <f>IF(N675="snížená",J675,0)</f>
        <v>0</v>
      </c>
      <c r="BG675" s="202">
        <f>IF(N675="zákl. přenesená",J675,0)</f>
        <v>0</v>
      </c>
      <c r="BH675" s="202">
        <f>IF(N675="sníž. přenesená",J675,0)</f>
        <v>0</v>
      </c>
      <c r="BI675" s="202">
        <f>IF(N675="nulová",J675,0)</f>
        <v>0</v>
      </c>
      <c r="BJ675" s="17" t="s">
        <v>89</v>
      </c>
      <c r="BK675" s="202">
        <f>ROUND(I675*H675,2)</f>
        <v>0</v>
      </c>
      <c r="BL675" s="17" t="s">
        <v>298</v>
      </c>
      <c r="BM675" s="201" t="s">
        <v>1368</v>
      </c>
    </row>
    <row r="676" spans="2:51" s="13" customFormat="1" ht="12">
      <c r="B676" s="203"/>
      <c r="C676" s="204"/>
      <c r="D676" s="205" t="s">
        <v>229</v>
      </c>
      <c r="E676" s="206" t="s">
        <v>1</v>
      </c>
      <c r="F676" s="207" t="s">
        <v>1369</v>
      </c>
      <c r="G676" s="204"/>
      <c r="H676" s="208">
        <v>10</v>
      </c>
      <c r="I676" s="209"/>
      <c r="J676" s="204"/>
      <c r="K676" s="204"/>
      <c r="L676" s="210"/>
      <c r="M676" s="211"/>
      <c r="N676" s="212"/>
      <c r="O676" s="212"/>
      <c r="P676" s="212"/>
      <c r="Q676" s="212"/>
      <c r="R676" s="212"/>
      <c r="S676" s="212"/>
      <c r="T676" s="213"/>
      <c r="AT676" s="214" t="s">
        <v>229</v>
      </c>
      <c r="AU676" s="214" t="s">
        <v>89</v>
      </c>
      <c r="AV676" s="13" t="s">
        <v>89</v>
      </c>
      <c r="AW676" s="13" t="s">
        <v>31</v>
      </c>
      <c r="AX676" s="13" t="s">
        <v>83</v>
      </c>
      <c r="AY676" s="214" t="s">
        <v>220</v>
      </c>
    </row>
    <row r="677" spans="1:65" s="2" customFormat="1" ht="16.5" customHeight="1">
      <c r="A677" s="34"/>
      <c r="B677" s="35"/>
      <c r="C677" s="190" t="s">
        <v>1370</v>
      </c>
      <c r="D677" s="190" t="s">
        <v>222</v>
      </c>
      <c r="E677" s="191" t="s">
        <v>1371</v>
      </c>
      <c r="F677" s="192" t="s">
        <v>1372</v>
      </c>
      <c r="G677" s="193" t="s">
        <v>867</v>
      </c>
      <c r="H677" s="194">
        <v>17</v>
      </c>
      <c r="I677" s="195"/>
      <c r="J677" s="196">
        <f>ROUND(I677*H677,2)</f>
        <v>0</v>
      </c>
      <c r="K677" s="192" t="s">
        <v>1</v>
      </c>
      <c r="L677" s="39"/>
      <c r="M677" s="197" t="s">
        <v>1</v>
      </c>
      <c r="N677" s="198" t="s">
        <v>42</v>
      </c>
      <c r="O677" s="71"/>
      <c r="P677" s="199">
        <f>O677*H677</f>
        <v>0</v>
      </c>
      <c r="Q677" s="199">
        <v>0</v>
      </c>
      <c r="R677" s="199">
        <f>Q677*H677</f>
        <v>0</v>
      </c>
      <c r="S677" s="199">
        <v>0</v>
      </c>
      <c r="T677" s="200">
        <f>S677*H677</f>
        <v>0</v>
      </c>
      <c r="U677" s="34"/>
      <c r="V677" s="34"/>
      <c r="W677" s="34"/>
      <c r="X677" s="34"/>
      <c r="Y677" s="34"/>
      <c r="Z677" s="34"/>
      <c r="AA677" s="34"/>
      <c r="AB677" s="34"/>
      <c r="AC677" s="34"/>
      <c r="AD677" s="34"/>
      <c r="AE677" s="34"/>
      <c r="AR677" s="201" t="s">
        <v>298</v>
      </c>
      <c r="AT677" s="201" t="s">
        <v>222</v>
      </c>
      <c r="AU677" s="201" t="s">
        <v>89</v>
      </c>
      <c r="AY677" s="17" t="s">
        <v>220</v>
      </c>
      <c r="BE677" s="202">
        <f>IF(N677="základní",J677,0)</f>
        <v>0</v>
      </c>
      <c r="BF677" s="202">
        <f>IF(N677="snížená",J677,0)</f>
        <v>0</v>
      </c>
      <c r="BG677" s="202">
        <f>IF(N677="zákl. přenesená",J677,0)</f>
        <v>0</v>
      </c>
      <c r="BH677" s="202">
        <f>IF(N677="sníž. přenesená",J677,0)</f>
        <v>0</v>
      </c>
      <c r="BI677" s="202">
        <f>IF(N677="nulová",J677,0)</f>
        <v>0</v>
      </c>
      <c r="BJ677" s="17" t="s">
        <v>89</v>
      </c>
      <c r="BK677" s="202">
        <f>ROUND(I677*H677,2)</f>
        <v>0</v>
      </c>
      <c r="BL677" s="17" t="s">
        <v>298</v>
      </c>
      <c r="BM677" s="201" t="s">
        <v>1373</v>
      </c>
    </row>
    <row r="678" spans="2:51" s="13" customFormat="1" ht="12">
      <c r="B678" s="203"/>
      <c r="C678" s="204"/>
      <c r="D678" s="205" t="s">
        <v>229</v>
      </c>
      <c r="E678" s="206" t="s">
        <v>1</v>
      </c>
      <c r="F678" s="207" t="s">
        <v>1374</v>
      </c>
      <c r="G678" s="204"/>
      <c r="H678" s="208">
        <v>17</v>
      </c>
      <c r="I678" s="209"/>
      <c r="J678" s="204"/>
      <c r="K678" s="204"/>
      <c r="L678" s="210"/>
      <c r="M678" s="211"/>
      <c r="N678" s="212"/>
      <c r="O678" s="212"/>
      <c r="P678" s="212"/>
      <c r="Q678" s="212"/>
      <c r="R678" s="212"/>
      <c r="S678" s="212"/>
      <c r="T678" s="213"/>
      <c r="AT678" s="214" t="s">
        <v>229</v>
      </c>
      <c r="AU678" s="214" t="s">
        <v>89</v>
      </c>
      <c r="AV678" s="13" t="s">
        <v>89</v>
      </c>
      <c r="AW678" s="13" t="s">
        <v>31</v>
      </c>
      <c r="AX678" s="13" t="s">
        <v>83</v>
      </c>
      <c r="AY678" s="214" t="s">
        <v>220</v>
      </c>
    </row>
    <row r="679" spans="1:65" s="2" customFormat="1" ht="16.5" customHeight="1">
      <c r="A679" s="34"/>
      <c r="B679" s="35"/>
      <c r="C679" s="190" t="s">
        <v>1375</v>
      </c>
      <c r="D679" s="190" t="s">
        <v>222</v>
      </c>
      <c r="E679" s="191" t="s">
        <v>1376</v>
      </c>
      <c r="F679" s="192" t="s">
        <v>1377</v>
      </c>
      <c r="G679" s="193" t="s">
        <v>867</v>
      </c>
      <c r="H679" s="194">
        <v>1</v>
      </c>
      <c r="I679" s="195"/>
      <c r="J679" s="196">
        <f>ROUND(I679*H679,2)</f>
        <v>0</v>
      </c>
      <c r="K679" s="192" t="s">
        <v>1</v>
      </c>
      <c r="L679" s="39"/>
      <c r="M679" s="197" t="s">
        <v>1</v>
      </c>
      <c r="N679" s="198" t="s">
        <v>42</v>
      </c>
      <c r="O679" s="71"/>
      <c r="P679" s="199">
        <f>O679*H679</f>
        <v>0</v>
      </c>
      <c r="Q679" s="199">
        <v>0</v>
      </c>
      <c r="R679" s="199">
        <f>Q679*H679</f>
        <v>0</v>
      </c>
      <c r="S679" s="199">
        <v>0</v>
      </c>
      <c r="T679" s="200">
        <f>S679*H679</f>
        <v>0</v>
      </c>
      <c r="U679" s="34"/>
      <c r="V679" s="34"/>
      <c r="W679" s="34"/>
      <c r="X679" s="34"/>
      <c r="Y679" s="34"/>
      <c r="Z679" s="34"/>
      <c r="AA679" s="34"/>
      <c r="AB679" s="34"/>
      <c r="AC679" s="34"/>
      <c r="AD679" s="34"/>
      <c r="AE679" s="34"/>
      <c r="AR679" s="201" t="s">
        <v>298</v>
      </c>
      <c r="AT679" s="201" t="s">
        <v>222</v>
      </c>
      <c r="AU679" s="201" t="s">
        <v>89</v>
      </c>
      <c r="AY679" s="17" t="s">
        <v>220</v>
      </c>
      <c r="BE679" s="202">
        <f>IF(N679="základní",J679,0)</f>
        <v>0</v>
      </c>
      <c r="BF679" s="202">
        <f>IF(N679="snížená",J679,0)</f>
        <v>0</v>
      </c>
      <c r="BG679" s="202">
        <f>IF(N679="zákl. přenesená",J679,0)</f>
        <v>0</v>
      </c>
      <c r="BH679" s="202">
        <f>IF(N679="sníž. přenesená",J679,0)</f>
        <v>0</v>
      </c>
      <c r="BI679" s="202">
        <f>IF(N679="nulová",J679,0)</f>
        <v>0</v>
      </c>
      <c r="BJ679" s="17" t="s">
        <v>89</v>
      </c>
      <c r="BK679" s="202">
        <f>ROUND(I679*H679,2)</f>
        <v>0</v>
      </c>
      <c r="BL679" s="17" t="s">
        <v>298</v>
      </c>
      <c r="BM679" s="201" t="s">
        <v>1378</v>
      </c>
    </row>
    <row r="680" spans="2:51" s="13" customFormat="1" ht="12">
      <c r="B680" s="203"/>
      <c r="C680" s="204"/>
      <c r="D680" s="205" t="s">
        <v>229</v>
      </c>
      <c r="E680" s="206" t="s">
        <v>1</v>
      </c>
      <c r="F680" s="207" t="s">
        <v>1379</v>
      </c>
      <c r="G680" s="204"/>
      <c r="H680" s="208">
        <v>1</v>
      </c>
      <c r="I680" s="209"/>
      <c r="J680" s="204"/>
      <c r="K680" s="204"/>
      <c r="L680" s="210"/>
      <c r="M680" s="211"/>
      <c r="N680" s="212"/>
      <c r="O680" s="212"/>
      <c r="P680" s="212"/>
      <c r="Q680" s="212"/>
      <c r="R680" s="212"/>
      <c r="S680" s="212"/>
      <c r="T680" s="213"/>
      <c r="AT680" s="214" t="s">
        <v>229</v>
      </c>
      <c r="AU680" s="214" t="s">
        <v>89</v>
      </c>
      <c r="AV680" s="13" t="s">
        <v>89</v>
      </c>
      <c r="AW680" s="13" t="s">
        <v>31</v>
      </c>
      <c r="AX680" s="13" t="s">
        <v>83</v>
      </c>
      <c r="AY680" s="214" t="s">
        <v>220</v>
      </c>
    </row>
    <row r="681" spans="1:65" s="2" customFormat="1" ht="36">
      <c r="A681" s="34"/>
      <c r="B681" s="35"/>
      <c r="C681" s="190" t="s">
        <v>1380</v>
      </c>
      <c r="D681" s="190" t="s">
        <v>222</v>
      </c>
      <c r="E681" s="191" t="s">
        <v>1381</v>
      </c>
      <c r="F681" s="192" t="s">
        <v>1382</v>
      </c>
      <c r="G681" s="193" t="s">
        <v>867</v>
      </c>
      <c r="H681" s="194">
        <v>3</v>
      </c>
      <c r="I681" s="195"/>
      <c r="J681" s="196">
        <f>ROUND(I681*H681,2)</f>
        <v>0</v>
      </c>
      <c r="K681" s="192" t="s">
        <v>1</v>
      </c>
      <c r="L681" s="39"/>
      <c r="M681" s="197" t="s">
        <v>1</v>
      </c>
      <c r="N681" s="198" t="s">
        <v>42</v>
      </c>
      <c r="O681" s="71"/>
      <c r="P681" s="199">
        <f>O681*H681</f>
        <v>0</v>
      </c>
      <c r="Q681" s="199">
        <v>0</v>
      </c>
      <c r="R681" s="199">
        <f>Q681*H681</f>
        <v>0</v>
      </c>
      <c r="S681" s="199">
        <v>0</v>
      </c>
      <c r="T681" s="200">
        <f>S681*H681</f>
        <v>0</v>
      </c>
      <c r="U681" s="34"/>
      <c r="V681" s="34"/>
      <c r="W681" s="34"/>
      <c r="X681" s="34"/>
      <c r="Y681" s="34"/>
      <c r="Z681" s="34"/>
      <c r="AA681" s="34"/>
      <c r="AB681" s="34"/>
      <c r="AC681" s="34"/>
      <c r="AD681" s="34"/>
      <c r="AE681" s="34"/>
      <c r="AR681" s="201" t="s">
        <v>298</v>
      </c>
      <c r="AT681" s="201" t="s">
        <v>222</v>
      </c>
      <c r="AU681" s="201" t="s">
        <v>89</v>
      </c>
      <c r="AY681" s="17" t="s">
        <v>220</v>
      </c>
      <c r="BE681" s="202">
        <f>IF(N681="základní",J681,0)</f>
        <v>0</v>
      </c>
      <c r="BF681" s="202">
        <f>IF(N681="snížená",J681,0)</f>
        <v>0</v>
      </c>
      <c r="BG681" s="202">
        <f>IF(N681="zákl. přenesená",J681,0)</f>
        <v>0</v>
      </c>
      <c r="BH681" s="202">
        <f>IF(N681="sníž. přenesená",J681,0)</f>
        <v>0</v>
      </c>
      <c r="BI681" s="202">
        <f>IF(N681="nulová",J681,0)</f>
        <v>0</v>
      </c>
      <c r="BJ681" s="17" t="s">
        <v>89</v>
      </c>
      <c r="BK681" s="202">
        <f>ROUND(I681*H681,2)</f>
        <v>0</v>
      </c>
      <c r="BL681" s="17" t="s">
        <v>298</v>
      </c>
      <c r="BM681" s="201" t="s">
        <v>1383</v>
      </c>
    </row>
    <row r="682" spans="2:51" s="13" customFormat="1" ht="12">
      <c r="B682" s="203"/>
      <c r="C682" s="204"/>
      <c r="D682" s="205" t="s">
        <v>229</v>
      </c>
      <c r="E682" s="206" t="s">
        <v>1</v>
      </c>
      <c r="F682" s="207" t="s">
        <v>1384</v>
      </c>
      <c r="G682" s="204"/>
      <c r="H682" s="208">
        <v>3</v>
      </c>
      <c r="I682" s="209"/>
      <c r="J682" s="204"/>
      <c r="K682" s="204"/>
      <c r="L682" s="210"/>
      <c r="M682" s="211"/>
      <c r="N682" s="212"/>
      <c r="O682" s="212"/>
      <c r="P682" s="212"/>
      <c r="Q682" s="212"/>
      <c r="R682" s="212"/>
      <c r="S682" s="212"/>
      <c r="T682" s="213"/>
      <c r="AT682" s="214" t="s">
        <v>229</v>
      </c>
      <c r="AU682" s="214" t="s">
        <v>89</v>
      </c>
      <c r="AV682" s="13" t="s">
        <v>89</v>
      </c>
      <c r="AW682" s="13" t="s">
        <v>31</v>
      </c>
      <c r="AX682" s="13" t="s">
        <v>83</v>
      </c>
      <c r="AY682" s="214" t="s">
        <v>220</v>
      </c>
    </row>
    <row r="683" spans="1:65" s="2" customFormat="1" ht="33" customHeight="1">
      <c r="A683" s="34"/>
      <c r="B683" s="35"/>
      <c r="C683" s="190" t="s">
        <v>1385</v>
      </c>
      <c r="D683" s="190" t="s">
        <v>222</v>
      </c>
      <c r="E683" s="191" t="s">
        <v>1386</v>
      </c>
      <c r="F683" s="192" t="s">
        <v>1387</v>
      </c>
      <c r="G683" s="193" t="s">
        <v>867</v>
      </c>
      <c r="H683" s="194">
        <v>1</v>
      </c>
      <c r="I683" s="195"/>
      <c r="J683" s="196">
        <f>ROUND(I683*H683,2)</f>
        <v>0</v>
      </c>
      <c r="K683" s="192" t="s">
        <v>1</v>
      </c>
      <c r="L683" s="39"/>
      <c r="M683" s="197" t="s">
        <v>1</v>
      </c>
      <c r="N683" s="198" t="s">
        <v>42</v>
      </c>
      <c r="O683" s="71"/>
      <c r="P683" s="199">
        <f>O683*H683</f>
        <v>0</v>
      </c>
      <c r="Q683" s="199">
        <v>0</v>
      </c>
      <c r="R683" s="199">
        <f>Q683*H683</f>
        <v>0</v>
      </c>
      <c r="S683" s="199">
        <v>0</v>
      </c>
      <c r="T683" s="200">
        <f>S683*H683</f>
        <v>0</v>
      </c>
      <c r="U683" s="34"/>
      <c r="V683" s="34"/>
      <c r="W683" s="34"/>
      <c r="X683" s="34"/>
      <c r="Y683" s="34"/>
      <c r="Z683" s="34"/>
      <c r="AA683" s="34"/>
      <c r="AB683" s="34"/>
      <c r="AC683" s="34"/>
      <c r="AD683" s="34"/>
      <c r="AE683" s="34"/>
      <c r="AR683" s="201" t="s">
        <v>298</v>
      </c>
      <c r="AT683" s="201" t="s">
        <v>222</v>
      </c>
      <c r="AU683" s="201" t="s">
        <v>89</v>
      </c>
      <c r="AY683" s="17" t="s">
        <v>220</v>
      </c>
      <c r="BE683" s="202">
        <f>IF(N683="základní",J683,0)</f>
        <v>0</v>
      </c>
      <c r="BF683" s="202">
        <f>IF(N683="snížená",J683,0)</f>
        <v>0</v>
      </c>
      <c r="BG683" s="202">
        <f>IF(N683="zákl. přenesená",J683,0)</f>
        <v>0</v>
      </c>
      <c r="BH683" s="202">
        <f>IF(N683="sníž. přenesená",J683,0)</f>
        <v>0</v>
      </c>
      <c r="BI683" s="202">
        <f>IF(N683="nulová",J683,0)</f>
        <v>0</v>
      </c>
      <c r="BJ683" s="17" t="s">
        <v>89</v>
      </c>
      <c r="BK683" s="202">
        <f>ROUND(I683*H683,2)</f>
        <v>0</v>
      </c>
      <c r="BL683" s="17" t="s">
        <v>298</v>
      </c>
      <c r="BM683" s="201" t="s">
        <v>1388</v>
      </c>
    </row>
    <row r="684" spans="2:51" s="13" customFormat="1" ht="12">
      <c r="B684" s="203"/>
      <c r="C684" s="204"/>
      <c r="D684" s="205" t="s">
        <v>229</v>
      </c>
      <c r="E684" s="206" t="s">
        <v>1</v>
      </c>
      <c r="F684" s="207" t="s">
        <v>1389</v>
      </c>
      <c r="G684" s="204"/>
      <c r="H684" s="208">
        <v>1</v>
      </c>
      <c r="I684" s="209"/>
      <c r="J684" s="204"/>
      <c r="K684" s="204"/>
      <c r="L684" s="210"/>
      <c r="M684" s="211"/>
      <c r="N684" s="212"/>
      <c r="O684" s="212"/>
      <c r="P684" s="212"/>
      <c r="Q684" s="212"/>
      <c r="R684" s="212"/>
      <c r="S684" s="212"/>
      <c r="T684" s="213"/>
      <c r="AT684" s="214" t="s">
        <v>229</v>
      </c>
      <c r="AU684" s="214" t="s">
        <v>89</v>
      </c>
      <c r="AV684" s="13" t="s">
        <v>89</v>
      </c>
      <c r="AW684" s="13" t="s">
        <v>31</v>
      </c>
      <c r="AX684" s="13" t="s">
        <v>83</v>
      </c>
      <c r="AY684" s="214" t="s">
        <v>220</v>
      </c>
    </row>
    <row r="685" spans="1:65" s="2" customFormat="1" ht="21.75" customHeight="1">
      <c r="A685" s="34"/>
      <c r="B685" s="35"/>
      <c r="C685" s="190" t="s">
        <v>1390</v>
      </c>
      <c r="D685" s="190" t="s">
        <v>222</v>
      </c>
      <c r="E685" s="191" t="s">
        <v>1391</v>
      </c>
      <c r="F685" s="192" t="s">
        <v>1392</v>
      </c>
      <c r="G685" s="193" t="s">
        <v>867</v>
      </c>
      <c r="H685" s="194">
        <v>2</v>
      </c>
      <c r="I685" s="195"/>
      <c r="J685" s="196">
        <f>ROUND(I685*H685,2)</f>
        <v>0</v>
      </c>
      <c r="K685" s="192" t="s">
        <v>1</v>
      </c>
      <c r="L685" s="39"/>
      <c r="M685" s="197" t="s">
        <v>1</v>
      </c>
      <c r="N685" s="198" t="s">
        <v>42</v>
      </c>
      <c r="O685" s="71"/>
      <c r="P685" s="199">
        <f>O685*H685</f>
        <v>0</v>
      </c>
      <c r="Q685" s="199">
        <v>0</v>
      </c>
      <c r="R685" s="199">
        <f>Q685*H685</f>
        <v>0</v>
      </c>
      <c r="S685" s="199">
        <v>0</v>
      </c>
      <c r="T685" s="200">
        <f>S685*H685</f>
        <v>0</v>
      </c>
      <c r="U685" s="34"/>
      <c r="V685" s="34"/>
      <c r="W685" s="34"/>
      <c r="X685" s="34"/>
      <c r="Y685" s="34"/>
      <c r="Z685" s="34"/>
      <c r="AA685" s="34"/>
      <c r="AB685" s="34"/>
      <c r="AC685" s="34"/>
      <c r="AD685" s="34"/>
      <c r="AE685" s="34"/>
      <c r="AR685" s="201" t="s">
        <v>298</v>
      </c>
      <c r="AT685" s="201" t="s">
        <v>222</v>
      </c>
      <c r="AU685" s="201" t="s">
        <v>89</v>
      </c>
      <c r="AY685" s="17" t="s">
        <v>220</v>
      </c>
      <c r="BE685" s="202">
        <f>IF(N685="základní",J685,0)</f>
        <v>0</v>
      </c>
      <c r="BF685" s="202">
        <f>IF(N685="snížená",J685,0)</f>
        <v>0</v>
      </c>
      <c r="BG685" s="202">
        <f>IF(N685="zákl. přenesená",J685,0)</f>
        <v>0</v>
      </c>
      <c r="BH685" s="202">
        <f>IF(N685="sníž. přenesená",J685,0)</f>
        <v>0</v>
      </c>
      <c r="BI685" s="202">
        <f>IF(N685="nulová",J685,0)</f>
        <v>0</v>
      </c>
      <c r="BJ685" s="17" t="s">
        <v>89</v>
      </c>
      <c r="BK685" s="202">
        <f>ROUND(I685*H685,2)</f>
        <v>0</v>
      </c>
      <c r="BL685" s="17" t="s">
        <v>298</v>
      </c>
      <c r="BM685" s="201" t="s">
        <v>1393</v>
      </c>
    </row>
    <row r="686" spans="2:51" s="13" customFormat="1" ht="12">
      <c r="B686" s="203"/>
      <c r="C686" s="204"/>
      <c r="D686" s="205" t="s">
        <v>229</v>
      </c>
      <c r="E686" s="206" t="s">
        <v>1</v>
      </c>
      <c r="F686" s="207" t="s">
        <v>1394</v>
      </c>
      <c r="G686" s="204"/>
      <c r="H686" s="208">
        <v>2</v>
      </c>
      <c r="I686" s="209"/>
      <c r="J686" s="204"/>
      <c r="K686" s="204"/>
      <c r="L686" s="210"/>
      <c r="M686" s="211"/>
      <c r="N686" s="212"/>
      <c r="O686" s="212"/>
      <c r="P686" s="212"/>
      <c r="Q686" s="212"/>
      <c r="R686" s="212"/>
      <c r="S686" s="212"/>
      <c r="T686" s="213"/>
      <c r="AT686" s="214" t="s">
        <v>229</v>
      </c>
      <c r="AU686" s="214" t="s">
        <v>89</v>
      </c>
      <c r="AV686" s="13" t="s">
        <v>89</v>
      </c>
      <c r="AW686" s="13" t="s">
        <v>31</v>
      </c>
      <c r="AX686" s="13" t="s">
        <v>83</v>
      </c>
      <c r="AY686" s="214" t="s">
        <v>220</v>
      </c>
    </row>
    <row r="687" spans="1:65" s="2" customFormat="1" ht="36">
      <c r="A687" s="34"/>
      <c r="B687" s="35"/>
      <c r="C687" s="190" t="s">
        <v>1395</v>
      </c>
      <c r="D687" s="190" t="s">
        <v>222</v>
      </c>
      <c r="E687" s="191" t="s">
        <v>1396</v>
      </c>
      <c r="F687" s="192" t="s">
        <v>1397</v>
      </c>
      <c r="G687" s="193" t="s">
        <v>867</v>
      </c>
      <c r="H687" s="194">
        <v>1</v>
      </c>
      <c r="I687" s="195"/>
      <c r="J687" s="196">
        <f>ROUND(I687*H687,2)</f>
        <v>0</v>
      </c>
      <c r="K687" s="192" t="s">
        <v>1</v>
      </c>
      <c r="L687" s="39"/>
      <c r="M687" s="197" t="s">
        <v>1</v>
      </c>
      <c r="N687" s="198" t="s">
        <v>42</v>
      </c>
      <c r="O687" s="71"/>
      <c r="P687" s="199">
        <f>O687*H687</f>
        <v>0</v>
      </c>
      <c r="Q687" s="199">
        <v>0</v>
      </c>
      <c r="R687" s="199">
        <f>Q687*H687</f>
        <v>0</v>
      </c>
      <c r="S687" s="199">
        <v>0</v>
      </c>
      <c r="T687" s="200">
        <f>S687*H687</f>
        <v>0</v>
      </c>
      <c r="U687" s="34"/>
      <c r="V687" s="34"/>
      <c r="W687" s="34"/>
      <c r="X687" s="34"/>
      <c r="Y687" s="34"/>
      <c r="Z687" s="34"/>
      <c r="AA687" s="34"/>
      <c r="AB687" s="34"/>
      <c r="AC687" s="34"/>
      <c r="AD687" s="34"/>
      <c r="AE687" s="34"/>
      <c r="AR687" s="201" t="s">
        <v>298</v>
      </c>
      <c r="AT687" s="201" t="s">
        <v>222</v>
      </c>
      <c r="AU687" s="201" t="s">
        <v>89</v>
      </c>
      <c r="AY687" s="17" t="s">
        <v>220</v>
      </c>
      <c r="BE687" s="202">
        <f>IF(N687="základní",J687,0)</f>
        <v>0</v>
      </c>
      <c r="BF687" s="202">
        <f>IF(N687="snížená",J687,0)</f>
        <v>0</v>
      </c>
      <c r="BG687" s="202">
        <f>IF(N687="zákl. přenesená",J687,0)</f>
        <v>0</v>
      </c>
      <c r="BH687" s="202">
        <f>IF(N687="sníž. přenesená",J687,0)</f>
        <v>0</v>
      </c>
      <c r="BI687" s="202">
        <f>IF(N687="nulová",J687,0)</f>
        <v>0</v>
      </c>
      <c r="BJ687" s="17" t="s">
        <v>89</v>
      </c>
      <c r="BK687" s="202">
        <f>ROUND(I687*H687,2)</f>
        <v>0</v>
      </c>
      <c r="BL687" s="17" t="s">
        <v>298</v>
      </c>
      <c r="BM687" s="201" t="s">
        <v>1398</v>
      </c>
    </row>
    <row r="688" spans="2:51" s="13" customFormat="1" ht="12">
      <c r="B688" s="203"/>
      <c r="C688" s="204"/>
      <c r="D688" s="205" t="s">
        <v>229</v>
      </c>
      <c r="E688" s="206" t="s">
        <v>1</v>
      </c>
      <c r="F688" s="207" t="s">
        <v>1399</v>
      </c>
      <c r="G688" s="204"/>
      <c r="H688" s="208">
        <v>1</v>
      </c>
      <c r="I688" s="209"/>
      <c r="J688" s="204"/>
      <c r="K688" s="204"/>
      <c r="L688" s="210"/>
      <c r="M688" s="211"/>
      <c r="N688" s="212"/>
      <c r="O688" s="212"/>
      <c r="P688" s="212"/>
      <c r="Q688" s="212"/>
      <c r="R688" s="212"/>
      <c r="S688" s="212"/>
      <c r="T688" s="213"/>
      <c r="AT688" s="214" t="s">
        <v>229</v>
      </c>
      <c r="AU688" s="214" t="s">
        <v>89</v>
      </c>
      <c r="AV688" s="13" t="s">
        <v>89</v>
      </c>
      <c r="AW688" s="13" t="s">
        <v>31</v>
      </c>
      <c r="AX688" s="13" t="s">
        <v>83</v>
      </c>
      <c r="AY688" s="214" t="s">
        <v>220</v>
      </c>
    </row>
    <row r="689" spans="1:65" s="2" customFormat="1" ht="36">
      <c r="A689" s="34"/>
      <c r="B689" s="35"/>
      <c r="C689" s="190" t="s">
        <v>1400</v>
      </c>
      <c r="D689" s="190" t="s">
        <v>222</v>
      </c>
      <c r="E689" s="191" t="s">
        <v>1401</v>
      </c>
      <c r="F689" s="192" t="s">
        <v>1402</v>
      </c>
      <c r="G689" s="193" t="s">
        <v>867</v>
      </c>
      <c r="H689" s="194">
        <v>1</v>
      </c>
      <c r="I689" s="195"/>
      <c r="J689" s="196">
        <f>ROUND(I689*H689,2)</f>
        <v>0</v>
      </c>
      <c r="K689" s="192" t="s">
        <v>1</v>
      </c>
      <c r="L689" s="39"/>
      <c r="M689" s="197" t="s">
        <v>1</v>
      </c>
      <c r="N689" s="198" t="s">
        <v>42</v>
      </c>
      <c r="O689" s="71"/>
      <c r="P689" s="199">
        <f>O689*H689</f>
        <v>0</v>
      </c>
      <c r="Q689" s="199">
        <v>0</v>
      </c>
      <c r="R689" s="199">
        <f>Q689*H689</f>
        <v>0</v>
      </c>
      <c r="S689" s="199">
        <v>0</v>
      </c>
      <c r="T689" s="200">
        <f>S689*H689</f>
        <v>0</v>
      </c>
      <c r="U689" s="34"/>
      <c r="V689" s="34"/>
      <c r="W689" s="34"/>
      <c r="X689" s="34"/>
      <c r="Y689" s="34"/>
      <c r="Z689" s="34"/>
      <c r="AA689" s="34"/>
      <c r="AB689" s="34"/>
      <c r="AC689" s="34"/>
      <c r="AD689" s="34"/>
      <c r="AE689" s="34"/>
      <c r="AR689" s="201" t="s">
        <v>298</v>
      </c>
      <c r="AT689" s="201" t="s">
        <v>222</v>
      </c>
      <c r="AU689" s="201" t="s">
        <v>89</v>
      </c>
      <c r="AY689" s="17" t="s">
        <v>220</v>
      </c>
      <c r="BE689" s="202">
        <f>IF(N689="základní",J689,0)</f>
        <v>0</v>
      </c>
      <c r="BF689" s="202">
        <f>IF(N689="snížená",J689,0)</f>
        <v>0</v>
      </c>
      <c r="BG689" s="202">
        <f>IF(N689="zákl. přenesená",J689,0)</f>
        <v>0</v>
      </c>
      <c r="BH689" s="202">
        <f>IF(N689="sníž. přenesená",J689,0)</f>
        <v>0</v>
      </c>
      <c r="BI689" s="202">
        <f>IF(N689="nulová",J689,0)</f>
        <v>0</v>
      </c>
      <c r="BJ689" s="17" t="s">
        <v>89</v>
      </c>
      <c r="BK689" s="202">
        <f>ROUND(I689*H689,2)</f>
        <v>0</v>
      </c>
      <c r="BL689" s="17" t="s">
        <v>298</v>
      </c>
      <c r="BM689" s="201" t="s">
        <v>1403</v>
      </c>
    </row>
    <row r="690" spans="2:51" s="13" customFormat="1" ht="12">
      <c r="B690" s="203"/>
      <c r="C690" s="204"/>
      <c r="D690" s="205" t="s">
        <v>229</v>
      </c>
      <c r="E690" s="206" t="s">
        <v>1</v>
      </c>
      <c r="F690" s="207" t="s">
        <v>1404</v>
      </c>
      <c r="G690" s="204"/>
      <c r="H690" s="208">
        <v>1</v>
      </c>
      <c r="I690" s="209"/>
      <c r="J690" s="204"/>
      <c r="K690" s="204"/>
      <c r="L690" s="210"/>
      <c r="M690" s="211"/>
      <c r="N690" s="212"/>
      <c r="O690" s="212"/>
      <c r="P690" s="212"/>
      <c r="Q690" s="212"/>
      <c r="R690" s="212"/>
      <c r="S690" s="212"/>
      <c r="T690" s="213"/>
      <c r="AT690" s="214" t="s">
        <v>229</v>
      </c>
      <c r="AU690" s="214" t="s">
        <v>89</v>
      </c>
      <c r="AV690" s="13" t="s">
        <v>89</v>
      </c>
      <c r="AW690" s="13" t="s">
        <v>31</v>
      </c>
      <c r="AX690" s="13" t="s">
        <v>83</v>
      </c>
      <c r="AY690" s="214" t="s">
        <v>220</v>
      </c>
    </row>
    <row r="691" spans="1:65" s="2" customFormat="1" ht="16.5" customHeight="1">
      <c r="A691" s="34"/>
      <c r="B691" s="35"/>
      <c r="C691" s="190" t="s">
        <v>1405</v>
      </c>
      <c r="D691" s="190" t="s">
        <v>222</v>
      </c>
      <c r="E691" s="191" t="s">
        <v>1406</v>
      </c>
      <c r="F691" s="192" t="s">
        <v>1407</v>
      </c>
      <c r="G691" s="193" t="s">
        <v>867</v>
      </c>
      <c r="H691" s="194">
        <v>2</v>
      </c>
      <c r="I691" s="195"/>
      <c r="J691" s="196">
        <f>ROUND(I691*H691,2)</f>
        <v>0</v>
      </c>
      <c r="K691" s="192" t="s">
        <v>1</v>
      </c>
      <c r="L691" s="39"/>
      <c r="M691" s="197" t="s">
        <v>1</v>
      </c>
      <c r="N691" s="198" t="s">
        <v>42</v>
      </c>
      <c r="O691" s="71"/>
      <c r="P691" s="199">
        <f>O691*H691</f>
        <v>0</v>
      </c>
      <c r="Q691" s="199">
        <v>0</v>
      </c>
      <c r="R691" s="199">
        <f>Q691*H691</f>
        <v>0</v>
      </c>
      <c r="S691" s="199">
        <v>0</v>
      </c>
      <c r="T691" s="200">
        <f>S691*H691</f>
        <v>0</v>
      </c>
      <c r="U691" s="34"/>
      <c r="V691" s="34"/>
      <c r="W691" s="34"/>
      <c r="X691" s="34"/>
      <c r="Y691" s="34"/>
      <c r="Z691" s="34"/>
      <c r="AA691" s="34"/>
      <c r="AB691" s="34"/>
      <c r="AC691" s="34"/>
      <c r="AD691" s="34"/>
      <c r="AE691" s="34"/>
      <c r="AR691" s="201" t="s">
        <v>298</v>
      </c>
      <c r="AT691" s="201" t="s">
        <v>222</v>
      </c>
      <c r="AU691" s="201" t="s">
        <v>89</v>
      </c>
      <c r="AY691" s="17" t="s">
        <v>220</v>
      </c>
      <c r="BE691" s="202">
        <f>IF(N691="základní",J691,0)</f>
        <v>0</v>
      </c>
      <c r="BF691" s="202">
        <f>IF(N691="snížená",J691,0)</f>
        <v>0</v>
      </c>
      <c r="BG691" s="202">
        <f>IF(N691="zákl. přenesená",J691,0)</f>
        <v>0</v>
      </c>
      <c r="BH691" s="202">
        <f>IF(N691="sníž. přenesená",J691,0)</f>
        <v>0</v>
      </c>
      <c r="BI691" s="202">
        <f>IF(N691="nulová",J691,0)</f>
        <v>0</v>
      </c>
      <c r="BJ691" s="17" t="s">
        <v>89</v>
      </c>
      <c r="BK691" s="202">
        <f>ROUND(I691*H691,2)</f>
        <v>0</v>
      </c>
      <c r="BL691" s="17" t="s">
        <v>298</v>
      </c>
      <c r="BM691" s="201" t="s">
        <v>1408</v>
      </c>
    </row>
    <row r="692" spans="2:51" s="13" customFormat="1" ht="12">
      <c r="B692" s="203"/>
      <c r="C692" s="204"/>
      <c r="D692" s="205" t="s">
        <v>229</v>
      </c>
      <c r="E692" s="206" t="s">
        <v>1</v>
      </c>
      <c r="F692" s="207" t="s">
        <v>1409</v>
      </c>
      <c r="G692" s="204"/>
      <c r="H692" s="208">
        <v>2</v>
      </c>
      <c r="I692" s="209"/>
      <c r="J692" s="204"/>
      <c r="K692" s="204"/>
      <c r="L692" s="210"/>
      <c r="M692" s="211"/>
      <c r="N692" s="212"/>
      <c r="O692" s="212"/>
      <c r="P692" s="212"/>
      <c r="Q692" s="212"/>
      <c r="R692" s="212"/>
      <c r="S692" s="212"/>
      <c r="T692" s="213"/>
      <c r="AT692" s="214" t="s">
        <v>229</v>
      </c>
      <c r="AU692" s="214" t="s">
        <v>89</v>
      </c>
      <c r="AV692" s="13" t="s">
        <v>89</v>
      </c>
      <c r="AW692" s="13" t="s">
        <v>31</v>
      </c>
      <c r="AX692" s="13" t="s">
        <v>83</v>
      </c>
      <c r="AY692" s="214" t="s">
        <v>220</v>
      </c>
    </row>
    <row r="693" spans="1:65" s="2" customFormat="1" ht="16.5" customHeight="1">
      <c r="A693" s="34"/>
      <c r="B693" s="35"/>
      <c r="C693" s="190" t="s">
        <v>1410</v>
      </c>
      <c r="D693" s="190" t="s">
        <v>222</v>
      </c>
      <c r="E693" s="191" t="s">
        <v>1411</v>
      </c>
      <c r="F693" s="192" t="s">
        <v>1412</v>
      </c>
      <c r="G693" s="193" t="s">
        <v>867</v>
      </c>
      <c r="H693" s="194">
        <v>4</v>
      </c>
      <c r="I693" s="195"/>
      <c r="J693" s="196">
        <f>ROUND(I693*H693,2)</f>
        <v>0</v>
      </c>
      <c r="K693" s="192" t="s">
        <v>1</v>
      </c>
      <c r="L693" s="39"/>
      <c r="M693" s="197" t="s">
        <v>1</v>
      </c>
      <c r="N693" s="198" t="s">
        <v>42</v>
      </c>
      <c r="O693" s="71"/>
      <c r="P693" s="199">
        <f>O693*H693</f>
        <v>0</v>
      </c>
      <c r="Q693" s="199">
        <v>0</v>
      </c>
      <c r="R693" s="199">
        <f>Q693*H693</f>
        <v>0</v>
      </c>
      <c r="S693" s="199">
        <v>0</v>
      </c>
      <c r="T693" s="200">
        <f>S693*H693</f>
        <v>0</v>
      </c>
      <c r="U693" s="34"/>
      <c r="V693" s="34"/>
      <c r="W693" s="34"/>
      <c r="X693" s="34"/>
      <c r="Y693" s="34"/>
      <c r="Z693" s="34"/>
      <c r="AA693" s="34"/>
      <c r="AB693" s="34"/>
      <c r="AC693" s="34"/>
      <c r="AD693" s="34"/>
      <c r="AE693" s="34"/>
      <c r="AR693" s="201" t="s">
        <v>298</v>
      </c>
      <c r="AT693" s="201" t="s">
        <v>222</v>
      </c>
      <c r="AU693" s="201" t="s">
        <v>89</v>
      </c>
      <c r="AY693" s="17" t="s">
        <v>220</v>
      </c>
      <c r="BE693" s="202">
        <f>IF(N693="základní",J693,0)</f>
        <v>0</v>
      </c>
      <c r="BF693" s="202">
        <f>IF(N693="snížená",J693,0)</f>
        <v>0</v>
      </c>
      <c r="BG693" s="202">
        <f>IF(N693="zákl. přenesená",J693,0)</f>
        <v>0</v>
      </c>
      <c r="BH693" s="202">
        <f>IF(N693="sníž. přenesená",J693,0)</f>
        <v>0</v>
      </c>
      <c r="BI693" s="202">
        <f>IF(N693="nulová",J693,0)</f>
        <v>0</v>
      </c>
      <c r="BJ693" s="17" t="s">
        <v>89</v>
      </c>
      <c r="BK693" s="202">
        <f>ROUND(I693*H693,2)</f>
        <v>0</v>
      </c>
      <c r="BL693" s="17" t="s">
        <v>298</v>
      </c>
      <c r="BM693" s="201" t="s">
        <v>1413</v>
      </c>
    </row>
    <row r="694" spans="2:51" s="13" customFormat="1" ht="12">
      <c r="B694" s="203"/>
      <c r="C694" s="204"/>
      <c r="D694" s="205" t="s">
        <v>229</v>
      </c>
      <c r="E694" s="206" t="s">
        <v>1</v>
      </c>
      <c r="F694" s="207" t="s">
        <v>1414</v>
      </c>
      <c r="G694" s="204"/>
      <c r="H694" s="208">
        <v>4</v>
      </c>
      <c r="I694" s="209"/>
      <c r="J694" s="204"/>
      <c r="K694" s="204"/>
      <c r="L694" s="210"/>
      <c r="M694" s="211"/>
      <c r="N694" s="212"/>
      <c r="O694" s="212"/>
      <c r="P694" s="212"/>
      <c r="Q694" s="212"/>
      <c r="R694" s="212"/>
      <c r="S694" s="212"/>
      <c r="T694" s="213"/>
      <c r="AT694" s="214" t="s">
        <v>229</v>
      </c>
      <c r="AU694" s="214" t="s">
        <v>89</v>
      </c>
      <c r="AV694" s="13" t="s">
        <v>89</v>
      </c>
      <c r="AW694" s="13" t="s">
        <v>31</v>
      </c>
      <c r="AX694" s="13" t="s">
        <v>83</v>
      </c>
      <c r="AY694" s="214" t="s">
        <v>220</v>
      </c>
    </row>
    <row r="695" spans="1:65" s="2" customFormat="1" ht="21.75" customHeight="1">
      <c r="A695" s="34"/>
      <c r="B695" s="35"/>
      <c r="C695" s="190" t="s">
        <v>1415</v>
      </c>
      <c r="D695" s="190" t="s">
        <v>222</v>
      </c>
      <c r="E695" s="191" t="s">
        <v>1416</v>
      </c>
      <c r="F695" s="192" t="s">
        <v>1417</v>
      </c>
      <c r="G695" s="193" t="s">
        <v>867</v>
      </c>
      <c r="H695" s="194">
        <v>3</v>
      </c>
      <c r="I695" s="195"/>
      <c r="J695" s="196">
        <f>ROUND(I695*H695,2)</f>
        <v>0</v>
      </c>
      <c r="K695" s="192" t="s">
        <v>1</v>
      </c>
      <c r="L695" s="39"/>
      <c r="M695" s="197" t="s">
        <v>1</v>
      </c>
      <c r="N695" s="198" t="s">
        <v>42</v>
      </c>
      <c r="O695" s="71"/>
      <c r="P695" s="199">
        <f>O695*H695</f>
        <v>0</v>
      </c>
      <c r="Q695" s="199">
        <v>0</v>
      </c>
      <c r="R695" s="199">
        <f>Q695*H695</f>
        <v>0</v>
      </c>
      <c r="S695" s="199">
        <v>0</v>
      </c>
      <c r="T695" s="200">
        <f>S695*H695</f>
        <v>0</v>
      </c>
      <c r="U695" s="34"/>
      <c r="V695" s="34"/>
      <c r="W695" s="34"/>
      <c r="X695" s="34"/>
      <c r="Y695" s="34"/>
      <c r="Z695" s="34"/>
      <c r="AA695" s="34"/>
      <c r="AB695" s="34"/>
      <c r="AC695" s="34"/>
      <c r="AD695" s="34"/>
      <c r="AE695" s="34"/>
      <c r="AR695" s="201" t="s">
        <v>298</v>
      </c>
      <c r="AT695" s="201" t="s">
        <v>222</v>
      </c>
      <c r="AU695" s="201" t="s">
        <v>89</v>
      </c>
      <c r="AY695" s="17" t="s">
        <v>220</v>
      </c>
      <c r="BE695" s="202">
        <f>IF(N695="základní",J695,0)</f>
        <v>0</v>
      </c>
      <c r="BF695" s="202">
        <f>IF(N695="snížená",J695,0)</f>
        <v>0</v>
      </c>
      <c r="BG695" s="202">
        <f>IF(N695="zákl. přenesená",J695,0)</f>
        <v>0</v>
      </c>
      <c r="BH695" s="202">
        <f>IF(N695="sníž. přenesená",J695,0)</f>
        <v>0</v>
      </c>
      <c r="BI695" s="202">
        <f>IF(N695="nulová",J695,0)</f>
        <v>0</v>
      </c>
      <c r="BJ695" s="17" t="s">
        <v>89</v>
      </c>
      <c r="BK695" s="202">
        <f>ROUND(I695*H695,2)</f>
        <v>0</v>
      </c>
      <c r="BL695" s="17" t="s">
        <v>298</v>
      </c>
      <c r="BM695" s="201" t="s">
        <v>1418</v>
      </c>
    </row>
    <row r="696" spans="2:51" s="13" customFormat="1" ht="12">
      <c r="B696" s="203"/>
      <c r="C696" s="204"/>
      <c r="D696" s="205" t="s">
        <v>229</v>
      </c>
      <c r="E696" s="206" t="s">
        <v>1</v>
      </c>
      <c r="F696" s="207" t="s">
        <v>1419</v>
      </c>
      <c r="G696" s="204"/>
      <c r="H696" s="208">
        <v>3</v>
      </c>
      <c r="I696" s="209"/>
      <c r="J696" s="204"/>
      <c r="K696" s="204"/>
      <c r="L696" s="210"/>
      <c r="M696" s="211"/>
      <c r="N696" s="212"/>
      <c r="O696" s="212"/>
      <c r="P696" s="212"/>
      <c r="Q696" s="212"/>
      <c r="R696" s="212"/>
      <c r="S696" s="212"/>
      <c r="T696" s="213"/>
      <c r="AT696" s="214" t="s">
        <v>229</v>
      </c>
      <c r="AU696" s="214" t="s">
        <v>89</v>
      </c>
      <c r="AV696" s="13" t="s">
        <v>89</v>
      </c>
      <c r="AW696" s="13" t="s">
        <v>31</v>
      </c>
      <c r="AX696" s="13" t="s">
        <v>83</v>
      </c>
      <c r="AY696" s="214" t="s">
        <v>220</v>
      </c>
    </row>
    <row r="697" spans="1:65" s="2" customFormat="1" ht="36">
      <c r="A697" s="34"/>
      <c r="B697" s="35"/>
      <c r="C697" s="190" t="s">
        <v>1420</v>
      </c>
      <c r="D697" s="190" t="s">
        <v>222</v>
      </c>
      <c r="E697" s="191" t="s">
        <v>1421</v>
      </c>
      <c r="F697" s="192" t="s">
        <v>1422</v>
      </c>
      <c r="G697" s="193" t="s">
        <v>1</v>
      </c>
      <c r="H697" s="194">
        <v>17</v>
      </c>
      <c r="I697" s="195"/>
      <c r="J697" s="196">
        <f>ROUND(I697*H697,2)</f>
        <v>0</v>
      </c>
      <c r="K697" s="192" t="s">
        <v>1</v>
      </c>
      <c r="L697" s="39"/>
      <c r="M697" s="197" t="s">
        <v>1</v>
      </c>
      <c r="N697" s="198" t="s">
        <v>42</v>
      </c>
      <c r="O697" s="71"/>
      <c r="P697" s="199">
        <f>O697*H697</f>
        <v>0</v>
      </c>
      <c r="Q697" s="199">
        <v>0</v>
      </c>
      <c r="R697" s="199">
        <f>Q697*H697</f>
        <v>0</v>
      </c>
      <c r="S697" s="199">
        <v>0</v>
      </c>
      <c r="T697" s="200">
        <f>S697*H697</f>
        <v>0</v>
      </c>
      <c r="U697" s="34"/>
      <c r="V697" s="34"/>
      <c r="W697" s="34"/>
      <c r="X697" s="34"/>
      <c r="Y697" s="34"/>
      <c r="Z697" s="34"/>
      <c r="AA697" s="34"/>
      <c r="AB697" s="34"/>
      <c r="AC697" s="34"/>
      <c r="AD697" s="34"/>
      <c r="AE697" s="34"/>
      <c r="AR697" s="201" t="s">
        <v>298</v>
      </c>
      <c r="AT697" s="201" t="s">
        <v>222</v>
      </c>
      <c r="AU697" s="201" t="s">
        <v>89</v>
      </c>
      <c r="AY697" s="17" t="s">
        <v>220</v>
      </c>
      <c r="BE697" s="202">
        <f>IF(N697="základní",J697,0)</f>
        <v>0</v>
      </c>
      <c r="BF697" s="202">
        <f>IF(N697="snížená",J697,0)</f>
        <v>0</v>
      </c>
      <c r="BG697" s="202">
        <f>IF(N697="zákl. přenesená",J697,0)</f>
        <v>0</v>
      </c>
      <c r="BH697" s="202">
        <f>IF(N697="sníž. přenesená",J697,0)</f>
        <v>0</v>
      </c>
      <c r="BI697" s="202">
        <f>IF(N697="nulová",J697,0)</f>
        <v>0</v>
      </c>
      <c r="BJ697" s="17" t="s">
        <v>89</v>
      </c>
      <c r="BK697" s="202">
        <f>ROUND(I697*H697,2)</f>
        <v>0</v>
      </c>
      <c r="BL697" s="17" t="s">
        <v>298</v>
      </c>
      <c r="BM697" s="201" t="s">
        <v>1423</v>
      </c>
    </row>
    <row r="698" spans="2:51" s="13" customFormat="1" ht="12">
      <c r="B698" s="203"/>
      <c r="C698" s="204"/>
      <c r="D698" s="205" t="s">
        <v>229</v>
      </c>
      <c r="E698" s="206" t="s">
        <v>1</v>
      </c>
      <c r="F698" s="207" t="s">
        <v>1424</v>
      </c>
      <c r="G698" s="204"/>
      <c r="H698" s="208">
        <v>17</v>
      </c>
      <c r="I698" s="209"/>
      <c r="J698" s="204"/>
      <c r="K698" s="204"/>
      <c r="L698" s="210"/>
      <c r="M698" s="211"/>
      <c r="N698" s="212"/>
      <c r="O698" s="212"/>
      <c r="P698" s="212"/>
      <c r="Q698" s="212"/>
      <c r="R698" s="212"/>
      <c r="S698" s="212"/>
      <c r="T698" s="213"/>
      <c r="AT698" s="214" t="s">
        <v>229</v>
      </c>
      <c r="AU698" s="214" t="s">
        <v>89</v>
      </c>
      <c r="AV698" s="13" t="s">
        <v>89</v>
      </c>
      <c r="AW698" s="13" t="s">
        <v>31</v>
      </c>
      <c r="AX698" s="13" t="s">
        <v>83</v>
      </c>
      <c r="AY698" s="214" t="s">
        <v>220</v>
      </c>
    </row>
    <row r="699" spans="1:65" s="2" customFormat="1" ht="16.5" customHeight="1">
      <c r="A699" s="34"/>
      <c r="B699" s="35"/>
      <c r="C699" s="190" t="s">
        <v>1425</v>
      </c>
      <c r="D699" s="190" t="s">
        <v>222</v>
      </c>
      <c r="E699" s="191" t="s">
        <v>1426</v>
      </c>
      <c r="F699" s="192" t="s">
        <v>1427</v>
      </c>
      <c r="G699" s="193" t="s">
        <v>867</v>
      </c>
      <c r="H699" s="194">
        <v>1</v>
      </c>
      <c r="I699" s="195"/>
      <c r="J699" s="196">
        <f>ROUND(I699*H699,2)</f>
        <v>0</v>
      </c>
      <c r="K699" s="192" t="s">
        <v>1</v>
      </c>
      <c r="L699" s="39"/>
      <c r="M699" s="197" t="s">
        <v>1</v>
      </c>
      <c r="N699" s="198" t="s">
        <v>42</v>
      </c>
      <c r="O699" s="71"/>
      <c r="P699" s="199">
        <f>O699*H699</f>
        <v>0</v>
      </c>
      <c r="Q699" s="199">
        <v>0</v>
      </c>
      <c r="R699" s="199">
        <f>Q699*H699</f>
        <v>0</v>
      </c>
      <c r="S699" s="199">
        <v>0</v>
      </c>
      <c r="T699" s="200">
        <f>S699*H699</f>
        <v>0</v>
      </c>
      <c r="U699" s="34"/>
      <c r="V699" s="34"/>
      <c r="W699" s="34"/>
      <c r="X699" s="34"/>
      <c r="Y699" s="34"/>
      <c r="Z699" s="34"/>
      <c r="AA699" s="34"/>
      <c r="AB699" s="34"/>
      <c r="AC699" s="34"/>
      <c r="AD699" s="34"/>
      <c r="AE699" s="34"/>
      <c r="AR699" s="201" t="s">
        <v>298</v>
      </c>
      <c r="AT699" s="201" t="s">
        <v>222</v>
      </c>
      <c r="AU699" s="201" t="s">
        <v>89</v>
      </c>
      <c r="AY699" s="17" t="s">
        <v>220</v>
      </c>
      <c r="BE699" s="202">
        <f>IF(N699="základní",J699,0)</f>
        <v>0</v>
      </c>
      <c r="BF699" s="202">
        <f>IF(N699="snížená",J699,0)</f>
        <v>0</v>
      </c>
      <c r="BG699" s="202">
        <f>IF(N699="zákl. přenesená",J699,0)</f>
        <v>0</v>
      </c>
      <c r="BH699" s="202">
        <f>IF(N699="sníž. přenesená",J699,0)</f>
        <v>0</v>
      </c>
      <c r="BI699" s="202">
        <f>IF(N699="nulová",J699,0)</f>
        <v>0</v>
      </c>
      <c r="BJ699" s="17" t="s">
        <v>89</v>
      </c>
      <c r="BK699" s="202">
        <f>ROUND(I699*H699,2)</f>
        <v>0</v>
      </c>
      <c r="BL699" s="17" t="s">
        <v>298</v>
      </c>
      <c r="BM699" s="201" t="s">
        <v>1428</v>
      </c>
    </row>
    <row r="700" spans="2:51" s="13" customFormat="1" ht="12">
      <c r="B700" s="203"/>
      <c r="C700" s="204"/>
      <c r="D700" s="205" t="s">
        <v>229</v>
      </c>
      <c r="E700" s="206" t="s">
        <v>1</v>
      </c>
      <c r="F700" s="207" t="s">
        <v>1429</v>
      </c>
      <c r="G700" s="204"/>
      <c r="H700" s="208">
        <v>1</v>
      </c>
      <c r="I700" s="209"/>
      <c r="J700" s="204"/>
      <c r="K700" s="204"/>
      <c r="L700" s="210"/>
      <c r="M700" s="211"/>
      <c r="N700" s="212"/>
      <c r="O700" s="212"/>
      <c r="P700" s="212"/>
      <c r="Q700" s="212"/>
      <c r="R700" s="212"/>
      <c r="S700" s="212"/>
      <c r="T700" s="213"/>
      <c r="AT700" s="214" t="s">
        <v>229</v>
      </c>
      <c r="AU700" s="214" t="s">
        <v>89</v>
      </c>
      <c r="AV700" s="13" t="s">
        <v>89</v>
      </c>
      <c r="AW700" s="13" t="s">
        <v>31</v>
      </c>
      <c r="AX700" s="13" t="s">
        <v>83</v>
      </c>
      <c r="AY700" s="214" t="s">
        <v>220</v>
      </c>
    </row>
    <row r="701" spans="1:65" s="2" customFormat="1" ht="16.5" customHeight="1">
      <c r="A701" s="34"/>
      <c r="B701" s="35"/>
      <c r="C701" s="190" t="s">
        <v>1430</v>
      </c>
      <c r="D701" s="190" t="s">
        <v>222</v>
      </c>
      <c r="E701" s="191" t="s">
        <v>1431</v>
      </c>
      <c r="F701" s="192" t="s">
        <v>1432</v>
      </c>
      <c r="G701" s="193" t="s">
        <v>867</v>
      </c>
      <c r="H701" s="194">
        <v>4</v>
      </c>
      <c r="I701" s="195"/>
      <c r="J701" s="196">
        <f>ROUND(I701*H701,2)</f>
        <v>0</v>
      </c>
      <c r="K701" s="192" t="s">
        <v>1</v>
      </c>
      <c r="L701" s="39"/>
      <c r="M701" s="197" t="s">
        <v>1</v>
      </c>
      <c r="N701" s="198" t="s">
        <v>42</v>
      </c>
      <c r="O701" s="71"/>
      <c r="P701" s="199">
        <f>O701*H701</f>
        <v>0</v>
      </c>
      <c r="Q701" s="199">
        <v>0</v>
      </c>
      <c r="R701" s="199">
        <f>Q701*H701</f>
        <v>0</v>
      </c>
      <c r="S701" s="199">
        <v>0</v>
      </c>
      <c r="T701" s="200">
        <f>S701*H701</f>
        <v>0</v>
      </c>
      <c r="U701" s="34"/>
      <c r="V701" s="34"/>
      <c r="W701" s="34"/>
      <c r="X701" s="34"/>
      <c r="Y701" s="34"/>
      <c r="Z701" s="34"/>
      <c r="AA701" s="34"/>
      <c r="AB701" s="34"/>
      <c r="AC701" s="34"/>
      <c r="AD701" s="34"/>
      <c r="AE701" s="34"/>
      <c r="AR701" s="201" t="s">
        <v>298</v>
      </c>
      <c r="AT701" s="201" t="s">
        <v>222</v>
      </c>
      <c r="AU701" s="201" t="s">
        <v>89</v>
      </c>
      <c r="AY701" s="17" t="s">
        <v>220</v>
      </c>
      <c r="BE701" s="202">
        <f>IF(N701="základní",J701,0)</f>
        <v>0</v>
      </c>
      <c r="BF701" s="202">
        <f>IF(N701="snížená",J701,0)</f>
        <v>0</v>
      </c>
      <c r="BG701" s="202">
        <f>IF(N701="zákl. přenesená",J701,0)</f>
        <v>0</v>
      </c>
      <c r="BH701" s="202">
        <f>IF(N701="sníž. přenesená",J701,0)</f>
        <v>0</v>
      </c>
      <c r="BI701" s="202">
        <f>IF(N701="nulová",J701,0)</f>
        <v>0</v>
      </c>
      <c r="BJ701" s="17" t="s">
        <v>89</v>
      </c>
      <c r="BK701" s="202">
        <f>ROUND(I701*H701,2)</f>
        <v>0</v>
      </c>
      <c r="BL701" s="17" t="s">
        <v>298</v>
      </c>
      <c r="BM701" s="201" t="s">
        <v>1433</v>
      </c>
    </row>
    <row r="702" spans="2:51" s="13" customFormat="1" ht="12">
      <c r="B702" s="203"/>
      <c r="C702" s="204"/>
      <c r="D702" s="205" t="s">
        <v>229</v>
      </c>
      <c r="E702" s="206" t="s">
        <v>1</v>
      </c>
      <c r="F702" s="207" t="s">
        <v>1434</v>
      </c>
      <c r="G702" s="204"/>
      <c r="H702" s="208">
        <v>4</v>
      </c>
      <c r="I702" s="209"/>
      <c r="J702" s="204"/>
      <c r="K702" s="204"/>
      <c r="L702" s="210"/>
      <c r="M702" s="211"/>
      <c r="N702" s="212"/>
      <c r="O702" s="212"/>
      <c r="P702" s="212"/>
      <c r="Q702" s="212"/>
      <c r="R702" s="212"/>
      <c r="S702" s="212"/>
      <c r="T702" s="213"/>
      <c r="AT702" s="214" t="s">
        <v>229</v>
      </c>
      <c r="AU702" s="214" t="s">
        <v>89</v>
      </c>
      <c r="AV702" s="13" t="s">
        <v>89</v>
      </c>
      <c r="AW702" s="13" t="s">
        <v>31</v>
      </c>
      <c r="AX702" s="13" t="s">
        <v>83</v>
      </c>
      <c r="AY702" s="214" t="s">
        <v>220</v>
      </c>
    </row>
    <row r="703" spans="1:65" s="2" customFormat="1" ht="24">
      <c r="A703" s="34"/>
      <c r="B703" s="35"/>
      <c r="C703" s="190" t="s">
        <v>1435</v>
      </c>
      <c r="D703" s="190" t="s">
        <v>222</v>
      </c>
      <c r="E703" s="191" t="s">
        <v>1436</v>
      </c>
      <c r="F703" s="192" t="s">
        <v>1437</v>
      </c>
      <c r="G703" s="193" t="s">
        <v>867</v>
      </c>
      <c r="H703" s="194">
        <v>3</v>
      </c>
      <c r="I703" s="195"/>
      <c r="J703" s="196">
        <f>ROUND(I703*H703,2)</f>
        <v>0</v>
      </c>
      <c r="K703" s="192" t="s">
        <v>1</v>
      </c>
      <c r="L703" s="39"/>
      <c r="M703" s="197" t="s">
        <v>1</v>
      </c>
      <c r="N703" s="198" t="s">
        <v>42</v>
      </c>
      <c r="O703" s="71"/>
      <c r="P703" s="199">
        <f>O703*H703</f>
        <v>0</v>
      </c>
      <c r="Q703" s="199">
        <v>0</v>
      </c>
      <c r="R703" s="199">
        <f>Q703*H703</f>
        <v>0</v>
      </c>
      <c r="S703" s="199">
        <v>0</v>
      </c>
      <c r="T703" s="200">
        <f>S703*H703</f>
        <v>0</v>
      </c>
      <c r="U703" s="34"/>
      <c r="V703" s="34"/>
      <c r="W703" s="34"/>
      <c r="X703" s="34"/>
      <c r="Y703" s="34"/>
      <c r="Z703" s="34"/>
      <c r="AA703" s="34"/>
      <c r="AB703" s="34"/>
      <c r="AC703" s="34"/>
      <c r="AD703" s="34"/>
      <c r="AE703" s="34"/>
      <c r="AR703" s="201" t="s">
        <v>298</v>
      </c>
      <c r="AT703" s="201" t="s">
        <v>222</v>
      </c>
      <c r="AU703" s="201" t="s">
        <v>89</v>
      </c>
      <c r="AY703" s="17" t="s">
        <v>220</v>
      </c>
      <c r="BE703" s="202">
        <f>IF(N703="základní",J703,0)</f>
        <v>0</v>
      </c>
      <c r="BF703" s="202">
        <f>IF(N703="snížená",J703,0)</f>
        <v>0</v>
      </c>
      <c r="BG703" s="202">
        <f>IF(N703="zákl. přenesená",J703,0)</f>
        <v>0</v>
      </c>
      <c r="BH703" s="202">
        <f>IF(N703="sníž. přenesená",J703,0)</f>
        <v>0</v>
      </c>
      <c r="BI703" s="202">
        <f>IF(N703="nulová",J703,0)</f>
        <v>0</v>
      </c>
      <c r="BJ703" s="17" t="s">
        <v>89</v>
      </c>
      <c r="BK703" s="202">
        <f>ROUND(I703*H703,2)</f>
        <v>0</v>
      </c>
      <c r="BL703" s="17" t="s">
        <v>298</v>
      </c>
      <c r="BM703" s="201" t="s">
        <v>1438</v>
      </c>
    </row>
    <row r="704" spans="2:51" s="13" customFormat="1" ht="12">
      <c r="B704" s="203"/>
      <c r="C704" s="204"/>
      <c r="D704" s="205" t="s">
        <v>229</v>
      </c>
      <c r="E704" s="206" t="s">
        <v>1</v>
      </c>
      <c r="F704" s="207" t="s">
        <v>1439</v>
      </c>
      <c r="G704" s="204"/>
      <c r="H704" s="208">
        <v>3</v>
      </c>
      <c r="I704" s="209"/>
      <c r="J704" s="204"/>
      <c r="K704" s="204"/>
      <c r="L704" s="210"/>
      <c r="M704" s="211"/>
      <c r="N704" s="212"/>
      <c r="O704" s="212"/>
      <c r="P704" s="212"/>
      <c r="Q704" s="212"/>
      <c r="R704" s="212"/>
      <c r="S704" s="212"/>
      <c r="T704" s="213"/>
      <c r="AT704" s="214" t="s">
        <v>229</v>
      </c>
      <c r="AU704" s="214" t="s">
        <v>89</v>
      </c>
      <c r="AV704" s="13" t="s">
        <v>89</v>
      </c>
      <c r="AW704" s="13" t="s">
        <v>31</v>
      </c>
      <c r="AX704" s="13" t="s">
        <v>83</v>
      </c>
      <c r="AY704" s="214" t="s">
        <v>220</v>
      </c>
    </row>
    <row r="705" spans="1:65" s="2" customFormat="1" ht="24">
      <c r="A705" s="34"/>
      <c r="B705" s="35"/>
      <c r="C705" s="190" t="s">
        <v>1440</v>
      </c>
      <c r="D705" s="190" t="s">
        <v>222</v>
      </c>
      <c r="E705" s="191" t="s">
        <v>1441</v>
      </c>
      <c r="F705" s="192" t="s">
        <v>1442</v>
      </c>
      <c r="G705" s="193" t="s">
        <v>867</v>
      </c>
      <c r="H705" s="194">
        <v>3</v>
      </c>
      <c r="I705" s="195"/>
      <c r="J705" s="196">
        <f>ROUND(I705*H705,2)</f>
        <v>0</v>
      </c>
      <c r="K705" s="192" t="s">
        <v>1</v>
      </c>
      <c r="L705" s="39"/>
      <c r="M705" s="197" t="s">
        <v>1</v>
      </c>
      <c r="N705" s="198" t="s">
        <v>42</v>
      </c>
      <c r="O705" s="71"/>
      <c r="P705" s="199">
        <f>O705*H705</f>
        <v>0</v>
      </c>
      <c r="Q705" s="199">
        <v>0</v>
      </c>
      <c r="R705" s="199">
        <f>Q705*H705</f>
        <v>0</v>
      </c>
      <c r="S705" s="199">
        <v>0</v>
      </c>
      <c r="T705" s="200">
        <f>S705*H705</f>
        <v>0</v>
      </c>
      <c r="U705" s="34"/>
      <c r="V705" s="34"/>
      <c r="W705" s="34"/>
      <c r="X705" s="34"/>
      <c r="Y705" s="34"/>
      <c r="Z705" s="34"/>
      <c r="AA705" s="34"/>
      <c r="AB705" s="34"/>
      <c r="AC705" s="34"/>
      <c r="AD705" s="34"/>
      <c r="AE705" s="34"/>
      <c r="AR705" s="201" t="s">
        <v>298</v>
      </c>
      <c r="AT705" s="201" t="s">
        <v>222</v>
      </c>
      <c r="AU705" s="201" t="s">
        <v>89</v>
      </c>
      <c r="AY705" s="17" t="s">
        <v>220</v>
      </c>
      <c r="BE705" s="202">
        <f>IF(N705="základní",J705,0)</f>
        <v>0</v>
      </c>
      <c r="BF705" s="202">
        <f>IF(N705="snížená",J705,0)</f>
        <v>0</v>
      </c>
      <c r="BG705" s="202">
        <f>IF(N705="zákl. přenesená",J705,0)</f>
        <v>0</v>
      </c>
      <c r="BH705" s="202">
        <f>IF(N705="sníž. přenesená",J705,0)</f>
        <v>0</v>
      </c>
      <c r="BI705" s="202">
        <f>IF(N705="nulová",J705,0)</f>
        <v>0</v>
      </c>
      <c r="BJ705" s="17" t="s">
        <v>89</v>
      </c>
      <c r="BK705" s="202">
        <f>ROUND(I705*H705,2)</f>
        <v>0</v>
      </c>
      <c r="BL705" s="17" t="s">
        <v>298</v>
      </c>
      <c r="BM705" s="201" t="s">
        <v>1443</v>
      </c>
    </row>
    <row r="706" spans="2:51" s="13" customFormat="1" ht="12">
      <c r="B706" s="203"/>
      <c r="C706" s="204"/>
      <c r="D706" s="205" t="s">
        <v>229</v>
      </c>
      <c r="E706" s="206" t="s">
        <v>1</v>
      </c>
      <c r="F706" s="207" t="s">
        <v>1444</v>
      </c>
      <c r="G706" s="204"/>
      <c r="H706" s="208">
        <v>3</v>
      </c>
      <c r="I706" s="209"/>
      <c r="J706" s="204"/>
      <c r="K706" s="204"/>
      <c r="L706" s="210"/>
      <c r="M706" s="211"/>
      <c r="N706" s="212"/>
      <c r="O706" s="212"/>
      <c r="P706" s="212"/>
      <c r="Q706" s="212"/>
      <c r="R706" s="212"/>
      <c r="S706" s="212"/>
      <c r="T706" s="213"/>
      <c r="AT706" s="214" t="s">
        <v>229</v>
      </c>
      <c r="AU706" s="214" t="s">
        <v>89</v>
      </c>
      <c r="AV706" s="13" t="s">
        <v>89</v>
      </c>
      <c r="AW706" s="13" t="s">
        <v>31</v>
      </c>
      <c r="AX706" s="13" t="s">
        <v>83</v>
      </c>
      <c r="AY706" s="214" t="s">
        <v>220</v>
      </c>
    </row>
    <row r="707" spans="1:65" s="2" customFormat="1" ht="36">
      <c r="A707" s="34"/>
      <c r="B707" s="35"/>
      <c r="C707" s="190" t="s">
        <v>1445</v>
      </c>
      <c r="D707" s="190" t="s">
        <v>222</v>
      </c>
      <c r="E707" s="191" t="s">
        <v>1446</v>
      </c>
      <c r="F707" s="192" t="s">
        <v>1447</v>
      </c>
      <c r="G707" s="193" t="s">
        <v>867</v>
      </c>
      <c r="H707" s="194">
        <v>2</v>
      </c>
      <c r="I707" s="195"/>
      <c r="J707" s="196">
        <f>ROUND(I707*H707,2)</f>
        <v>0</v>
      </c>
      <c r="K707" s="192" t="s">
        <v>1</v>
      </c>
      <c r="L707" s="39"/>
      <c r="M707" s="197" t="s">
        <v>1</v>
      </c>
      <c r="N707" s="198" t="s">
        <v>42</v>
      </c>
      <c r="O707" s="71"/>
      <c r="P707" s="199">
        <f>O707*H707</f>
        <v>0</v>
      </c>
      <c r="Q707" s="199">
        <v>0</v>
      </c>
      <c r="R707" s="199">
        <f>Q707*H707</f>
        <v>0</v>
      </c>
      <c r="S707" s="199">
        <v>0</v>
      </c>
      <c r="T707" s="200">
        <f>S707*H707</f>
        <v>0</v>
      </c>
      <c r="U707" s="34"/>
      <c r="V707" s="34"/>
      <c r="W707" s="34"/>
      <c r="X707" s="34"/>
      <c r="Y707" s="34"/>
      <c r="Z707" s="34"/>
      <c r="AA707" s="34"/>
      <c r="AB707" s="34"/>
      <c r="AC707" s="34"/>
      <c r="AD707" s="34"/>
      <c r="AE707" s="34"/>
      <c r="AR707" s="201" t="s">
        <v>298</v>
      </c>
      <c r="AT707" s="201" t="s">
        <v>222</v>
      </c>
      <c r="AU707" s="201" t="s">
        <v>89</v>
      </c>
      <c r="AY707" s="17" t="s">
        <v>220</v>
      </c>
      <c r="BE707" s="202">
        <f>IF(N707="základní",J707,0)</f>
        <v>0</v>
      </c>
      <c r="BF707" s="202">
        <f>IF(N707="snížená",J707,0)</f>
        <v>0</v>
      </c>
      <c r="BG707" s="202">
        <f>IF(N707="zákl. přenesená",J707,0)</f>
        <v>0</v>
      </c>
      <c r="BH707" s="202">
        <f>IF(N707="sníž. přenesená",J707,0)</f>
        <v>0</v>
      </c>
      <c r="BI707" s="202">
        <f>IF(N707="nulová",J707,0)</f>
        <v>0</v>
      </c>
      <c r="BJ707" s="17" t="s">
        <v>89</v>
      </c>
      <c r="BK707" s="202">
        <f>ROUND(I707*H707,2)</f>
        <v>0</v>
      </c>
      <c r="BL707" s="17" t="s">
        <v>298</v>
      </c>
      <c r="BM707" s="201" t="s">
        <v>1448</v>
      </c>
    </row>
    <row r="708" spans="2:51" s="13" customFormat="1" ht="12">
      <c r="B708" s="203"/>
      <c r="C708" s="204"/>
      <c r="D708" s="205" t="s">
        <v>229</v>
      </c>
      <c r="E708" s="206" t="s">
        <v>1</v>
      </c>
      <c r="F708" s="207" t="s">
        <v>1449</v>
      </c>
      <c r="G708" s="204"/>
      <c r="H708" s="208">
        <v>2</v>
      </c>
      <c r="I708" s="209"/>
      <c r="J708" s="204"/>
      <c r="K708" s="204"/>
      <c r="L708" s="210"/>
      <c r="M708" s="211"/>
      <c r="N708" s="212"/>
      <c r="O708" s="212"/>
      <c r="P708" s="212"/>
      <c r="Q708" s="212"/>
      <c r="R708" s="212"/>
      <c r="S708" s="212"/>
      <c r="T708" s="213"/>
      <c r="AT708" s="214" t="s">
        <v>229</v>
      </c>
      <c r="AU708" s="214" t="s">
        <v>89</v>
      </c>
      <c r="AV708" s="13" t="s">
        <v>89</v>
      </c>
      <c r="AW708" s="13" t="s">
        <v>31</v>
      </c>
      <c r="AX708" s="13" t="s">
        <v>83</v>
      </c>
      <c r="AY708" s="214" t="s">
        <v>220</v>
      </c>
    </row>
    <row r="709" spans="1:65" s="2" customFormat="1" ht="36">
      <c r="A709" s="34"/>
      <c r="B709" s="35"/>
      <c r="C709" s="190" t="s">
        <v>1450</v>
      </c>
      <c r="D709" s="190" t="s">
        <v>222</v>
      </c>
      <c r="E709" s="191" t="s">
        <v>1451</v>
      </c>
      <c r="F709" s="192" t="s">
        <v>1452</v>
      </c>
      <c r="G709" s="193" t="s">
        <v>867</v>
      </c>
      <c r="H709" s="194">
        <v>2</v>
      </c>
      <c r="I709" s="195"/>
      <c r="J709" s="196">
        <f>ROUND(I709*H709,2)</f>
        <v>0</v>
      </c>
      <c r="K709" s="192" t="s">
        <v>1</v>
      </c>
      <c r="L709" s="39"/>
      <c r="M709" s="197" t="s">
        <v>1</v>
      </c>
      <c r="N709" s="198" t="s">
        <v>42</v>
      </c>
      <c r="O709" s="71"/>
      <c r="P709" s="199">
        <f>O709*H709</f>
        <v>0</v>
      </c>
      <c r="Q709" s="199">
        <v>0</v>
      </c>
      <c r="R709" s="199">
        <f>Q709*H709</f>
        <v>0</v>
      </c>
      <c r="S709" s="199">
        <v>0</v>
      </c>
      <c r="T709" s="200">
        <f>S709*H709</f>
        <v>0</v>
      </c>
      <c r="U709" s="34"/>
      <c r="V709" s="34"/>
      <c r="W709" s="34"/>
      <c r="X709" s="34"/>
      <c r="Y709" s="34"/>
      <c r="Z709" s="34"/>
      <c r="AA709" s="34"/>
      <c r="AB709" s="34"/>
      <c r="AC709" s="34"/>
      <c r="AD709" s="34"/>
      <c r="AE709" s="34"/>
      <c r="AR709" s="201" t="s">
        <v>298</v>
      </c>
      <c r="AT709" s="201" t="s">
        <v>222</v>
      </c>
      <c r="AU709" s="201" t="s">
        <v>89</v>
      </c>
      <c r="AY709" s="17" t="s">
        <v>220</v>
      </c>
      <c r="BE709" s="202">
        <f>IF(N709="základní",J709,0)</f>
        <v>0</v>
      </c>
      <c r="BF709" s="202">
        <f>IF(N709="snížená",J709,0)</f>
        <v>0</v>
      </c>
      <c r="BG709" s="202">
        <f>IF(N709="zákl. přenesená",J709,0)</f>
        <v>0</v>
      </c>
      <c r="BH709" s="202">
        <f>IF(N709="sníž. přenesená",J709,0)</f>
        <v>0</v>
      </c>
      <c r="BI709" s="202">
        <f>IF(N709="nulová",J709,0)</f>
        <v>0</v>
      </c>
      <c r="BJ709" s="17" t="s">
        <v>89</v>
      </c>
      <c r="BK709" s="202">
        <f>ROUND(I709*H709,2)</f>
        <v>0</v>
      </c>
      <c r="BL709" s="17" t="s">
        <v>298</v>
      </c>
      <c r="BM709" s="201" t="s">
        <v>1453</v>
      </c>
    </row>
    <row r="710" spans="2:51" s="13" customFormat="1" ht="12">
      <c r="B710" s="203"/>
      <c r="C710" s="204"/>
      <c r="D710" s="205" t="s">
        <v>229</v>
      </c>
      <c r="E710" s="206" t="s">
        <v>1</v>
      </c>
      <c r="F710" s="207" t="s">
        <v>1454</v>
      </c>
      <c r="G710" s="204"/>
      <c r="H710" s="208">
        <v>2</v>
      </c>
      <c r="I710" s="209"/>
      <c r="J710" s="204"/>
      <c r="K710" s="204"/>
      <c r="L710" s="210"/>
      <c r="M710" s="211"/>
      <c r="N710" s="212"/>
      <c r="O710" s="212"/>
      <c r="P710" s="212"/>
      <c r="Q710" s="212"/>
      <c r="R710" s="212"/>
      <c r="S710" s="212"/>
      <c r="T710" s="213"/>
      <c r="AT710" s="214" t="s">
        <v>229</v>
      </c>
      <c r="AU710" s="214" t="s">
        <v>89</v>
      </c>
      <c r="AV710" s="13" t="s">
        <v>89</v>
      </c>
      <c r="AW710" s="13" t="s">
        <v>31</v>
      </c>
      <c r="AX710" s="13" t="s">
        <v>83</v>
      </c>
      <c r="AY710" s="214" t="s">
        <v>220</v>
      </c>
    </row>
    <row r="711" spans="1:65" s="2" customFormat="1" ht="16.5" customHeight="1">
      <c r="A711" s="34"/>
      <c r="B711" s="35"/>
      <c r="C711" s="190" t="s">
        <v>1455</v>
      </c>
      <c r="D711" s="190" t="s">
        <v>222</v>
      </c>
      <c r="E711" s="191" t="s">
        <v>1456</v>
      </c>
      <c r="F711" s="192" t="s">
        <v>1457</v>
      </c>
      <c r="G711" s="193" t="s">
        <v>867</v>
      </c>
      <c r="H711" s="194">
        <v>1</v>
      </c>
      <c r="I711" s="195"/>
      <c r="J711" s="196">
        <f>ROUND(I711*H711,2)</f>
        <v>0</v>
      </c>
      <c r="K711" s="192" t="s">
        <v>1</v>
      </c>
      <c r="L711" s="39"/>
      <c r="M711" s="197" t="s">
        <v>1</v>
      </c>
      <c r="N711" s="198" t="s">
        <v>42</v>
      </c>
      <c r="O711" s="71"/>
      <c r="P711" s="199">
        <f>O711*H711</f>
        <v>0</v>
      </c>
      <c r="Q711" s="199">
        <v>0</v>
      </c>
      <c r="R711" s="199">
        <f>Q711*H711</f>
        <v>0</v>
      </c>
      <c r="S711" s="199">
        <v>0</v>
      </c>
      <c r="T711" s="200">
        <f>S711*H711</f>
        <v>0</v>
      </c>
      <c r="U711" s="34"/>
      <c r="V711" s="34"/>
      <c r="W711" s="34"/>
      <c r="X711" s="34"/>
      <c r="Y711" s="34"/>
      <c r="Z711" s="34"/>
      <c r="AA711" s="34"/>
      <c r="AB711" s="34"/>
      <c r="AC711" s="34"/>
      <c r="AD711" s="34"/>
      <c r="AE711" s="34"/>
      <c r="AR711" s="201" t="s">
        <v>298</v>
      </c>
      <c r="AT711" s="201" t="s">
        <v>222</v>
      </c>
      <c r="AU711" s="201" t="s">
        <v>89</v>
      </c>
      <c r="AY711" s="17" t="s">
        <v>220</v>
      </c>
      <c r="BE711" s="202">
        <f>IF(N711="základní",J711,0)</f>
        <v>0</v>
      </c>
      <c r="BF711" s="202">
        <f>IF(N711="snížená",J711,0)</f>
        <v>0</v>
      </c>
      <c r="BG711" s="202">
        <f>IF(N711="zákl. přenesená",J711,0)</f>
        <v>0</v>
      </c>
      <c r="BH711" s="202">
        <f>IF(N711="sníž. přenesená",J711,0)</f>
        <v>0</v>
      </c>
      <c r="BI711" s="202">
        <f>IF(N711="nulová",J711,0)</f>
        <v>0</v>
      </c>
      <c r="BJ711" s="17" t="s">
        <v>89</v>
      </c>
      <c r="BK711" s="202">
        <f>ROUND(I711*H711,2)</f>
        <v>0</v>
      </c>
      <c r="BL711" s="17" t="s">
        <v>298</v>
      </c>
      <c r="BM711" s="201" t="s">
        <v>1458</v>
      </c>
    </row>
    <row r="712" spans="2:51" s="13" customFormat="1" ht="12">
      <c r="B712" s="203"/>
      <c r="C712" s="204"/>
      <c r="D712" s="205" t="s">
        <v>229</v>
      </c>
      <c r="E712" s="206" t="s">
        <v>1</v>
      </c>
      <c r="F712" s="207" t="s">
        <v>1459</v>
      </c>
      <c r="G712" s="204"/>
      <c r="H712" s="208">
        <v>1</v>
      </c>
      <c r="I712" s="209"/>
      <c r="J712" s="204"/>
      <c r="K712" s="204"/>
      <c r="L712" s="210"/>
      <c r="M712" s="211"/>
      <c r="N712" s="212"/>
      <c r="O712" s="212"/>
      <c r="P712" s="212"/>
      <c r="Q712" s="212"/>
      <c r="R712" s="212"/>
      <c r="S712" s="212"/>
      <c r="T712" s="213"/>
      <c r="AT712" s="214" t="s">
        <v>229</v>
      </c>
      <c r="AU712" s="214" t="s">
        <v>89</v>
      </c>
      <c r="AV712" s="13" t="s">
        <v>89</v>
      </c>
      <c r="AW712" s="13" t="s">
        <v>31</v>
      </c>
      <c r="AX712" s="13" t="s">
        <v>83</v>
      </c>
      <c r="AY712" s="214" t="s">
        <v>220</v>
      </c>
    </row>
    <row r="713" spans="1:65" s="2" customFormat="1" ht="16.5" customHeight="1">
      <c r="A713" s="34"/>
      <c r="B713" s="35"/>
      <c r="C713" s="190" t="s">
        <v>1460</v>
      </c>
      <c r="D713" s="190" t="s">
        <v>222</v>
      </c>
      <c r="E713" s="191" t="s">
        <v>1461</v>
      </c>
      <c r="F713" s="192" t="s">
        <v>1462</v>
      </c>
      <c r="G713" s="193" t="s">
        <v>867</v>
      </c>
      <c r="H713" s="194">
        <v>1</v>
      </c>
      <c r="I713" s="195"/>
      <c r="J713" s="196">
        <f>ROUND(I713*H713,2)</f>
        <v>0</v>
      </c>
      <c r="K713" s="192" t="s">
        <v>1</v>
      </c>
      <c r="L713" s="39"/>
      <c r="M713" s="197" t="s">
        <v>1</v>
      </c>
      <c r="N713" s="198" t="s">
        <v>42</v>
      </c>
      <c r="O713" s="71"/>
      <c r="P713" s="199">
        <f>O713*H713</f>
        <v>0</v>
      </c>
      <c r="Q713" s="199">
        <v>0</v>
      </c>
      <c r="R713" s="199">
        <f>Q713*H713</f>
        <v>0</v>
      </c>
      <c r="S713" s="199">
        <v>0</v>
      </c>
      <c r="T713" s="200">
        <f>S713*H713</f>
        <v>0</v>
      </c>
      <c r="U713" s="34"/>
      <c r="V713" s="34"/>
      <c r="W713" s="34"/>
      <c r="X713" s="34"/>
      <c r="Y713" s="34"/>
      <c r="Z713" s="34"/>
      <c r="AA713" s="34"/>
      <c r="AB713" s="34"/>
      <c r="AC713" s="34"/>
      <c r="AD713" s="34"/>
      <c r="AE713" s="34"/>
      <c r="AR713" s="201" t="s">
        <v>298</v>
      </c>
      <c r="AT713" s="201" t="s">
        <v>222</v>
      </c>
      <c r="AU713" s="201" t="s">
        <v>89</v>
      </c>
      <c r="AY713" s="17" t="s">
        <v>220</v>
      </c>
      <c r="BE713" s="202">
        <f>IF(N713="základní",J713,0)</f>
        <v>0</v>
      </c>
      <c r="BF713" s="202">
        <f>IF(N713="snížená",J713,0)</f>
        <v>0</v>
      </c>
      <c r="BG713" s="202">
        <f>IF(N713="zákl. přenesená",J713,0)</f>
        <v>0</v>
      </c>
      <c r="BH713" s="202">
        <f>IF(N713="sníž. přenesená",J713,0)</f>
        <v>0</v>
      </c>
      <c r="BI713" s="202">
        <f>IF(N713="nulová",J713,0)</f>
        <v>0</v>
      </c>
      <c r="BJ713" s="17" t="s">
        <v>89</v>
      </c>
      <c r="BK713" s="202">
        <f>ROUND(I713*H713,2)</f>
        <v>0</v>
      </c>
      <c r="BL713" s="17" t="s">
        <v>298</v>
      </c>
      <c r="BM713" s="201" t="s">
        <v>1463</v>
      </c>
    </row>
    <row r="714" spans="2:51" s="13" customFormat="1" ht="12">
      <c r="B714" s="203"/>
      <c r="C714" s="204"/>
      <c r="D714" s="205" t="s">
        <v>229</v>
      </c>
      <c r="E714" s="206" t="s">
        <v>1</v>
      </c>
      <c r="F714" s="207" t="s">
        <v>1464</v>
      </c>
      <c r="G714" s="204"/>
      <c r="H714" s="208">
        <v>1</v>
      </c>
      <c r="I714" s="209"/>
      <c r="J714" s="204"/>
      <c r="K714" s="204"/>
      <c r="L714" s="210"/>
      <c r="M714" s="211"/>
      <c r="N714" s="212"/>
      <c r="O714" s="212"/>
      <c r="P714" s="212"/>
      <c r="Q714" s="212"/>
      <c r="R714" s="212"/>
      <c r="S714" s="212"/>
      <c r="T714" s="213"/>
      <c r="AT714" s="214" t="s">
        <v>229</v>
      </c>
      <c r="AU714" s="214" t="s">
        <v>89</v>
      </c>
      <c r="AV714" s="13" t="s">
        <v>89</v>
      </c>
      <c r="AW714" s="13" t="s">
        <v>31</v>
      </c>
      <c r="AX714" s="13" t="s">
        <v>83</v>
      </c>
      <c r="AY714" s="214" t="s">
        <v>220</v>
      </c>
    </row>
    <row r="715" spans="1:65" s="2" customFormat="1" ht="33" customHeight="1">
      <c r="A715" s="34"/>
      <c r="B715" s="35"/>
      <c r="C715" s="190" t="s">
        <v>1465</v>
      </c>
      <c r="D715" s="190" t="s">
        <v>222</v>
      </c>
      <c r="E715" s="191" t="s">
        <v>1466</v>
      </c>
      <c r="F715" s="192" t="s">
        <v>1467</v>
      </c>
      <c r="G715" s="193" t="s">
        <v>867</v>
      </c>
      <c r="H715" s="194">
        <v>1</v>
      </c>
      <c r="I715" s="195"/>
      <c r="J715" s="196">
        <f>ROUND(I715*H715,2)</f>
        <v>0</v>
      </c>
      <c r="K715" s="192" t="s">
        <v>1</v>
      </c>
      <c r="L715" s="39"/>
      <c r="M715" s="197" t="s">
        <v>1</v>
      </c>
      <c r="N715" s="198" t="s">
        <v>42</v>
      </c>
      <c r="O715" s="71"/>
      <c r="P715" s="199">
        <f>O715*H715</f>
        <v>0</v>
      </c>
      <c r="Q715" s="199">
        <v>0</v>
      </c>
      <c r="R715" s="199">
        <f>Q715*H715</f>
        <v>0</v>
      </c>
      <c r="S715" s="199">
        <v>0</v>
      </c>
      <c r="T715" s="200">
        <f>S715*H715</f>
        <v>0</v>
      </c>
      <c r="U715" s="34"/>
      <c r="V715" s="34"/>
      <c r="W715" s="34"/>
      <c r="X715" s="34"/>
      <c r="Y715" s="34"/>
      <c r="Z715" s="34"/>
      <c r="AA715" s="34"/>
      <c r="AB715" s="34"/>
      <c r="AC715" s="34"/>
      <c r="AD715" s="34"/>
      <c r="AE715" s="34"/>
      <c r="AR715" s="201" t="s">
        <v>298</v>
      </c>
      <c r="AT715" s="201" t="s">
        <v>222</v>
      </c>
      <c r="AU715" s="201" t="s">
        <v>89</v>
      </c>
      <c r="AY715" s="17" t="s">
        <v>220</v>
      </c>
      <c r="BE715" s="202">
        <f>IF(N715="základní",J715,0)</f>
        <v>0</v>
      </c>
      <c r="BF715" s="202">
        <f>IF(N715="snížená",J715,0)</f>
        <v>0</v>
      </c>
      <c r="BG715" s="202">
        <f>IF(N715="zákl. přenesená",J715,0)</f>
        <v>0</v>
      </c>
      <c r="BH715" s="202">
        <f>IF(N715="sníž. přenesená",J715,0)</f>
        <v>0</v>
      </c>
      <c r="BI715" s="202">
        <f>IF(N715="nulová",J715,0)</f>
        <v>0</v>
      </c>
      <c r="BJ715" s="17" t="s">
        <v>89</v>
      </c>
      <c r="BK715" s="202">
        <f>ROUND(I715*H715,2)</f>
        <v>0</v>
      </c>
      <c r="BL715" s="17" t="s">
        <v>298</v>
      </c>
      <c r="BM715" s="201" t="s">
        <v>1468</v>
      </c>
    </row>
    <row r="716" spans="2:51" s="13" customFormat="1" ht="12">
      <c r="B716" s="203"/>
      <c r="C716" s="204"/>
      <c r="D716" s="205" t="s">
        <v>229</v>
      </c>
      <c r="E716" s="206" t="s">
        <v>1</v>
      </c>
      <c r="F716" s="207" t="s">
        <v>1469</v>
      </c>
      <c r="G716" s="204"/>
      <c r="H716" s="208">
        <v>1</v>
      </c>
      <c r="I716" s="209"/>
      <c r="J716" s="204"/>
      <c r="K716" s="204"/>
      <c r="L716" s="210"/>
      <c r="M716" s="211"/>
      <c r="N716" s="212"/>
      <c r="O716" s="212"/>
      <c r="P716" s="212"/>
      <c r="Q716" s="212"/>
      <c r="R716" s="212"/>
      <c r="S716" s="212"/>
      <c r="T716" s="213"/>
      <c r="AT716" s="214" t="s">
        <v>229</v>
      </c>
      <c r="AU716" s="214" t="s">
        <v>89</v>
      </c>
      <c r="AV716" s="13" t="s">
        <v>89</v>
      </c>
      <c r="AW716" s="13" t="s">
        <v>31</v>
      </c>
      <c r="AX716" s="13" t="s">
        <v>83</v>
      </c>
      <c r="AY716" s="214" t="s">
        <v>220</v>
      </c>
    </row>
    <row r="717" spans="1:65" s="2" customFormat="1" ht="24">
      <c r="A717" s="34"/>
      <c r="B717" s="35"/>
      <c r="C717" s="190" t="s">
        <v>1470</v>
      </c>
      <c r="D717" s="190" t="s">
        <v>222</v>
      </c>
      <c r="E717" s="191" t="s">
        <v>1471</v>
      </c>
      <c r="F717" s="192" t="s">
        <v>1472</v>
      </c>
      <c r="G717" s="193" t="s">
        <v>301</v>
      </c>
      <c r="H717" s="194">
        <v>10.275</v>
      </c>
      <c r="I717" s="195"/>
      <c r="J717" s="196">
        <f>ROUND(I717*H717,2)</f>
        <v>0</v>
      </c>
      <c r="K717" s="192" t="s">
        <v>1</v>
      </c>
      <c r="L717" s="39"/>
      <c r="M717" s="197" t="s">
        <v>1</v>
      </c>
      <c r="N717" s="198" t="s">
        <v>42</v>
      </c>
      <c r="O717" s="71"/>
      <c r="P717" s="199">
        <f>O717*H717</f>
        <v>0</v>
      </c>
      <c r="Q717" s="199">
        <v>0</v>
      </c>
      <c r="R717" s="199">
        <f>Q717*H717</f>
        <v>0</v>
      </c>
      <c r="S717" s="199">
        <v>0</v>
      </c>
      <c r="T717" s="200">
        <f>S717*H717</f>
        <v>0</v>
      </c>
      <c r="U717" s="34"/>
      <c r="V717" s="34"/>
      <c r="W717" s="34"/>
      <c r="X717" s="34"/>
      <c r="Y717" s="34"/>
      <c r="Z717" s="34"/>
      <c r="AA717" s="34"/>
      <c r="AB717" s="34"/>
      <c r="AC717" s="34"/>
      <c r="AD717" s="34"/>
      <c r="AE717" s="34"/>
      <c r="AR717" s="201" t="s">
        <v>298</v>
      </c>
      <c r="AT717" s="201" t="s">
        <v>222</v>
      </c>
      <c r="AU717" s="201" t="s">
        <v>89</v>
      </c>
      <c r="AY717" s="17" t="s">
        <v>220</v>
      </c>
      <c r="BE717" s="202">
        <f>IF(N717="základní",J717,0)</f>
        <v>0</v>
      </c>
      <c r="BF717" s="202">
        <f>IF(N717="snížená",J717,0)</f>
        <v>0</v>
      </c>
      <c r="BG717" s="202">
        <f>IF(N717="zákl. přenesená",J717,0)</f>
        <v>0</v>
      </c>
      <c r="BH717" s="202">
        <f>IF(N717="sníž. přenesená",J717,0)</f>
        <v>0</v>
      </c>
      <c r="BI717" s="202">
        <f>IF(N717="nulová",J717,0)</f>
        <v>0</v>
      </c>
      <c r="BJ717" s="17" t="s">
        <v>89</v>
      </c>
      <c r="BK717" s="202">
        <f>ROUND(I717*H717,2)</f>
        <v>0</v>
      </c>
      <c r="BL717" s="17" t="s">
        <v>298</v>
      </c>
      <c r="BM717" s="201" t="s">
        <v>1473</v>
      </c>
    </row>
    <row r="718" spans="2:51" s="13" customFormat="1" ht="12">
      <c r="B718" s="203"/>
      <c r="C718" s="204"/>
      <c r="D718" s="205" t="s">
        <v>229</v>
      </c>
      <c r="E718" s="206" t="s">
        <v>1</v>
      </c>
      <c r="F718" s="207" t="s">
        <v>1474</v>
      </c>
      <c r="G718" s="204"/>
      <c r="H718" s="208">
        <v>10.275</v>
      </c>
      <c r="I718" s="209"/>
      <c r="J718" s="204"/>
      <c r="K718" s="204"/>
      <c r="L718" s="210"/>
      <c r="M718" s="211"/>
      <c r="N718" s="212"/>
      <c r="O718" s="212"/>
      <c r="P718" s="212"/>
      <c r="Q718" s="212"/>
      <c r="R718" s="212"/>
      <c r="S718" s="212"/>
      <c r="T718" s="213"/>
      <c r="AT718" s="214" t="s">
        <v>229</v>
      </c>
      <c r="AU718" s="214" t="s">
        <v>89</v>
      </c>
      <c r="AV718" s="13" t="s">
        <v>89</v>
      </c>
      <c r="AW718" s="13" t="s">
        <v>31</v>
      </c>
      <c r="AX718" s="13" t="s">
        <v>83</v>
      </c>
      <c r="AY718" s="214" t="s">
        <v>220</v>
      </c>
    </row>
    <row r="719" spans="1:65" s="2" customFormat="1" ht="24">
      <c r="A719" s="34"/>
      <c r="B719" s="35"/>
      <c r="C719" s="190" t="s">
        <v>1475</v>
      </c>
      <c r="D719" s="190" t="s">
        <v>222</v>
      </c>
      <c r="E719" s="191" t="s">
        <v>1476</v>
      </c>
      <c r="F719" s="192" t="s">
        <v>1477</v>
      </c>
      <c r="G719" s="193" t="s">
        <v>405</v>
      </c>
      <c r="H719" s="194">
        <v>2</v>
      </c>
      <c r="I719" s="195"/>
      <c r="J719" s="196">
        <f>ROUND(I719*H719,2)</f>
        <v>0</v>
      </c>
      <c r="K719" s="192" t="s">
        <v>226</v>
      </c>
      <c r="L719" s="39"/>
      <c r="M719" s="197" t="s">
        <v>1</v>
      </c>
      <c r="N719" s="198" t="s">
        <v>42</v>
      </c>
      <c r="O719" s="71"/>
      <c r="P719" s="199">
        <f>O719*H719</f>
        <v>0</v>
      </c>
      <c r="Q719" s="199">
        <v>0.00047</v>
      </c>
      <c r="R719" s="199">
        <f>Q719*H719</f>
        <v>0.00094</v>
      </c>
      <c r="S719" s="199">
        <v>0</v>
      </c>
      <c r="T719" s="200">
        <f>S719*H719</f>
        <v>0</v>
      </c>
      <c r="U719" s="34"/>
      <c r="V719" s="34"/>
      <c r="W719" s="34"/>
      <c r="X719" s="34"/>
      <c r="Y719" s="34"/>
      <c r="Z719" s="34"/>
      <c r="AA719" s="34"/>
      <c r="AB719" s="34"/>
      <c r="AC719" s="34"/>
      <c r="AD719" s="34"/>
      <c r="AE719" s="34"/>
      <c r="AR719" s="201" t="s">
        <v>298</v>
      </c>
      <c r="AT719" s="201" t="s">
        <v>222</v>
      </c>
      <c r="AU719" s="201" t="s">
        <v>89</v>
      </c>
      <c r="AY719" s="17" t="s">
        <v>220</v>
      </c>
      <c r="BE719" s="202">
        <f>IF(N719="základní",J719,0)</f>
        <v>0</v>
      </c>
      <c r="BF719" s="202">
        <f>IF(N719="snížená",J719,0)</f>
        <v>0</v>
      </c>
      <c r="BG719" s="202">
        <f>IF(N719="zákl. přenesená",J719,0)</f>
        <v>0</v>
      </c>
      <c r="BH719" s="202">
        <f>IF(N719="sníž. přenesená",J719,0)</f>
        <v>0</v>
      </c>
      <c r="BI719" s="202">
        <f>IF(N719="nulová",J719,0)</f>
        <v>0</v>
      </c>
      <c r="BJ719" s="17" t="s">
        <v>89</v>
      </c>
      <c r="BK719" s="202">
        <f>ROUND(I719*H719,2)</f>
        <v>0</v>
      </c>
      <c r="BL719" s="17" t="s">
        <v>298</v>
      </c>
      <c r="BM719" s="201" t="s">
        <v>1478</v>
      </c>
    </row>
    <row r="720" spans="2:51" s="13" customFormat="1" ht="12">
      <c r="B720" s="203"/>
      <c r="C720" s="204"/>
      <c r="D720" s="205" t="s">
        <v>229</v>
      </c>
      <c r="E720" s="206" t="s">
        <v>1</v>
      </c>
      <c r="F720" s="207" t="s">
        <v>1479</v>
      </c>
      <c r="G720" s="204"/>
      <c r="H720" s="208">
        <v>2</v>
      </c>
      <c r="I720" s="209"/>
      <c r="J720" s="204"/>
      <c r="K720" s="204"/>
      <c r="L720" s="210"/>
      <c r="M720" s="211"/>
      <c r="N720" s="212"/>
      <c r="O720" s="212"/>
      <c r="P720" s="212"/>
      <c r="Q720" s="212"/>
      <c r="R720" s="212"/>
      <c r="S720" s="212"/>
      <c r="T720" s="213"/>
      <c r="AT720" s="214" t="s">
        <v>229</v>
      </c>
      <c r="AU720" s="214" t="s">
        <v>89</v>
      </c>
      <c r="AV720" s="13" t="s">
        <v>89</v>
      </c>
      <c r="AW720" s="13" t="s">
        <v>31</v>
      </c>
      <c r="AX720" s="13" t="s">
        <v>83</v>
      </c>
      <c r="AY720" s="214" t="s">
        <v>220</v>
      </c>
    </row>
    <row r="721" spans="1:65" s="2" customFormat="1" ht="24">
      <c r="A721" s="34"/>
      <c r="B721" s="35"/>
      <c r="C721" s="226" t="s">
        <v>1480</v>
      </c>
      <c r="D721" s="226" t="s">
        <v>408</v>
      </c>
      <c r="E721" s="227" t="s">
        <v>1481</v>
      </c>
      <c r="F721" s="228" t="s">
        <v>1482</v>
      </c>
      <c r="G721" s="229" t="s">
        <v>405</v>
      </c>
      <c r="H721" s="230">
        <v>2</v>
      </c>
      <c r="I721" s="231"/>
      <c r="J721" s="232">
        <f>ROUND(I721*H721,2)</f>
        <v>0</v>
      </c>
      <c r="K721" s="228" t="s">
        <v>226</v>
      </c>
      <c r="L721" s="233"/>
      <c r="M721" s="234" t="s">
        <v>1</v>
      </c>
      <c r="N721" s="235" t="s">
        <v>42</v>
      </c>
      <c r="O721" s="71"/>
      <c r="P721" s="199">
        <f>O721*H721</f>
        <v>0</v>
      </c>
      <c r="Q721" s="199">
        <v>0.016</v>
      </c>
      <c r="R721" s="199">
        <f>Q721*H721</f>
        <v>0.032</v>
      </c>
      <c r="S721" s="199">
        <v>0</v>
      </c>
      <c r="T721" s="200">
        <f>S721*H721</f>
        <v>0</v>
      </c>
      <c r="U721" s="34"/>
      <c r="V721" s="34"/>
      <c r="W721" s="34"/>
      <c r="X721" s="34"/>
      <c r="Y721" s="34"/>
      <c r="Z721" s="34"/>
      <c r="AA721" s="34"/>
      <c r="AB721" s="34"/>
      <c r="AC721" s="34"/>
      <c r="AD721" s="34"/>
      <c r="AE721" s="34"/>
      <c r="AR721" s="201" t="s">
        <v>399</v>
      </c>
      <c r="AT721" s="201" t="s">
        <v>408</v>
      </c>
      <c r="AU721" s="201" t="s">
        <v>89</v>
      </c>
      <c r="AY721" s="17" t="s">
        <v>220</v>
      </c>
      <c r="BE721" s="202">
        <f>IF(N721="základní",J721,0)</f>
        <v>0</v>
      </c>
      <c r="BF721" s="202">
        <f>IF(N721="snížená",J721,0)</f>
        <v>0</v>
      </c>
      <c r="BG721" s="202">
        <f>IF(N721="zákl. přenesená",J721,0)</f>
        <v>0</v>
      </c>
      <c r="BH721" s="202">
        <f>IF(N721="sníž. přenesená",J721,0)</f>
        <v>0</v>
      </c>
      <c r="BI721" s="202">
        <f>IF(N721="nulová",J721,0)</f>
        <v>0</v>
      </c>
      <c r="BJ721" s="17" t="s">
        <v>89</v>
      </c>
      <c r="BK721" s="202">
        <f>ROUND(I721*H721,2)</f>
        <v>0</v>
      </c>
      <c r="BL721" s="17" t="s">
        <v>298</v>
      </c>
      <c r="BM721" s="201" t="s">
        <v>1483</v>
      </c>
    </row>
    <row r="722" spans="1:65" s="2" customFormat="1" ht="24">
      <c r="A722" s="34"/>
      <c r="B722" s="35"/>
      <c r="C722" s="190" t="s">
        <v>1484</v>
      </c>
      <c r="D722" s="190" t="s">
        <v>222</v>
      </c>
      <c r="E722" s="191" t="s">
        <v>1485</v>
      </c>
      <c r="F722" s="192" t="s">
        <v>3824</v>
      </c>
      <c r="G722" s="193" t="s">
        <v>867</v>
      </c>
      <c r="H722" s="194">
        <v>1</v>
      </c>
      <c r="I722" s="195"/>
      <c r="J722" s="196">
        <f>ROUND(I722*H722,2)</f>
        <v>0</v>
      </c>
      <c r="K722" s="192" t="s">
        <v>1</v>
      </c>
      <c r="L722" s="39"/>
      <c r="M722" s="197" t="s">
        <v>1</v>
      </c>
      <c r="N722" s="198" t="s">
        <v>42</v>
      </c>
      <c r="O722" s="71"/>
      <c r="P722" s="199">
        <f>O722*H722</f>
        <v>0</v>
      </c>
      <c r="Q722" s="199">
        <v>0</v>
      </c>
      <c r="R722" s="199">
        <f>Q722*H722</f>
        <v>0</v>
      </c>
      <c r="S722" s="199">
        <v>0</v>
      </c>
      <c r="T722" s="200">
        <f>S722*H722</f>
        <v>0</v>
      </c>
      <c r="U722" s="34"/>
      <c r="V722" s="34"/>
      <c r="W722" s="34"/>
      <c r="X722" s="34"/>
      <c r="Y722" s="34"/>
      <c r="Z722" s="34"/>
      <c r="AA722" s="34"/>
      <c r="AB722" s="34"/>
      <c r="AC722" s="34"/>
      <c r="AD722" s="34"/>
      <c r="AE722" s="34"/>
      <c r="AR722" s="201" t="s">
        <v>298</v>
      </c>
      <c r="AT722" s="201" t="s">
        <v>222</v>
      </c>
      <c r="AU722" s="201" t="s">
        <v>89</v>
      </c>
      <c r="AY722" s="17" t="s">
        <v>220</v>
      </c>
      <c r="BE722" s="202">
        <f>IF(N722="základní",J722,0)</f>
        <v>0</v>
      </c>
      <c r="BF722" s="202">
        <f>IF(N722="snížená",J722,0)</f>
        <v>0</v>
      </c>
      <c r="BG722" s="202">
        <f>IF(N722="zákl. přenesená",J722,0)</f>
        <v>0</v>
      </c>
      <c r="BH722" s="202">
        <f>IF(N722="sníž. přenesená",J722,0)</f>
        <v>0</v>
      </c>
      <c r="BI722" s="202">
        <f>IF(N722="nulová",J722,0)</f>
        <v>0</v>
      </c>
      <c r="BJ722" s="17" t="s">
        <v>89</v>
      </c>
      <c r="BK722" s="202">
        <f>ROUND(I722*H722,2)</f>
        <v>0</v>
      </c>
      <c r="BL722" s="17" t="s">
        <v>298</v>
      </c>
      <c r="BM722" s="201" t="s">
        <v>1486</v>
      </c>
    </row>
    <row r="723" spans="1:65" s="2" customFormat="1" ht="24">
      <c r="A723" s="34"/>
      <c r="B723" s="35"/>
      <c r="C723" s="190" t="s">
        <v>1487</v>
      </c>
      <c r="D723" s="190" t="s">
        <v>222</v>
      </c>
      <c r="E723" s="191" t="s">
        <v>1488</v>
      </c>
      <c r="F723" s="192" t="s">
        <v>1489</v>
      </c>
      <c r="G723" s="193" t="s">
        <v>996</v>
      </c>
      <c r="H723" s="246"/>
      <c r="I723" s="195"/>
      <c r="J723" s="196">
        <f>ROUND(I723*H723,2)</f>
        <v>0</v>
      </c>
      <c r="K723" s="192" t="s">
        <v>226</v>
      </c>
      <c r="L723" s="39"/>
      <c r="M723" s="197" t="s">
        <v>1</v>
      </c>
      <c r="N723" s="198" t="s">
        <v>42</v>
      </c>
      <c r="O723" s="71"/>
      <c r="P723" s="199">
        <f>O723*H723</f>
        <v>0</v>
      </c>
      <c r="Q723" s="199">
        <v>0</v>
      </c>
      <c r="R723" s="199">
        <f>Q723*H723</f>
        <v>0</v>
      </c>
      <c r="S723" s="199">
        <v>0</v>
      </c>
      <c r="T723" s="200">
        <f>S723*H723</f>
        <v>0</v>
      </c>
      <c r="U723" s="34"/>
      <c r="V723" s="34"/>
      <c r="W723" s="34"/>
      <c r="X723" s="34"/>
      <c r="Y723" s="34"/>
      <c r="Z723" s="34"/>
      <c r="AA723" s="34"/>
      <c r="AB723" s="34"/>
      <c r="AC723" s="34"/>
      <c r="AD723" s="34"/>
      <c r="AE723" s="34"/>
      <c r="AR723" s="201" t="s">
        <v>298</v>
      </c>
      <c r="AT723" s="201" t="s">
        <v>222</v>
      </c>
      <c r="AU723" s="201" t="s">
        <v>89</v>
      </c>
      <c r="AY723" s="17" t="s">
        <v>220</v>
      </c>
      <c r="BE723" s="202">
        <f>IF(N723="základní",J723,0)</f>
        <v>0</v>
      </c>
      <c r="BF723" s="202">
        <f>IF(N723="snížená",J723,0)</f>
        <v>0</v>
      </c>
      <c r="BG723" s="202">
        <f>IF(N723="zákl. přenesená",J723,0)</f>
        <v>0</v>
      </c>
      <c r="BH723" s="202">
        <f>IF(N723="sníž. přenesená",J723,0)</f>
        <v>0</v>
      </c>
      <c r="BI723" s="202">
        <f>IF(N723="nulová",J723,0)</f>
        <v>0</v>
      </c>
      <c r="BJ723" s="17" t="s">
        <v>89</v>
      </c>
      <c r="BK723" s="202">
        <f>ROUND(I723*H723,2)</f>
        <v>0</v>
      </c>
      <c r="BL723" s="17" t="s">
        <v>298</v>
      </c>
      <c r="BM723" s="201" t="s">
        <v>1490</v>
      </c>
    </row>
    <row r="724" spans="2:63" s="12" customFormat="1" ht="22.9" customHeight="1">
      <c r="B724" s="174"/>
      <c r="C724" s="175"/>
      <c r="D724" s="176" t="s">
        <v>75</v>
      </c>
      <c r="E724" s="188" t="s">
        <v>1491</v>
      </c>
      <c r="F724" s="188" t="s">
        <v>1492</v>
      </c>
      <c r="G724" s="175"/>
      <c r="H724" s="175"/>
      <c r="I724" s="178"/>
      <c r="J724" s="189">
        <f>BK724</f>
        <v>0</v>
      </c>
      <c r="K724" s="175"/>
      <c r="L724" s="180"/>
      <c r="M724" s="181"/>
      <c r="N724" s="182"/>
      <c r="O724" s="182"/>
      <c r="P724" s="183">
        <f>SUM(P725:P776)</f>
        <v>0</v>
      </c>
      <c r="Q724" s="182"/>
      <c r="R724" s="183">
        <f>SUM(R725:R776)</f>
        <v>0</v>
      </c>
      <c r="S724" s="182"/>
      <c r="T724" s="184">
        <f>SUM(T725:T776)</f>
        <v>0</v>
      </c>
      <c r="AR724" s="185" t="s">
        <v>89</v>
      </c>
      <c r="AT724" s="186" t="s">
        <v>75</v>
      </c>
      <c r="AU724" s="186" t="s">
        <v>83</v>
      </c>
      <c r="AY724" s="185" t="s">
        <v>220</v>
      </c>
      <c r="BK724" s="187">
        <f>SUM(BK725:BK776)</f>
        <v>0</v>
      </c>
    </row>
    <row r="725" spans="1:65" s="2" customFormat="1" ht="24">
      <c r="A725" s="34"/>
      <c r="B725" s="35"/>
      <c r="C725" s="190" t="s">
        <v>1493</v>
      </c>
      <c r="D725" s="190" t="s">
        <v>222</v>
      </c>
      <c r="E725" s="191" t="s">
        <v>1494</v>
      </c>
      <c r="F725" s="192" t="s">
        <v>1495</v>
      </c>
      <c r="G725" s="193" t="s">
        <v>301</v>
      </c>
      <c r="H725" s="194">
        <v>89.1</v>
      </c>
      <c r="I725" s="195"/>
      <c r="J725" s="196">
        <f>ROUND(I725*H725,2)</f>
        <v>0</v>
      </c>
      <c r="K725" s="192" t="s">
        <v>1</v>
      </c>
      <c r="L725" s="39"/>
      <c r="M725" s="197" t="s">
        <v>1</v>
      </c>
      <c r="N725" s="198" t="s">
        <v>42</v>
      </c>
      <c r="O725" s="71"/>
      <c r="P725" s="199">
        <f>O725*H725</f>
        <v>0</v>
      </c>
      <c r="Q725" s="199">
        <v>0</v>
      </c>
      <c r="R725" s="199">
        <f>Q725*H725</f>
        <v>0</v>
      </c>
      <c r="S725" s="199">
        <v>0</v>
      </c>
      <c r="T725" s="200">
        <f>S725*H725</f>
        <v>0</v>
      </c>
      <c r="U725" s="34"/>
      <c r="V725" s="34"/>
      <c r="W725" s="34"/>
      <c r="X725" s="34"/>
      <c r="Y725" s="34"/>
      <c r="Z725" s="34"/>
      <c r="AA725" s="34"/>
      <c r="AB725" s="34"/>
      <c r="AC725" s="34"/>
      <c r="AD725" s="34"/>
      <c r="AE725" s="34"/>
      <c r="AR725" s="201" t="s">
        <v>298</v>
      </c>
      <c r="AT725" s="201" t="s">
        <v>222</v>
      </c>
      <c r="AU725" s="201" t="s">
        <v>89</v>
      </c>
      <c r="AY725" s="17" t="s">
        <v>220</v>
      </c>
      <c r="BE725" s="202">
        <f>IF(N725="základní",J725,0)</f>
        <v>0</v>
      </c>
      <c r="BF725" s="202">
        <f>IF(N725="snížená",J725,0)</f>
        <v>0</v>
      </c>
      <c r="BG725" s="202">
        <f>IF(N725="zákl. přenesená",J725,0)</f>
        <v>0</v>
      </c>
      <c r="BH725" s="202">
        <f>IF(N725="sníž. přenesená",J725,0)</f>
        <v>0</v>
      </c>
      <c r="BI725" s="202">
        <f>IF(N725="nulová",J725,0)</f>
        <v>0</v>
      </c>
      <c r="BJ725" s="17" t="s">
        <v>89</v>
      </c>
      <c r="BK725" s="202">
        <f>ROUND(I725*H725,2)</f>
        <v>0</v>
      </c>
      <c r="BL725" s="17" t="s">
        <v>298</v>
      </c>
      <c r="BM725" s="201" t="s">
        <v>1496</v>
      </c>
    </row>
    <row r="726" spans="2:51" s="13" customFormat="1" ht="12">
      <c r="B726" s="203"/>
      <c r="C726" s="204"/>
      <c r="D726" s="205" t="s">
        <v>229</v>
      </c>
      <c r="E726" s="206" t="s">
        <v>1</v>
      </c>
      <c r="F726" s="207" t="s">
        <v>1174</v>
      </c>
      <c r="G726" s="204"/>
      <c r="H726" s="208">
        <v>89.1</v>
      </c>
      <c r="I726" s="209"/>
      <c r="J726" s="204"/>
      <c r="K726" s="204"/>
      <c r="L726" s="210"/>
      <c r="M726" s="211"/>
      <c r="N726" s="212"/>
      <c r="O726" s="212"/>
      <c r="P726" s="212"/>
      <c r="Q726" s="212"/>
      <c r="R726" s="212"/>
      <c r="S726" s="212"/>
      <c r="T726" s="213"/>
      <c r="AT726" s="214" t="s">
        <v>229</v>
      </c>
      <c r="AU726" s="214" t="s">
        <v>89</v>
      </c>
      <c r="AV726" s="13" t="s">
        <v>89</v>
      </c>
      <c r="AW726" s="13" t="s">
        <v>31</v>
      </c>
      <c r="AX726" s="13" t="s">
        <v>83</v>
      </c>
      <c r="AY726" s="214" t="s">
        <v>220</v>
      </c>
    </row>
    <row r="727" spans="1:65" s="2" customFormat="1" ht="24">
      <c r="A727" s="34"/>
      <c r="B727" s="35"/>
      <c r="C727" s="190" t="s">
        <v>1497</v>
      </c>
      <c r="D727" s="190" t="s">
        <v>222</v>
      </c>
      <c r="E727" s="191" t="s">
        <v>1498</v>
      </c>
      <c r="F727" s="192" t="s">
        <v>1499</v>
      </c>
      <c r="G727" s="193" t="s">
        <v>1500</v>
      </c>
      <c r="H727" s="194">
        <v>305</v>
      </c>
      <c r="I727" s="195"/>
      <c r="J727" s="196">
        <f>ROUND(I727*H727,2)</f>
        <v>0</v>
      </c>
      <c r="K727" s="192" t="s">
        <v>1</v>
      </c>
      <c r="L727" s="39"/>
      <c r="M727" s="197" t="s">
        <v>1</v>
      </c>
      <c r="N727" s="198" t="s">
        <v>42</v>
      </c>
      <c r="O727" s="71"/>
      <c r="P727" s="199">
        <f>O727*H727</f>
        <v>0</v>
      </c>
      <c r="Q727" s="199">
        <v>0</v>
      </c>
      <c r="R727" s="199">
        <f>Q727*H727</f>
        <v>0</v>
      </c>
      <c r="S727" s="199">
        <v>0</v>
      </c>
      <c r="T727" s="200">
        <f>S727*H727</f>
        <v>0</v>
      </c>
      <c r="U727" s="34"/>
      <c r="V727" s="34"/>
      <c r="W727" s="34"/>
      <c r="X727" s="34"/>
      <c r="Y727" s="34"/>
      <c r="Z727" s="34"/>
      <c r="AA727" s="34"/>
      <c r="AB727" s="34"/>
      <c r="AC727" s="34"/>
      <c r="AD727" s="34"/>
      <c r="AE727" s="34"/>
      <c r="AR727" s="201" t="s">
        <v>298</v>
      </c>
      <c r="AT727" s="201" t="s">
        <v>222</v>
      </c>
      <c r="AU727" s="201" t="s">
        <v>89</v>
      </c>
      <c r="AY727" s="17" t="s">
        <v>220</v>
      </c>
      <c r="BE727" s="202">
        <f>IF(N727="základní",J727,0)</f>
        <v>0</v>
      </c>
      <c r="BF727" s="202">
        <f>IF(N727="snížená",J727,0)</f>
        <v>0</v>
      </c>
      <c r="BG727" s="202">
        <f>IF(N727="zákl. přenesená",J727,0)</f>
        <v>0</v>
      </c>
      <c r="BH727" s="202">
        <f>IF(N727="sníž. přenesená",J727,0)</f>
        <v>0</v>
      </c>
      <c r="BI727" s="202">
        <f>IF(N727="nulová",J727,0)</f>
        <v>0</v>
      </c>
      <c r="BJ727" s="17" t="s">
        <v>89</v>
      </c>
      <c r="BK727" s="202">
        <f>ROUND(I727*H727,2)</f>
        <v>0</v>
      </c>
      <c r="BL727" s="17" t="s">
        <v>298</v>
      </c>
      <c r="BM727" s="201" t="s">
        <v>1501</v>
      </c>
    </row>
    <row r="728" spans="2:51" s="13" customFormat="1" ht="12">
      <c r="B728" s="203"/>
      <c r="C728" s="204"/>
      <c r="D728" s="205" t="s">
        <v>229</v>
      </c>
      <c r="E728" s="206" t="s">
        <v>1</v>
      </c>
      <c r="F728" s="207" t="s">
        <v>1502</v>
      </c>
      <c r="G728" s="204"/>
      <c r="H728" s="208">
        <v>305</v>
      </c>
      <c r="I728" s="209"/>
      <c r="J728" s="204"/>
      <c r="K728" s="204"/>
      <c r="L728" s="210"/>
      <c r="M728" s="211"/>
      <c r="N728" s="212"/>
      <c r="O728" s="212"/>
      <c r="P728" s="212"/>
      <c r="Q728" s="212"/>
      <c r="R728" s="212"/>
      <c r="S728" s="212"/>
      <c r="T728" s="213"/>
      <c r="AT728" s="214" t="s">
        <v>229</v>
      </c>
      <c r="AU728" s="214" t="s">
        <v>89</v>
      </c>
      <c r="AV728" s="13" t="s">
        <v>89</v>
      </c>
      <c r="AW728" s="13" t="s">
        <v>31</v>
      </c>
      <c r="AX728" s="13" t="s">
        <v>83</v>
      </c>
      <c r="AY728" s="214" t="s">
        <v>220</v>
      </c>
    </row>
    <row r="729" spans="1:65" s="2" customFormat="1" ht="24">
      <c r="A729" s="34"/>
      <c r="B729" s="35"/>
      <c r="C729" s="190" t="s">
        <v>1503</v>
      </c>
      <c r="D729" s="190" t="s">
        <v>222</v>
      </c>
      <c r="E729" s="191" t="s">
        <v>1504</v>
      </c>
      <c r="F729" s="192" t="s">
        <v>1505</v>
      </c>
      <c r="G729" s="193" t="s">
        <v>1500</v>
      </c>
      <c r="H729" s="194">
        <v>340.4</v>
      </c>
      <c r="I729" s="195"/>
      <c r="J729" s="196">
        <f>ROUND(I729*H729,2)</f>
        <v>0</v>
      </c>
      <c r="K729" s="192" t="s">
        <v>1</v>
      </c>
      <c r="L729" s="39"/>
      <c r="M729" s="197" t="s">
        <v>1</v>
      </c>
      <c r="N729" s="198" t="s">
        <v>42</v>
      </c>
      <c r="O729" s="71"/>
      <c r="P729" s="199">
        <f>O729*H729</f>
        <v>0</v>
      </c>
      <c r="Q729" s="199">
        <v>0</v>
      </c>
      <c r="R729" s="199">
        <f>Q729*H729</f>
        <v>0</v>
      </c>
      <c r="S729" s="199">
        <v>0</v>
      </c>
      <c r="T729" s="200">
        <f>S729*H729</f>
        <v>0</v>
      </c>
      <c r="U729" s="34"/>
      <c r="V729" s="34"/>
      <c r="W729" s="34"/>
      <c r="X729" s="34"/>
      <c r="Y729" s="34"/>
      <c r="Z729" s="34"/>
      <c r="AA729" s="34"/>
      <c r="AB729" s="34"/>
      <c r="AC729" s="34"/>
      <c r="AD729" s="34"/>
      <c r="AE729" s="34"/>
      <c r="AR729" s="201" t="s">
        <v>298</v>
      </c>
      <c r="AT729" s="201" t="s">
        <v>222</v>
      </c>
      <c r="AU729" s="201" t="s">
        <v>89</v>
      </c>
      <c r="AY729" s="17" t="s">
        <v>220</v>
      </c>
      <c r="BE729" s="202">
        <f>IF(N729="základní",J729,0)</f>
        <v>0</v>
      </c>
      <c r="BF729" s="202">
        <f>IF(N729="snížená",J729,0)</f>
        <v>0</v>
      </c>
      <c r="BG729" s="202">
        <f>IF(N729="zákl. přenesená",J729,0)</f>
        <v>0</v>
      </c>
      <c r="BH729" s="202">
        <f>IF(N729="sníž. přenesená",J729,0)</f>
        <v>0</v>
      </c>
      <c r="BI729" s="202">
        <f>IF(N729="nulová",J729,0)</f>
        <v>0</v>
      </c>
      <c r="BJ729" s="17" t="s">
        <v>89</v>
      </c>
      <c r="BK729" s="202">
        <f>ROUND(I729*H729,2)</f>
        <v>0</v>
      </c>
      <c r="BL729" s="17" t="s">
        <v>298</v>
      </c>
      <c r="BM729" s="201" t="s">
        <v>1506</v>
      </c>
    </row>
    <row r="730" spans="2:51" s="13" customFormat="1" ht="12">
      <c r="B730" s="203"/>
      <c r="C730" s="204"/>
      <c r="D730" s="205" t="s">
        <v>229</v>
      </c>
      <c r="E730" s="206" t="s">
        <v>1</v>
      </c>
      <c r="F730" s="207" t="s">
        <v>1507</v>
      </c>
      <c r="G730" s="204"/>
      <c r="H730" s="208">
        <v>340.4</v>
      </c>
      <c r="I730" s="209"/>
      <c r="J730" s="204"/>
      <c r="K730" s="204"/>
      <c r="L730" s="210"/>
      <c r="M730" s="211"/>
      <c r="N730" s="212"/>
      <c r="O730" s="212"/>
      <c r="P730" s="212"/>
      <c r="Q730" s="212"/>
      <c r="R730" s="212"/>
      <c r="S730" s="212"/>
      <c r="T730" s="213"/>
      <c r="AT730" s="214" t="s">
        <v>229</v>
      </c>
      <c r="AU730" s="214" t="s">
        <v>89</v>
      </c>
      <c r="AV730" s="13" t="s">
        <v>89</v>
      </c>
      <c r="AW730" s="13" t="s">
        <v>31</v>
      </c>
      <c r="AX730" s="13" t="s">
        <v>83</v>
      </c>
      <c r="AY730" s="214" t="s">
        <v>220</v>
      </c>
    </row>
    <row r="731" spans="1:65" s="2" customFormat="1" ht="33" customHeight="1">
      <c r="A731" s="34"/>
      <c r="B731" s="35"/>
      <c r="C731" s="190" t="s">
        <v>1508</v>
      </c>
      <c r="D731" s="190" t="s">
        <v>222</v>
      </c>
      <c r="E731" s="191" t="s">
        <v>1509</v>
      </c>
      <c r="F731" s="192" t="s">
        <v>1510</v>
      </c>
      <c r="G731" s="193" t="s">
        <v>1500</v>
      </c>
      <c r="H731" s="194">
        <v>700</v>
      </c>
      <c r="I731" s="195"/>
      <c r="J731" s="196">
        <f>ROUND(I731*H731,2)</f>
        <v>0</v>
      </c>
      <c r="K731" s="192" t="s">
        <v>1</v>
      </c>
      <c r="L731" s="39"/>
      <c r="M731" s="197" t="s">
        <v>1</v>
      </c>
      <c r="N731" s="198" t="s">
        <v>42</v>
      </c>
      <c r="O731" s="71"/>
      <c r="P731" s="199">
        <f>O731*H731</f>
        <v>0</v>
      </c>
      <c r="Q731" s="199">
        <v>0</v>
      </c>
      <c r="R731" s="199">
        <f>Q731*H731</f>
        <v>0</v>
      </c>
      <c r="S731" s="199">
        <v>0</v>
      </c>
      <c r="T731" s="200">
        <f>S731*H731</f>
        <v>0</v>
      </c>
      <c r="U731" s="34"/>
      <c r="V731" s="34"/>
      <c r="W731" s="34"/>
      <c r="X731" s="34"/>
      <c r="Y731" s="34"/>
      <c r="Z731" s="34"/>
      <c r="AA731" s="34"/>
      <c r="AB731" s="34"/>
      <c r="AC731" s="34"/>
      <c r="AD731" s="34"/>
      <c r="AE731" s="34"/>
      <c r="AR731" s="201" t="s">
        <v>298</v>
      </c>
      <c r="AT731" s="201" t="s">
        <v>222</v>
      </c>
      <c r="AU731" s="201" t="s">
        <v>89</v>
      </c>
      <c r="AY731" s="17" t="s">
        <v>220</v>
      </c>
      <c r="BE731" s="202">
        <f>IF(N731="základní",J731,0)</f>
        <v>0</v>
      </c>
      <c r="BF731" s="202">
        <f>IF(N731="snížená",J731,0)</f>
        <v>0</v>
      </c>
      <c r="BG731" s="202">
        <f>IF(N731="zákl. přenesená",J731,0)</f>
        <v>0</v>
      </c>
      <c r="BH731" s="202">
        <f>IF(N731="sníž. přenesená",J731,0)</f>
        <v>0</v>
      </c>
      <c r="BI731" s="202">
        <f>IF(N731="nulová",J731,0)</f>
        <v>0</v>
      </c>
      <c r="BJ731" s="17" t="s">
        <v>89</v>
      </c>
      <c r="BK731" s="202">
        <f>ROUND(I731*H731,2)</f>
        <v>0</v>
      </c>
      <c r="BL731" s="17" t="s">
        <v>298</v>
      </c>
      <c r="BM731" s="201" t="s">
        <v>1511</v>
      </c>
    </row>
    <row r="732" spans="2:51" s="13" customFormat="1" ht="12">
      <c r="B732" s="203"/>
      <c r="C732" s="204"/>
      <c r="D732" s="205" t="s">
        <v>229</v>
      </c>
      <c r="E732" s="206" t="s">
        <v>1</v>
      </c>
      <c r="F732" s="207" t="s">
        <v>1512</v>
      </c>
      <c r="G732" s="204"/>
      <c r="H732" s="208">
        <v>700</v>
      </c>
      <c r="I732" s="209"/>
      <c r="J732" s="204"/>
      <c r="K732" s="204"/>
      <c r="L732" s="210"/>
      <c r="M732" s="211"/>
      <c r="N732" s="212"/>
      <c r="O732" s="212"/>
      <c r="P732" s="212"/>
      <c r="Q732" s="212"/>
      <c r="R732" s="212"/>
      <c r="S732" s="212"/>
      <c r="T732" s="213"/>
      <c r="AT732" s="214" t="s">
        <v>229</v>
      </c>
      <c r="AU732" s="214" t="s">
        <v>89</v>
      </c>
      <c r="AV732" s="13" t="s">
        <v>89</v>
      </c>
      <c r="AW732" s="13" t="s">
        <v>31</v>
      </c>
      <c r="AX732" s="13" t="s">
        <v>83</v>
      </c>
      <c r="AY732" s="214" t="s">
        <v>220</v>
      </c>
    </row>
    <row r="733" spans="1:65" s="2" customFormat="1" ht="33" customHeight="1">
      <c r="A733" s="34"/>
      <c r="B733" s="35"/>
      <c r="C733" s="190" t="s">
        <v>1513</v>
      </c>
      <c r="D733" s="190" t="s">
        <v>222</v>
      </c>
      <c r="E733" s="191" t="s">
        <v>1514</v>
      </c>
      <c r="F733" s="192" t="s">
        <v>1515</v>
      </c>
      <c r="G733" s="193" t="s">
        <v>1500</v>
      </c>
      <c r="H733" s="194">
        <v>876</v>
      </c>
      <c r="I733" s="195"/>
      <c r="J733" s="196">
        <f>ROUND(I733*H733,2)</f>
        <v>0</v>
      </c>
      <c r="K733" s="192" t="s">
        <v>1</v>
      </c>
      <c r="L733" s="39"/>
      <c r="M733" s="197" t="s">
        <v>1</v>
      </c>
      <c r="N733" s="198" t="s">
        <v>42</v>
      </c>
      <c r="O733" s="71"/>
      <c r="P733" s="199">
        <f>O733*H733</f>
        <v>0</v>
      </c>
      <c r="Q733" s="199">
        <v>0</v>
      </c>
      <c r="R733" s="199">
        <f>Q733*H733</f>
        <v>0</v>
      </c>
      <c r="S733" s="199">
        <v>0</v>
      </c>
      <c r="T733" s="200">
        <f>S733*H733</f>
        <v>0</v>
      </c>
      <c r="U733" s="34"/>
      <c r="V733" s="34"/>
      <c r="W733" s="34"/>
      <c r="X733" s="34"/>
      <c r="Y733" s="34"/>
      <c r="Z733" s="34"/>
      <c r="AA733" s="34"/>
      <c r="AB733" s="34"/>
      <c r="AC733" s="34"/>
      <c r="AD733" s="34"/>
      <c r="AE733" s="34"/>
      <c r="AR733" s="201" t="s">
        <v>298</v>
      </c>
      <c r="AT733" s="201" t="s">
        <v>222</v>
      </c>
      <c r="AU733" s="201" t="s">
        <v>89</v>
      </c>
      <c r="AY733" s="17" t="s">
        <v>220</v>
      </c>
      <c r="BE733" s="202">
        <f>IF(N733="základní",J733,0)</f>
        <v>0</v>
      </c>
      <c r="BF733" s="202">
        <f>IF(N733="snížená",J733,0)</f>
        <v>0</v>
      </c>
      <c r="BG733" s="202">
        <f>IF(N733="zákl. přenesená",J733,0)</f>
        <v>0</v>
      </c>
      <c r="BH733" s="202">
        <f>IF(N733="sníž. přenesená",J733,0)</f>
        <v>0</v>
      </c>
      <c r="BI733" s="202">
        <f>IF(N733="nulová",J733,0)</f>
        <v>0</v>
      </c>
      <c r="BJ733" s="17" t="s">
        <v>89</v>
      </c>
      <c r="BK733" s="202">
        <f>ROUND(I733*H733,2)</f>
        <v>0</v>
      </c>
      <c r="BL733" s="17" t="s">
        <v>298</v>
      </c>
      <c r="BM733" s="201" t="s">
        <v>1516</v>
      </c>
    </row>
    <row r="734" spans="2:51" s="13" customFormat="1" ht="12">
      <c r="B734" s="203"/>
      <c r="C734" s="204"/>
      <c r="D734" s="205" t="s">
        <v>229</v>
      </c>
      <c r="E734" s="206" t="s">
        <v>1</v>
      </c>
      <c r="F734" s="207" t="s">
        <v>1517</v>
      </c>
      <c r="G734" s="204"/>
      <c r="H734" s="208">
        <v>876</v>
      </c>
      <c r="I734" s="209"/>
      <c r="J734" s="204"/>
      <c r="K734" s="204"/>
      <c r="L734" s="210"/>
      <c r="M734" s="211"/>
      <c r="N734" s="212"/>
      <c r="O734" s="212"/>
      <c r="P734" s="212"/>
      <c r="Q734" s="212"/>
      <c r="R734" s="212"/>
      <c r="S734" s="212"/>
      <c r="T734" s="213"/>
      <c r="AT734" s="214" t="s">
        <v>229</v>
      </c>
      <c r="AU734" s="214" t="s">
        <v>89</v>
      </c>
      <c r="AV734" s="13" t="s">
        <v>89</v>
      </c>
      <c r="AW734" s="13" t="s">
        <v>31</v>
      </c>
      <c r="AX734" s="13" t="s">
        <v>83</v>
      </c>
      <c r="AY734" s="214" t="s">
        <v>220</v>
      </c>
    </row>
    <row r="735" spans="1:65" s="2" customFormat="1" ht="33" customHeight="1">
      <c r="A735" s="34"/>
      <c r="B735" s="35"/>
      <c r="C735" s="190" t="s">
        <v>1518</v>
      </c>
      <c r="D735" s="190" t="s">
        <v>222</v>
      </c>
      <c r="E735" s="191" t="s">
        <v>1519</v>
      </c>
      <c r="F735" s="192" t="s">
        <v>1520</v>
      </c>
      <c r="G735" s="193" t="s">
        <v>1500</v>
      </c>
      <c r="H735" s="194">
        <v>1004</v>
      </c>
      <c r="I735" s="195"/>
      <c r="J735" s="196">
        <f>ROUND(I735*H735,2)</f>
        <v>0</v>
      </c>
      <c r="K735" s="192" t="s">
        <v>1</v>
      </c>
      <c r="L735" s="39"/>
      <c r="M735" s="197" t="s">
        <v>1</v>
      </c>
      <c r="N735" s="198" t="s">
        <v>42</v>
      </c>
      <c r="O735" s="71"/>
      <c r="P735" s="199">
        <f>O735*H735</f>
        <v>0</v>
      </c>
      <c r="Q735" s="199">
        <v>0</v>
      </c>
      <c r="R735" s="199">
        <f>Q735*H735</f>
        <v>0</v>
      </c>
      <c r="S735" s="199">
        <v>0</v>
      </c>
      <c r="T735" s="200">
        <f>S735*H735</f>
        <v>0</v>
      </c>
      <c r="U735" s="34"/>
      <c r="V735" s="34"/>
      <c r="W735" s="34"/>
      <c r="X735" s="34"/>
      <c r="Y735" s="34"/>
      <c r="Z735" s="34"/>
      <c r="AA735" s="34"/>
      <c r="AB735" s="34"/>
      <c r="AC735" s="34"/>
      <c r="AD735" s="34"/>
      <c r="AE735" s="34"/>
      <c r="AR735" s="201" t="s">
        <v>298</v>
      </c>
      <c r="AT735" s="201" t="s">
        <v>222</v>
      </c>
      <c r="AU735" s="201" t="s">
        <v>89</v>
      </c>
      <c r="AY735" s="17" t="s">
        <v>220</v>
      </c>
      <c r="BE735" s="202">
        <f>IF(N735="základní",J735,0)</f>
        <v>0</v>
      </c>
      <c r="BF735" s="202">
        <f>IF(N735="snížená",J735,0)</f>
        <v>0</v>
      </c>
      <c r="BG735" s="202">
        <f>IF(N735="zákl. přenesená",J735,0)</f>
        <v>0</v>
      </c>
      <c r="BH735" s="202">
        <f>IF(N735="sníž. přenesená",J735,0)</f>
        <v>0</v>
      </c>
      <c r="BI735" s="202">
        <f>IF(N735="nulová",J735,0)</f>
        <v>0</v>
      </c>
      <c r="BJ735" s="17" t="s">
        <v>89</v>
      </c>
      <c r="BK735" s="202">
        <f>ROUND(I735*H735,2)</f>
        <v>0</v>
      </c>
      <c r="BL735" s="17" t="s">
        <v>298</v>
      </c>
      <c r="BM735" s="201" t="s">
        <v>1521</v>
      </c>
    </row>
    <row r="736" spans="2:51" s="13" customFormat="1" ht="12">
      <c r="B736" s="203"/>
      <c r="C736" s="204"/>
      <c r="D736" s="205" t="s">
        <v>229</v>
      </c>
      <c r="E736" s="206" t="s">
        <v>1</v>
      </c>
      <c r="F736" s="207" t="s">
        <v>1522</v>
      </c>
      <c r="G736" s="204"/>
      <c r="H736" s="208">
        <v>1004</v>
      </c>
      <c r="I736" s="209"/>
      <c r="J736" s="204"/>
      <c r="K736" s="204"/>
      <c r="L736" s="210"/>
      <c r="M736" s="211"/>
      <c r="N736" s="212"/>
      <c r="O736" s="212"/>
      <c r="P736" s="212"/>
      <c r="Q736" s="212"/>
      <c r="R736" s="212"/>
      <c r="S736" s="212"/>
      <c r="T736" s="213"/>
      <c r="AT736" s="214" t="s">
        <v>229</v>
      </c>
      <c r="AU736" s="214" t="s">
        <v>89</v>
      </c>
      <c r="AV736" s="13" t="s">
        <v>89</v>
      </c>
      <c r="AW736" s="13" t="s">
        <v>31</v>
      </c>
      <c r="AX736" s="13" t="s">
        <v>83</v>
      </c>
      <c r="AY736" s="214" t="s">
        <v>220</v>
      </c>
    </row>
    <row r="737" spans="1:65" s="2" customFormat="1" ht="16.5" customHeight="1">
      <c r="A737" s="34"/>
      <c r="B737" s="35"/>
      <c r="C737" s="190" t="s">
        <v>1523</v>
      </c>
      <c r="D737" s="190" t="s">
        <v>222</v>
      </c>
      <c r="E737" s="191" t="s">
        <v>1524</v>
      </c>
      <c r="F737" s="192" t="s">
        <v>1525</v>
      </c>
      <c r="G737" s="193" t="s">
        <v>867</v>
      </c>
      <c r="H737" s="194">
        <v>2</v>
      </c>
      <c r="I737" s="195"/>
      <c r="J737" s="196">
        <f>ROUND(I737*H737,2)</f>
        <v>0</v>
      </c>
      <c r="K737" s="192" t="s">
        <v>1</v>
      </c>
      <c r="L737" s="39"/>
      <c r="M737" s="197" t="s">
        <v>1</v>
      </c>
      <c r="N737" s="198" t="s">
        <v>42</v>
      </c>
      <c r="O737" s="71"/>
      <c r="P737" s="199">
        <f>O737*H737</f>
        <v>0</v>
      </c>
      <c r="Q737" s="199">
        <v>0</v>
      </c>
      <c r="R737" s="199">
        <f>Q737*H737</f>
        <v>0</v>
      </c>
      <c r="S737" s="199">
        <v>0</v>
      </c>
      <c r="T737" s="200">
        <f>S737*H737</f>
        <v>0</v>
      </c>
      <c r="U737" s="34"/>
      <c r="V737" s="34"/>
      <c r="W737" s="34"/>
      <c r="X737" s="34"/>
      <c r="Y737" s="34"/>
      <c r="Z737" s="34"/>
      <c r="AA737" s="34"/>
      <c r="AB737" s="34"/>
      <c r="AC737" s="34"/>
      <c r="AD737" s="34"/>
      <c r="AE737" s="34"/>
      <c r="AR737" s="201" t="s">
        <v>298</v>
      </c>
      <c r="AT737" s="201" t="s">
        <v>222</v>
      </c>
      <c r="AU737" s="201" t="s">
        <v>89</v>
      </c>
      <c r="AY737" s="17" t="s">
        <v>220</v>
      </c>
      <c r="BE737" s="202">
        <f>IF(N737="základní",J737,0)</f>
        <v>0</v>
      </c>
      <c r="BF737" s="202">
        <f>IF(N737="snížená",J737,0)</f>
        <v>0</v>
      </c>
      <c r="BG737" s="202">
        <f>IF(N737="zákl. přenesená",J737,0)</f>
        <v>0</v>
      </c>
      <c r="BH737" s="202">
        <f>IF(N737="sníž. přenesená",J737,0)</f>
        <v>0</v>
      </c>
      <c r="BI737" s="202">
        <f>IF(N737="nulová",J737,0)</f>
        <v>0</v>
      </c>
      <c r="BJ737" s="17" t="s">
        <v>89</v>
      </c>
      <c r="BK737" s="202">
        <f>ROUND(I737*H737,2)</f>
        <v>0</v>
      </c>
      <c r="BL737" s="17" t="s">
        <v>298</v>
      </c>
      <c r="BM737" s="201" t="s">
        <v>1526</v>
      </c>
    </row>
    <row r="738" spans="2:51" s="13" customFormat="1" ht="12">
      <c r="B738" s="203"/>
      <c r="C738" s="204"/>
      <c r="D738" s="205" t="s">
        <v>229</v>
      </c>
      <c r="E738" s="206" t="s">
        <v>1</v>
      </c>
      <c r="F738" s="207" t="s">
        <v>1527</v>
      </c>
      <c r="G738" s="204"/>
      <c r="H738" s="208">
        <v>2</v>
      </c>
      <c r="I738" s="209"/>
      <c r="J738" s="204"/>
      <c r="K738" s="204"/>
      <c r="L738" s="210"/>
      <c r="M738" s="211"/>
      <c r="N738" s="212"/>
      <c r="O738" s="212"/>
      <c r="P738" s="212"/>
      <c r="Q738" s="212"/>
      <c r="R738" s="212"/>
      <c r="S738" s="212"/>
      <c r="T738" s="213"/>
      <c r="AT738" s="214" t="s">
        <v>229</v>
      </c>
      <c r="AU738" s="214" t="s">
        <v>89</v>
      </c>
      <c r="AV738" s="13" t="s">
        <v>89</v>
      </c>
      <c r="AW738" s="13" t="s">
        <v>31</v>
      </c>
      <c r="AX738" s="13" t="s">
        <v>83</v>
      </c>
      <c r="AY738" s="214" t="s">
        <v>220</v>
      </c>
    </row>
    <row r="739" spans="1:65" s="2" customFormat="1" ht="24">
      <c r="A739" s="34"/>
      <c r="B739" s="35"/>
      <c r="C739" s="190" t="s">
        <v>1528</v>
      </c>
      <c r="D739" s="190" t="s">
        <v>222</v>
      </c>
      <c r="E739" s="191" t="s">
        <v>1529</v>
      </c>
      <c r="F739" s="192" t="s">
        <v>1530</v>
      </c>
      <c r="G739" s="193" t="s">
        <v>867</v>
      </c>
      <c r="H739" s="194">
        <v>2</v>
      </c>
      <c r="I739" s="195"/>
      <c r="J739" s="196">
        <f>ROUND(I739*H739,2)</f>
        <v>0</v>
      </c>
      <c r="K739" s="192" t="s">
        <v>1</v>
      </c>
      <c r="L739" s="39"/>
      <c r="M739" s="197" t="s">
        <v>1</v>
      </c>
      <c r="N739" s="198" t="s">
        <v>42</v>
      </c>
      <c r="O739" s="71"/>
      <c r="P739" s="199">
        <f>O739*H739</f>
        <v>0</v>
      </c>
      <c r="Q739" s="199">
        <v>0</v>
      </c>
      <c r="R739" s="199">
        <f>Q739*H739</f>
        <v>0</v>
      </c>
      <c r="S739" s="199">
        <v>0</v>
      </c>
      <c r="T739" s="200">
        <f>S739*H739</f>
        <v>0</v>
      </c>
      <c r="U739" s="34"/>
      <c r="V739" s="34"/>
      <c r="W739" s="34"/>
      <c r="X739" s="34"/>
      <c r="Y739" s="34"/>
      <c r="Z739" s="34"/>
      <c r="AA739" s="34"/>
      <c r="AB739" s="34"/>
      <c r="AC739" s="34"/>
      <c r="AD739" s="34"/>
      <c r="AE739" s="34"/>
      <c r="AR739" s="201" t="s">
        <v>298</v>
      </c>
      <c r="AT739" s="201" t="s">
        <v>222</v>
      </c>
      <c r="AU739" s="201" t="s">
        <v>89</v>
      </c>
      <c r="AY739" s="17" t="s">
        <v>220</v>
      </c>
      <c r="BE739" s="202">
        <f>IF(N739="základní",J739,0)</f>
        <v>0</v>
      </c>
      <c r="BF739" s="202">
        <f>IF(N739="snížená",J739,0)</f>
        <v>0</v>
      </c>
      <c r="BG739" s="202">
        <f>IF(N739="zákl. přenesená",J739,0)</f>
        <v>0</v>
      </c>
      <c r="BH739" s="202">
        <f>IF(N739="sníž. přenesená",J739,0)</f>
        <v>0</v>
      </c>
      <c r="BI739" s="202">
        <f>IF(N739="nulová",J739,0)</f>
        <v>0</v>
      </c>
      <c r="BJ739" s="17" t="s">
        <v>89</v>
      </c>
      <c r="BK739" s="202">
        <f>ROUND(I739*H739,2)</f>
        <v>0</v>
      </c>
      <c r="BL739" s="17" t="s">
        <v>298</v>
      </c>
      <c r="BM739" s="201" t="s">
        <v>1531</v>
      </c>
    </row>
    <row r="740" spans="2:51" s="13" customFormat="1" ht="12">
      <c r="B740" s="203"/>
      <c r="C740" s="204"/>
      <c r="D740" s="205" t="s">
        <v>229</v>
      </c>
      <c r="E740" s="206" t="s">
        <v>1</v>
      </c>
      <c r="F740" s="207" t="s">
        <v>1532</v>
      </c>
      <c r="G740" s="204"/>
      <c r="H740" s="208">
        <v>2</v>
      </c>
      <c r="I740" s="209"/>
      <c r="J740" s="204"/>
      <c r="K740" s="204"/>
      <c r="L740" s="210"/>
      <c r="M740" s="211"/>
      <c r="N740" s="212"/>
      <c r="O740" s="212"/>
      <c r="P740" s="212"/>
      <c r="Q740" s="212"/>
      <c r="R740" s="212"/>
      <c r="S740" s="212"/>
      <c r="T740" s="213"/>
      <c r="AT740" s="214" t="s">
        <v>229</v>
      </c>
      <c r="AU740" s="214" t="s">
        <v>89</v>
      </c>
      <c r="AV740" s="13" t="s">
        <v>89</v>
      </c>
      <c r="AW740" s="13" t="s">
        <v>31</v>
      </c>
      <c r="AX740" s="13" t="s">
        <v>83</v>
      </c>
      <c r="AY740" s="214" t="s">
        <v>220</v>
      </c>
    </row>
    <row r="741" spans="1:65" s="2" customFormat="1" ht="24">
      <c r="A741" s="34"/>
      <c r="B741" s="35"/>
      <c r="C741" s="190" t="s">
        <v>1533</v>
      </c>
      <c r="D741" s="190" t="s">
        <v>222</v>
      </c>
      <c r="E741" s="191" t="s">
        <v>1534</v>
      </c>
      <c r="F741" s="192" t="s">
        <v>1535</v>
      </c>
      <c r="G741" s="193" t="s">
        <v>1500</v>
      </c>
      <c r="H741" s="194">
        <v>24.8</v>
      </c>
      <c r="I741" s="195"/>
      <c r="J741" s="196">
        <f>ROUND(I741*H741,2)</f>
        <v>0</v>
      </c>
      <c r="K741" s="192" t="s">
        <v>1</v>
      </c>
      <c r="L741" s="39"/>
      <c r="M741" s="197" t="s">
        <v>1</v>
      </c>
      <c r="N741" s="198" t="s">
        <v>42</v>
      </c>
      <c r="O741" s="71"/>
      <c r="P741" s="199">
        <f>O741*H741</f>
        <v>0</v>
      </c>
      <c r="Q741" s="199">
        <v>0</v>
      </c>
      <c r="R741" s="199">
        <f>Q741*H741</f>
        <v>0</v>
      </c>
      <c r="S741" s="199">
        <v>0</v>
      </c>
      <c r="T741" s="200">
        <f>S741*H741</f>
        <v>0</v>
      </c>
      <c r="U741" s="34"/>
      <c r="V741" s="34"/>
      <c r="W741" s="34"/>
      <c r="X741" s="34"/>
      <c r="Y741" s="34"/>
      <c r="Z741" s="34"/>
      <c r="AA741" s="34"/>
      <c r="AB741" s="34"/>
      <c r="AC741" s="34"/>
      <c r="AD741" s="34"/>
      <c r="AE741" s="34"/>
      <c r="AR741" s="201" t="s">
        <v>298</v>
      </c>
      <c r="AT741" s="201" t="s">
        <v>222</v>
      </c>
      <c r="AU741" s="201" t="s">
        <v>89</v>
      </c>
      <c r="AY741" s="17" t="s">
        <v>220</v>
      </c>
      <c r="BE741" s="202">
        <f>IF(N741="základní",J741,0)</f>
        <v>0</v>
      </c>
      <c r="BF741" s="202">
        <f>IF(N741="snížená",J741,0)</f>
        <v>0</v>
      </c>
      <c r="BG741" s="202">
        <f>IF(N741="zákl. přenesená",J741,0)</f>
        <v>0</v>
      </c>
      <c r="BH741" s="202">
        <f>IF(N741="sníž. přenesená",J741,0)</f>
        <v>0</v>
      </c>
      <c r="BI741" s="202">
        <f>IF(N741="nulová",J741,0)</f>
        <v>0</v>
      </c>
      <c r="BJ741" s="17" t="s">
        <v>89</v>
      </c>
      <c r="BK741" s="202">
        <f>ROUND(I741*H741,2)</f>
        <v>0</v>
      </c>
      <c r="BL741" s="17" t="s">
        <v>298</v>
      </c>
      <c r="BM741" s="201" t="s">
        <v>1536</v>
      </c>
    </row>
    <row r="742" spans="2:51" s="13" customFormat="1" ht="12">
      <c r="B742" s="203"/>
      <c r="C742" s="204"/>
      <c r="D742" s="205" t="s">
        <v>229</v>
      </c>
      <c r="E742" s="206" t="s">
        <v>1</v>
      </c>
      <c r="F742" s="207" t="s">
        <v>1537</v>
      </c>
      <c r="G742" s="204"/>
      <c r="H742" s="208">
        <v>24.8</v>
      </c>
      <c r="I742" s="209"/>
      <c r="J742" s="204"/>
      <c r="K742" s="204"/>
      <c r="L742" s="210"/>
      <c r="M742" s="211"/>
      <c r="N742" s="212"/>
      <c r="O742" s="212"/>
      <c r="P742" s="212"/>
      <c r="Q742" s="212"/>
      <c r="R742" s="212"/>
      <c r="S742" s="212"/>
      <c r="T742" s="213"/>
      <c r="AT742" s="214" t="s">
        <v>229</v>
      </c>
      <c r="AU742" s="214" t="s">
        <v>89</v>
      </c>
      <c r="AV742" s="13" t="s">
        <v>89</v>
      </c>
      <c r="AW742" s="13" t="s">
        <v>31</v>
      </c>
      <c r="AX742" s="13" t="s">
        <v>83</v>
      </c>
      <c r="AY742" s="214" t="s">
        <v>220</v>
      </c>
    </row>
    <row r="743" spans="1:65" s="2" customFormat="1" ht="33" customHeight="1">
      <c r="A743" s="34"/>
      <c r="B743" s="35"/>
      <c r="C743" s="190" t="s">
        <v>1538</v>
      </c>
      <c r="D743" s="190" t="s">
        <v>222</v>
      </c>
      <c r="E743" s="191" t="s">
        <v>1539</v>
      </c>
      <c r="F743" s="192" t="s">
        <v>1540</v>
      </c>
      <c r="G743" s="193" t="s">
        <v>867</v>
      </c>
      <c r="H743" s="194">
        <v>1</v>
      </c>
      <c r="I743" s="195"/>
      <c r="J743" s="196">
        <f>ROUND(I743*H743,2)</f>
        <v>0</v>
      </c>
      <c r="K743" s="192" t="s">
        <v>1</v>
      </c>
      <c r="L743" s="39"/>
      <c r="M743" s="197" t="s">
        <v>1</v>
      </c>
      <c r="N743" s="198" t="s">
        <v>42</v>
      </c>
      <c r="O743" s="71"/>
      <c r="P743" s="199">
        <f>O743*H743</f>
        <v>0</v>
      </c>
      <c r="Q743" s="199">
        <v>0</v>
      </c>
      <c r="R743" s="199">
        <f>Q743*H743</f>
        <v>0</v>
      </c>
      <c r="S743" s="199">
        <v>0</v>
      </c>
      <c r="T743" s="200">
        <f>S743*H743</f>
        <v>0</v>
      </c>
      <c r="U743" s="34"/>
      <c r="V743" s="34"/>
      <c r="W743" s="34"/>
      <c r="X743" s="34"/>
      <c r="Y743" s="34"/>
      <c r="Z743" s="34"/>
      <c r="AA743" s="34"/>
      <c r="AB743" s="34"/>
      <c r="AC743" s="34"/>
      <c r="AD743" s="34"/>
      <c r="AE743" s="34"/>
      <c r="AR743" s="201" t="s">
        <v>298</v>
      </c>
      <c r="AT743" s="201" t="s">
        <v>222</v>
      </c>
      <c r="AU743" s="201" t="s">
        <v>89</v>
      </c>
      <c r="AY743" s="17" t="s">
        <v>220</v>
      </c>
      <c r="BE743" s="202">
        <f>IF(N743="základní",J743,0)</f>
        <v>0</v>
      </c>
      <c r="BF743" s="202">
        <f>IF(N743="snížená",J743,0)</f>
        <v>0</v>
      </c>
      <c r="BG743" s="202">
        <f>IF(N743="zákl. přenesená",J743,0)</f>
        <v>0</v>
      </c>
      <c r="BH743" s="202">
        <f>IF(N743="sníž. přenesená",J743,0)</f>
        <v>0</v>
      </c>
      <c r="BI743" s="202">
        <f>IF(N743="nulová",J743,0)</f>
        <v>0</v>
      </c>
      <c r="BJ743" s="17" t="s">
        <v>89</v>
      </c>
      <c r="BK743" s="202">
        <f>ROUND(I743*H743,2)</f>
        <v>0</v>
      </c>
      <c r="BL743" s="17" t="s">
        <v>298</v>
      </c>
      <c r="BM743" s="201" t="s">
        <v>1541</v>
      </c>
    </row>
    <row r="744" spans="2:51" s="13" customFormat="1" ht="12">
      <c r="B744" s="203"/>
      <c r="C744" s="204"/>
      <c r="D744" s="205" t="s">
        <v>229</v>
      </c>
      <c r="E744" s="206" t="s">
        <v>1</v>
      </c>
      <c r="F744" s="207" t="s">
        <v>1542</v>
      </c>
      <c r="G744" s="204"/>
      <c r="H744" s="208">
        <v>1</v>
      </c>
      <c r="I744" s="209"/>
      <c r="J744" s="204"/>
      <c r="K744" s="204"/>
      <c r="L744" s="210"/>
      <c r="M744" s="211"/>
      <c r="N744" s="212"/>
      <c r="O744" s="212"/>
      <c r="P744" s="212"/>
      <c r="Q744" s="212"/>
      <c r="R744" s="212"/>
      <c r="S744" s="212"/>
      <c r="T744" s="213"/>
      <c r="AT744" s="214" t="s">
        <v>229</v>
      </c>
      <c r="AU744" s="214" t="s">
        <v>89</v>
      </c>
      <c r="AV744" s="13" t="s">
        <v>89</v>
      </c>
      <c r="AW744" s="13" t="s">
        <v>31</v>
      </c>
      <c r="AX744" s="13" t="s">
        <v>83</v>
      </c>
      <c r="AY744" s="214" t="s">
        <v>220</v>
      </c>
    </row>
    <row r="745" spans="1:65" s="2" customFormat="1" ht="24">
      <c r="A745" s="34"/>
      <c r="B745" s="35"/>
      <c r="C745" s="190" t="s">
        <v>1543</v>
      </c>
      <c r="D745" s="190" t="s">
        <v>222</v>
      </c>
      <c r="E745" s="191" t="s">
        <v>1544</v>
      </c>
      <c r="F745" s="192" t="s">
        <v>1545</v>
      </c>
      <c r="G745" s="193" t="s">
        <v>867</v>
      </c>
      <c r="H745" s="194">
        <v>1</v>
      </c>
      <c r="I745" s="195"/>
      <c r="J745" s="196">
        <f>ROUND(I745*H745,2)</f>
        <v>0</v>
      </c>
      <c r="K745" s="192" t="s">
        <v>1</v>
      </c>
      <c r="L745" s="39"/>
      <c r="M745" s="197" t="s">
        <v>1</v>
      </c>
      <c r="N745" s="198" t="s">
        <v>42</v>
      </c>
      <c r="O745" s="71"/>
      <c r="P745" s="199">
        <f>O745*H745</f>
        <v>0</v>
      </c>
      <c r="Q745" s="199">
        <v>0</v>
      </c>
      <c r="R745" s="199">
        <f>Q745*H745</f>
        <v>0</v>
      </c>
      <c r="S745" s="199">
        <v>0</v>
      </c>
      <c r="T745" s="200">
        <f>S745*H745</f>
        <v>0</v>
      </c>
      <c r="U745" s="34"/>
      <c r="V745" s="34"/>
      <c r="W745" s="34"/>
      <c r="X745" s="34"/>
      <c r="Y745" s="34"/>
      <c r="Z745" s="34"/>
      <c r="AA745" s="34"/>
      <c r="AB745" s="34"/>
      <c r="AC745" s="34"/>
      <c r="AD745" s="34"/>
      <c r="AE745" s="34"/>
      <c r="AR745" s="201" t="s">
        <v>298</v>
      </c>
      <c r="AT745" s="201" t="s">
        <v>222</v>
      </c>
      <c r="AU745" s="201" t="s">
        <v>89</v>
      </c>
      <c r="AY745" s="17" t="s">
        <v>220</v>
      </c>
      <c r="BE745" s="202">
        <f>IF(N745="základní",J745,0)</f>
        <v>0</v>
      </c>
      <c r="BF745" s="202">
        <f>IF(N745="snížená",J745,0)</f>
        <v>0</v>
      </c>
      <c r="BG745" s="202">
        <f>IF(N745="zákl. přenesená",J745,0)</f>
        <v>0</v>
      </c>
      <c r="BH745" s="202">
        <f>IF(N745="sníž. přenesená",J745,0)</f>
        <v>0</v>
      </c>
      <c r="BI745" s="202">
        <f>IF(N745="nulová",J745,0)</f>
        <v>0</v>
      </c>
      <c r="BJ745" s="17" t="s">
        <v>89</v>
      </c>
      <c r="BK745" s="202">
        <f>ROUND(I745*H745,2)</f>
        <v>0</v>
      </c>
      <c r="BL745" s="17" t="s">
        <v>298</v>
      </c>
      <c r="BM745" s="201" t="s">
        <v>1546</v>
      </c>
    </row>
    <row r="746" spans="1:65" s="2" customFormat="1" ht="16.5" customHeight="1">
      <c r="A746" s="34"/>
      <c r="B746" s="35"/>
      <c r="C746" s="190" t="s">
        <v>1547</v>
      </c>
      <c r="D746" s="190" t="s">
        <v>222</v>
      </c>
      <c r="E746" s="191" t="s">
        <v>1548</v>
      </c>
      <c r="F746" s="192" t="s">
        <v>1549</v>
      </c>
      <c r="G746" s="193" t="s">
        <v>867</v>
      </c>
      <c r="H746" s="194">
        <v>4</v>
      </c>
      <c r="I746" s="195"/>
      <c r="J746" s="196">
        <f>ROUND(I746*H746,2)</f>
        <v>0</v>
      </c>
      <c r="K746" s="192" t="s">
        <v>1</v>
      </c>
      <c r="L746" s="39"/>
      <c r="M746" s="197" t="s">
        <v>1</v>
      </c>
      <c r="N746" s="198" t="s">
        <v>42</v>
      </c>
      <c r="O746" s="71"/>
      <c r="P746" s="199">
        <f>O746*H746</f>
        <v>0</v>
      </c>
      <c r="Q746" s="199">
        <v>0</v>
      </c>
      <c r="R746" s="199">
        <f>Q746*H746</f>
        <v>0</v>
      </c>
      <c r="S746" s="199">
        <v>0</v>
      </c>
      <c r="T746" s="200">
        <f>S746*H746</f>
        <v>0</v>
      </c>
      <c r="U746" s="34"/>
      <c r="V746" s="34"/>
      <c r="W746" s="34"/>
      <c r="X746" s="34"/>
      <c r="Y746" s="34"/>
      <c r="Z746" s="34"/>
      <c r="AA746" s="34"/>
      <c r="AB746" s="34"/>
      <c r="AC746" s="34"/>
      <c r="AD746" s="34"/>
      <c r="AE746" s="34"/>
      <c r="AR746" s="201" t="s">
        <v>298</v>
      </c>
      <c r="AT746" s="201" t="s">
        <v>222</v>
      </c>
      <c r="AU746" s="201" t="s">
        <v>89</v>
      </c>
      <c r="AY746" s="17" t="s">
        <v>220</v>
      </c>
      <c r="BE746" s="202">
        <f>IF(N746="základní",J746,0)</f>
        <v>0</v>
      </c>
      <c r="BF746" s="202">
        <f>IF(N746="snížená",J746,0)</f>
        <v>0</v>
      </c>
      <c r="BG746" s="202">
        <f>IF(N746="zákl. přenesená",J746,0)</f>
        <v>0</v>
      </c>
      <c r="BH746" s="202">
        <f>IF(N746="sníž. přenesená",J746,0)</f>
        <v>0</v>
      </c>
      <c r="BI746" s="202">
        <f>IF(N746="nulová",J746,0)</f>
        <v>0</v>
      </c>
      <c r="BJ746" s="17" t="s">
        <v>89</v>
      </c>
      <c r="BK746" s="202">
        <f>ROUND(I746*H746,2)</f>
        <v>0</v>
      </c>
      <c r="BL746" s="17" t="s">
        <v>298</v>
      </c>
      <c r="BM746" s="201" t="s">
        <v>1550</v>
      </c>
    </row>
    <row r="747" spans="2:51" s="13" customFormat="1" ht="12">
      <c r="B747" s="203"/>
      <c r="C747" s="204"/>
      <c r="D747" s="205" t="s">
        <v>229</v>
      </c>
      <c r="E747" s="206" t="s">
        <v>1</v>
      </c>
      <c r="F747" s="207" t="s">
        <v>1551</v>
      </c>
      <c r="G747" s="204"/>
      <c r="H747" s="208">
        <v>4</v>
      </c>
      <c r="I747" s="209"/>
      <c r="J747" s="204"/>
      <c r="K747" s="204"/>
      <c r="L747" s="210"/>
      <c r="M747" s="211"/>
      <c r="N747" s="212"/>
      <c r="O747" s="212"/>
      <c r="P747" s="212"/>
      <c r="Q747" s="212"/>
      <c r="R747" s="212"/>
      <c r="S747" s="212"/>
      <c r="T747" s="213"/>
      <c r="AT747" s="214" t="s">
        <v>229</v>
      </c>
      <c r="AU747" s="214" t="s">
        <v>89</v>
      </c>
      <c r="AV747" s="13" t="s">
        <v>89</v>
      </c>
      <c r="AW747" s="13" t="s">
        <v>31</v>
      </c>
      <c r="AX747" s="13" t="s">
        <v>83</v>
      </c>
      <c r="AY747" s="214" t="s">
        <v>220</v>
      </c>
    </row>
    <row r="748" spans="1:65" s="2" customFormat="1" ht="24">
      <c r="A748" s="34"/>
      <c r="B748" s="35"/>
      <c r="C748" s="190" t="s">
        <v>1552</v>
      </c>
      <c r="D748" s="190" t="s">
        <v>222</v>
      </c>
      <c r="E748" s="191" t="s">
        <v>1553</v>
      </c>
      <c r="F748" s="192" t="s">
        <v>1554</v>
      </c>
      <c r="G748" s="193" t="s">
        <v>1555</v>
      </c>
      <c r="H748" s="194">
        <v>1</v>
      </c>
      <c r="I748" s="195"/>
      <c r="J748" s="196">
        <f>ROUND(I748*H748,2)</f>
        <v>0</v>
      </c>
      <c r="K748" s="192" t="s">
        <v>1</v>
      </c>
      <c r="L748" s="39"/>
      <c r="M748" s="197" t="s">
        <v>1</v>
      </c>
      <c r="N748" s="198" t="s">
        <v>42</v>
      </c>
      <c r="O748" s="71"/>
      <c r="P748" s="199">
        <f>O748*H748</f>
        <v>0</v>
      </c>
      <c r="Q748" s="199">
        <v>0</v>
      </c>
      <c r="R748" s="199">
        <f>Q748*H748</f>
        <v>0</v>
      </c>
      <c r="S748" s="199">
        <v>0</v>
      </c>
      <c r="T748" s="200">
        <f>S748*H748</f>
        <v>0</v>
      </c>
      <c r="U748" s="34"/>
      <c r="V748" s="34"/>
      <c r="W748" s="34"/>
      <c r="X748" s="34"/>
      <c r="Y748" s="34"/>
      <c r="Z748" s="34"/>
      <c r="AA748" s="34"/>
      <c r="AB748" s="34"/>
      <c r="AC748" s="34"/>
      <c r="AD748" s="34"/>
      <c r="AE748" s="34"/>
      <c r="AR748" s="201" t="s">
        <v>298</v>
      </c>
      <c r="AT748" s="201" t="s">
        <v>222</v>
      </c>
      <c r="AU748" s="201" t="s">
        <v>89</v>
      </c>
      <c r="AY748" s="17" t="s">
        <v>220</v>
      </c>
      <c r="BE748" s="202">
        <f>IF(N748="základní",J748,0)</f>
        <v>0</v>
      </c>
      <c r="BF748" s="202">
        <f>IF(N748="snížená",J748,0)</f>
        <v>0</v>
      </c>
      <c r="BG748" s="202">
        <f>IF(N748="zákl. přenesená",J748,0)</f>
        <v>0</v>
      </c>
      <c r="BH748" s="202">
        <f>IF(N748="sníž. přenesená",J748,0)</f>
        <v>0</v>
      </c>
      <c r="BI748" s="202">
        <f>IF(N748="nulová",J748,0)</f>
        <v>0</v>
      </c>
      <c r="BJ748" s="17" t="s">
        <v>89</v>
      </c>
      <c r="BK748" s="202">
        <f>ROUND(I748*H748,2)</f>
        <v>0</v>
      </c>
      <c r="BL748" s="17" t="s">
        <v>298</v>
      </c>
      <c r="BM748" s="201" t="s">
        <v>1556</v>
      </c>
    </row>
    <row r="749" spans="2:51" s="13" customFormat="1" ht="12">
      <c r="B749" s="203"/>
      <c r="C749" s="204"/>
      <c r="D749" s="205" t="s">
        <v>229</v>
      </c>
      <c r="E749" s="206" t="s">
        <v>1</v>
      </c>
      <c r="F749" s="207" t="s">
        <v>1557</v>
      </c>
      <c r="G749" s="204"/>
      <c r="H749" s="208">
        <v>1</v>
      </c>
      <c r="I749" s="209"/>
      <c r="J749" s="204"/>
      <c r="K749" s="204"/>
      <c r="L749" s="210"/>
      <c r="M749" s="211"/>
      <c r="N749" s="212"/>
      <c r="O749" s="212"/>
      <c r="P749" s="212"/>
      <c r="Q749" s="212"/>
      <c r="R749" s="212"/>
      <c r="S749" s="212"/>
      <c r="T749" s="213"/>
      <c r="AT749" s="214" t="s">
        <v>229</v>
      </c>
      <c r="AU749" s="214" t="s">
        <v>89</v>
      </c>
      <c r="AV749" s="13" t="s">
        <v>89</v>
      </c>
      <c r="AW749" s="13" t="s">
        <v>31</v>
      </c>
      <c r="AX749" s="13" t="s">
        <v>83</v>
      </c>
      <c r="AY749" s="214" t="s">
        <v>220</v>
      </c>
    </row>
    <row r="750" spans="1:65" s="2" customFormat="1" ht="24">
      <c r="A750" s="34"/>
      <c r="B750" s="35"/>
      <c r="C750" s="190" t="s">
        <v>1558</v>
      </c>
      <c r="D750" s="190" t="s">
        <v>222</v>
      </c>
      <c r="E750" s="191" t="s">
        <v>1559</v>
      </c>
      <c r="F750" s="192" t="s">
        <v>1560</v>
      </c>
      <c r="G750" s="193" t="s">
        <v>1159</v>
      </c>
      <c r="H750" s="194">
        <v>39</v>
      </c>
      <c r="I750" s="195"/>
      <c r="J750" s="196">
        <f>ROUND(I750*H750,2)</f>
        <v>0</v>
      </c>
      <c r="K750" s="192" t="s">
        <v>1</v>
      </c>
      <c r="L750" s="39"/>
      <c r="M750" s="197" t="s">
        <v>1</v>
      </c>
      <c r="N750" s="198" t="s">
        <v>42</v>
      </c>
      <c r="O750" s="71"/>
      <c r="P750" s="199">
        <f>O750*H750</f>
        <v>0</v>
      </c>
      <c r="Q750" s="199">
        <v>0</v>
      </c>
      <c r="R750" s="199">
        <f>Q750*H750</f>
        <v>0</v>
      </c>
      <c r="S750" s="199">
        <v>0</v>
      </c>
      <c r="T750" s="200">
        <f>S750*H750</f>
        <v>0</v>
      </c>
      <c r="U750" s="34"/>
      <c r="V750" s="34"/>
      <c r="W750" s="34"/>
      <c r="X750" s="34"/>
      <c r="Y750" s="34"/>
      <c r="Z750" s="34"/>
      <c r="AA750" s="34"/>
      <c r="AB750" s="34"/>
      <c r="AC750" s="34"/>
      <c r="AD750" s="34"/>
      <c r="AE750" s="34"/>
      <c r="AR750" s="201" t="s">
        <v>298</v>
      </c>
      <c r="AT750" s="201" t="s">
        <v>222</v>
      </c>
      <c r="AU750" s="201" t="s">
        <v>89</v>
      </c>
      <c r="AY750" s="17" t="s">
        <v>220</v>
      </c>
      <c r="BE750" s="202">
        <f>IF(N750="základní",J750,0)</f>
        <v>0</v>
      </c>
      <c r="BF750" s="202">
        <f>IF(N750="snížená",J750,0)</f>
        <v>0</v>
      </c>
      <c r="BG750" s="202">
        <f>IF(N750="zákl. přenesená",J750,0)</f>
        <v>0</v>
      </c>
      <c r="BH750" s="202">
        <f>IF(N750="sníž. přenesená",J750,0)</f>
        <v>0</v>
      </c>
      <c r="BI750" s="202">
        <f>IF(N750="nulová",J750,0)</f>
        <v>0</v>
      </c>
      <c r="BJ750" s="17" t="s">
        <v>89</v>
      </c>
      <c r="BK750" s="202">
        <f>ROUND(I750*H750,2)</f>
        <v>0</v>
      </c>
      <c r="BL750" s="17" t="s">
        <v>298</v>
      </c>
      <c r="BM750" s="201" t="s">
        <v>1561</v>
      </c>
    </row>
    <row r="751" spans="2:51" s="13" customFormat="1" ht="12">
      <c r="B751" s="203"/>
      <c r="C751" s="204"/>
      <c r="D751" s="205" t="s">
        <v>229</v>
      </c>
      <c r="E751" s="206" t="s">
        <v>1</v>
      </c>
      <c r="F751" s="207" t="s">
        <v>1562</v>
      </c>
      <c r="G751" s="204"/>
      <c r="H751" s="208">
        <v>39</v>
      </c>
      <c r="I751" s="209"/>
      <c r="J751" s="204"/>
      <c r="K751" s="204"/>
      <c r="L751" s="210"/>
      <c r="M751" s="211"/>
      <c r="N751" s="212"/>
      <c r="O751" s="212"/>
      <c r="P751" s="212"/>
      <c r="Q751" s="212"/>
      <c r="R751" s="212"/>
      <c r="S751" s="212"/>
      <c r="T751" s="213"/>
      <c r="AT751" s="214" t="s">
        <v>229</v>
      </c>
      <c r="AU751" s="214" t="s">
        <v>89</v>
      </c>
      <c r="AV751" s="13" t="s">
        <v>89</v>
      </c>
      <c r="AW751" s="13" t="s">
        <v>31</v>
      </c>
      <c r="AX751" s="13" t="s">
        <v>83</v>
      </c>
      <c r="AY751" s="214" t="s">
        <v>220</v>
      </c>
    </row>
    <row r="752" spans="1:65" s="2" customFormat="1" ht="24">
      <c r="A752" s="34"/>
      <c r="B752" s="35"/>
      <c r="C752" s="190" t="s">
        <v>1563</v>
      </c>
      <c r="D752" s="190" t="s">
        <v>222</v>
      </c>
      <c r="E752" s="191" t="s">
        <v>1564</v>
      </c>
      <c r="F752" s="192" t="s">
        <v>1565</v>
      </c>
      <c r="G752" s="193" t="s">
        <v>1500</v>
      </c>
      <c r="H752" s="194">
        <v>90</v>
      </c>
      <c r="I752" s="195"/>
      <c r="J752" s="196">
        <f>ROUND(I752*H752,2)</f>
        <v>0</v>
      </c>
      <c r="K752" s="192" t="s">
        <v>1</v>
      </c>
      <c r="L752" s="39"/>
      <c r="M752" s="197" t="s">
        <v>1</v>
      </c>
      <c r="N752" s="198" t="s">
        <v>42</v>
      </c>
      <c r="O752" s="71"/>
      <c r="P752" s="199">
        <f>O752*H752</f>
        <v>0</v>
      </c>
      <c r="Q752" s="199">
        <v>0</v>
      </c>
      <c r="R752" s="199">
        <f>Q752*H752</f>
        <v>0</v>
      </c>
      <c r="S752" s="199">
        <v>0</v>
      </c>
      <c r="T752" s="200">
        <f>S752*H752</f>
        <v>0</v>
      </c>
      <c r="U752" s="34"/>
      <c r="V752" s="34"/>
      <c r="W752" s="34"/>
      <c r="X752" s="34"/>
      <c r="Y752" s="34"/>
      <c r="Z752" s="34"/>
      <c r="AA752" s="34"/>
      <c r="AB752" s="34"/>
      <c r="AC752" s="34"/>
      <c r="AD752" s="34"/>
      <c r="AE752" s="34"/>
      <c r="AR752" s="201" t="s">
        <v>298</v>
      </c>
      <c r="AT752" s="201" t="s">
        <v>222</v>
      </c>
      <c r="AU752" s="201" t="s">
        <v>89</v>
      </c>
      <c r="AY752" s="17" t="s">
        <v>220</v>
      </c>
      <c r="BE752" s="202">
        <f>IF(N752="základní",J752,0)</f>
        <v>0</v>
      </c>
      <c r="BF752" s="202">
        <f>IF(N752="snížená",J752,0)</f>
        <v>0</v>
      </c>
      <c r="BG752" s="202">
        <f>IF(N752="zákl. přenesená",J752,0)</f>
        <v>0</v>
      </c>
      <c r="BH752" s="202">
        <f>IF(N752="sníž. přenesená",J752,0)</f>
        <v>0</v>
      </c>
      <c r="BI752" s="202">
        <f>IF(N752="nulová",J752,0)</f>
        <v>0</v>
      </c>
      <c r="BJ752" s="17" t="s">
        <v>89</v>
      </c>
      <c r="BK752" s="202">
        <f>ROUND(I752*H752,2)</f>
        <v>0</v>
      </c>
      <c r="BL752" s="17" t="s">
        <v>298</v>
      </c>
      <c r="BM752" s="201" t="s">
        <v>1566</v>
      </c>
    </row>
    <row r="753" spans="2:51" s="13" customFormat="1" ht="12">
      <c r="B753" s="203"/>
      <c r="C753" s="204"/>
      <c r="D753" s="205" t="s">
        <v>229</v>
      </c>
      <c r="E753" s="206" t="s">
        <v>1</v>
      </c>
      <c r="F753" s="207" t="s">
        <v>1567</v>
      </c>
      <c r="G753" s="204"/>
      <c r="H753" s="208">
        <v>90</v>
      </c>
      <c r="I753" s="209"/>
      <c r="J753" s="204"/>
      <c r="K753" s="204"/>
      <c r="L753" s="210"/>
      <c r="M753" s="211"/>
      <c r="N753" s="212"/>
      <c r="O753" s="212"/>
      <c r="P753" s="212"/>
      <c r="Q753" s="212"/>
      <c r="R753" s="212"/>
      <c r="S753" s="212"/>
      <c r="T753" s="213"/>
      <c r="AT753" s="214" t="s">
        <v>229</v>
      </c>
      <c r="AU753" s="214" t="s">
        <v>89</v>
      </c>
      <c r="AV753" s="13" t="s">
        <v>89</v>
      </c>
      <c r="AW753" s="13" t="s">
        <v>31</v>
      </c>
      <c r="AX753" s="13" t="s">
        <v>83</v>
      </c>
      <c r="AY753" s="214" t="s">
        <v>220</v>
      </c>
    </row>
    <row r="754" spans="1:65" s="2" customFormat="1" ht="24">
      <c r="A754" s="34"/>
      <c r="B754" s="35"/>
      <c r="C754" s="190" t="s">
        <v>1568</v>
      </c>
      <c r="D754" s="190" t="s">
        <v>222</v>
      </c>
      <c r="E754" s="191" t="s">
        <v>1569</v>
      </c>
      <c r="F754" s="192" t="s">
        <v>1570</v>
      </c>
      <c r="G754" s="193" t="s">
        <v>1500</v>
      </c>
      <c r="H754" s="194">
        <v>33</v>
      </c>
      <c r="I754" s="195"/>
      <c r="J754" s="196">
        <f>ROUND(I754*H754,2)</f>
        <v>0</v>
      </c>
      <c r="K754" s="192" t="s">
        <v>1</v>
      </c>
      <c r="L754" s="39"/>
      <c r="M754" s="197" t="s">
        <v>1</v>
      </c>
      <c r="N754" s="198" t="s">
        <v>42</v>
      </c>
      <c r="O754" s="71"/>
      <c r="P754" s="199">
        <f>O754*H754</f>
        <v>0</v>
      </c>
      <c r="Q754" s="199">
        <v>0</v>
      </c>
      <c r="R754" s="199">
        <f>Q754*H754</f>
        <v>0</v>
      </c>
      <c r="S754" s="199">
        <v>0</v>
      </c>
      <c r="T754" s="200">
        <f>S754*H754</f>
        <v>0</v>
      </c>
      <c r="U754" s="34"/>
      <c r="V754" s="34"/>
      <c r="W754" s="34"/>
      <c r="X754" s="34"/>
      <c r="Y754" s="34"/>
      <c r="Z754" s="34"/>
      <c r="AA754" s="34"/>
      <c r="AB754" s="34"/>
      <c r="AC754" s="34"/>
      <c r="AD754" s="34"/>
      <c r="AE754" s="34"/>
      <c r="AR754" s="201" t="s">
        <v>298</v>
      </c>
      <c r="AT754" s="201" t="s">
        <v>222</v>
      </c>
      <c r="AU754" s="201" t="s">
        <v>89</v>
      </c>
      <c r="AY754" s="17" t="s">
        <v>220</v>
      </c>
      <c r="BE754" s="202">
        <f>IF(N754="základní",J754,0)</f>
        <v>0</v>
      </c>
      <c r="BF754" s="202">
        <f>IF(N754="snížená",J754,0)</f>
        <v>0</v>
      </c>
      <c r="BG754" s="202">
        <f>IF(N754="zákl. přenesená",J754,0)</f>
        <v>0</v>
      </c>
      <c r="BH754" s="202">
        <f>IF(N754="sníž. přenesená",J754,0)</f>
        <v>0</v>
      </c>
      <c r="BI754" s="202">
        <f>IF(N754="nulová",J754,0)</f>
        <v>0</v>
      </c>
      <c r="BJ754" s="17" t="s">
        <v>89</v>
      </c>
      <c r="BK754" s="202">
        <f>ROUND(I754*H754,2)</f>
        <v>0</v>
      </c>
      <c r="BL754" s="17" t="s">
        <v>298</v>
      </c>
      <c r="BM754" s="201" t="s">
        <v>1571</v>
      </c>
    </row>
    <row r="755" spans="2:51" s="13" customFormat="1" ht="12">
      <c r="B755" s="203"/>
      <c r="C755" s="204"/>
      <c r="D755" s="205" t="s">
        <v>229</v>
      </c>
      <c r="E755" s="206" t="s">
        <v>1</v>
      </c>
      <c r="F755" s="207" t="s">
        <v>1572</v>
      </c>
      <c r="G755" s="204"/>
      <c r="H755" s="208">
        <v>33</v>
      </c>
      <c r="I755" s="209"/>
      <c r="J755" s="204"/>
      <c r="K755" s="204"/>
      <c r="L755" s="210"/>
      <c r="M755" s="211"/>
      <c r="N755" s="212"/>
      <c r="O755" s="212"/>
      <c r="P755" s="212"/>
      <c r="Q755" s="212"/>
      <c r="R755" s="212"/>
      <c r="S755" s="212"/>
      <c r="T755" s="213"/>
      <c r="AT755" s="214" t="s">
        <v>229</v>
      </c>
      <c r="AU755" s="214" t="s">
        <v>89</v>
      </c>
      <c r="AV755" s="13" t="s">
        <v>89</v>
      </c>
      <c r="AW755" s="13" t="s">
        <v>31</v>
      </c>
      <c r="AX755" s="13" t="s">
        <v>83</v>
      </c>
      <c r="AY755" s="214" t="s">
        <v>220</v>
      </c>
    </row>
    <row r="756" spans="1:65" s="2" customFormat="1" ht="36">
      <c r="A756" s="34"/>
      <c r="B756" s="35"/>
      <c r="C756" s="190" t="s">
        <v>1573</v>
      </c>
      <c r="D756" s="190" t="s">
        <v>222</v>
      </c>
      <c r="E756" s="191" t="s">
        <v>1574</v>
      </c>
      <c r="F756" s="192" t="s">
        <v>1575</v>
      </c>
      <c r="G756" s="193" t="s">
        <v>867</v>
      </c>
      <c r="H756" s="194">
        <v>3</v>
      </c>
      <c r="I756" s="195"/>
      <c r="J756" s="196">
        <f>ROUND(I756*H756,2)</f>
        <v>0</v>
      </c>
      <c r="K756" s="192" t="s">
        <v>1</v>
      </c>
      <c r="L756" s="39"/>
      <c r="M756" s="197" t="s">
        <v>1</v>
      </c>
      <c r="N756" s="198" t="s">
        <v>42</v>
      </c>
      <c r="O756" s="71"/>
      <c r="P756" s="199">
        <f>O756*H756</f>
        <v>0</v>
      </c>
      <c r="Q756" s="199">
        <v>0</v>
      </c>
      <c r="R756" s="199">
        <f>Q756*H756</f>
        <v>0</v>
      </c>
      <c r="S756" s="199">
        <v>0</v>
      </c>
      <c r="T756" s="200">
        <f>S756*H756</f>
        <v>0</v>
      </c>
      <c r="U756" s="34"/>
      <c r="V756" s="34"/>
      <c r="W756" s="34"/>
      <c r="X756" s="34"/>
      <c r="Y756" s="34"/>
      <c r="Z756" s="34"/>
      <c r="AA756" s="34"/>
      <c r="AB756" s="34"/>
      <c r="AC756" s="34"/>
      <c r="AD756" s="34"/>
      <c r="AE756" s="34"/>
      <c r="AR756" s="201" t="s">
        <v>298</v>
      </c>
      <c r="AT756" s="201" t="s">
        <v>222</v>
      </c>
      <c r="AU756" s="201" t="s">
        <v>89</v>
      </c>
      <c r="AY756" s="17" t="s">
        <v>220</v>
      </c>
      <c r="BE756" s="202">
        <f>IF(N756="základní",J756,0)</f>
        <v>0</v>
      </c>
      <c r="BF756" s="202">
        <f>IF(N756="snížená",J756,0)</f>
        <v>0</v>
      </c>
      <c r="BG756" s="202">
        <f>IF(N756="zákl. přenesená",J756,0)</f>
        <v>0</v>
      </c>
      <c r="BH756" s="202">
        <f>IF(N756="sníž. přenesená",J756,0)</f>
        <v>0</v>
      </c>
      <c r="BI756" s="202">
        <f>IF(N756="nulová",J756,0)</f>
        <v>0</v>
      </c>
      <c r="BJ756" s="17" t="s">
        <v>89</v>
      </c>
      <c r="BK756" s="202">
        <f>ROUND(I756*H756,2)</f>
        <v>0</v>
      </c>
      <c r="BL756" s="17" t="s">
        <v>298</v>
      </c>
      <c r="BM756" s="201" t="s">
        <v>1576</v>
      </c>
    </row>
    <row r="757" spans="2:51" s="13" customFormat="1" ht="12">
      <c r="B757" s="203"/>
      <c r="C757" s="204"/>
      <c r="D757" s="205" t="s">
        <v>229</v>
      </c>
      <c r="E757" s="206" t="s">
        <v>1</v>
      </c>
      <c r="F757" s="207" t="s">
        <v>1577</v>
      </c>
      <c r="G757" s="204"/>
      <c r="H757" s="208">
        <v>3</v>
      </c>
      <c r="I757" s="209"/>
      <c r="J757" s="204"/>
      <c r="K757" s="204"/>
      <c r="L757" s="210"/>
      <c r="M757" s="211"/>
      <c r="N757" s="212"/>
      <c r="O757" s="212"/>
      <c r="P757" s="212"/>
      <c r="Q757" s="212"/>
      <c r="R757" s="212"/>
      <c r="S757" s="212"/>
      <c r="T757" s="213"/>
      <c r="AT757" s="214" t="s">
        <v>229</v>
      </c>
      <c r="AU757" s="214" t="s">
        <v>89</v>
      </c>
      <c r="AV757" s="13" t="s">
        <v>89</v>
      </c>
      <c r="AW757" s="13" t="s">
        <v>31</v>
      </c>
      <c r="AX757" s="13" t="s">
        <v>83</v>
      </c>
      <c r="AY757" s="214" t="s">
        <v>220</v>
      </c>
    </row>
    <row r="758" spans="1:65" s="2" customFormat="1" ht="24">
      <c r="A758" s="34"/>
      <c r="B758" s="35"/>
      <c r="C758" s="190" t="s">
        <v>1578</v>
      </c>
      <c r="D758" s="190" t="s">
        <v>222</v>
      </c>
      <c r="E758" s="191" t="s">
        <v>1579</v>
      </c>
      <c r="F758" s="192" t="s">
        <v>1580</v>
      </c>
      <c r="G758" s="193" t="s">
        <v>301</v>
      </c>
      <c r="H758" s="194">
        <v>15.993</v>
      </c>
      <c r="I758" s="195"/>
      <c r="J758" s="196">
        <f>ROUND(I758*H758,2)</f>
        <v>0</v>
      </c>
      <c r="K758" s="192" t="s">
        <v>1</v>
      </c>
      <c r="L758" s="39"/>
      <c r="M758" s="197" t="s">
        <v>1</v>
      </c>
      <c r="N758" s="198" t="s">
        <v>42</v>
      </c>
      <c r="O758" s="71"/>
      <c r="P758" s="199">
        <f>O758*H758</f>
        <v>0</v>
      </c>
      <c r="Q758" s="199">
        <v>0</v>
      </c>
      <c r="R758" s="199">
        <f>Q758*H758</f>
        <v>0</v>
      </c>
      <c r="S758" s="199">
        <v>0</v>
      </c>
      <c r="T758" s="200">
        <f>S758*H758</f>
        <v>0</v>
      </c>
      <c r="U758" s="34"/>
      <c r="V758" s="34"/>
      <c r="W758" s="34"/>
      <c r="X758" s="34"/>
      <c r="Y758" s="34"/>
      <c r="Z758" s="34"/>
      <c r="AA758" s="34"/>
      <c r="AB758" s="34"/>
      <c r="AC758" s="34"/>
      <c r="AD758" s="34"/>
      <c r="AE758" s="34"/>
      <c r="AR758" s="201" t="s">
        <v>298</v>
      </c>
      <c r="AT758" s="201" t="s">
        <v>222</v>
      </c>
      <c r="AU758" s="201" t="s">
        <v>89</v>
      </c>
      <c r="AY758" s="17" t="s">
        <v>220</v>
      </c>
      <c r="BE758" s="202">
        <f>IF(N758="základní",J758,0)</f>
        <v>0</v>
      </c>
      <c r="BF758" s="202">
        <f>IF(N758="snížená",J758,0)</f>
        <v>0</v>
      </c>
      <c r="BG758" s="202">
        <f>IF(N758="zákl. přenesená",J758,0)</f>
        <v>0</v>
      </c>
      <c r="BH758" s="202">
        <f>IF(N758="sníž. přenesená",J758,0)</f>
        <v>0</v>
      </c>
      <c r="BI758" s="202">
        <f>IF(N758="nulová",J758,0)</f>
        <v>0</v>
      </c>
      <c r="BJ758" s="17" t="s">
        <v>89</v>
      </c>
      <c r="BK758" s="202">
        <f>ROUND(I758*H758,2)</f>
        <v>0</v>
      </c>
      <c r="BL758" s="17" t="s">
        <v>298</v>
      </c>
      <c r="BM758" s="201" t="s">
        <v>1581</v>
      </c>
    </row>
    <row r="759" spans="2:51" s="13" customFormat="1" ht="12">
      <c r="B759" s="203"/>
      <c r="C759" s="204"/>
      <c r="D759" s="205" t="s">
        <v>229</v>
      </c>
      <c r="E759" s="206" t="s">
        <v>1</v>
      </c>
      <c r="F759" s="207" t="s">
        <v>1582</v>
      </c>
      <c r="G759" s="204"/>
      <c r="H759" s="208">
        <v>15.993</v>
      </c>
      <c r="I759" s="209"/>
      <c r="J759" s="204"/>
      <c r="K759" s="204"/>
      <c r="L759" s="210"/>
      <c r="M759" s="211"/>
      <c r="N759" s="212"/>
      <c r="O759" s="212"/>
      <c r="P759" s="212"/>
      <c r="Q759" s="212"/>
      <c r="R759" s="212"/>
      <c r="S759" s="212"/>
      <c r="T759" s="213"/>
      <c r="AT759" s="214" t="s">
        <v>229</v>
      </c>
      <c r="AU759" s="214" t="s">
        <v>89</v>
      </c>
      <c r="AV759" s="13" t="s">
        <v>89</v>
      </c>
      <c r="AW759" s="13" t="s">
        <v>31</v>
      </c>
      <c r="AX759" s="13" t="s">
        <v>83</v>
      </c>
      <c r="AY759" s="214" t="s">
        <v>220</v>
      </c>
    </row>
    <row r="760" spans="1:65" s="2" customFormat="1" ht="24">
      <c r="A760" s="34"/>
      <c r="B760" s="35"/>
      <c r="C760" s="190" t="s">
        <v>1583</v>
      </c>
      <c r="D760" s="190" t="s">
        <v>222</v>
      </c>
      <c r="E760" s="191" t="s">
        <v>1584</v>
      </c>
      <c r="F760" s="192" t="s">
        <v>1585</v>
      </c>
      <c r="G760" s="193" t="s">
        <v>301</v>
      </c>
      <c r="H760" s="194">
        <v>154.525</v>
      </c>
      <c r="I760" s="195"/>
      <c r="J760" s="196">
        <f>ROUND(I760*H760,2)</f>
        <v>0</v>
      </c>
      <c r="K760" s="192" t="s">
        <v>1</v>
      </c>
      <c r="L760" s="39"/>
      <c r="M760" s="197" t="s">
        <v>1</v>
      </c>
      <c r="N760" s="198" t="s">
        <v>42</v>
      </c>
      <c r="O760" s="71"/>
      <c r="P760" s="199">
        <f>O760*H760</f>
        <v>0</v>
      </c>
      <c r="Q760" s="199">
        <v>0</v>
      </c>
      <c r="R760" s="199">
        <f>Q760*H760</f>
        <v>0</v>
      </c>
      <c r="S760" s="199">
        <v>0</v>
      </c>
      <c r="T760" s="200">
        <f>S760*H760</f>
        <v>0</v>
      </c>
      <c r="U760" s="34"/>
      <c r="V760" s="34"/>
      <c r="W760" s="34"/>
      <c r="X760" s="34"/>
      <c r="Y760" s="34"/>
      <c r="Z760" s="34"/>
      <c r="AA760" s="34"/>
      <c r="AB760" s="34"/>
      <c r="AC760" s="34"/>
      <c r="AD760" s="34"/>
      <c r="AE760" s="34"/>
      <c r="AR760" s="201" t="s">
        <v>298</v>
      </c>
      <c r="AT760" s="201" t="s">
        <v>222</v>
      </c>
      <c r="AU760" s="201" t="s">
        <v>89</v>
      </c>
      <c r="AY760" s="17" t="s">
        <v>220</v>
      </c>
      <c r="BE760" s="202">
        <f>IF(N760="základní",J760,0)</f>
        <v>0</v>
      </c>
      <c r="BF760" s="202">
        <f>IF(N760="snížená",J760,0)</f>
        <v>0</v>
      </c>
      <c r="BG760" s="202">
        <f>IF(N760="zákl. přenesená",J760,0)</f>
        <v>0</v>
      </c>
      <c r="BH760" s="202">
        <f>IF(N760="sníž. přenesená",J760,0)</f>
        <v>0</v>
      </c>
      <c r="BI760" s="202">
        <f>IF(N760="nulová",J760,0)</f>
        <v>0</v>
      </c>
      <c r="BJ760" s="17" t="s">
        <v>89</v>
      </c>
      <c r="BK760" s="202">
        <f>ROUND(I760*H760,2)</f>
        <v>0</v>
      </c>
      <c r="BL760" s="17" t="s">
        <v>298</v>
      </c>
      <c r="BM760" s="201" t="s">
        <v>1586</v>
      </c>
    </row>
    <row r="761" spans="2:51" s="13" customFormat="1" ht="12">
      <c r="B761" s="203"/>
      <c r="C761" s="204"/>
      <c r="D761" s="205" t="s">
        <v>229</v>
      </c>
      <c r="E761" s="206" t="s">
        <v>1</v>
      </c>
      <c r="F761" s="207" t="s">
        <v>1587</v>
      </c>
      <c r="G761" s="204"/>
      <c r="H761" s="208">
        <v>110.37</v>
      </c>
      <c r="I761" s="209"/>
      <c r="J761" s="204"/>
      <c r="K761" s="204"/>
      <c r="L761" s="210"/>
      <c r="M761" s="211"/>
      <c r="N761" s="212"/>
      <c r="O761" s="212"/>
      <c r="P761" s="212"/>
      <c r="Q761" s="212"/>
      <c r="R761" s="212"/>
      <c r="S761" s="212"/>
      <c r="T761" s="213"/>
      <c r="AT761" s="214" t="s">
        <v>229</v>
      </c>
      <c r="AU761" s="214" t="s">
        <v>89</v>
      </c>
      <c r="AV761" s="13" t="s">
        <v>89</v>
      </c>
      <c r="AW761" s="13" t="s">
        <v>31</v>
      </c>
      <c r="AX761" s="13" t="s">
        <v>76</v>
      </c>
      <c r="AY761" s="214" t="s">
        <v>220</v>
      </c>
    </row>
    <row r="762" spans="2:51" s="13" customFormat="1" ht="12">
      <c r="B762" s="203"/>
      <c r="C762" s="204"/>
      <c r="D762" s="205" t="s">
        <v>229</v>
      </c>
      <c r="E762" s="206" t="s">
        <v>1</v>
      </c>
      <c r="F762" s="207" t="s">
        <v>1588</v>
      </c>
      <c r="G762" s="204"/>
      <c r="H762" s="208">
        <v>44.155</v>
      </c>
      <c r="I762" s="209"/>
      <c r="J762" s="204"/>
      <c r="K762" s="204"/>
      <c r="L762" s="210"/>
      <c r="M762" s="211"/>
      <c r="N762" s="212"/>
      <c r="O762" s="212"/>
      <c r="P762" s="212"/>
      <c r="Q762" s="212"/>
      <c r="R762" s="212"/>
      <c r="S762" s="212"/>
      <c r="T762" s="213"/>
      <c r="AT762" s="214" t="s">
        <v>229</v>
      </c>
      <c r="AU762" s="214" t="s">
        <v>89</v>
      </c>
      <c r="AV762" s="13" t="s">
        <v>89</v>
      </c>
      <c r="AW762" s="13" t="s">
        <v>31</v>
      </c>
      <c r="AX762" s="13" t="s">
        <v>76</v>
      </c>
      <c r="AY762" s="214" t="s">
        <v>220</v>
      </c>
    </row>
    <row r="763" spans="2:51" s="14" customFormat="1" ht="12">
      <c r="B763" s="215"/>
      <c r="C763" s="216"/>
      <c r="D763" s="205" t="s">
        <v>229</v>
      </c>
      <c r="E763" s="217" t="s">
        <v>1</v>
      </c>
      <c r="F763" s="218" t="s">
        <v>249</v>
      </c>
      <c r="G763" s="216"/>
      <c r="H763" s="219">
        <v>154.525</v>
      </c>
      <c r="I763" s="220"/>
      <c r="J763" s="216"/>
      <c r="K763" s="216"/>
      <c r="L763" s="221"/>
      <c r="M763" s="222"/>
      <c r="N763" s="223"/>
      <c r="O763" s="223"/>
      <c r="P763" s="223"/>
      <c r="Q763" s="223"/>
      <c r="R763" s="223"/>
      <c r="S763" s="223"/>
      <c r="T763" s="224"/>
      <c r="AT763" s="225" t="s">
        <v>229</v>
      </c>
      <c r="AU763" s="225" t="s">
        <v>89</v>
      </c>
      <c r="AV763" s="14" t="s">
        <v>227</v>
      </c>
      <c r="AW763" s="14" t="s">
        <v>31</v>
      </c>
      <c r="AX763" s="14" t="s">
        <v>83</v>
      </c>
      <c r="AY763" s="225" t="s">
        <v>220</v>
      </c>
    </row>
    <row r="764" spans="1:65" s="2" customFormat="1" ht="24">
      <c r="A764" s="34"/>
      <c r="B764" s="35"/>
      <c r="C764" s="190" t="s">
        <v>1589</v>
      </c>
      <c r="D764" s="190" t="s">
        <v>222</v>
      </c>
      <c r="E764" s="191" t="s">
        <v>1590</v>
      </c>
      <c r="F764" s="192" t="s">
        <v>1591</v>
      </c>
      <c r="G764" s="193" t="s">
        <v>1500</v>
      </c>
      <c r="H764" s="194">
        <v>4059</v>
      </c>
      <c r="I764" s="195"/>
      <c r="J764" s="196">
        <f>ROUND(I764*H764,2)</f>
        <v>0</v>
      </c>
      <c r="K764" s="192" t="s">
        <v>1</v>
      </c>
      <c r="L764" s="39"/>
      <c r="M764" s="197" t="s">
        <v>1</v>
      </c>
      <c r="N764" s="198" t="s">
        <v>42</v>
      </c>
      <c r="O764" s="71"/>
      <c r="P764" s="199">
        <f>O764*H764</f>
        <v>0</v>
      </c>
      <c r="Q764" s="199">
        <v>0</v>
      </c>
      <c r="R764" s="199">
        <f>Q764*H764</f>
        <v>0</v>
      </c>
      <c r="S764" s="199">
        <v>0</v>
      </c>
      <c r="T764" s="200">
        <f>S764*H764</f>
        <v>0</v>
      </c>
      <c r="U764" s="34"/>
      <c r="V764" s="34"/>
      <c r="W764" s="34"/>
      <c r="X764" s="34"/>
      <c r="Y764" s="34"/>
      <c r="Z764" s="34"/>
      <c r="AA764" s="34"/>
      <c r="AB764" s="34"/>
      <c r="AC764" s="34"/>
      <c r="AD764" s="34"/>
      <c r="AE764" s="34"/>
      <c r="AR764" s="201" t="s">
        <v>298</v>
      </c>
      <c r="AT764" s="201" t="s">
        <v>222</v>
      </c>
      <c r="AU764" s="201" t="s">
        <v>89</v>
      </c>
      <c r="AY764" s="17" t="s">
        <v>220</v>
      </c>
      <c r="BE764" s="202">
        <f>IF(N764="základní",J764,0)</f>
        <v>0</v>
      </c>
      <c r="BF764" s="202">
        <f>IF(N764="snížená",J764,0)</f>
        <v>0</v>
      </c>
      <c r="BG764" s="202">
        <f>IF(N764="zákl. přenesená",J764,0)</f>
        <v>0</v>
      </c>
      <c r="BH764" s="202">
        <f>IF(N764="sníž. přenesená",J764,0)</f>
        <v>0</v>
      </c>
      <c r="BI764" s="202">
        <f>IF(N764="nulová",J764,0)</f>
        <v>0</v>
      </c>
      <c r="BJ764" s="17" t="s">
        <v>89</v>
      </c>
      <c r="BK764" s="202">
        <f>ROUND(I764*H764,2)</f>
        <v>0</v>
      </c>
      <c r="BL764" s="17" t="s">
        <v>298</v>
      </c>
      <c r="BM764" s="201" t="s">
        <v>1592</v>
      </c>
    </row>
    <row r="765" spans="2:51" s="13" customFormat="1" ht="12">
      <c r="B765" s="203"/>
      <c r="C765" s="204"/>
      <c r="D765" s="205" t="s">
        <v>229</v>
      </c>
      <c r="E765" s="206" t="s">
        <v>1</v>
      </c>
      <c r="F765" s="207" t="s">
        <v>1593</v>
      </c>
      <c r="G765" s="204"/>
      <c r="H765" s="208">
        <v>4059</v>
      </c>
      <c r="I765" s="209"/>
      <c r="J765" s="204"/>
      <c r="K765" s="204"/>
      <c r="L765" s="210"/>
      <c r="M765" s="211"/>
      <c r="N765" s="212"/>
      <c r="O765" s="212"/>
      <c r="P765" s="212"/>
      <c r="Q765" s="212"/>
      <c r="R765" s="212"/>
      <c r="S765" s="212"/>
      <c r="T765" s="213"/>
      <c r="AT765" s="214" t="s">
        <v>229</v>
      </c>
      <c r="AU765" s="214" t="s">
        <v>89</v>
      </c>
      <c r="AV765" s="13" t="s">
        <v>89</v>
      </c>
      <c r="AW765" s="13" t="s">
        <v>31</v>
      </c>
      <c r="AX765" s="13" t="s">
        <v>83</v>
      </c>
      <c r="AY765" s="214" t="s">
        <v>220</v>
      </c>
    </row>
    <row r="766" spans="1:65" s="2" customFormat="1" ht="24">
      <c r="A766" s="34"/>
      <c r="B766" s="35"/>
      <c r="C766" s="190" t="s">
        <v>1594</v>
      </c>
      <c r="D766" s="190" t="s">
        <v>222</v>
      </c>
      <c r="E766" s="191" t="s">
        <v>1595</v>
      </c>
      <c r="F766" s="192" t="s">
        <v>1596</v>
      </c>
      <c r="G766" s="193" t="s">
        <v>1500</v>
      </c>
      <c r="H766" s="194">
        <v>205</v>
      </c>
      <c r="I766" s="195"/>
      <c r="J766" s="196">
        <f>ROUND(I766*H766,2)</f>
        <v>0</v>
      </c>
      <c r="K766" s="192" t="s">
        <v>1</v>
      </c>
      <c r="L766" s="39"/>
      <c r="M766" s="197" t="s">
        <v>1</v>
      </c>
      <c r="N766" s="198" t="s">
        <v>42</v>
      </c>
      <c r="O766" s="71"/>
      <c r="P766" s="199">
        <f>O766*H766</f>
        <v>0</v>
      </c>
      <c r="Q766" s="199">
        <v>0</v>
      </c>
      <c r="R766" s="199">
        <f>Q766*H766</f>
        <v>0</v>
      </c>
      <c r="S766" s="199">
        <v>0</v>
      </c>
      <c r="T766" s="200">
        <f>S766*H766</f>
        <v>0</v>
      </c>
      <c r="U766" s="34"/>
      <c r="V766" s="34"/>
      <c r="W766" s="34"/>
      <c r="X766" s="34"/>
      <c r="Y766" s="34"/>
      <c r="Z766" s="34"/>
      <c r="AA766" s="34"/>
      <c r="AB766" s="34"/>
      <c r="AC766" s="34"/>
      <c r="AD766" s="34"/>
      <c r="AE766" s="34"/>
      <c r="AR766" s="201" t="s">
        <v>298</v>
      </c>
      <c r="AT766" s="201" t="s">
        <v>222</v>
      </c>
      <c r="AU766" s="201" t="s">
        <v>89</v>
      </c>
      <c r="AY766" s="17" t="s">
        <v>220</v>
      </c>
      <c r="BE766" s="202">
        <f>IF(N766="základní",J766,0)</f>
        <v>0</v>
      </c>
      <c r="BF766" s="202">
        <f>IF(N766="snížená",J766,0)</f>
        <v>0</v>
      </c>
      <c r="BG766" s="202">
        <f>IF(N766="zákl. přenesená",J766,0)</f>
        <v>0</v>
      </c>
      <c r="BH766" s="202">
        <f>IF(N766="sníž. přenesená",J766,0)</f>
        <v>0</v>
      </c>
      <c r="BI766" s="202">
        <f>IF(N766="nulová",J766,0)</f>
        <v>0</v>
      </c>
      <c r="BJ766" s="17" t="s">
        <v>89</v>
      </c>
      <c r="BK766" s="202">
        <f>ROUND(I766*H766,2)</f>
        <v>0</v>
      </c>
      <c r="BL766" s="17" t="s">
        <v>298</v>
      </c>
      <c r="BM766" s="201" t="s">
        <v>1597</v>
      </c>
    </row>
    <row r="767" spans="2:51" s="13" customFormat="1" ht="12">
      <c r="B767" s="203"/>
      <c r="C767" s="204"/>
      <c r="D767" s="205" t="s">
        <v>229</v>
      </c>
      <c r="E767" s="206" t="s">
        <v>1</v>
      </c>
      <c r="F767" s="207" t="s">
        <v>1598</v>
      </c>
      <c r="G767" s="204"/>
      <c r="H767" s="208">
        <v>205</v>
      </c>
      <c r="I767" s="209"/>
      <c r="J767" s="204"/>
      <c r="K767" s="204"/>
      <c r="L767" s="210"/>
      <c r="M767" s="211"/>
      <c r="N767" s="212"/>
      <c r="O767" s="212"/>
      <c r="P767" s="212"/>
      <c r="Q767" s="212"/>
      <c r="R767" s="212"/>
      <c r="S767" s="212"/>
      <c r="T767" s="213"/>
      <c r="AT767" s="214" t="s">
        <v>229</v>
      </c>
      <c r="AU767" s="214" t="s">
        <v>89</v>
      </c>
      <c r="AV767" s="13" t="s">
        <v>89</v>
      </c>
      <c r="AW767" s="13" t="s">
        <v>31</v>
      </c>
      <c r="AX767" s="13" t="s">
        <v>83</v>
      </c>
      <c r="AY767" s="214" t="s">
        <v>220</v>
      </c>
    </row>
    <row r="768" spans="1:65" s="2" customFormat="1" ht="33" customHeight="1">
      <c r="A768" s="34"/>
      <c r="B768" s="35"/>
      <c r="C768" s="190" t="s">
        <v>1599</v>
      </c>
      <c r="D768" s="190" t="s">
        <v>222</v>
      </c>
      <c r="E768" s="191" t="s">
        <v>1600</v>
      </c>
      <c r="F768" s="192" t="s">
        <v>1601</v>
      </c>
      <c r="G768" s="193" t="s">
        <v>1500</v>
      </c>
      <c r="H768" s="194">
        <v>310</v>
      </c>
      <c r="I768" s="195"/>
      <c r="J768" s="196">
        <f>ROUND(I768*H768,2)</f>
        <v>0</v>
      </c>
      <c r="K768" s="192" t="s">
        <v>1</v>
      </c>
      <c r="L768" s="39"/>
      <c r="M768" s="197" t="s">
        <v>1</v>
      </c>
      <c r="N768" s="198" t="s">
        <v>42</v>
      </c>
      <c r="O768" s="71"/>
      <c r="P768" s="199">
        <f>O768*H768</f>
        <v>0</v>
      </c>
      <c r="Q768" s="199">
        <v>0</v>
      </c>
      <c r="R768" s="199">
        <f>Q768*H768</f>
        <v>0</v>
      </c>
      <c r="S768" s="199">
        <v>0</v>
      </c>
      <c r="T768" s="200">
        <f>S768*H768</f>
        <v>0</v>
      </c>
      <c r="U768" s="34"/>
      <c r="V768" s="34"/>
      <c r="W768" s="34"/>
      <c r="X768" s="34"/>
      <c r="Y768" s="34"/>
      <c r="Z768" s="34"/>
      <c r="AA768" s="34"/>
      <c r="AB768" s="34"/>
      <c r="AC768" s="34"/>
      <c r="AD768" s="34"/>
      <c r="AE768" s="34"/>
      <c r="AR768" s="201" t="s">
        <v>298</v>
      </c>
      <c r="AT768" s="201" t="s">
        <v>222</v>
      </c>
      <c r="AU768" s="201" t="s">
        <v>89</v>
      </c>
      <c r="AY768" s="17" t="s">
        <v>220</v>
      </c>
      <c r="BE768" s="202">
        <f>IF(N768="základní",J768,0)</f>
        <v>0</v>
      </c>
      <c r="BF768" s="202">
        <f>IF(N768="snížená",J768,0)</f>
        <v>0</v>
      </c>
      <c r="BG768" s="202">
        <f>IF(N768="zákl. přenesená",J768,0)</f>
        <v>0</v>
      </c>
      <c r="BH768" s="202">
        <f>IF(N768="sníž. přenesená",J768,0)</f>
        <v>0</v>
      </c>
      <c r="BI768" s="202">
        <f>IF(N768="nulová",J768,0)</f>
        <v>0</v>
      </c>
      <c r="BJ768" s="17" t="s">
        <v>89</v>
      </c>
      <c r="BK768" s="202">
        <f>ROUND(I768*H768,2)</f>
        <v>0</v>
      </c>
      <c r="BL768" s="17" t="s">
        <v>298</v>
      </c>
      <c r="BM768" s="201" t="s">
        <v>1602</v>
      </c>
    </row>
    <row r="769" spans="2:51" s="13" customFormat="1" ht="12">
      <c r="B769" s="203"/>
      <c r="C769" s="204"/>
      <c r="D769" s="205" t="s">
        <v>229</v>
      </c>
      <c r="E769" s="206" t="s">
        <v>1</v>
      </c>
      <c r="F769" s="207" t="s">
        <v>1603</v>
      </c>
      <c r="G769" s="204"/>
      <c r="H769" s="208">
        <v>310</v>
      </c>
      <c r="I769" s="209"/>
      <c r="J769" s="204"/>
      <c r="K769" s="204"/>
      <c r="L769" s="210"/>
      <c r="M769" s="211"/>
      <c r="N769" s="212"/>
      <c r="O769" s="212"/>
      <c r="P769" s="212"/>
      <c r="Q769" s="212"/>
      <c r="R769" s="212"/>
      <c r="S769" s="212"/>
      <c r="T769" s="213"/>
      <c r="AT769" s="214" t="s">
        <v>229</v>
      </c>
      <c r="AU769" s="214" t="s">
        <v>89</v>
      </c>
      <c r="AV769" s="13" t="s">
        <v>89</v>
      </c>
      <c r="AW769" s="13" t="s">
        <v>31</v>
      </c>
      <c r="AX769" s="13" t="s">
        <v>83</v>
      </c>
      <c r="AY769" s="214" t="s">
        <v>220</v>
      </c>
    </row>
    <row r="770" spans="1:65" s="2" customFormat="1" ht="16.5" customHeight="1">
      <c r="A770" s="34"/>
      <c r="B770" s="35"/>
      <c r="C770" s="190" t="s">
        <v>1604</v>
      </c>
      <c r="D770" s="190" t="s">
        <v>222</v>
      </c>
      <c r="E770" s="191" t="s">
        <v>1605</v>
      </c>
      <c r="F770" s="192" t="s">
        <v>1606</v>
      </c>
      <c r="G770" s="193" t="s">
        <v>1500</v>
      </c>
      <c r="H770" s="194">
        <v>347</v>
      </c>
      <c r="I770" s="195"/>
      <c r="J770" s="196">
        <f>ROUND(I770*H770,2)</f>
        <v>0</v>
      </c>
      <c r="K770" s="192" t="s">
        <v>1</v>
      </c>
      <c r="L770" s="39"/>
      <c r="M770" s="197" t="s">
        <v>1</v>
      </c>
      <c r="N770" s="198" t="s">
        <v>42</v>
      </c>
      <c r="O770" s="71"/>
      <c r="P770" s="199">
        <f>O770*H770</f>
        <v>0</v>
      </c>
      <c r="Q770" s="199">
        <v>0</v>
      </c>
      <c r="R770" s="199">
        <f>Q770*H770</f>
        <v>0</v>
      </c>
      <c r="S770" s="199">
        <v>0</v>
      </c>
      <c r="T770" s="200">
        <f>S770*H770</f>
        <v>0</v>
      </c>
      <c r="U770" s="34"/>
      <c r="V770" s="34"/>
      <c r="W770" s="34"/>
      <c r="X770" s="34"/>
      <c r="Y770" s="34"/>
      <c r="Z770" s="34"/>
      <c r="AA770" s="34"/>
      <c r="AB770" s="34"/>
      <c r="AC770" s="34"/>
      <c r="AD770" s="34"/>
      <c r="AE770" s="34"/>
      <c r="AR770" s="201" t="s">
        <v>298</v>
      </c>
      <c r="AT770" s="201" t="s">
        <v>222</v>
      </c>
      <c r="AU770" s="201" t="s">
        <v>89</v>
      </c>
      <c r="AY770" s="17" t="s">
        <v>220</v>
      </c>
      <c r="BE770" s="202">
        <f>IF(N770="základní",J770,0)</f>
        <v>0</v>
      </c>
      <c r="BF770" s="202">
        <f>IF(N770="snížená",J770,0)</f>
        <v>0</v>
      </c>
      <c r="BG770" s="202">
        <f>IF(N770="zákl. přenesená",J770,0)</f>
        <v>0</v>
      </c>
      <c r="BH770" s="202">
        <f>IF(N770="sníž. přenesená",J770,0)</f>
        <v>0</v>
      </c>
      <c r="BI770" s="202">
        <f>IF(N770="nulová",J770,0)</f>
        <v>0</v>
      </c>
      <c r="BJ770" s="17" t="s">
        <v>89</v>
      </c>
      <c r="BK770" s="202">
        <f>ROUND(I770*H770,2)</f>
        <v>0</v>
      </c>
      <c r="BL770" s="17" t="s">
        <v>298</v>
      </c>
      <c r="BM770" s="201" t="s">
        <v>1607</v>
      </c>
    </row>
    <row r="771" spans="2:51" s="13" customFormat="1" ht="12">
      <c r="B771" s="203"/>
      <c r="C771" s="204"/>
      <c r="D771" s="205" t="s">
        <v>229</v>
      </c>
      <c r="E771" s="206" t="s">
        <v>1</v>
      </c>
      <c r="F771" s="207" t="s">
        <v>1608</v>
      </c>
      <c r="G771" s="204"/>
      <c r="H771" s="208">
        <v>347</v>
      </c>
      <c r="I771" s="209"/>
      <c r="J771" s="204"/>
      <c r="K771" s="204"/>
      <c r="L771" s="210"/>
      <c r="M771" s="211"/>
      <c r="N771" s="212"/>
      <c r="O771" s="212"/>
      <c r="P771" s="212"/>
      <c r="Q771" s="212"/>
      <c r="R771" s="212"/>
      <c r="S771" s="212"/>
      <c r="T771" s="213"/>
      <c r="AT771" s="214" t="s">
        <v>229</v>
      </c>
      <c r="AU771" s="214" t="s">
        <v>89</v>
      </c>
      <c r="AV771" s="13" t="s">
        <v>89</v>
      </c>
      <c r="AW771" s="13" t="s">
        <v>31</v>
      </c>
      <c r="AX771" s="13" t="s">
        <v>83</v>
      </c>
      <c r="AY771" s="214" t="s">
        <v>220</v>
      </c>
    </row>
    <row r="772" spans="1:65" s="2" customFormat="1" ht="24">
      <c r="A772" s="34"/>
      <c r="B772" s="35"/>
      <c r="C772" s="190" t="s">
        <v>1609</v>
      </c>
      <c r="D772" s="190" t="s">
        <v>222</v>
      </c>
      <c r="E772" s="191" t="s">
        <v>1610</v>
      </c>
      <c r="F772" s="192" t="s">
        <v>1611</v>
      </c>
      <c r="G772" s="193" t="s">
        <v>1500</v>
      </c>
      <c r="H772" s="194">
        <v>117</v>
      </c>
      <c r="I772" s="195"/>
      <c r="J772" s="196">
        <f>ROUND(I772*H772,2)</f>
        <v>0</v>
      </c>
      <c r="K772" s="192" t="s">
        <v>1</v>
      </c>
      <c r="L772" s="39"/>
      <c r="M772" s="197" t="s">
        <v>1</v>
      </c>
      <c r="N772" s="198" t="s">
        <v>42</v>
      </c>
      <c r="O772" s="71"/>
      <c r="P772" s="199">
        <f>O772*H772</f>
        <v>0</v>
      </c>
      <c r="Q772" s="199">
        <v>0</v>
      </c>
      <c r="R772" s="199">
        <f>Q772*H772</f>
        <v>0</v>
      </c>
      <c r="S772" s="199">
        <v>0</v>
      </c>
      <c r="T772" s="200">
        <f>S772*H772</f>
        <v>0</v>
      </c>
      <c r="U772" s="34"/>
      <c r="V772" s="34"/>
      <c r="W772" s="34"/>
      <c r="X772" s="34"/>
      <c r="Y772" s="34"/>
      <c r="Z772" s="34"/>
      <c r="AA772" s="34"/>
      <c r="AB772" s="34"/>
      <c r="AC772" s="34"/>
      <c r="AD772" s="34"/>
      <c r="AE772" s="34"/>
      <c r="AR772" s="201" t="s">
        <v>298</v>
      </c>
      <c r="AT772" s="201" t="s">
        <v>222</v>
      </c>
      <c r="AU772" s="201" t="s">
        <v>89</v>
      </c>
      <c r="AY772" s="17" t="s">
        <v>220</v>
      </c>
      <c r="BE772" s="202">
        <f>IF(N772="základní",J772,0)</f>
        <v>0</v>
      </c>
      <c r="BF772" s="202">
        <f>IF(N772="snížená",J772,0)</f>
        <v>0</v>
      </c>
      <c r="BG772" s="202">
        <f>IF(N772="zákl. přenesená",J772,0)</f>
        <v>0</v>
      </c>
      <c r="BH772" s="202">
        <f>IF(N772="sníž. přenesená",J772,0)</f>
        <v>0</v>
      </c>
      <c r="BI772" s="202">
        <f>IF(N772="nulová",J772,0)</f>
        <v>0</v>
      </c>
      <c r="BJ772" s="17" t="s">
        <v>89</v>
      </c>
      <c r="BK772" s="202">
        <f>ROUND(I772*H772,2)</f>
        <v>0</v>
      </c>
      <c r="BL772" s="17" t="s">
        <v>298</v>
      </c>
      <c r="BM772" s="201" t="s">
        <v>1612</v>
      </c>
    </row>
    <row r="773" spans="2:51" s="13" customFormat="1" ht="12">
      <c r="B773" s="203"/>
      <c r="C773" s="204"/>
      <c r="D773" s="205" t="s">
        <v>229</v>
      </c>
      <c r="E773" s="206" t="s">
        <v>1</v>
      </c>
      <c r="F773" s="207" t="s">
        <v>1613</v>
      </c>
      <c r="G773" s="204"/>
      <c r="H773" s="208">
        <v>117</v>
      </c>
      <c r="I773" s="209"/>
      <c r="J773" s="204"/>
      <c r="K773" s="204"/>
      <c r="L773" s="210"/>
      <c r="M773" s="211"/>
      <c r="N773" s="212"/>
      <c r="O773" s="212"/>
      <c r="P773" s="212"/>
      <c r="Q773" s="212"/>
      <c r="R773" s="212"/>
      <c r="S773" s="212"/>
      <c r="T773" s="213"/>
      <c r="AT773" s="214" t="s">
        <v>229</v>
      </c>
      <c r="AU773" s="214" t="s">
        <v>89</v>
      </c>
      <c r="AV773" s="13" t="s">
        <v>89</v>
      </c>
      <c r="AW773" s="13" t="s">
        <v>31</v>
      </c>
      <c r="AX773" s="13" t="s">
        <v>83</v>
      </c>
      <c r="AY773" s="214" t="s">
        <v>220</v>
      </c>
    </row>
    <row r="774" spans="1:65" s="2" customFormat="1" ht="36">
      <c r="A774" s="34"/>
      <c r="B774" s="35"/>
      <c r="C774" s="190" t="s">
        <v>1614</v>
      </c>
      <c r="D774" s="190" t="s">
        <v>222</v>
      </c>
      <c r="E774" s="191" t="s">
        <v>1615</v>
      </c>
      <c r="F774" s="192" t="s">
        <v>1616</v>
      </c>
      <c r="G774" s="193" t="s">
        <v>1500</v>
      </c>
      <c r="H774" s="194">
        <v>10</v>
      </c>
      <c r="I774" s="195"/>
      <c r="J774" s="196">
        <f>ROUND(I774*H774,2)</f>
        <v>0</v>
      </c>
      <c r="K774" s="192" t="s">
        <v>1</v>
      </c>
      <c r="L774" s="39"/>
      <c r="M774" s="197" t="s">
        <v>1</v>
      </c>
      <c r="N774" s="198" t="s">
        <v>42</v>
      </c>
      <c r="O774" s="71"/>
      <c r="P774" s="199">
        <f>O774*H774</f>
        <v>0</v>
      </c>
      <c r="Q774" s="199">
        <v>0</v>
      </c>
      <c r="R774" s="199">
        <f>Q774*H774</f>
        <v>0</v>
      </c>
      <c r="S774" s="199">
        <v>0</v>
      </c>
      <c r="T774" s="200">
        <f>S774*H774</f>
        <v>0</v>
      </c>
      <c r="U774" s="34"/>
      <c r="V774" s="34"/>
      <c r="W774" s="34"/>
      <c r="X774" s="34"/>
      <c r="Y774" s="34"/>
      <c r="Z774" s="34"/>
      <c r="AA774" s="34"/>
      <c r="AB774" s="34"/>
      <c r="AC774" s="34"/>
      <c r="AD774" s="34"/>
      <c r="AE774" s="34"/>
      <c r="AR774" s="201" t="s">
        <v>298</v>
      </c>
      <c r="AT774" s="201" t="s">
        <v>222</v>
      </c>
      <c r="AU774" s="201" t="s">
        <v>89</v>
      </c>
      <c r="AY774" s="17" t="s">
        <v>220</v>
      </c>
      <c r="BE774" s="202">
        <f>IF(N774="základní",J774,0)</f>
        <v>0</v>
      </c>
      <c r="BF774" s="202">
        <f>IF(N774="snížená",J774,0)</f>
        <v>0</v>
      </c>
      <c r="BG774" s="202">
        <f>IF(N774="zákl. přenesená",J774,0)</f>
        <v>0</v>
      </c>
      <c r="BH774" s="202">
        <f>IF(N774="sníž. přenesená",J774,0)</f>
        <v>0</v>
      </c>
      <c r="BI774" s="202">
        <f>IF(N774="nulová",J774,0)</f>
        <v>0</v>
      </c>
      <c r="BJ774" s="17" t="s">
        <v>89</v>
      </c>
      <c r="BK774" s="202">
        <f>ROUND(I774*H774,2)</f>
        <v>0</v>
      </c>
      <c r="BL774" s="17" t="s">
        <v>298</v>
      </c>
      <c r="BM774" s="201" t="s">
        <v>1617</v>
      </c>
    </row>
    <row r="775" spans="2:51" s="13" customFormat="1" ht="12">
      <c r="B775" s="203"/>
      <c r="C775" s="204"/>
      <c r="D775" s="205" t="s">
        <v>229</v>
      </c>
      <c r="E775" s="206" t="s">
        <v>1</v>
      </c>
      <c r="F775" s="207" t="s">
        <v>1618</v>
      </c>
      <c r="G775" s="204"/>
      <c r="H775" s="208">
        <v>10</v>
      </c>
      <c r="I775" s="209"/>
      <c r="J775" s="204"/>
      <c r="K775" s="204"/>
      <c r="L775" s="210"/>
      <c r="M775" s="211"/>
      <c r="N775" s="212"/>
      <c r="O775" s="212"/>
      <c r="P775" s="212"/>
      <c r="Q775" s="212"/>
      <c r="R775" s="212"/>
      <c r="S775" s="212"/>
      <c r="T775" s="213"/>
      <c r="AT775" s="214" t="s">
        <v>229</v>
      </c>
      <c r="AU775" s="214" t="s">
        <v>89</v>
      </c>
      <c r="AV775" s="13" t="s">
        <v>89</v>
      </c>
      <c r="AW775" s="13" t="s">
        <v>31</v>
      </c>
      <c r="AX775" s="13" t="s">
        <v>83</v>
      </c>
      <c r="AY775" s="214" t="s">
        <v>220</v>
      </c>
    </row>
    <row r="776" spans="1:65" s="2" customFormat="1" ht="24">
      <c r="A776" s="34"/>
      <c r="B776" s="35"/>
      <c r="C776" s="190" t="s">
        <v>1619</v>
      </c>
      <c r="D776" s="190" t="s">
        <v>222</v>
      </c>
      <c r="E776" s="191" t="s">
        <v>1620</v>
      </c>
      <c r="F776" s="192" t="s">
        <v>1621</v>
      </c>
      <c r="G776" s="193" t="s">
        <v>996</v>
      </c>
      <c r="H776" s="246"/>
      <c r="I776" s="195"/>
      <c r="J776" s="196">
        <f>ROUND(I776*H776,2)</f>
        <v>0</v>
      </c>
      <c r="K776" s="192" t="s">
        <v>226</v>
      </c>
      <c r="L776" s="39"/>
      <c r="M776" s="197" t="s">
        <v>1</v>
      </c>
      <c r="N776" s="198" t="s">
        <v>42</v>
      </c>
      <c r="O776" s="71"/>
      <c r="P776" s="199">
        <f>O776*H776</f>
        <v>0</v>
      </c>
      <c r="Q776" s="199">
        <v>0</v>
      </c>
      <c r="R776" s="199">
        <f>Q776*H776</f>
        <v>0</v>
      </c>
      <c r="S776" s="199">
        <v>0</v>
      </c>
      <c r="T776" s="200">
        <f>S776*H776</f>
        <v>0</v>
      </c>
      <c r="U776" s="34"/>
      <c r="V776" s="34"/>
      <c r="W776" s="34"/>
      <c r="X776" s="34"/>
      <c r="Y776" s="34"/>
      <c r="Z776" s="34"/>
      <c r="AA776" s="34"/>
      <c r="AB776" s="34"/>
      <c r="AC776" s="34"/>
      <c r="AD776" s="34"/>
      <c r="AE776" s="34"/>
      <c r="AR776" s="201" t="s">
        <v>298</v>
      </c>
      <c r="AT776" s="201" t="s">
        <v>222</v>
      </c>
      <c r="AU776" s="201" t="s">
        <v>89</v>
      </c>
      <c r="AY776" s="17" t="s">
        <v>220</v>
      </c>
      <c r="BE776" s="202">
        <f>IF(N776="základní",J776,0)</f>
        <v>0</v>
      </c>
      <c r="BF776" s="202">
        <f>IF(N776="snížená",J776,0)</f>
        <v>0</v>
      </c>
      <c r="BG776" s="202">
        <f>IF(N776="zákl. přenesená",J776,0)</f>
        <v>0</v>
      </c>
      <c r="BH776" s="202">
        <f>IF(N776="sníž. přenesená",J776,0)</f>
        <v>0</v>
      </c>
      <c r="BI776" s="202">
        <f>IF(N776="nulová",J776,0)</f>
        <v>0</v>
      </c>
      <c r="BJ776" s="17" t="s">
        <v>89</v>
      </c>
      <c r="BK776" s="202">
        <f>ROUND(I776*H776,2)</f>
        <v>0</v>
      </c>
      <c r="BL776" s="17" t="s">
        <v>298</v>
      </c>
      <c r="BM776" s="201" t="s">
        <v>1622</v>
      </c>
    </row>
    <row r="777" spans="2:63" s="12" customFormat="1" ht="22.9" customHeight="1">
      <c r="B777" s="174"/>
      <c r="C777" s="175"/>
      <c r="D777" s="176" t="s">
        <v>75</v>
      </c>
      <c r="E777" s="188" t="s">
        <v>1623</v>
      </c>
      <c r="F777" s="188" t="s">
        <v>1624</v>
      </c>
      <c r="G777" s="175"/>
      <c r="H777" s="175"/>
      <c r="I777" s="178"/>
      <c r="J777" s="189">
        <f>BK777</f>
        <v>0</v>
      </c>
      <c r="K777" s="175"/>
      <c r="L777" s="180"/>
      <c r="M777" s="181"/>
      <c r="N777" s="182"/>
      <c r="O777" s="182"/>
      <c r="P777" s="183">
        <f>SUM(P778:P795)</f>
        <v>0</v>
      </c>
      <c r="Q777" s="182"/>
      <c r="R777" s="183">
        <f>SUM(R778:R795)</f>
        <v>16.88004976</v>
      </c>
      <c r="S777" s="182"/>
      <c r="T777" s="184">
        <f>SUM(T778:T795)</f>
        <v>0</v>
      </c>
      <c r="AR777" s="185" t="s">
        <v>89</v>
      </c>
      <c r="AT777" s="186" t="s">
        <v>75</v>
      </c>
      <c r="AU777" s="186" t="s">
        <v>83</v>
      </c>
      <c r="AY777" s="185" t="s">
        <v>220</v>
      </c>
      <c r="BK777" s="187">
        <f>SUM(BK778:BK795)</f>
        <v>0</v>
      </c>
    </row>
    <row r="778" spans="1:65" s="2" customFormat="1" ht="24">
      <c r="A778" s="34"/>
      <c r="B778" s="35"/>
      <c r="C778" s="190" t="s">
        <v>1625</v>
      </c>
      <c r="D778" s="190" t="s">
        <v>222</v>
      </c>
      <c r="E778" s="191" t="s">
        <v>1626</v>
      </c>
      <c r="F778" s="192" t="s">
        <v>1627</v>
      </c>
      <c r="G778" s="193" t="s">
        <v>308</v>
      </c>
      <c r="H778" s="194">
        <v>92.4</v>
      </c>
      <c r="I778" s="195"/>
      <c r="J778" s="196">
        <f>ROUND(I778*H778,2)</f>
        <v>0</v>
      </c>
      <c r="K778" s="192" t="s">
        <v>226</v>
      </c>
      <c r="L778" s="39"/>
      <c r="M778" s="197" t="s">
        <v>1</v>
      </c>
      <c r="N778" s="198" t="s">
        <v>42</v>
      </c>
      <c r="O778" s="71"/>
      <c r="P778" s="199">
        <f>O778*H778</f>
        <v>0</v>
      </c>
      <c r="Q778" s="199">
        <v>0.00147</v>
      </c>
      <c r="R778" s="199">
        <f>Q778*H778</f>
        <v>0.135828</v>
      </c>
      <c r="S778" s="199">
        <v>0</v>
      </c>
      <c r="T778" s="200">
        <f>S778*H778</f>
        <v>0</v>
      </c>
      <c r="U778" s="34"/>
      <c r="V778" s="34"/>
      <c r="W778" s="34"/>
      <c r="X778" s="34"/>
      <c r="Y778" s="34"/>
      <c r="Z778" s="34"/>
      <c r="AA778" s="34"/>
      <c r="AB778" s="34"/>
      <c r="AC778" s="34"/>
      <c r="AD778" s="34"/>
      <c r="AE778" s="34"/>
      <c r="AR778" s="201" t="s">
        <v>298</v>
      </c>
      <c r="AT778" s="201" t="s">
        <v>222</v>
      </c>
      <c r="AU778" s="201" t="s">
        <v>89</v>
      </c>
      <c r="AY778" s="17" t="s">
        <v>220</v>
      </c>
      <c r="BE778" s="202">
        <f>IF(N778="základní",J778,0)</f>
        <v>0</v>
      </c>
      <c r="BF778" s="202">
        <f>IF(N778="snížená",J778,0)</f>
        <v>0</v>
      </c>
      <c r="BG778" s="202">
        <f>IF(N778="zákl. přenesená",J778,0)</f>
        <v>0</v>
      </c>
      <c r="BH778" s="202">
        <f>IF(N778="sníž. přenesená",J778,0)</f>
        <v>0</v>
      </c>
      <c r="BI778" s="202">
        <f>IF(N778="nulová",J778,0)</f>
        <v>0</v>
      </c>
      <c r="BJ778" s="17" t="s">
        <v>89</v>
      </c>
      <c r="BK778" s="202">
        <f>ROUND(I778*H778,2)</f>
        <v>0</v>
      </c>
      <c r="BL778" s="17" t="s">
        <v>298</v>
      </c>
      <c r="BM778" s="201" t="s">
        <v>1628</v>
      </c>
    </row>
    <row r="779" spans="2:51" s="13" customFormat="1" ht="12">
      <c r="B779" s="203"/>
      <c r="C779" s="204"/>
      <c r="D779" s="205" t="s">
        <v>229</v>
      </c>
      <c r="E779" s="206" t="s">
        <v>1</v>
      </c>
      <c r="F779" s="207" t="s">
        <v>1629</v>
      </c>
      <c r="G779" s="204"/>
      <c r="H779" s="208">
        <v>92.4</v>
      </c>
      <c r="I779" s="209"/>
      <c r="J779" s="204"/>
      <c r="K779" s="204"/>
      <c r="L779" s="210"/>
      <c r="M779" s="211"/>
      <c r="N779" s="212"/>
      <c r="O779" s="212"/>
      <c r="P779" s="212"/>
      <c r="Q779" s="212"/>
      <c r="R779" s="212"/>
      <c r="S779" s="212"/>
      <c r="T779" s="213"/>
      <c r="AT779" s="214" t="s">
        <v>229</v>
      </c>
      <c r="AU779" s="214" t="s">
        <v>89</v>
      </c>
      <c r="AV779" s="13" t="s">
        <v>89</v>
      </c>
      <c r="AW779" s="13" t="s">
        <v>31</v>
      </c>
      <c r="AX779" s="13" t="s">
        <v>83</v>
      </c>
      <c r="AY779" s="214" t="s">
        <v>220</v>
      </c>
    </row>
    <row r="780" spans="1:65" s="2" customFormat="1" ht="33" customHeight="1">
      <c r="A780" s="34"/>
      <c r="B780" s="35"/>
      <c r="C780" s="190" t="s">
        <v>1630</v>
      </c>
      <c r="D780" s="190" t="s">
        <v>222</v>
      </c>
      <c r="E780" s="191" t="s">
        <v>1631</v>
      </c>
      <c r="F780" s="192" t="s">
        <v>1632</v>
      </c>
      <c r="G780" s="193" t="s">
        <v>308</v>
      </c>
      <c r="H780" s="194">
        <v>92.4</v>
      </c>
      <c r="I780" s="195"/>
      <c r="J780" s="196">
        <f>ROUND(I780*H780,2)</f>
        <v>0</v>
      </c>
      <c r="K780" s="192" t="s">
        <v>226</v>
      </c>
      <c r="L780" s="39"/>
      <c r="M780" s="197" t="s">
        <v>1</v>
      </c>
      <c r="N780" s="198" t="s">
        <v>42</v>
      </c>
      <c r="O780" s="71"/>
      <c r="P780" s="199">
        <f>O780*H780</f>
        <v>0</v>
      </c>
      <c r="Q780" s="199">
        <v>0.00098</v>
      </c>
      <c r="R780" s="199">
        <f>Q780*H780</f>
        <v>0.09055200000000001</v>
      </c>
      <c r="S780" s="199">
        <v>0</v>
      </c>
      <c r="T780" s="200">
        <f>S780*H780</f>
        <v>0</v>
      </c>
      <c r="U780" s="34"/>
      <c r="V780" s="34"/>
      <c r="W780" s="34"/>
      <c r="X780" s="34"/>
      <c r="Y780" s="34"/>
      <c r="Z780" s="34"/>
      <c r="AA780" s="34"/>
      <c r="AB780" s="34"/>
      <c r="AC780" s="34"/>
      <c r="AD780" s="34"/>
      <c r="AE780" s="34"/>
      <c r="AR780" s="201" t="s">
        <v>298</v>
      </c>
      <c r="AT780" s="201" t="s">
        <v>222</v>
      </c>
      <c r="AU780" s="201" t="s">
        <v>89</v>
      </c>
      <c r="AY780" s="17" t="s">
        <v>220</v>
      </c>
      <c r="BE780" s="202">
        <f>IF(N780="základní",J780,0)</f>
        <v>0</v>
      </c>
      <c r="BF780" s="202">
        <f>IF(N780="snížená",J780,0)</f>
        <v>0</v>
      </c>
      <c r="BG780" s="202">
        <f>IF(N780="zákl. přenesená",J780,0)</f>
        <v>0</v>
      </c>
      <c r="BH780" s="202">
        <f>IF(N780="sníž. přenesená",J780,0)</f>
        <v>0</v>
      </c>
      <c r="BI780" s="202">
        <f>IF(N780="nulová",J780,0)</f>
        <v>0</v>
      </c>
      <c r="BJ780" s="17" t="s">
        <v>89</v>
      </c>
      <c r="BK780" s="202">
        <f>ROUND(I780*H780,2)</f>
        <v>0</v>
      </c>
      <c r="BL780" s="17" t="s">
        <v>298</v>
      </c>
      <c r="BM780" s="201" t="s">
        <v>1633</v>
      </c>
    </row>
    <row r="781" spans="2:51" s="13" customFormat="1" ht="12">
      <c r="B781" s="203"/>
      <c r="C781" s="204"/>
      <c r="D781" s="205" t="s">
        <v>229</v>
      </c>
      <c r="E781" s="206" t="s">
        <v>1</v>
      </c>
      <c r="F781" s="207" t="s">
        <v>1629</v>
      </c>
      <c r="G781" s="204"/>
      <c r="H781" s="208">
        <v>92.4</v>
      </c>
      <c r="I781" s="209"/>
      <c r="J781" s="204"/>
      <c r="K781" s="204"/>
      <c r="L781" s="210"/>
      <c r="M781" s="211"/>
      <c r="N781" s="212"/>
      <c r="O781" s="212"/>
      <c r="P781" s="212"/>
      <c r="Q781" s="212"/>
      <c r="R781" s="212"/>
      <c r="S781" s="212"/>
      <c r="T781" s="213"/>
      <c r="AT781" s="214" t="s">
        <v>229</v>
      </c>
      <c r="AU781" s="214" t="s">
        <v>89</v>
      </c>
      <c r="AV781" s="13" t="s">
        <v>89</v>
      </c>
      <c r="AW781" s="13" t="s">
        <v>31</v>
      </c>
      <c r="AX781" s="13" t="s">
        <v>83</v>
      </c>
      <c r="AY781" s="214" t="s">
        <v>220</v>
      </c>
    </row>
    <row r="782" spans="1:65" s="2" customFormat="1" ht="24">
      <c r="A782" s="34"/>
      <c r="B782" s="35"/>
      <c r="C782" s="190" t="s">
        <v>1634</v>
      </c>
      <c r="D782" s="190" t="s">
        <v>222</v>
      </c>
      <c r="E782" s="191" t="s">
        <v>1635</v>
      </c>
      <c r="F782" s="192" t="s">
        <v>1636</v>
      </c>
      <c r="G782" s="193" t="s">
        <v>301</v>
      </c>
      <c r="H782" s="194">
        <v>492.808</v>
      </c>
      <c r="I782" s="195"/>
      <c r="J782" s="196">
        <f>ROUND(I782*H782,2)</f>
        <v>0</v>
      </c>
      <c r="K782" s="192" t="s">
        <v>226</v>
      </c>
      <c r="L782" s="39"/>
      <c r="M782" s="197" t="s">
        <v>1</v>
      </c>
      <c r="N782" s="198" t="s">
        <v>42</v>
      </c>
      <c r="O782" s="71"/>
      <c r="P782" s="199">
        <f>O782*H782</f>
        <v>0</v>
      </c>
      <c r="Q782" s="199">
        <v>0.00367</v>
      </c>
      <c r="R782" s="199">
        <f>Q782*H782</f>
        <v>1.80860536</v>
      </c>
      <c r="S782" s="199">
        <v>0</v>
      </c>
      <c r="T782" s="200">
        <f>S782*H782</f>
        <v>0</v>
      </c>
      <c r="U782" s="34"/>
      <c r="V782" s="34"/>
      <c r="W782" s="34"/>
      <c r="X782" s="34"/>
      <c r="Y782" s="34"/>
      <c r="Z782" s="34"/>
      <c r="AA782" s="34"/>
      <c r="AB782" s="34"/>
      <c r="AC782" s="34"/>
      <c r="AD782" s="34"/>
      <c r="AE782" s="34"/>
      <c r="AR782" s="201" t="s">
        <v>298</v>
      </c>
      <c r="AT782" s="201" t="s">
        <v>222</v>
      </c>
      <c r="AU782" s="201" t="s">
        <v>89</v>
      </c>
      <c r="AY782" s="17" t="s">
        <v>220</v>
      </c>
      <c r="BE782" s="202">
        <f>IF(N782="základní",J782,0)</f>
        <v>0</v>
      </c>
      <c r="BF782" s="202">
        <f>IF(N782="snížená",J782,0)</f>
        <v>0</v>
      </c>
      <c r="BG782" s="202">
        <f>IF(N782="zákl. přenesená",J782,0)</f>
        <v>0</v>
      </c>
      <c r="BH782" s="202">
        <f>IF(N782="sníž. přenesená",J782,0)</f>
        <v>0</v>
      </c>
      <c r="BI782" s="202">
        <f>IF(N782="nulová",J782,0)</f>
        <v>0</v>
      </c>
      <c r="BJ782" s="17" t="s">
        <v>89</v>
      </c>
      <c r="BK782" s="202">
        <f>ROUND(I782*H782,2)</f>
        <v>0</v>
      </c>
      <c r="BL782" s="17" t="s">
        <v>298</v>
      </c>
      <c r="BM782" s="201" t="s">
        <v>1637</v>
      </c>
    </row>
    <row r="783" spans="1:65" s="2" customFormat="1" ht="24">
      <c r="A783" s="34"/>
      <c r="B783" s="35"/>
      <c r="C783" s="226" t="s">
        <v>1638</v>
      </c>
      <c r="D783" s="226" t="s">
        <v>408</v>
      </c>
      <c r="E783" s="227" t="s">
        <v>1639</v>
      </c>
      <c r="F783" s="228" t="s">
        <v>1640</v>
      </c>
      <c r="G783" s="229" t="s">
        <v>301</v>
      </c>
      <c r="H783" s="230">
        <v>586.197</v>
      </c>
      <c r="I783" s="231"/>
      <c r="J783" s="232">
        <f>ROUND(I783*H783,2)</f>
        <v>0</v>
      </c>
      <c r="K783" s="228" t="s">
        <v>226</v>
      </c>
      <c r="L783" s="233"/>
      <c r="M783" s="234" t="s">
        <v>1</v>
      </c>
      <c r="N783" s="235" t="s">
        <v>42</v>
      </c>
      <c r="O783" s="71"/>
      <c r="P783" s="199">
        <f>O783*H783</f>
        <v>0</v>
      </c>
      <c r="Q783" s="199">
        <v>0.0192</v>
      </c>
      <c r="R783" s="199">
        <f>Q783*H783</f>
        <v>11.2549824</v>
      </c>
      <c r="S783" s="199">
        <v>0</v>
      </c>
      <c r="T783" s="200">
        <f>S783*H783</f>
        <v>0</v>
      </c>
      <c r="U783" s="34"/>
      <c r="V783" s="34"/>
      <c r="W783" s="34"/>
      <c r="X783" s="34"/>
      <c r="Y783" s="34"/>
      <c r="Z783" s="34"/>
      <c r="AA783" s="34"/>
      <c r="AB783" s="34"/>
      <c r="AC783" s="34"/>
      <c r="AD783" s="34"/>
      <c r="AE783" s="34"/>
      <c r="AR783" s="201" t="s">
        <v>399</v>
      </c>
      <c r="AT783" s="201" t="s">
        <v>408</v>
      </c>
      <c r="AU783" s="201" t="s">
        <v>89</v>
      </c>
      <c r="AY783" s="17" t="s">
        <v>220</v>
      </c>
      <c r="BE783" s="202">
        <f>IF(N783="základní",J783,0)</f>
        <v>0</v>
      </c>
      <c r="BF783" s="202">
        <f>IF(N783="snížená",J783,0)</f>
        <v>0</v>
      </c>
      <c r="BG783" s="202">
        <f>IF(N783="zákl. přenesená",J783,0)</f>
        <v>0</v>
      </c>
      <c r="BH783" s="202">
        <f>IF(N783="sníž. přenesená",J783,0)</f>
        <v>0</v>
      </c>
      <c r="BI783" s="202">
        <f>IF(N783="nulová",J783,0)</f>
        <v>0</v>
      </c>
      <c r="BJ783" s="17" t="s">
        <v>89</v>
      </c>
      <c r="BK783" s="202">
        <f>ROUND(I783*H783,2)</f>
        <v>0</v>
      </c>
      <c r="BL783" s="17" t="s">
        <v>298</v>
      </c>
      <c r="BM783" s="201" t="s">
        <v>1641</v>
      </c>
    </row>
    <row r="784" spans="2:51" s="13" customFormat="1" ht="12">
      <c r="B784" s="203"/>
      <c r="C784" s="204"/>
      <c r="D784" s="205" t="s">
        <v>229</v>
      </c>
      <c r="E784" s="206" t="s">
        <v>1</v>
      </c>
      <c r="F784" s="207" t="s">
        <v>1642</v>
      </c>
      <c r="G784" s="204"/>
      <c r="H784" s="208">
        <v>532.906</v>
      </c>
      <c r="I784" s="209"/>
      <c r="J784" s="204"/>
      <c r="K784" s="204"/>
      <c r="L784" s="210"/>
      <c r="M784" s="211"/>
      <c r="N784" s="212"/>
      <c r="O784" s="212"/>
      <c r="P784" s="212"/>
      <c r="Q784" s="212"/>
      <c r="R784" s="212"/>
      <c r="S784" s="212"/>
      <c r="T784" s="213"/>
      <c r="AT784" s="214" t="s">
        <v>229</v>
      </c>
      <c r="AU784" s="214" t="s">
        <v>89</v>
      </c>
      <c r="AV784" s="13" t="s">
        <v>89</v>
      </c>
      <c r="AW784" s="13" t="s">
        <v>31</v>
      </c>
      <c r="AX784" s="13" t="s">
        <v>83</v>
      </c>
      <c r="AY784" s="214" t="s">
        <v>220</v>
      </c>
    </row>
    <row r="785" spans="2:51" s="13" customFormat="1" ht="12">
      <c r="B785" s="203"/>
      <c r="C785" s="204"/>
      <c r="D785" s="205" t="s">
        <v>229</v>
      </c>
      <c r="E785" s="204"/>
      <c r="F785" s="207" t="s">
        <v>1643</v>
      </c>
      <c r="G785" s="204"/>
      <c r="H785" s="208">
        <v>586.197</v>
      </c>
      <c r="I785" s="209"/>
      <c r="J785" s="204"/>
      <c r="K785" s="204"/>
      <c r="L785" s="210"/>
      <c r="M785" s="211"/>
      <c r="N785" s="212"/>
      <c r="O785" s="212"/>
      <c r="P785" s="212"/>
      <c r="Q785" s="212"/>
      <c r="R785" s="212"/>
      <c r="S785" s="212"/>
      <c r="T785" s="213"/>
      <c r="AT785" s="214" t="s">
        <v>229</v>
      </c>
      <c r="AU785" s="214" t="s">
        <v>89</v>
      </c>
      <c r="AV785" s="13" t="s">
        <v>89</v>
      </c>
      <c r="AW785" s="13" t="s">
        <v>4</v>
      </c>
      <c r="AX785" s="13" t="s">
        <v>83</v>
      </c>
      <c r="AY785" s="214" t="s">
        <v>220</v>
      </c>
    </row>
    <row r="786" spans="1:65" s="2" customFormat="1" ht="16.5" customHeight="1">
      <c r="A786" s="34"/>
      <c r="B786" s="35"/>
      <c r="C786" s="190" t="s">
        <v>1644</v>
      </c>
      <c r="D786" s="190" t="s">
        <v>222</v>
      </c>
      <c r="E786" s="191" t="s">
        <v>1645</v>
      </c>
      <c r="F786" s="192" t="s">
        <v>1646</v>
      </c>
      <c r="G786" s="193" t="s">
        <v>301</v>
      </c>
      <c r="H786" s="194">
        <v>478.916</v>
      </c>
      <c r="I786" s="195"/>
      <c r="J786" s="196">
        <f>ROUND(I786*H786,2)</f>
        <v>0</v>
      </c>
      <c r="K786" s="192" t="s">
        <v>226</v>
      </c>
      <c r="L786" s="39"/>
      <c r="M786" s="197" t="s">
        <v>1</v>
      </c>
      <c r="N786" s="198" t="s">
        <v>42</v>
      </c>
      <c r="O786" s="71"/>
      <c r="P786" s="199">
        <f>O786*H786</f>
        <v>0</v>
      </c>
      <c r="Q786" s="199">
        <v>0.0003</v>
      </c>
      <c r="R786" s="199">
        <f>Q786*H786</f>
        <v>0.1436748</v>
      </c>
      <c r="S786" s="199">
        <v>0</v>
      </c>
      <c r="T786" s="200">
        <f>S786*H786</f>
        <v>0</v>
      </c>
      <c r="U786" s="34"/>
      <c r="V786" s="34"/>
      <c r="W786" s="34"/>
      <c r="X786" s="34"/>
      <c r="Y786" s="34"/>
      <c r="Z786" s="34"/>
      <c r="AA786" s="34"/>
      <c r="AB786" s="34"/>
      <c r="AC786" s="34"/>
      <c r="AD786" s="34"/>
      <c r="AE786" s="34"/>
      <c r="AR786" s="201" t="s">
        <v>298</v>
      </c>
      <c r="AT786" s="201" t="s">
        <v>222</v>
      </c>
      <c r="AU786" s="201" t="s">
        <v>89</v>
      </c>
      <c r="AY786" s="17" t="s">
        <v>220</v>
      </c>
      <c r="BE786" s="202">
        <f>IF(N786="základní",J786,0)</f>
        <v>0</v>
      </c>
      <c r="BF786" s="202">
        <f>IF(N786="snížená",J786,0)</f>
        <v>0</v>
      </c>
      <c r="BG786" s="202">
        <f>IF(N786="zákl. přenesená",J786,0)</f>
        <v>0</v>
      </c>
      <c r="BH786" s="202">
        <f>IF(N786="sníž. přenesená",J786,0)</f>
        <v>0</v>
      </c>
      <c r="BI786" s="202">
        <f>IF(N786="nulová",J786,0)</f>
        <v>0</v>
      </c>
      <c r="BJ786" s="17" t="s">
        <v>89</v>
      </c>
      <c r="BK786" s="202">
        <f>ROUND(I786*H786,2)</f>
        <v>0</v>
      </c>
      <c r="BL786" s="17" t="s">
        <v>298</v>
      </c>
      <c r="BM786" s="201" t="s">
        <v>1647</v>
      </c>
    </row>
    <row r="787" spans="2:51" s="13" customFormat="1" ht="12">
      <c r="B787" s="203"/>
      <c r="C787" s="204"/>
      <c r="D787" s="205" t="s">
        <v>229</v>
      </c>
      <c r="E787" s="206" t="s">
        <v>1</v>
      </c>
      <c r="F787" s="207" t="s">
        <v>1648</v>
      </c>
      <c r="G787" s="204"/>
      <c r="H787" s="208">
        <v>478.916</v>
      </c>
      <c r="I787" s="209"/>
      <c r="J787" s="204"/>
      <c r="K787" s="204"/>
      <c r="L787" s="210"/>
      <c r="M787" s="211"/>
      <c r="N787" s="212"/>
      <c r="O787" s="212"/>
      <c r="P787" s="212"/>
      <c r="Q787" s="212"/>
      <c r="R787" s="212"/>
      <c r="S787" s="212"/>
      <c r="T787" s="213"/>
      <c r="AT787" s="214" t="s">
        <v>229</v>
      </c>
      <c r="AU787" s="214" t="s">
        <v>89</v>
      </c>
      <c r="AV787" s="13" t="s">
        <v>89</v>
      </c>
      <c r="AW787" s="13" t="s">
        <v>31</v>
      </c>
      <c r="AX787" s="13" t="s">
        <v>83</v>
      </c>
      <c r="AY787" s="214" t="s">
        <v>220</v>
      </c>
    </row>
    <row r="788" spans="1:65" s="2" customFormat="1" ht="24">
      <c r="A788" s="34"/>
      <c r="B788" s="35"/>
      <c r="C788" s="190" t="s">
        <v>1649</v>
      </c>
      <c r="D788" s="190" t="s">
        <v>222</v>
      </c>
      <c r="E788" s="191" t="s">
        <v>1650</v>
      </c>
      <c r="F788" s="192" t="s">
        <v>1651</v>
      </c>
      <c r="G788" s="193" t="s">
        <v>308</v>
      </c>
      <c r="H788" s="194">
        <v>83.3</v>
      </c>
      <c r="I788" s="195"/>
      <c r="J788" s="196">
        <f>ROUND(I788*H788,2)</f>
        <v>0</v>
      </c>
      <c r="K788" s="192" t="s">
        <v>226</v>
      </c>
      <c r="L788" s="39"/>
      <c r="M788" s="197" t="s">
        <v>1</v>
      </c>
      <c r="N788" s="198" t="s">
        <v>42</v>
      </c>
      <c r="O788" s="71"/>
      <c r="P788" s="199">
        <f>O788*H788</f>
        <v>0</v>
      </c>
      <c r="Q788" s="199">
        <v>0.0002</v>
      </c>
      <c r="R788" s="199">
        <f>Q788*H788</f>
        <v>0.01666</v>
      </c>
      <c r="S788" s="199">
        <v>0</v>
      </c>
      <c r="T788" s="200">
        <f>S788*H788</f>
        <v>0</v>
      </c>
      <c r="U788" s="34"/>
      <c r="V788" s="34"/>
      <c r="W788" s="34"/>
      <c r="X788" s="34"/>
      <c r="Y788" s="34"/>
      <c r="Z788" s="34"/>
      <c r="AA788" s="34"/>
      <c r="AB788" s="34"/>
      <c r="AC788" s="34"/>
      <c r="AD788" s="34"/>
      <c r="AE788" s="34"/>
      <c r="AR788" s="201" t="s">
        <v>298</v>
      </c>
      <c r="AT788" s="201" t="s">
        <v>222</v>
      </c>
      <c r="AU788" s="201" t="s">
        <v>89</v>
      </c>
      <c r="AY788" s="17" t="s">
        <v>220</v>
      </c>
      <c r="BE788" s="202">
        <f>IF(N788="základní",J788,0)</f>
        <v>0</v>
      </c>
      <c r="BF788" s="202">
        <f>IF(N788="snížená",J788,0)</f>
        <v>0</v>
      </c>
      <c r="BG788" s="202">
        <f>IF(N788="zákl. přenesená",J788,0)</f>
        <v>0</v>
      </c>
      <c r="BH788" s="202">
        <f>IF(N788="sníž. přenesená",J788,0)</f>
        <v>0</v>
      </c>
      <c r="BI788" s="202">
        <f>IF(N788="nulová",J788,0)</f>
        <v>0</v>
      </c>
      <c r="BJ788" s="17" t="s">
        <v>89</v>
      </c>
      <c r="BK788" s="202">
        <f>ROUND(I788*H788,2)</f>
        <v>0</v>
      </c>
      <c r="BL788" s="17" t="s">
        <v>298</v>
      </c>
      <c r="BM788" s="201" t="s">
        <v>1652</v>
      </c>
    </row>
    <row r="789" spans="2:51" s="13" customFormat="1" ht="22.5">
      <c r="B789" s="203"/>
      <c r="C789" s="204"/>
      <c r="D789" s="205" t="s">
        <v>229</v>
      </c>
      <c r="E789" s="206" t="s">
        <v>1</v>
      </c>
      <c r="F789" s="207" t="s">
        <v>1653</v>
      </c>
      <c r="G789" s="204"/>
      <c r="H789" s="208">
        <v>34.75</v>
      </c>
      <c r="I789" s="209"/>
      <c r="J789" s="204"/>
      <c r="K789" s="204"/>
      <c r="L789" s="210"/>
      <c r="M789" s="211"/>
      <c r="N789" s="212"/>
      <c r="O789" s="212"/>
      <c r="P789" s="212"/>
      <c r="Q789" s="212"/>
      <c r="R789" s="212"/>
      <c r="S789" s="212"/>
      <c r="T789" s="213"/>
      <c r="AT789" s="214" t="s">
        <v>229</v>
      </c>
      <c r="AU789" s="214" t="s">
        <v>89</v>
      </c>
      <c r="AV789" s="13" t="s">
        <v>89</v>
      </c>
      <c r="AW789" s="13" t="s">
        <v>31</v>
      </c>
      <c r="AX789" s="13" t="s">
        <v>76</v>
      </c>
      <c r="AY789" s="214" t="s">
        <v>220</v>
      </c>
    </row>
    <row r="790" spans="2:51" s="13" customFormat="1" ht="22.5">
      <c r="B790" s="203"/>
      <c r="C790" s="204"/>
      <c r="D790" s="205" t="s">
        <v>229</v>
      </c>
      <c r="E790" s="206" t="s">
        <v>1</v>
      </c>
      <c r="F790" s="207" t="s">
        <v>1654</v>
      </c>
      <c r="G790" s="204"/>
      <c r="H790" s="208">
        <v>48.55</v>
      </c>
      <c r="I790" s="209"/>
      <c r="J790" s="204"/>
      <c r="K790" s="204"/>
      <c r="L790" s="210"/>
      <c r="M790" s="211"/>
      <c r="N790" s="212"/>
      <c r="O790" s="212"/>
      <c r="P790" s="212"/>
      <c r="Q790" s="212"/>
      <c r="R790" s="212"/>
      <c r="S790" s="212"/>
      <c r="T790" s="213"/>
      <c r="AT790" s="214" t="s">
        <v>229</v>
      </c>
      <c r="AU790" s="214" t="s">
        <v>89</v>
      </c>
      <c r="AV790" s="13" t="s">
        <v>89</v>
      </c>
      <c r="AW790" s="13" t="s">
        <v>31</v>
      </c>
      <c r="AX790" s="13" t="s">
        <v>76</v>
      </c>
      <c r="AY790" s="214" t="s">
        <v>220</v>
      </c>
    </row>
    <row r="791" spans="2:51" s="14" customFormat="1" ht="12">
      <c r="B791" s="215"/>
      <c r="C791" s="216"/>
      <c r="D791" s="205" t="s">
        <v>229</v>
      </c>
      <c r="E791" s="217" t="s">
        <v>1</v>
      </c>
      <c r="F791" s="218" t="s">
        <v>249</v>
      </c>
      <c r="G791" s="216"/>
      <c r="H791" s="219">
        <v>83.3</v>
      </c>
      <c r="I791" s="220"/>
      <c r="J791" s="216"/>
      <c r="K791" s="216"/>
      <c r="L791" s="221"/>
      <c r="M791" s="222"/>
      <c r="N791" s="223"/>
      <c r="O791" s="223"/>
      <c r="P791" s="223"/>
      <c r="Q791" s="223"/>
      <c r="R791" s="223"/>
      <c r="S791" s="223"/>
      <c r="T791" s="224"/>
      <c r="AT791" s="225" t="s">
        <v>229</v>
      </c>
      <c r="AU791" s="225" t="s">
        <v>89</v>
      </c>
      <c r="AV791" s="14" t="s">
        <v>227</v>
      </c>
      <c r="AW791" s="14" t="s">
        <v>31</v>
      </c>
      <c r="AX791" s="14" t="s">
        <v>83</v>
      </c>
      <c r="AY791" s="225" t="s">
        <v>220</v>
      </c>
    </row>
    <row r="792" spans="1:65" s="2" customFormat="1" ht="21.75" customHeight="1">
      <c r="A792" s="34"/>
      <c r="B792" s="35"/>
      <c r="C792" s="226" t="s">
        <v>1655</v>
      </c>
      <c r="D792" s="226" t="s">
        <v>408</v>
      </c>
      <c r="E792" s="227" t="s">
        <v>1656</v>
      </c>
      <c r="F792" s="228" t="s">
        <v>1657</v>
      </c>
      <c r="G792" s="229" t="s">
        <v>308</v>
      </c>
      <c r="H792" s="230">
        <v>91.63</v>
      </c>
      <c r="I792" s="231"/>
      <c r="J792" s="232">
        <f>ROUND(I792*H792,2)</f>
        <v>0</v>
      </c>
      <c r="K792" s="228" t="s">
        <v>226</v>
      </c>
      <c r="L792" s="233"/>
      <c r="M792" s="234" t="s">
        <v>1</v>
      </c>
      <c r="N792" s="235" t="s">
        <v>42</v>
      </c>
      <c r="O792" s="71"/>
      <c r="P792" s="199">
        <f>O792*H792</f>
        <v>0</v>
      </c>
      <c r="Q792" s="199">
        <v>6E-05</v>
      </c>
      <c r="R792" s="199">
        <f>Q792*H792</f>
        <v>0.0054978</v>
      </c>
      <c r="S792" s="199">
        <v>0</v>
      </c>
      <c r="T792" s="200">
        <f>S792*H792</f>
        <v>0</v>
      </c>
      <c r="U792" s="34"/>
      <c r="V792" s="34"/>
      <c r="W792" s="34"/>
      <c r="X792" s="34"/>
      <c r="Y792" s="34"/>
      <c r="Z792" s="34"/>
      <c r="AA792" s="34"/>
      <c r="AB792" s="34"/>
      <c r="AC792" s="34"/>
      <c r="AD792" s="34"/>
      <c r="AE792" s="34"/>
      <c r="AR792" s="201" t="s">
        <v>399</v>
      </c>
      <c r="AT792" s="201" t="s">
        <v>408</v>
      </c>
      <c r="AU792" s="201" t="s">
        <v>89</v>
      </c>
      <c r="AY792" s="17" t="s">
        <v>220</v>
      </c>
      <c r="BE792" s="202">
        <f>IF(N792="základní",J792,0)</f>
        <v>0</v>
      </c>
      <c r="BF792" s="202">
        <f>IF(N792="snížená",J792,0)</f>
        <v>0</v>
      </c>
      <c r="BG792" s="202">
        <f>IF(N792="zákl. přenesená",J792,0)</f>
        <v>0</v>
      </c>
      <c r="BH792" s="202">
        <f>IF(N792="sníž. přenesená",J792,0)</f>
        <v>0</v>
      </c>
      <c r="BI792" s="202">
        <f>IF(N792="nulová",J792,0)</f>
        <v>0</v>
      </c>
      <c r="BJ792" s="17" t="s">
        <v>89</v>
      </c>
      <c r="BK792" s="202">
        <f>ROUND(I792*H792,2)</f>
        <v>0</v>
      </c>
      <c r="BL792" s="17" t="s">
        <v>298</v>
      </c>
      <c r="BM792" s="201" t="s">
        <v>1658</v>
      </c>
    </row>
    <row r="793" spans="2:51" s="13" customFormat="1" ht="12">
      <c r="B793" s="203"/>
      <c r="C793" s="204"/>
      <c r="D793" s="205" t="s">
        <v>229</v>
      </c>
      <c r="E793" s="204"/>
      <c r="F793" s="207" t="s">
        <v>1659</v>
      </c>
      <c r="G793" s="204"/>
      <c r="H793" s="208">
        <v>91.63</v>
      </c>
      <c r="I793" s="209"/>
      <c r="J793" s="204"/>
      <c r="K793" s="204"/>
      <c r="L793" s="210"/>
      <c r="M793" s="211"/>
      <c r="N793" s="212"/>
      <c r="O793" s="212"/>
      <c r="P793" s="212"/>
      <c r="Q793" s="212"/>
      <c r="R793" s="212"/>
      <c r="S793" s="212"/>
      <c r="T793" s="213"/>
      <c r="AT793" s="214" t="s">
        <v>229</v>
      </c>
      <c r="AU793" s="214" t="s">
        <v>89</v>
      </c>
      <c r="AV793" s="13" t="s">
        <v>89</v>
      </c>
      <c r="AW793" s="13" t="s">
        <v>4</v>
      </c>
      <c r="AX793" s="13" t="s">
        <v>83</v>
      </c>
      <c r="AY793" s="214" t="s">
        <v>220</v>
      </c>
    </row>
    <row r="794" spans="1:65" s="2" customFormat="1" ht="24">
      <c r="A794" s="34"/>
      <c r="B794" s="35"/>
      <c r="C794" s="190" t="s">
        <v>1660</v>
      </c>
      <c r="D794" s="190" t="s">
        <v>222</v>
      </c>
      <c r="E794" s="191" t="s">
        <v>1661</v>
      </c>
      <c r="F794" s="192" t="s">
        <v>1662</v>
      </c>
      <c r="G794" s="193" t="s">
        <v>301</v>
      </c>
      <c r="H794" s="194">
        <v>478.916</v>
      </c>
      <c r="I794" s="195"/>
      <c r="J794" s="196">
        <f>ROUND(I794*H794,2)</f>
        <v>0</v>
      </c>
      <c r="K794" s="192" t="s">
        <v>226</v>
      </c>
      <c r="L794" s="39"/>
      <c r="M794" s="197" t="s">
        <v>1</v>
      </c>
      <c r="N794" s="198" t="s">
        <v>42</v>
      </c>
      <c r="O794" s="71"/>
      <c r="P794" s="199">
        <f>O794*H794</f>
        <v>0</v>
      </c>
      <c r="Q794" s="199">
        <v>0.00715</v>
      </c>
      <c r="R794" s="199">
        <f>Q794*H794</f>
        <v>3.4242494</v>
      </c>
      <c r="S794" s="199">
        <v>0</v>
      </c>
      <c r="T794" s="200">
        <f>S794*H794</f>
        <v>0</v>
      </c>
      <c r="U794" s="34"/>
      <c r="V794" s="34"/>
      <c r="W794" s="34"/>
      <c r="X794" s="34"/>
      <c r="Y794" s="34"/>
      <c r="Z794" s="34"/>
      <c r="AA794" s="34"/>
      <c r="AB794" s="34"/>
      <c r="AC794" s="34"/>
      <c r="AD794" s="34"/>
      <c r="AE794" s="34"/>
      <c r="AR794" s="201" t="s">
        <v>298</v>
      </c>
      <c r="AT794" s="201" t="s">
        <v>222</v>
      </c>
      <c r="AU794" s="201" t="s">
        <v>89</v>
      </c>
      <c r="AY794" s="17" t="s">
        <v>220</v>
      </c>
      <c r="BE794" s="202">
        <f>IF(N794="základní",J794,0)</f>
        <v>0</v>
      </c>
      <c r="BF794" s="202">
        <f>IF(N794="snížená",J794,0)</f>
        <v>0</v>
      </c>
      <c r="BG794" s="202">
        <f>IF(N794="zákl. přenesená",J794,0)</f>
        <v>0</v>
      </c>
      <c r="BH794" s="202">
        <f>IF(N794="sníž. přenesená",J794,0)</f>
        <v>0</v>
      </c>
      <c r="BI794" s="202">
        <f>IF(N794="nulová",J794,0)</f>
        <v>0</v>
      </c>
      <c r="BJ794" s="17" t="s">
        <v>89</v>
      </c>
      <c r="BK794" s="202">
        <f>ROUND(I794*H794,2)</f>
        <v>0</v>
      </c>
      <c r="BL794" s="17" t="s">
        <v>298</v>
      </c>
      <c r="BM794" s="201" t="s">
        <v>1663</v>
      </c>
    </row>
    <row r="795" spans="1:65" s="2" customFormat="1" ht="24">
      <c r="A795" s="34"/>
      <c r="B795" s="35"/>
      <c r="C795" s="190" t="s">
        <v>1664</v>
      </c>
      <c r="D795" s="190" t="s">
        <v>222</v>
      </c>
      <c r="E795" s="191" t="s">
        <v>1665</v>
      </c>
      <c r="F795" s="192" t="s">
        <v>1666</v>
      </c>
      <c r="G795" s="193" t="s">
        <v>996</v>
      </c>
      <c r="H795" s="246"/>
      <c r="I795" s="195"/>
      <c r="J795" s="196">
        <f>ROUND(I795*H795,2)</f>
        <v>0</v>
      </c>
      <c r="K795" s="192" t="s">
        <v>226</v>
      </c>
      <c r="L795" s="39"/>
      <c r="M795" s="197" t="s">
        <v>1</v>
      </c>
      <c r="N795" s="198" t="s">
        <v>42</v>
      </c>
      <c r="O795" s="71"/>
      <c r="P795" s="199">
        <f>O795*H795</f>
        <v>0</v>
      </c>
      <c r="Q795" s="199">
        <v>0</v>
      </c>
      <c r="R795" s="199">
        <f>Q795*H795</f>
        <v>0</v>
      </c>
      <c r="S795" s="199">
        <v>0</v>
      </c>
      <c r="T795" s="200">
        <f>S795*H795</f>
        <v>0</v>
      </c>
      <c r="U795" s="34"/>
      <c r="V795" s="34"/>
      <c r="W795" s="34"/>
      <c r="X795" s="34"/>
      <c r="Y795" s="34"/>
      <c r="Z795" s="34"/>
      <c r="AA795" s="34"/>
      <c r="AB795" s="34"/>
      <c r="AC795" s="34"/>
      <c r="AD795" s="34"/>
      <c r="AE795" s="34"/>
      <c r="AR795" s="201" t="s">
        <v>298</v>
      </c>
      <c r="AT795" s="201" t="s">
        <v>222</v>
      </c>
      <c r="AU795" s="201" t="s">
        <v>89</v>
      </c>
      <c r="AY795" s="17" t="s">
        <v>220</v>
      </c>
      <c r="BE795" s="202">
        <f>IF(N795="základní",J795,0)</f>
        <v>0</v>
      </c>
      <c r="BF795" s="202">
        <f>IF(N795="snížená",J795,0)</f>
        <v>0</v>
      </c>
      <c r="BG795" s="202">
        <f>IF(N795="zákl. přenesená",J795,0)</f>
        <v>0</v>
      </c>
      <c r="BH795" s="202">
        <f>IF(N795="sníž. přenesená",J795,0)</f>
        <v>0</v>
      </c>
      <c r="BI795" s="202">
        <f>IF(N795="nulová",J795,0)</f>
        <v>0</v>
      </c>
      <c r="BJ795" s="17" t="s">
        <v>89</v>
      </c>
      <c r="BK795" s="202">
        <f>ROUND(I795*H795,2)</f>
        <v>0</v>
      </c>
      <c r="BL795" s="17" t="s">
        <v>298</v>
      </c>
      <c r="BM795" s="201" t="s">
        <v>1667</v>
      </c>
    </row>
    <row r="796" spans="2:63" s="12" customFormat="1" ht="22.9" customHeight="1">
      <c r="B796" s="174"/>
      <c r="C796" s="175"/>
      <c r="D796" s="176" t="s">
        <v>75</v>
      </c>
      <c r="E796" s="188" t="s">
        <v>1668</v>
      </c>
      <c r="F796" s="188" t="s">
        <v>1669</v>
      </c>
      <c r="G796" s="175"/>
      <c r="H796" s="175"/>
      <c r="I796" s="178"/>
      <c r="J796" s="189">
        <f>BK796</f>
        <v>0</v>
      </c>
      <c r="K796" s="175"/>
      <c r="L796" s="180"/>
      <c r="M796" s="181"/>
      <c r="N796" s="182"/>
      <c r="O796" s="182"/>
      <c r="P796" s="183">
        <f>SUM(P797:P809)</f>
        <v>0</v>
      </c>
      <c r="Q796" s="182"/>
      <c r="R796" s="183">
        <f>SUM(R797:R809)</f>
        <v>10.76484568</v>
      </c>
      <c r="S796" s="182"/>
      <c r="T796" s="184">
        <f>SUM(T797:T809)</f>
        <v>0</v>
      </c>
      <c r="AR796" s="185" t="s">
        <v>89</v>
      </c>
      <c r="AT796" s="186" t="s">
        <v>75</v>
      </c>
      <c r="AU796" s="186" t="s">
        <v>83</v>
      </c>
      <c r="AY796" s="185" t="s">
        <v>220</v>
      </c>
      <c r="BK796" s="187">
        <f>SUM(BK797:BK809)</f>
        <v>0</v>
      </c>
    </row>
    <row r="797" spans="1:65" s="2" customFormat="1" ht="33" customHeight="1">
      <c r="A797" s="34"/>
      <c r="B797" s="35"/>
      <c r="C797" s="190" t="s">
        <v>1670</v>
      </c>
      <c r="D797" s="190" t="s">
        <v>222</v>
      </c>
      <c r="E797" s="191" t="s">
        <v>1671</v>
      </c>
      <c r="F797" s="192" t="s">
        <v>1672</v>
      </c>
      <c r="G797" s="193" t="s">
        <v>301</v>
      </c>
      <c r="H797" s="194">
        <v>1200.362</v>
      </c>
      <c r="I797" s="195"/>
      <c r="J797" s="196">
        <f>ROUND(I797*H797,2)</f>
        <v>0</v>
      </c>
      <c r="K797" s="192" t="s">
        <v>226</v>
      </c>
      <c r="L797" s="39"/>
      <c r="M797" s="197" t="s">
        <v>1</v>
      </c>
      <c r="N797" s="198" t="s">
        <v>42</v>
      </c>
      <c r="O797" s="71"/>
      <c r="P797" s="199">
        <f>O797*H797</f>
        <v>0</v>
      </c>
      <c r="Q797" s="199">
        <v>7E-05</v>
      </c>
      <c r="R797" s="199">
        <f>Q797*H797</f>
        <v>0.08402534</v>
      </c>
      <c r="S797" s="199">
        <v>0</v>
      </c>
      <c r="T797" s="200">
        <f>S797*H797</f>
        <v>0</v>
      </c>
      <c r="U797" s="34"/>
      <c r="V797" s="34"/>
      <c r="W797" s="34"/>
      <c r="X797" s="34"/>
      <c r="Y797" s="34"/>
      <c r="Z797" s="34"/>
      <c r="AA797" s="34"/>
      <c r="AB797" s="34"/>
      <c r="AC797" s="34"/>
      <c r="AD797" s="34"/>
      <c r="AE797" s="34"/>
      <c r="AR797" s="201" t="s">
        <v>298</v>
      </c>
      <c r="AT797" s="201" t="s">
        <v>222</v>
      </c>
      <c r="AU797" s="201" t="s">
        <v>89</v>
      </c>
      <c r="AY797" s="17" t="s">
        <v>220</v>
      </c>
      <c r="BE797" s="202">
        <f>IF(N797="základní",J797,0)</f>
        <v>0</v>
      </c>
      <c r="BF797" s="202">
        <f>IF(N797="snížená",J797,0)</f>
        <v>0</v>
      </c>
      <c r="BG797" s="202">
        <f>IF(N797="zákl. přenesená",J797,0)</f>
        <v>0</v>
      </c>
      <c r="BH797" s="202">
        <f>IF(N797="sníž. přenesená",J797,0)</f>
        <v>0</v>
      </c>
      <c r="BI797" s="202">
        <f>IF(N797="nulová",J797,0)</f>
        <v>0</v>
      </c>
      <c r="BJ797" s="17" t="s">
        <v>89</v>
      </c>
      <c r="BK797" s="202">
        <f>ROUND(I797*H797,2)</f>
        <v>0</v>
      </c>
      <c r="BL797" s="17" t="s">
        <v>298</v>
      </c>
      <c r="BM797" s="201" t="s">
        <v>1673</v>
      </c>
    </row>
    <row r="798" spans="2:51" s="13" customFormat="1" ht="12">
      <c r="B798" s="203"/>
      <c r="C798" s="204"/>
      <c r="D798" s="205" t="s">
        <v>229</v>
      </c>
      <c r="E798" s="206" t="s">
        <v>1</v>
      </c>
      <c r="F798" s="207" t="s">
        <v>1674</v>
      </c>
      <c r="G798" s="204"/>
      <c r="H798" s="208">
        <v>136.973</v>
      </c>
      <c r="I798" s="209"/>
      <c r="J798" s="204"/>
      <c r="K798" s="204"/>
      <c r="L798" s="210"/>
      <c r="M798" s="211"/>
      <c r="N798" s="212"/>
      <c r="O798" s="212"/>
      <c r="P798" s="212"/>
      <c r="Q798" s="212"/>
      <c r="R798" s="212"/>
      <c r="S798" s="212"/>
      <c r="T798" s="213"/>
      <c r="AT798" s="214" t="s">
        <v>229</v>
      </c>
      <c r="AU798" s="214" t="s">
        <v>89</v>
      </c>
      <c r="AV798" s="13" t="s">
        <v>89</v>
      </c>
      <c r="AW798" s="13" t="s">
        <v>31</v>
      </c>
      <c r="AX798" s="13" t="s">
        <v>76</v>
      </c>
      <c r="AY798" s="214" t="s">
        <v>220</v>
      </c>
    </row>
    <row r="799" spans="2:51" s="13" customFormat="1" ht="22.5">
      <c r="B799" s="203"/>
      <c r="C799" s="204"/>
      <c r="D799" s="205" t="s">
        <v>229</v>
      </c>
      <c r="E799" s="206" t="s">
        <v>1</v>
      </c>
      <c r="F799" s="207" t="s">
        <v>1675</v>
      </c>
      <c r="G799" s="204"/>
      <c r="H799" s="208">
        <v>204.278</v>
      </c>
      <c r="I799" s="209"/>
      <c r="J799" s="204"/>
      <c r="K799" s="204"/>
      <c r="L799" s="210"/>
      <c r="M799" s="211"/>
      <c r="N799" s="212"/>
      <c r="O799" s="212"/>
      <c r="P799" s="212"/>
      <c r="Q799" s="212"/>
      <c r="R799" s="212"/>
      <c r="S799" s="212"/>
      <c r="T799" s="213"/>
      <c r="AT799" s="214" t="s">
        <v>229</v>
      </c>
      <c r="AU799" s="214" t="s">
        <v>89</v>
      </c>
      <c r="AV799" s="13" t="s">
        <v>89</v>
      </c>
      <c r="AW799" s="13" t="s">
        <v>31</v>
      </c>
      <c r="AX799" s="13" t="s">
        <v>76</v>
      </c>
      <c r="AY799" s="214" t="s">
        <v>220</v>
      </c>
    </row>
    <row r="800" spans="2:51" s="13" customFormat="1" ht="22.5">
      <c r="B800" s="203"/>
      <c r="C800" s="204"/>
      <c r="D800" s="205" t="s">
        <v>229</v>
      </c>
      <c r="E800" s="206" t="s">
        <v>1</v>
      </c>
      <c r="F800" s="207" t="s">
        <v>1676</v>
      </c>
      <c r="G800" s="204"/>
      <c r="H800" s="208">
        <v>243.338</v>
      </c>
      <c r="I800" s="209"/>
      <c r="J800" s="204"/>
      <c r="K800" s="204"/>
      <c r="L800" s="210"/>
      <c r="M800" s="211"/>
      <c r="N800" s="212"/>
      <c r="O800" s="212"/>
      <c r="P800" s="212"/>
      <c r="Q800" s="212"/>
      <c r="R800" s="212"/>
      <c r="S800" s="212"/>
      <c r="T800" s="213"/>
      <c r="AT800" s="214" t="s">
        <v>229</v>
      </c>
      <c r="AU800" s="214" t="s">
        <v>89</v>
      </c>
      <c r="AV800" s="13" t="s">
        <v>89</v>
      </c>
      <c r="AW800" s="13" t="s">
        <v>31</v>
      </c>
      <c r="AX800" s="13" t="s">
        <v>76</v>
      </c>
      <c r="AY800" s="214" t="s">
        <v>220</v>
      </c>
    </row>
    <row r="801" spans="2:51" s="13" customFormat="1" ht="12">
      <c r="B801" s="203"/>
      <c r="C801" s="204"/>
      <c r="D801" s="205" t="s">
        <v>229</v>
      </c>
      <c r="E801" s="206" t="s">
        <v>1</v>
      </c>
      <c r="F801" s="207" t="s">
        <v>1677</v>
      </c>
      <c r="G801" s="204"/>
      <c r="H801" s="208">
        <v>178.185</v>
      </c>
      <c r="I801" s="209"/>
      <c r="J801" s="204"/>
      <c r="K801" s="204"/>
      <c r="L801" s="210"/>
      <c r="M801" s="211"/>
      <c r="N801" s="212"/>
      <c r="O801" s="212"/>
      <c r="P801" s="212"/>
      <c r="Q801" s="212"/>
      <c r="R801" s="212"/>
      <c r="S801" s="212"/>
      <c r="T801" s="213"/>
      <c r="AT801" s="214" t="s">
        <v>229</v>
      </c>
      <c r="AU801" s="214" t="s">
        <v>89</v>
      </c>
      <c r="AV801" s="13" t="s">
        <v>89</v>
      </c>
      <c r="AW801" s="13" t="s">
        <v>31</v>
      </c>
      <c r="AX801" s="13" t="s">
        <v>76</v>
      </c>
      <c r="AY801" s="214" t="s">
        <v>220</v>
      </c>
    </row>
    <row r="802" spans="2:51" s="13" customFormat="1" ht="22.5">
      <c r="B802" s="203"/>
      <c r="C802" s="204"/>
      <c r="D802" s="205" t="s">
        <v>229</v>
      </c>
      <c r="E802" s="206" t="s">
        <v>1</v>
      </c>
      <c r="F802" s="207" t="s">
        <v>1678</v>
      </c>
      <c r="G802" s="204"/>
      <c r="H802" s="208">
        <v>213.728</v>
      </c>
      <c r="I802" s="209"/>
      <c r="J802" s="204"/>
      <c r="K802" s="204"/>
      <c r="L802" s="210"/>
      <c r="M802" s="211"/>
      <c r="N802" s="212"/>
      <c r="O802" s="212"/>
      <c r="P802" s="212"/>
      <c r="Q802" s="212"/>
      <c r="R802" s="212"/>
      <c r="S802" s="212"/>
      <c r="T802" s="213"/>
      <c r="AT802" s="214" t="s">
        <v>229</v>
      </c>
      <c r="AU802" s="214" t="s">
        <v>89</v>
      </c>
      <c r="AV802" s="13" t="s">
        <v>89</v>
      </c>
      <c r="AW802" s="13" t="s">
        <v>31</v>
      </c>
      <c r="AX802" s="13" t="s">
        <v>76</v>
      </c>
      <c r="AY802" s="214" t="s">
        <v>220</v>
      </c>
    </row>
    <row r="803" spans="2:51" s="13" customFormat="1" ht="12">
      <c r="B803" s="203"/>
      <c r="C803" s="204"/>
      <c r="D803" s="205" t="s">
        <v>229</v>
      </c>
      <c r="E803" s="206" t="s">
        <v>1</v>
      </c>
      <c r="F803" s="207" t="s">
        <v>1679</v>
      </c>
      <c r="G803" s="204"/>
      <c r="H803" s="208">
        <v>223.86</v>
      </c>
      <c r="I803" s="209"/>
      <c r="J803" s="204"/>
      <c r="K803" s="204"/>
      <c r="L803" s="210"/>
      <c r="M803" s="211"/>
      <c r="N803" s="212"/>
      <c r="O803" s="212"/>
      <c r="P803" s="212"/>
      <c r="Q803" s="212"/>
      <c r="R803" s="212"/>
      <c r="S803" s="212"/>
      <c r="T803" s="213"/>
      <c r="AT803" s="214" t="s">
        <v>229</v>
      </c>
      <c r="AU803" s="214" t="s">
        <v>89</v>
      </c>
      <c r="AV803" s="13" t="s">
        <v>89</v>
      </c>
      <c r="AW803" s="13" t="s">
        <v>31</v>
      </c>
      <c r="AX803" s="13" t="s">
        <v>76</v>
      </c>
      <c r="AY803" s="214" t="s">
        <v>220</v>
      </c>
    </row>
    <row r="804" spans="2:51" s="14" customFormat="1" ht="12">
      <c r="B804" s="215"/>
      <c r="C804" s="216"/>
      <c r="D804" s="205" t="s">
        <v>229</v>
      </c>
      <c r="E804" s="217" t="s">
        <v>1</v>
      </c>
      <c r="F804" s="218" t="s">
        <v>249</v>
      </c>
      <c r="G804" s="216"/>
      <c r="H804" s="219">
        <v>1200.362</v>
      </c>
      <c r="I804" s="220"/>
      <c r="J804" s="216"/>
      <c r="K804" s="216"/>
      <c r="L804" s="221"/>
      <c r="M804" s="222"/>
      <c r="N804" s="223"/>
      <c r="O804" s="223"/>
      <c r="P804" s="223"/>
      <c r="Q804" s="223"/>
      <c r="R804" s="223"/>
      <c r="S804" s="223"/>
      <c r="T804" s="224"/>
      <c r="AT804" s="225" t="s">
        <v>229</v>
      </c>
      <c r="AU804" s="225" t="s">
        <v>89</v>
      </c>
      <c r="AV804" s="14" t="s">
        <v>227</v>
      </c>
      <c r="AW804" s="14" t="s">
        <v>31</v>
      </c>
      <c r="AX804" s="14" t="s">
        <v>83</v>
      </c>
      <c r="AY804" s="225" t="s">
        <v>220</v>
      </c>
    </row>
    <row r="805" spans="1:65" s="2" customFormat="1" ht="24">
      <c r="A805" s="34"/>
      <c r="B805" s="35"/>
      <c r="C805" s="190" t="s">
        <v>1680</v>
      </c>
      <c r="D805" s="190" t="s">
        <v>222</v>
      </c>
      <c r="E805" s="191" t="s">
        <v>1681</v>
      </c>
      <c r="F805" s="192" t="s">
        <v>1682</v>
      </c>
      <c r="G805" s="193" t="s">
        <v>301</v>
      </c>
      <c r="H805" s="194">
        <v>1200.362</v>
      </c>
      <c r="I805" s="195"/>
      <c r="J805" s="196">
        <f>ROUND(I805*H805,2)</f>
        <v>0</v>
      </c>
      <c r="K805" s="192" t="s">
        <v>226</v>
      </c>
      <c r="L805" s="39"/>
      <c r="M805" s="197" t="s">
        <v>1</v>
      </c>
      <c r="N805" s="198" t="s">
        <v>42</v>
      </c>
      <c r="O805" s="71"/>
      <c r="P805" s="199">
        <f>O805*H805</f>
        <v>0</v>
      </c>
      <c r="Q805" s="199">
        <v>0.00455</v>
      </c>
      <c r="R805" s="199">
        <f>Q805*H805</f>
        <v>5.4616471</v>
      </c>
      <c r="S805" s="199">
        <v>0</v>
      </c>
      <c r="T805" s="200">
        <f>S805*H805</f>
        <v>0</v>
      </c>
      <c r="U805" s="34"/>
      <c r="V805" s="34"/>
      <c r="W805" s="34"/>
      <c r="X805" s="34"/>
      <c r="Y805" s="34"/>
      <c r="Z805" s="34"/>
      <c r="AA805" s="34"/>
      <c r="AB805" s="34"/>
      <c r="AC805" s="34"/>
      <c r="AD805" s="34"/>
      <c r="AE805" s="34"/>
      <c r="AR805" s="201" t="s">
        <v>298</v>
      </c>
      <c r="AT805" s="201" t="s">
        <v>222</v>
      </c>
      <c r="AU805" s="201" t="s">
        <v>89</v>
      </c>
      <c r="AY805" s="17" t="s">
        <v>220</v>
      </c>
      <c r="BE805" s="202">
        <f>IF(N805="základní",J805,0)</f>
        <v>0</v>
      </c>
      <c r="BF805" s="202">
        <f>IF(N805="snížená",J805,0)</f>
        <v>0</v>
      </c>
      <c r="BG805" s="202">
        <f>IF(N805="zákl. přenesená",J805,0)</f>
        <v>0</v>
      </c>
      <c r="BH805" s="202">
        <f>IF(N805="sníž. přenesená",J805,0)</f>
        <v>0</v>
      </c>
      <c r="BI805" s="202">
        <f>IF(N805="nulová",J805,0)</f>
        <v>0</v>
      </c>
      <c r="BJ805" s="17" t="s">
        <v>89</v>
      </c>
      <c r="BK805" s="202">
        <f>ROUND(I805*H805,2)</f>
        <v>0</v>
      </c>
      <c r="BL805" s="17" t="s">
        <v>298</v>
      </c>
      <c r="BM805" s="201" t="s">
        <v>1683</v>
      </c>
    </row>
    <row r="806" spans="1:65" s="2" customFormat="1" ht="21.75" customHeight="1">
      <c r="A806" s="34"/>
      <c r="B806" s="35"/>
      <c r="C806" s="190" t="s">
        <v>1684</v>
      </c>
      <c r="D806" s="190" t="s">
        <v>222</v>
      </c>
      <c r="E806" s="191" t="s">
        <v>1685</v>
      </c>
      <c r="F806" s="192" t="s">
        <v>1686</v>
      </c>
      <c r="G806" s="193" t="s">
        <v>301</v>
      </c>
      <c r="H806" s="194">
        <v>1200.362</v>
      </c>
      <c r="I806" s="195"/>
      <c r="J806" s="196">
        <f>ROUND(I806*H806,2)</f>
        <v>0</v>
      </c>
      <c r="K806" s="192" t="s">
        <v>226</v>
      </c>
      <c r="L806" s="39"/>
      <c r="M806" s="197" t="s">
        <v>1</v>
      </c>
      <c r="N806" s="198" t="s">
        <v>42</v>
      </c>
      <c r="O806" s="71"/>
      <c r="P806" s="199">
        <f>O806*H806</f>
        <v>0</v>
      </c>
      <c r="Q806" s="199">
        <v>0.0003</v>
      </c>
      <c r="R806" s="199">
        <f>Q806*H806</f>
        <v>0.3601086</v>
      </c>
      <c r="S806" s="199">
        <v>0</v>
      </c>
      <c r="T806" s="200">
        <f>S806*H806</f>
        <v>0</v>
      </c>
      <c r="U806" s="34"/>
      <c r="V806" s="34"/>
      <c r="W806" s="34"/>
      <c r="X806" s="34"/>
      <c r="Y806" s="34"/>
      <c r="Z806" s="34"/>
      <c r="AA806" s="34"/>
      <c r="AB806" s="34"/>
      <c r="AC806" s="34"/>
      <c r="AD806" s="34"/>
      <c r="AE806" s="34"/>
      <c r="AR806" s="201" t="s">
        <v>298</v>
      </c>
      <c r="AT806" s="201" t="s">
        <v>222</v>
      </c>
      <c r="AU806" s="201" t="s">
        <v>89</v>
      </c>
      <c r="AY806" s="17" t="s">
        <v>220</v>
      </c>
      <c r="BE806" s="202">
        <f>IF(N806="základní",J806,0)</f>
        <v>0</v>
      </c>
      <c r="BF806" s="202">
        <f>IF(N806="snížená",J806,0)</f>
        <v>0</v>
      </c>
      <c r="BG806" s="202">
        <f>IF(N806="zákl. přenesená",J806,0)</f>
        <v>0</v>
      </c>
      <c r="BH806" s="202">
        <f>IF(N806="sníž. přenesená",J806,0)</f>
        <v>0</v>
      </c>
      <c r="BI806" s="202">
        <f>IF(N806="nulová",J806,0)</f>
        <v>0</v>
      </c>
      <c r="BJ806" s="17" t="s">
        <v>89</v>
      </c>
      <c r="BK806" s="202">
        <f>ROUND(I806*H806,2)</f>
        <v>0</v>
      </c>
      <c r="BL806" s="17" t="s">
        <v>298</v>
      </c>
      <c r="BM806" s="201" t="s">
        <v>1687</v>
      </c>
    </row>
    <row r="807" spans="1:65" s="2" customFormat="1" ht="36">
      <c r="A807" s="34"/>
      <c r="B807" s="35"/>
      <c r="C807" s="226" t="s">
        <v>1688</v>
      </c>
      <c r="D807" s="226" t="s">
        <v>408</v>
      </c>
      <c r="E807" s="227" t="s">
        <v>1689</v>
      </c>
      <c r="F807" s="228" t="s">
        <v>1690</v>
      </c>
      <c r="G807" s="229" t="s">
        <v>301</v>
      </c>
      <c r="H807" s="230">
        <v>1320.398</v>
      </c>
      <c r="I807" s="231"/>
      <c r="J807" s="232">
        <f>ROUND(I807*H807,2)</f>
        <v>0</v>
      </c>
      <c r="K807" s="228" t="s">
        <v>226</v>
      </c>
      <c r="L807" s="233"/>
      <c r="M807" s="234" t="s">
        <v>1</v>
      </c>
      <c r="N807" s="235" t="s">
        <v>42</v>
      </c>
      <c r="O807" s="71"/>
      <c r="P807" s="199">
        <f>O807*H807</f>
        <v>0</v>
      </c>
      <c r="Q807" s="199">
        <v>0.00368</v>
      </c>
      <c r="R807" s="199">
        <f>Q807*H807</f>
        <v>4.85906464</v>
      </c>
      <c r="S807" s="199">
        <v>0</v>
      </c>
      <c r="T807" s="200">
        <f>S807*H807</f>
        <v>0</v>
      </c>
      <c r="U807" s="34"/>
      <c r="V807" s="34"/>
      <c r="W807" s="34"/>
      <c r="X807" s="34"/>
      <c r="Y807" s="34"/>
      <c r="Z807" s="34"/>
      <c r="AA807" s="34"/>
      <c r="AB807" s="34"/>
      <c r="AC807" s="34"/>
      <c r="AD807" s="34"/>
      <c r="AE807" s="34"/>
      <c r="AR807" s="201" t="s">
        <v>399</v>
      </c>
      <c r="AT807" s="201" t="s">
        <v>408</v>
      </c>
      <c r="AU807" s="201" t="s">
        <v>89</v>
      </c>
      <c r="AY807" s="17" t="s">
        <v>220</v>
      </c>
      <c r="BE807" s="202">
        <f>IF(N807="základní",J807,0)</f>
        <v>0</v>
      </c>
      <c r="BF807" s="202">
        <f>IF(N807="snížená",J807,0)</f>
        <v>0</v>
      </c>
      <c r="BG807" s="202">
        <f>IF(N807="zákl. přenesená",J807,0)</f>
        <v>0</v>
      </c>
      <c r="BH807" s="202">
        <f>IF(N807="sníž. přenesená",J807,0)</f>
        <v>0</v>
      </c>
      <c r="BI807" s="202">
        <f>IF(N807="nulová",J807,0)</f>
        <v>0</v>
      </c>
      <c r="BJ807" s="17" t="s">
        <v>89</v>
      </c>
      <c r="BK807" s="202">
        <f>ROUND(I807*H807,2)</f>
        <v>0</v>
      </c>
      <c r="BL807" s="17" t="s">
        <v>298</v>
      </c>
      <c r="BM807" s="201" t="s">
        <v>1691</v>
      </c>
    </row>
    <row r="808" spans="2:51" s="13" customFormat="1" ht="12">
      <c r="B808" s="203"/>
      <c r="C808" s="204"/>
      <c r="D808" s="205" t="s">
        <v>229</v>
      </c>
      <c r="E808" s="204"/>
      <c r="F808" s="207" t="s">
        <v>1692</v>
      </c>
      <c r="G808" s="204"/>
      <c r="H808" s="208">
        <v>1320.398</v>
      </c>
      <c r="I808" s="209"/>
      <c r="J808" s="204"/>
      <c r="K808" s="204"/>
      <c r="L808" s="210"/>
      <c r="M808" s="211"/>
      <c r="N808" s="212"/>
      <c r="O808" s="212"/>
      <c r="P808" s="212"/>
      <c r="Q808" s="212"/>
      <c r="R808" s="212"/>
      <c r="S808" s="212"/>
      <c r="T808" s="213"/>
      <c r="AT808" s="214" t="s">
        <v>229</v>
      </c>
      <c r="AU808" s="214" t="s">
        <v>89</v>
      </c>
      <c r="AV808" s="13" t="s">
        <v>89</v>
      </c>
      <c r="AW808" s="13" t="s">
        <v>4</v>
      </c>
      <c r="AX808" s="13" t="s">
        <v>83</v>
      </c>
      <c r="AY808" s="214" t="s">
        <v>220</v>
      </c>
    </row>
    <row r="809" spans="1:65" s="2" customFormat="1" ht="24">
      <c r="A809" s="34"/>
      <c r="B809" s="35"/>
      <c r="C809" s="190" t="s">
        <v>1693</v>
      </c>
      <c r="D809" s="190" t="s">
        <v>222</v>
      </c>
      <c r="E809" s="191" t="s">
        <v>1694</v>
      </c>
      <c r="F809" s="192" t="s">
        <v>1695</v>
      </c>
      <c r="G809" s="193" t="s">
        <v>996</v>
      </c>
      <c r="H809" s="246"/>
      <c r="I809" s="195"/>
      <c r="J809" s="196">
        <f>ROUND(I809*H809,2)</f>
        <v>0</v>
      </c>
      <c r="K809" s="192" t="s">
        <v>226</v>
      </c>
      <c r="L809" s="39"/>
      <c r="M809" s="197" t="s">
        <v>1</v>
      </c>
      <c r="N809" s="198" t="s">
        <v>42</v>
      </c>
      <c r="O809" s="71"/>
      <c r="P809" s="199">
        <f>O809*H809</f>
        <v>0</v>
      </c>
      <c r="Q809" s="199">
        <v>0</v>
      </c>
      <c r="R809" s="199">
        <f>Q809*H809</f>
        <v>0</v>
      </c>
      <c r="S809" s="199">
        <v>0</v>
      </c>
      <c r="T809" s="200">
        <f>S809*H809</f>
        <v>0</v>
      </c>
      <c r="U809" s="34"/>
      <c r="V809" s="34"/>
      <c r="W809" s="34"/>
      <c r="X809" s="34"/>
      <c r="Y809" s="34"/>
      <c r="Z809" s="34"/>
      <c r="AA809" s="34"/>
      <c r="AB809" s="34"/>
      <c r="AC809" s="34"/>
      <c r="AD809" s="34"/>
      <c r="AE809" s="34"/>
      <c r="AR809" s="201" t="s">
        <v>298</v>
      </c>
      <c r="AT809" s="201" t="s">
        <v>222</v>
      </c>
      <c r="AU809" s="201" t="s">
        <v>89</v>
      </c>
      <c r="AY809" s="17" t="s">
        <v>220</v>
      </c>
      <c r="BE809" s="202">
        <f>IF(N809="základní",J809,0)</f>
        <v>0</v>
      </c>
      <c r="BF809" s="202">
        <f>IF(N809="snížená",J809,0)</f>
        <v>0</v>
      </c>
      <c r="BG809" s="202">
        <f>IF(N809="zákl. přenesená",J809,0)</f>
        <v>0</v>
      </c>
      <c r="BH809" s="202">
        <f>IF(N809="sníž. přenesená",J809,0)</f>
        <v>0</v>
      </c>
      <c r="BI809" s="202">
        <f>IF(N809="nulová",J809,0)</f>
        <v>0</v>
      </c>
      <c r="BJ809" s="17" t="s">
        <v>89</v>
      </c>
      <c r="BK809" s="202">
        <f>ROUND(I809*H809,2)</f>
        <v>0</v>
      </c>
      <c r="BL809" s="17" t="s">
        <v>298</v>
      </c>
      <c r="BM809" s="201" t="s">
        <v>1696</v>
      </c>
    </row>
    <row r="810" spans="2:63" s="12" customFormat="1" ht="22.9" customHeight="1">
      <c r="B810" s="174"/>
      <c r="C810" s="175"/>
      <c r="D810" s="176" t="s">
        <v>75</v>
      </c>
      <c r="E810" s="188" t="s">
        <v>1697</v>
      </c>
      <c r="F810" s="188" t="s">
        <v>1698</v>
      </c>
      <c r="G810" s="175"/>
      <c r="H810" s="175"/>
      <c r="I810" s="178"/>
      <c r="J810" s="189">
        <f>BK810</f>
        <v>0</v>
      </c>
      <c r="K810" s="175"/>
      <c r="L810" s="180"/>
      <c r="M810" s="181"/>
      <c r="N810" s="182"/>
      <c r="O810" s="182"/>
      <c r="P810" s="183">
        <f>SUM(P811:P839)</f>
        <v>0</v>
      </c>
      <c r="Q810" s="182"/>
      <c r="R810" s="183">
        <f>SUM(R811:R839)</f>
        <v>10.0658336</v>
      </c>
      <c r="S810" s="182"/>
      <c r="T810" s="184">
        <f>SUM(T811:T839)</f>
        <v>0</v>
      </c>
      <c r="AR810" s="185" t="s">
        <v>89</v>
      </c>
      <c r="AT810" s="186" t="s">
        <v>75</v>
      </c>
      <c r="AU810" s="186" t="s">
        <v>83</v>
      </c>
      <c r="AY810" s="185" t="s">
        <v>220</v>
      </c>
      <c r="BK810" s="187">
        <f>SUM(BK811:BK839)</f>
        <v>0</v>
      </c>
    </row>
    <row r="811" spans="1:65" s="2" customFormat="1" ht="33" customHeight="1">
      <c r="A811" s="34"/>
      <c r="B811" s="35"/>
      <c r="C811" s="190" t="s">
        <v>1699</v>
      </c>
      <c r="D811" s="190" t="s">
        <v>222</v>
      </c>
      <c r="E811" s="191" t="s">
        <v>1700</v>
      </c>
      <c r="F811" s="192" t="s">
        <v>1701</v>
      </c>
      <c r="G811" s="193" t="s">
        <v>301</v>
      </c>
      <c r="H811" s="194">
        <v>434.052</v>
      </c>
      <c r="I811" s="195"/>
      <c r="J811" s="196">
        <f>ROUND(I811*H811,2)</f>
        <v>0</v>
      </c>
      <c r="K811" s="192" t="s">
        <v>226</v>
      </c>
      <c r="L811" s="39"/>
      <c r="M811" s="197" t="s">
        <v>1</v>
      </c>
      <c r="N811" s="198" t="s">
        <v>42</v>
      </c>
      <c r="O811" s="71"/>
      <c r="P811" s="199">
        <f>O811*H811</f>
        <v>0</v>
      </c>
      <c r="Q811" s="199">
        <v>0.003</v>
      </c>
      <c r="R811" s="199">
        <f>Q811*H811</f>
        <v>1.302156</v>
      </c>
      <c r="S811" s="199">
        <v>0</v>
      </c>
      <c r="T811" s="200">
        <f>S811*H811</f>
        <v>0</v>
      </c>
      <c r="U811" s="34"/>
      <c r="V811" s="34"/>
      <c r="W811" s="34"/>
      <c r="X811" s="34"/>
      <c r="Y811" s="34"/>
      <c r="Z811" s="34"/>
      <c r="AA811" s="34"/>
      <c r="AB811" s="34"/>
      <c r="AC811" s="34"/>
      <c r="AD811" s="34"/>
      <c r="AE811" s="34"/>
      <c r="AR811" s="201" t="s">
        <v>298</v>
      </c>
      <c r="AT811" s="201" t="s">
        <v>222</v>
      </c>
      <c r="AU811" s="201" t="s">
        <v>89</v>
      </c>
      <c r="AY811" s="17" t="s">
        <v>220</v>
      </c>
      <c r="BE811" s="202">
        <f>IF(N811="základní",J811,0)</f>
        <v>0</v>
      </c>
      <c r="BF811" s="202">
        <f>IF(N811="snížená",J811,0)</f>
        <v>0</v>
      </c>
      <c r="BG811" s="202">
        <f>IF(N811="zákl. přenesená",J811,0)</f>
        <v>0</v>
      </c>
      <c r="BH811" s="202">
        <f>IF(N811="sníž. přenesená",J811,0)</f>
        <v>0</v>
      </c>
      <c r="BI811" s="202">
        <f>IF(N811="nulová",J811,0)</f>
        <v>0</v>
      </c>
      <c r="BJ811" s="17" t="s">
        <v>89</v>
      </c>
      <c r="BK811" s="202">
        <f>ROUND(I811*H811,2)</f>
        <v>0</v>
      </c>
      <c r="BL811" s="17" t="s">
        <v>298</v>
      </c>
      <c r="BM811" s="201" t="s">
        <v>1702</v>
      </c>
    </row>
    <row r="812" spans="2:51" s="13" customFormat="1" ht="12">
      <c r="B812" s="203"/>
      <c r="C812" s="204"/>
      <c r="D812" s="205" t="s">
        <v>229</v>
      </c>
      <c r="E812" s="206" t="s">
        <v>1</v>
      </c>
      <c r="F812" s="207" t="s">
        <v>1703</v>
      </c>
      <c r="G812" s="204"/>
      <c r="H812" s="208">
        <v>27.174</v>
      </c>
      <c r="I812" s="209"/>
      <c r="J812" s="204"/>
      <c r="K812" s="204"/>
      <c r="L812" s="210"/>
      <c r="M812" s="211"/>
      <c r="N812" s="212"/>
      <c r="O812" s="212"/>
      <c r="P812" s="212"/>
      <c r="Q812" s="212"/>
      <c r="R812" s="212"/>
      <c r="S812" s="212"/>
      <c r="T812" s="213"/>
      <c r="AT812" s="214" t="s">
        <v>229</v>
      </c>
      <c r="AU812" s="214" t="s">
        <v>89</v>
      </c>
      <c r="AV812" s="13" t="s">
        <v>89</v>
      </c>
      <c r="AW812" s="13" t="s">
        <v>31</v>
      </c>
      <c r="AX812" s="13" t="s">
        <v>76</v>
      </c>
      <c r="AY812" s="214" t="s">
        <v>220</v>
      </c>
    </row>
    <row r="813" spans="2:51" s="13" customFormat="1" ht="12">
      <c r="B813" s="203"/>
      <c r="C813" s="204"/>
      <c r="D813" s="205" t="s">
        <v>229</v>
      </c>
      <c r="E813" s="206" t="s">
        <v>1</v>
      </c>
      <c r="F813" s="207" t="s">
        <v>1704</v>
      </c>
      <c r="G813" s="204"/>
      <c r="H813" s="208">
        <v>12.683</v>
      </c>
      <c r="I813" s="209"/>
      <c r="J813" s="204"/>
      <c r="K813" s="204"/>
      <c r="L813" s="210"/>
      <c r="M813" s="211"/>
      <c r="N813" s="212"/>
      <c r="O813" s="212"/>
      <c r="P813" s="212"/>
      <c r="Q813" s="212"/>
      <c r="R813" s="212"/>
      <c r="S813" s="212"/>
      <c r="T813" s="213"/>
      <c r="AT813" s="214" t="s">
        <v>229</v>
      </c>
      <c r="AU813" s="214" t="s">
        <v>89</v>
      </c>
      <c r="AV813" s="13" t="s">
        <v>89</v>
      </c>
      <c r="AW813" s="13" t="s">
        <v>31</v>
      </c>
      <c r="AX813" s="13" t="s">
        <v>76</v>
      </c>
      <c r="AY813" s="214" t="s">
        <v>220</v>
      </c>
    </row>
    <row r="814" spans="2:51" s="13" customFormat="1" ht="12">
      <c r="B814" s="203"/>
      <c r="C814" s="204"/>
      <c r="D814" s="205" t="s">
        <v>229</v>
      </c>
      <c r="E814" s="206" t="s">
        <v>1</v>
      </c>
      <c r="F814" s="207" t="s">
        <v>1705</v>
      </c>
      <c r="G814" s="204"/>
      <c r="H814" s="208">
        <v>26.149</v>
      </c>
      <c r="I814" s="209"/>
      <c r="J814" s="204"/>
      <c r="K814" s="204"/>
      <c r="L814" s="210"/>
      <c r="M814" s="211"/>
      <c r="N814" s="212"/>
      <c r="O814" s="212"/>
      <c r="P814" s="212"/>
      <c r="Q814" s="212"/>
      <c r="R814" s="212"/>
      <c r="S814" s="212"/>
      <c r="T814" s="213"/>
      <c r="AT814" s="214" t="s">
        <v>229</v>
      </c>
      <c r="AU814" s="214" t="s">
        <v>89</v>
      </c>
      <c r="AV814" s="13" t="s">
        <v>89</v>
      </c>
      <c r="AW814" s="13" t="s">
        <v>31</v>
      </c>
      <c r="AX814" s="13" t="s">
        <v>76</v>
      </c>
      <c r="AY814" s="214" t="s">
        <v>220</v>
      </c>
    </row>
    <row r="815" spans="2:51" s="13" customFormat="1" ht="12">
      <c r="B815" s="203"/>
      <c r="C815" s="204"/>
      <c r="D815" s="205" t="s">
        <v>229</v>
      </c>
      <c r="E815" s="206" t="s">
        <v>1</v>
      </c>
      <c r="F815" s="207" t="s">
        <v>1706</v>
      </c>
      <c r="G815" s="204"/>
      <c r="H815" s="208">
        <v>26.447</v>
      </c>
      <c r="I815" s="209"/>
      <c r="J815" s="204"/>
      <c r="K815" s="204"/>
      <c r="L815" s="210"/>
      <c r="M815" s="211"/>
      <c r="N815" s="212"/>
      <c r="O815" s="212"/>
      <c r="P815" s="212"/>
      <c r="Q815" s="212"/>
      <c r="R815" s="212"/>
      <c r="S815" s="212"/>
      <c r="T815" s="213"/>
      <c r="AT815" s="214" t="s">
        <v>229</v>
      </c>
      <c r="AU815" s="214" t="s">
        <v>89</v>
      </c>
      <c r="AV815" s="13" t="s">
        <v>89</v>
      </c>
      <c r="AW815" s="13" t="s">
        <v>31</v>
      </c>
      <c r="AX815" s="13" t="s">
        <v>76</v>
      </c>
      <c r="AY815" s="214" t="s">
        <v>220</v>
      </c>
    </row>
    <row r="816" spans="2:51" s="13" customFormat="1" ht="12">
      <c r="B816" s="203"/>
      <c r="C816" s="204"/>
      <c r="D816" s="205" t="s">
        <v>229</v>
      </c>
      <c r="E816" s="206" t="s">
        <v>1</v>
      </c>
      <c r="F816" s="207" t="s">
        <v>1707</v>
      </c>
      <c r="G816" s="204"/>
      <c r="H816" s="208">
        <v>16.484</v>
      </c>
      <c r="I816" s="209"/>
      <c r="J816" s="204"/>
      <c r="K816" s="204"/>
      <c r="L816" s="210"/>
      <c r="M816" s="211"/>
      <c r="N816" s="212"/>
      <c r="O816" s="212"/>
      <c r="P816" s="212"/>
      <c r="Q816" s="212"/>
      <c r="R816" s="212"/>
      <c r="S816" s="212"/>
      <c r="T816" s="213"/>
      <c r="AT816" s="214" t="s">
        <v>229</v>
      </c>
      <c r="AU816" s="214" t="s">
        <v>89</v>
      </c>
      <c r="AV816" s="13" t="s">
        <v>89</v>
      </c>
      <c r="AW816" s="13" t="s">
        <v>31</v>
      </c>
      <c r="AX816" s="13" t="s">
        <v>76</v>
      </c>
      <c r="AY816" s="214" t="s">
        <v>220</v>
      </c>
    </row>
    <row r="817" spans="2:51" s="13" customFormat="1" ht="12">
      <c r="B817" s="203"/>
      <c r="C817" s="204"/>
      <c r="D817" s="205" t="s">
        <v>229</v>
      </c>
      <c r="E817" s="206" t="s">
        <v>1</v>
      </c>
      <c r="F817" s="207" t="s">
        <v>1708</v>
      </c>
      <c r="G817" s="204"/>
      <c r="H817" s="208">
        <v>23.708</v>
      </c>
      <c r="I817" s="209"/>
      <c r="J817" s="204"/>
      <c r="K817" s="204"/>
      <c r="L817" s="210"/>
      <c r="M817" s="211"/>
      <c r="N817" s="212"/>
      <c r="O817" s="212"/>
      <c r="P817" s="212"/>
      <c r="Q817" s="212"/>
      <c r="R817" s="212"/>
      <c r="S817" s="212"/>
      <c r="T817" s="213"/>
      <c r="AT817" s="214" t="s">
        <v>229</v>
      </c>
      <c r="AU817" s="214" t="s">
        <v>89</v>
      </c>
      <c r="AV817" s="13" t="s">
        <v>89</v>
      </c>
      <c r="AW817" s="13" t="s">
        <v>31</v>
      </c>
      <c r="AX817" s="13" t="s">
        <v>76</v>
      </c>
      <c r="AY817" s="214" t="s">
        <v>220</v>
      </c>
    </row>
    <row r="818" spans="2:51" s="13" customFormat="1" ht="12">
      <c r="B818" s="203"/>
      <c r="C818" s="204"/>
      <c r="D818" s="205" t="s">
        <v>229</v>
      </c>
      <c r="E818" s="206" t="s">
        <v>1</v>
      </c>
      <c r="F818" s="207" t="s">
        <v>1709</v>
      </c>
      <c r="G818" s="204"/>
      <c r="H818" s="208">
        <v>25.25</v>
      </c>
      <c r="I818" s="209"/>
      <c r="J818" s="204"/>
      <c r="K818" s="204"/>
      <c r="L818" s="210"/>
      <c r="M818" s="211"/>
      <c r="N818" s="212"/>
      <c r="O818" s="212"/>
      <c r="P818" s="212"/>
      <c r="Q818" s="212"/>
      <c r="R818" s="212"/>
      <c r="S818" s="212"/>
      <c r="T818" s="213"/>
      <c r="AT818" s="214" t="s">
        <v>229</v>
      </c>
      <c r="AU818" s="214" t="s">
        <v>89</v>
      </c>
      <c r="AV818" s="13" t="s">
        <v>89</v>
      </c>
      <c r="AW818" s="13" t="s">
        <v>31</v>
      </c>
      <c r="AX818" s="13" t="s">
        <v>76</v>
      </c>
      <c r="AY818" s="214" t="s">
        <v>220</v>
      </c>
    </row>
    <row r="819" spans="2:51" s="13" customFormat="1" ht="12">
      <c r="B819" s="203"/>
      <c r="C819" s="204"/>
      <c r="D819" s="205" t="s">
        <v>229</v>
      </c>
      <c r="E819" s="206" t="s">
        <v>1</v>
      </c>
      <c r="F819" s="207" t="s">
        <v>1710</v>
      </c>
      <c r="G819" s="204"/>
      <c r="H819" s="208">
        <v>39.396</v>
      </c>
      <c r="I819" s="209"/>
      <c r="J819" s="204"/>
      <c r="K819" s="204"/>
      <c r="L819" s="210"/>
      <c r="M819" s="211"/>
      <c r="N819" s="212"/>
      <c r="O819" s="212"/>
      <c r="P819" s="212"/>
      <c r="Q819" s="212"/>
      <c r="R819" s="212"/>
      <c r="S819" s="212"/>
      <c r="T819" s="213"/>
      <c r="AT819" s="214" t="s">
        <v>229</v>
      </c>
      <c r="AU819" s="214" t="s">
        <v>89</v>
      </c>
      <c r="AV819" s="13" t="s">
        <v>89</v>
      </c>
      <c r="AW819" s="13" t="s">
        <v>31</v>
      </c>
      <c r="AX819" s="13" t="s">
        <v>76</v>
      </c>
      <c r="AY819" s="214" t="s">
        <v>220</v>
      </c>
    </row>
    <row r="820" spans="2:51" s="13" customFormat="1" ht="12">
      <c r="B820" s="203"/>
      <c r="C820" s="204"/>
      <c r="D820" s="205" t="s">
        <v>229</v>
      </c>
      <c r="E820" s="206" t="s">
        <v>1</v>
      </c>
      <c r="F820" s="207" t="s">
        <v>1711</v>
      </c>
      <c r="G820" s="204"/>
      <c r="H820" s="208">
        <v>-6.895</v>
      </c>
      <c r="I820" s="209"/>
      <c r="J820" s="204"/>
      <c r="K820" s="204"/>
      <c r="L820" s="210"/>
      <c r="M820" s="211"/>
      <c r="N820" s="212"/>
      <c r="O820" s="212"/>
      <c r="P820" s="212"/>
      <c r="Q820" s="212"/>
      <c r="R820" s="212"/>
      <c r="S820" s="212"/>
      <c r="T820" s="213"/>
      <c r="AT820" s="214" t="s">
        <v>229</v>
      </c>
      <c r="AU820" s="214" t="s">
        <v>89</v>
      </c>
      <c r="AV820" s="13" t="s">
        <v>89</v>
      </c>
      <c r="AW820" s="13" t="s">
        <v>31</v>
      </c>
      <c r="AX820" s="13" t="s">
        <v>76</v>
      </c>
      <c r="AY820" s="214" t="s">
        <v>220</v>
      </c>
    </row>
    <row r="821" spans="2:51" s="13" customFormat="1" ht="12">
      <c r="B821" s="203"/>
      <c r="C821" s="204"/>
      <c r="D821" s="205" t="s">
        <v>229</v>
      </c>
      <c r="E821" s="206" t="s">
        <v>1</v>
      </c>
      <c r="F821" s="207" t="s">
        <v>1712</v>
      </c>
      <c r="G821" s="204"/>
      <c r="H821" s="208">
        <v>35.578</v>
      </c>
      <c r="I821" s="209"/>
      <c r="J821" s="204"/>
      <c r="K821" s="204"/>
      <c r="L821" s="210"/>
      <c r="M821" s="211"/>
      <c r="N821" s="212"/>
      <c r="O821" s="212"/>
      <c r="P821" s="212"/>
      <c r="Q821" s="212"/>
      <c r="R821" s="212"/>
      <c r="S821" s="212"/>
      <c r="T821" s="213"/>
      <c r="AT821" s="214" t="s">
        <v>229</v>
      </c>
      <c r="AU821" s="214" t="s">
        <v>89</v>
      </c>
      <c r="AV821" s="13" t="s">
        <v>89</v>
      </c>
      <c r="AW821" s="13" t="s">
        <v>31</v>
      </c>
      <c r="AX821" s="13" t="s">
        <v>76</v>
      </c>
      <c r="AY821" s="214" t="s">
        <v>220</v>
      </c>
    </row>
    <row r="822" spans="2:51" s="13" customFormat="1" ht="12">
      <c r="B822" s="203"/>
      <c r="C822" s="204"/>
      <c r="D822" s="205" t="s">
        <v>229</v>
      </c>
      <c r="E822" s="206" t="s">
        <v>1</v>
      </c>
      <c r="F822" s="207" t="s">
        <v>1713</v>
      </c>
      <c r="G822" s="204"/>
      <c r="H822" s="208">
        <v>18.093</v>
      </c>
      <c r="I822" s="209"/>
      <c r="J822" s="204"/>
      <c r="K822" s="204"/>
      <c r="L822" s="210"/>
      <c r="M822" s="211"/>
      <c r="N822" s="212"/>
      <c r="O822" s="212"/>
      <c r="P822" s="212"/>
      <c r="Q822" s="212"/>
      <c r="R822" s="212"/>
      <c r="S822" s="212"/>
      <c r="T822" s="213"/>
      <c r="AT822" s="214" t="s">
        <v>229</v>
      </c>
      <c r="AU822" s="214" t="s">
        <v>89</v>
      </c>
      <c r="AV822" s="13" t="s">
        <v>89</v>
      </c>
      <c r="AW822" s="13" t="s">
        <v>31</v>
      </c>
      <c r="AX822" s="13" t="s">
        <v>76</v>
      </c>
      <c r="AY822" s="214" t="s">
        <v>220</v>
      </c>
    </row>
    <row r="823" spans="2:51" s="13" customFormat="1" ht="12">
      <c r="B823" s="203"/>
      <c r="C823" s="204"/>
      <c r="D823" s="205" t="s">
        <v>229</v>
      </c>
      <c r="E823" s="206" t="s">
        <v>1</v>
      </c>
      <c r="F823" s="207" t="s">
        <v>1714</v>
      </c>
      <c r="G823" s="204"/>
      <c r="H823" s="208">
        <v>2.97</v>
      </c>
      <c r="I823" s="209"/>
      <c r="J823" s="204"/>
      <c r="K823" s="204"/>
      <c r="L823" s="210"/>
      <c r="M823" s="211"/>
      <c r="N823" s="212"/>
      <c r="O823" s="212"/>
      <c r="P823" s="212"/>
      <c r="Q823" s="212"/>
      <c r="R823" s="212"/>
      <c r="S823" s="212"/>
      <c r="T823" s="213"/>
      <c r="AT823" s="214" t="s">
        <v>229</v>
      </c>
      <c r="AU823" s="214" t="s">
        <v>89</v>
      </c>
      <c r="AV823" s="13" t="s">
        <v>89</v>
      </c>
      <c r="AW823" s="13" t="s">
        <v>31</v>
      </c>
      <c r="AX823" s="13" t="s">
        <v>76</v>
      </c>
      <c r="AY823" s="214" t="s">
        <v>220</v>
      </c>
    </row>
    <row r="824" spans="2:51" s="13" customFormat="1" ht="12">
      <c r="B824" s="203"/>
      <c r="C824" s="204"/>
      <c r="D824" s="205" t="s">
        <v>229</v>
      </c>
      <c r="E824" s="206" t="s">
        <v>1</v>
      </c>
      <c r="F824" s="207" t="s">
        <v>1715</v>
      </c>
      <c r="G824" s="204"/>
      <c r="H824" s="208">
        <v>35.032</v>
      </c>
      <c r="I824" s="209"/>
      <c r="J824" s="204"/>
      <c r="K824" s="204"/>
      <c r="L824" s="210"/>
      <c r="M824" s="211"/>
      <c r="N824" s="212"/>
      <c r="O824" s="212"/>
      <c r="P824" s="212"/>
      <c r="Q824" s="212"/>
      <c r="R824" s="212"/>
      <c r="S824" s="212"/>
      <c r="T824" s="213"/>
      <c r="AT824" s="214" t="s">
        <v>229</v>
      </c>
      <c r="AU824" s="214" t="s">
        <v>89</v>
      </c>
      <c r="AV824" s="13" t="s">
        <v>89</v>
      </c>
      <c r="AW824" s="13" t="s">
        <v>31</v>
      </c>
      <c r="AX824" s="13" t="s">
        <v>76</v>
      </c>
      <c r="AY824" s="214" t="s">
        <v>220</v>
      </c>
    </row>
    <row r="825" spans="2:51" s="13" customFormat="1" ht="12">
      <c r="B825" s="203"/>
      <c r="C825" s="204"/>
      <c r="D825" s="205" t="s">
        <v>229</v>
      </c>
      <c r="E825" s="206" t="s">
        <v>1</v>
      </c>
      <c r="F825" s="207" t="s">
        <v>1716</v>
      </c>
      <c r="G825" s="204"/>
      <c r="H825" s="208">
        <v>23.679</v>
      </c>
      <c r="I825" s="209"/>
      <c r="J825" s="204"/>
      <c r="K825" s="204"/>
      <c r="L825" s="210"/>
      <c r="M825" s="211"/>
      <c r="N825" s="212"/>
      <c r="O825" s="212"/>
      <c r="P825" s="212"/>
      <c r="Q825" s="212"/>
      <c r="R825" s="212"/>
      <c r="S825" s="212"/>
      <c r="T825" s="213"/>
      <c r="AT825" s="214" t="s">
        <v>229</v>
      </c>
      <c r="AU825" s="214" t="s">
        <v>89</v>
      </c>
      <c r="AV825" s="13" t="s">
        <v>89</v>
      </c>
      <c r="AW825" s="13" t="s">
        <v>31</v>
      </c>
      <c r="AX825" s="13" t="s">
        <v>76</v>
      </c>
      <c r="AY825" s="214" t="s">
        <v>220</v>
      </c>
    </row>
    <row r="826" spans="2:51" s="13" customFormat="1" ht="12">
      <c r="B826" s="203"/>
      <c r="C826" s="204"/>
      <c r="D826" s="205" t="s">
        <v>229</v>
      </c>
      <c r="E826" s="206" t="s">
        <v>1</v>
      </c>
      <c r="F826" s="207" t="s">
        <v>1717</v>
      </c>
      <c r="G826" s="204"/>
      <c r="H826" s="208">
        <v>2.955</v>
      </c>
      <c r="I826" s="209"/>
      <c r="J826" s="204"/>
      <c r="K826" s="204"/>
      <c r="L826" s="210"/>
      <c r="M826" s="211"/>
      <c r="N826" s="212"/>
      <c r="O826" s="212"/>
      <c r="P826" s="212"/>
      <c r="Q826" s="212"/>
      <c r="R826" s="212"/>
      <c r="S826" s="212"/>
      <c r="T826" s="213"/>
      <c r="AT826" s="214" t="s">
        <v>229</v>
      </c>
      <c r="AU826" s="214" t="s">
        <v>89</v>
      </c>
      <c r="AV826" s="13" t="s">
        <v>89</v>
      </c>
      <c r="AW826" s="13" t="s">
        <v>31</v>
      </c>
      <c r="AX826" s="13" t="s">
        <v>76</v>
      </c>
      <c r="AY826" s="214" t="s">
        <v>220</v>
      </c>
    </row>
    <row r="827" spans="2:51" s="13" customFormat="1" ht="22.5">
      <c r="B827" s="203"/>
      <c r="C827" s="204"/>
      <c r="D827" s="205" t="s">
        <v>229</v>
      </c>
      <c r="E827" s="206" t="s">
        <v>1</v>
      </c>
      <c r="F827" s="207" t="s">
        <v>1718</v>
      </c>
      <c r="G827" s="204"/>
      <c r="H827" s="208">
        <v>32.501</v>
      </c>
      <c r="I827" s="209"/>
      <c r="J827" s="204"/>
      <c r="K827" s="204"/>
      <c r="L827" s="210"/>
      <c r="M827" s="211"/>
      <c r="N827" s="212"/>
      <c r="O827" s="212"/>
      <c r="P827" s="212"/>
      <c r="Q827" s="212"/>
      <c r="R827" s="212"/>
      <c r="S827" s="212"/>
      <c r="T827" s="213"/>
      <c r="AT827" s="214" t="s">
        <v>229</v>
      </c>
      <c r="AU827" s="214" t="s">
        <v>89</v>
      </c>
      <c r="AV827" s="13" t="s">
        <v>89</v>
      </c>
      <c r="AW827" s="13" t="s">
        <v>31</v>
      </c>
      <c r="AX827" s="13" t="s">
        <v>76</v>
      </c>
      <c r="AY827" s="214" t="s">
        <v>220</v>
      </c>
    </row>
    <row r="828" spans="2:51" s="13" customFormat="1" ht="12">
      <c r="B828" s="203"/>
      <c r="C828" s="204"/>
      <c r="D828" s="205" t="s">
        <v>229</v>
      </c>
      <c r="E828" s="206" t="s">
        <v>1</v>
      </c>
      <c r="F828" s="207" t="s">
        <v>1719</v>
      </c>
      <c r="G828" s="204"/>
      <c r="H828" s="208">
        <v>28.551</v>
      </c>
      <c r="I828" s="209"/>
      <c r="J828" s="204"/>
      <c r="K828" s="204"/>
      <c r="L828" s="210"/>
      <c r="M828" s="211"/>
      <c r="N828" s="212"/>
      <c r="O828" s="212"/>
      <c r="P828" s="212"/>
      <c r="Q828" s="212"/>
      <c r="R828" s="212"/>
      <c r="S828" s="212"/>
      <c r="T828" s="213"/>
      <c r="AT828" s="214" t="s">
        <v>229</v>
      </c>
      <c r="AU828" s="214" t="s">
        <v>89</v>
      </c>
      <c r="AV828" s="13" t="s">
        <v>89</v>
      </c>
      <c r="AW828" s="13" t="s">
        <v>31</v>
      </c>
      <c r="AX828" s="13" t="s">
        <v>76</v>
      </c>
      <c r="AY828" s="214" t="s">
        <v>220</v>
      </c>
    </row>
    <row r="829" spans="2:51" s="13" customFormat="1" ht="12">
      <c r="B829" s="203"/>
      <c r="C829" s="204"/>
      <c r="D829" s="205" t="s">
        <v>229</v>
      </c>
      <c r="E829" s="206" t="s">
        <v>1</v>
      </c>
      <c r="F829" s="207" t="s">
        <v>1720</v>
      </c>
      <c r="G829" s="204"/>
      <c r="H829" s="208">
        <v>24.91</v>
      </c>
      <c r="I829" s="209"/>
      <c r="J829" s="204"/>
      <c r="K829" s="204"/>
      <c r="L829" s="210"/>
      <c r="M829" s="211"/>
      <c r="N829" s="212"/>
      <c r="O829" s="212"/>
      <c r="P829" s="212"/>
      <c r="Q829" s="212"/>
      <c r="R829" s="212"/>
      <c r="S829" s="212"/>
      <c r="T829" s="213"/>
      <c r="AT829" s="214" t="s">
        <v>229</v>
      </c>
      <c r="AU829" s="214" t="s">
        <v>89</v>
      </c>
      <c r="AV829" s="13" t="s">
        <v>89</v>
      </c>
      <c r="AW829" s="13" t="s">
        <v>31</v>
      </c>
      <c r="AX829" s="13" t="s">
        <v>76</v>
      </c>
      <c r="AY829" s="214" t="s">
        <v>220</v>
      </c>
    </row>
    <row r="830" spans="2:51" s="13" customFormat="1" ht="12">
      <c r="B830" s="203"/>
      <c r="C830" s="204"/>
      <c r="D830" s="205" t="s">
        <v>229</v>
      </c>
      <c r="E830" s="206" t="s">
        <v>1</v>
      </c>
      <c r="F830" s="207" t="s">
        <v>1721</v>
      </c>
      <c r="G830" s="204"/>
      <c r="H830" s="208">
        <v>18.324</v>
      </c>
      <c r="I830" s="209"/>
      <c r="J830" s="204"/>
      <c r="K830" s="204"/>
      <c r="L830" s="210"/>
      <c r="M830" s="211"/>
      <c r="N830" s="212"/>
      <c r="O830" s="212"/>
      <c r="P830" s="212"/>
      <c r="Q830" s="212"/>
      <c r="R830" s="212"/>
      <c r="S830" s="212"/>
      <c r="T830" s="213"/>
      <c r="AT830" s="214" t="s">
        <v>229</v>
      </c>
      <c r="AU830" s="214" t="s">
        <v>89</v>
      </c>
      <c r="AV830" s="13" t="s">
        <v>89</v>
      </c>
      <c r="AW830" s="13" t="s">
        <v>31</v>
      </c>
      <c r="AX830" s="13" t="s">
        <v>76</v>
      </c>
      <c r="AY830" s="214" t="s">
        <v>220</v>
      </c>
    </row>
    <row r="831" spans="2:51" s="13" customFormat="1" ht="12">
      <c r="B831" s="203"/>
      <c r="C831" s="204"/>
      <c r="D831" s="205" t="s">
        <v>229</v>
      </c>
      <c r="E831" s="206" t="s">
        <v>1</v>
      </c>
      <c r="F831" s="207" t="s">
        <v>1722</v>
      </c>
      <c r="G831" s="204"/>
      <c r="H831" s="208">
        <v>18.093</v>
      </c>
      <c r="I831" s="209"/>
      <c r="J831" s="204"/>
      <c r="K831" s="204"/>
      <c r="L831" s="210"/>
      <c r="M831" s="211"/>
      <c r="N831" s="212"/>
      <c r="O831" s="212"/>
      <c r="P831" s="212"/>
      <c r="Q831" s="212"/>
      <c r="R831" s="212"/>
      <c r="S831" s="212"/>
      <c r="T831" s="213"/>
      <c r="AT831" s="214" t="s">
        <v>229</v>
      </c>
      <c r="AU831" s="214" t="s">
        <v>89</v>
      </c>
      <c r="AV831" s="13" t="s">
        <v>89</v>
      </c>
      <c r="AW831" s="13" t="s">
        <v>31</v>
      </c>
      <c r="AX831" s="13" t="s">
        <v>76</v>
      </c>
      <c r="AY831" s="214" t="s">
        <v>220</v>
      </c>
    </row>
    <row r="832" spans="2:51" s="13" customFormat="1" ht="12">
      <c r="B832" s="203"/>
      <c r="C832" s="204"/>
      <c r="D832" s="205" t="s">
        <v>229</v>
      </c>
      <c r="E832" s="206" t="s">
        <v>1</v>
      </c>
      <c r="F832" s="207" t="s">
        <v>1723</v>
      </c>
      <c r="G832" s="204"/>
      <c r="H832" s="208">
        <v>2.97</v>
      </c>
      <c r="I832" s="209"/>
      <c r="J832" s="204"/>
      <c r="K832" s="204"/>
      <c r="L832" s="210"/>
      <c r="M832" s="211"/>
      <c r="N832" s="212"/>
      <c r="O832" s="212"/>
      <c r="P832" s="212"/>
      <c r="Q832" s="212"/>
      <c r="R832" s="212"/>
      <c r="S832" s="212"/>
      <c r="T832" s="213"/>
      <c r="AT832" s="214" t="s">
        <v>229</v>
      </c>
      <c r="AU832" s="214" t="s">
        <v>89</v>
      </c>
      <c r="AV832" s="13" t="s">
        <v>89</v>
      </c>
      <c r="AW832" s="13" t="s">
        <v>31</v>
      </c>
      <c r="AX832" s="13" t="s">
        <v>76</v>
      </c>
      <c r="AY832" s="214" t="s">
        <v>220</v>
      </c>
    </row>
    <row r="833" spans="2:51" s="14" customFormat="1" ht="12">
      <c r="B833" s="215"/>
      <c r="C833" s="216"/>
      <c r="D833" s="205" t="s">
        <v>229</v>
      </c>
      <c r="E833" s="217" t="s">
        <v>1</v>
      </c>
      <c r="F833" s="218" t="s">
        <v>249</v>
      </c>
      <c r="G833" s="216"/>
      <c r="H833" s="219">
        <v>434.05199999999996</v>
      </c>
      <c r="I833" s="220"/>
      <c r="J833" s="216"/>
      <c r="K833" s="216"/>
      <c r="L833" s="221"/>
      <c r="M833" s="222"/>
      <c r="N833" s="223"/>
      <c r="O833" s="223"/>
      <c r="P833" s="223"/>
      <c r="Q833" s="223"/>
      <c r="R833" s="223"/>
      <c r="S833" s="223"/>
      <c r="T833" s="224"/>
      <c r="AT833" s="225" t="s">
        <v>229</v>
      </c>
      <c r="AU833" s="225" t="s">
        <v>89</v>
      </c>
      <c r="AV833" s="14" t="s">
        <v>227</v>
      </c>
      <c r="AW833" s="14" t="s">
        <v>31</v>
      </c>
      <c r="AX833" s="14" t="s">
        <v>83</v>
      </c>
      <c r="AY833" s="225" t="s">
        <v>220</v>
      </c>
    </row>
    <row r="834" spans="1:65" s="2" customFormat="1" ht="24">
      <c r="A834" s="34"/>
      <c r="B834" s="35"/>
      <c r="C834" s="226" t="s">
        <v>1724</v>
      </c>
      <c r="D834" s="226" t="s">
        <v>408</v>
      </c>
      <c r="E834" s="227" t="s">
        <v>1725</v>
      </c>
      <c r="F834" s="228" t="s">
        <v>1726</v>
      </c>
      <c r="G834" s="229" t="s">
        <v>301</v>
      </c>
      <c r="H834" s="230">
        <v>477.057</v>
      </c>
      <c r="I834" s="231"/>
      <c r="J834" s="232">
        <f>ROUND(I834*H834,2)</f>
        <v>0</v>
      </c>
      <c r="K834" s="228" t="s">
        <v>226</v>
      </c>
      <c r="L834" s="233"/>
      <c r="M834" s="234" t="s">
        <v>1</v>
      </c>
      <c r="N834" s="235" t="s">
        <v>42</v>
      </c>
      <c r="O834" s="71"/>
      <c r="P834" s="199">
        <f>O834*H834</f>
        <v>0</v>
      </c>
      <c r="Q834" s="199">
        <v>0.018</v>
      </c>
      <c r="R834" s="199">
        <f>Q834*H834</f>
        <v>8.587026</v>
      </c>
      <c r="S834" s="199">
        <v>0</v>
      </c>
      <c r="T834" s="200">
        <f>S834*H834</f>
        <v>0</v>
      </c>
      <c r="U834" s="34"/>
      <c r="V834" s="34"/>
      <c r="W834" s="34"/>
      <c r="X834" s="34"/>
      <c r="Y834" s="34"/>
      <c r="Z834" s="34"/>
      <c r="AA834" s="34"/>
      <c r="AB834" s="34"/>
      <c r="AC834" s="34"/>
      <c r="AD834" s="34"/>
      <c r="AE834" s="34"/>
      <c r="AR834" s="201" t="s">
        <v>399</v>
      </c>
      <c r="AT834" s="201" t="s">
        <v>408</v>
      </c>
      <c r="AU834" s="201" t="s">
        <v>89</v>
      </c>
      <c r="AY834" s="17" t="s">
        <v>220</v>
      </c>
      <c r="BE834" s="202">
        <f>IF(N834="základní",J834,0)</f>
        <v>0</v>
      </c>
      <c r="BF834" s="202">
        <f>IF(N834="snížená",J834,0)</f>
        <v>0</v>
      </c>
      <c r="BG834" s="202">
        <f>IF(N834="zákl. přenesená",J834,0)</f>
        <v>0</v>
      </c>
      <c r="BH834" s="202">
        <f>IF(N834="sníž. přenesená",J834,0)</f>
        <v>0</v>
      </c>
      <c r="BI834" s="202">
        <f>IF(N834="nulová",J834,0)</f>
        <v>0</v>
      </c>
      <c r="BJ834" s="17" t="s">
        <v>89</v>
      </c>
      <c r="BK834" s="202">
        <f>ROUND(I834*H834,2)</f>
        <v>0</v>
      </c>
      <c r="BL834" s="17" t="s">
        <v>298</v>
      </c>
      <c r="BM834" s="201" t="s">
        <v>1727</v>
      </c>
    </row>
    <row r="835" spans="2:51" s="13" customFormat="1" ht="12">
      <c r="B835" s="203"/>
      <c r="C835" s="204"/>
      <c r="D835" s="205" t="s">
        <v>229</v>
      </c>
      <c r="E835" s="204"/>
      <c r="F835" s="207" t="s">
        <v>1728</v>
      </c>
      <c r="G835" s="204"/>
      <c r="H835" s="208">
        <v>477.057</v>
      </c>
      <c r="I835" s="209"/>
      <c r="J835" s="204"/>
      <c r="K835" s="204"/>
      <c r="L835" s="210"/>
      <c r="M835" s="211"/>
      <c r="N835" s="212"/>
      <c r="O835" s="212"/>
      <c r="P835" s="212"/>
      <c r="Q835" s="212"/>
      <c r="R835" s="212"/>
      <c r="S835" s="212"/>
      <c r="T835" s="213"/>
      <c r="AT835" s="214" t="s">
        <v>229</v>
      </c>
      <c r="AU835" s="214" t="s">
        <v>89</v>
      </c>
      <c r="AV835" s="13" t="s">
        <v>89</v>
      </c>
      <c r="AW835" s="13" t="s">
        <v>4</v>
      </c>
      <c r="AX835" s="13" t="s">
        <v>83</v>
      </c>
      <c r="AY835" s="214" t="s">
        <v>220</v>
      </c>
    </row>
    <row r="836" spans="1:65" s="2" customFormat="1" ht="21.75" customHeight="1">
      <c r="A836" s="34"/>
      <c r="B836" s="35"/>
      <c r="C836" s="190" t="s">
        <v>1729</v>
      </c>
      <c r="D836" s="190" t="s">
        <v>222</v>
      </c>
      <c r="E836" s="191" t="s">
        <v>1730</v>
      </c>
      <c r="F836" s="192" t="s">
        <v>1731</v>
      </c>
      <c r="G836" s="193" t="s">
        <v>308</v>
      </c>
      <c r="H836" s="194">
        <v>178.6</v>
      </c>
      <c r="I836" s="195"/>
      <c r="J836" s="196">
        <f>ROUND(I836*H836,2)</f>
        <v>0</v>
      </c>
      <c r="K836" s="192" t="s">
        <v>226</v>
      </c>
      <c r="L836" s="39"/>
      <c r="M836" s="197" t="s">
        <v>1</v>
      </c>
      <c r="N836" s="198" t="s">
        <v>42</v>
      </c>
      <c r="O836" s="71"/>
      <c r="P836" s="199">
        <f>O836*H836</f>
        <v>0</v>
      </c>
      <c r="Q836" s="199">
        <v>0.00026</v>
      </c>
      <c r="R836" s="199">
        <f>Q836*H836</f>
        <v>0.04643599999999999</v>
      </c>
      <c r="S836" s="199">
        <v>0</v>
      </c>
      <c r="T836" s="200">
        <f>S836*H836</f>
        <v>0</v>
      </c>
      <c r="U836" s="34"/>
      <c r="V836" s="34"/>
      <c r="W836" s="34"/>
      <c r="X836" s="34"/>
      <c r="Y836" s="34"/>
      <c r="Z836" s="34"/>
      <c r="AA836" s="34"/>
      <c r="AB836" s="34"/>
      <c r="AC836" s="34"/>
      <c r="AD836" s="34"/>
      <c r="AE836" s="34"/>
      <c r="AR836" s="201" t="s">
        <v>298</v>
      </c>
      <c r="AT836" s="201" t="s">
        <v>222</v>
      </c>
      <c r="AU836" s="201" t="s">
        <v>89</v>
      </c>
      <c r="AY836" s="17" t="s">
        <v>220</v>
      </c>
      <c r="BE836" s="202">
        <f>IF(N836="základní",J836,0)</f>
        <v>0</v>
      </c>
      <c r="BF836" s="202">
        <f>IF(N836="snížená",J836,0)</f>
        <v>0</v>
      </c>
      <c r="BG836" s="202">
        <f>IF(N836="zákl. přenesená",J836,0)</f>
        <v>0</v>
      </c>
      <c r="BH836" s="202">
        <f>IF(N836="sníž. přenesená",J836,0)</f>
        <v>0</v>
      </c>
      <c r="BI836" s="202">
        <f>IF(N836="nulová",J836,0)</f>
        <v>0</v>
      </c>
      <c r="BJ836" s="17" t="s">
        <v>89</v>
      </c>
      <c r="BK836" s="202">
        <f>ROUND(I836*H836,2)</f>
        <v>0</v>
      </c>
      <c r="BL836" s="17" t="s">
        <v>298</v>
      </c>
      <c r="BM836" s="201" t="s">
        <v>1732</v>
      </c>
    </row>
    <row r="837" spans="2:51" s="13" customFormat="1" ht="12">
      <c r="B837" s="203"/>
      <c r="C837" s="204"/>
      <c r="D837" s="205" t="s">
        <v>229</v>
      </c>
      <c r="E837" s="206" t="s">
        <v>1</v>
      </c>
      <c r="F837" s="207" t="s">
        <v>1733</v>
      </c>
      <c r="G837" s="204"/>
      <c r="H837" s="208">
        <v>178.6</v>
      </c>
      <c r="I837" s="209"/>
      <c r="J837" s="204"/>
      <c r="K837" s="204"/>
      <c r="L837" s="210"/>
      <c r="M837" s="211"/>
      <c r="N837" s="212"/>
      <c r="O837" s="212"/>
      <c r="P837" s="212"/>
      <c r="Q837" s="212"/>
      <c r="R837" s="212"/>
      <c r="S837" s="212"/>
      <c r="T837" s="213"/>
      <c r="AT837" s="214" t="s">
        <v>229</v>
      </c>
      <c r="AU837" s="214" t="s">
        <v>89</v>
      </c>
      <c r="AV837" s="13" t="s">
        <v>89</v>
      </c>
      <c r="AW837" s="13" t="s">
        <v>31</v>
      </c>
      <c r="AX837" s="13" t="s">
        <v>83</v>
      </c>
      <c r="AY837" s="214" t="s">
        <v>220</v>
      </c>
    </row>
    <row r="838" spans="1:65" s="2" customFormat="1" ht="16.5" customHeight="1">
      <c r="A838" s="34"/>
      <c r="B838" s="35"/>
      <c r="C838" s="190" t="s">
        <v>1734</v>
      </c>
      <c r="D838" s="190" t="s">
        <v>222</v>
      </c>
      <c r="E838" s="191" t="s">
        <v>1735</v>
      </c>
      <c r="F838" s="192" t="s">
        <v>1736</v>
      </c>
      <c r="G838" s="193" t="s">
        <v>301</v>
      </c>
      <c r="H838" s="194">
        <v>434.052</v>
      </c>
      <c r="I838" s="195"/>
      <c r="J838" s="196">
        <f>ROUND(I838*H838,2)</f>
        <v>0</v>
      </c>
      <c r="K838" s="192" t="s">
        <v>226</v>
      </c>
      <c r="L838" s="39"/>
      <c r="M838" s="197" t="s">
        <v>1</v>
      </c>
      <c r="N838" s="198" t="s">
        <v>42</v>
      </c>
      <c r="O838" s="71"/>
      <c r="P838" s="199">
        <f>O838*H838</f>
        <v>0</v>
      </c>
      <c r="Q838" s="199">
        <v>0.0003</v>
      </c>
      <c r="R838" s="199">
        <f>Q838*H838</f>
        <v>0.1302156</v>
      </c>
      <c r="S838" s="199">
        <v>0</v>
      </c>
      <c r="T838" s="200">
        <f>S838*H838</f>
        <v>0</v>
      </c>
      <c r="U838" s="34"/>
      <c r="V838" s="34"/>
      <c r="W838" s="34"/>
      <c r="X838" s="34"/>
      <c r="Y838" s="34"/>
      <c r="Z838" s="34"/>
      <c r="AA838" s="34"/>
      <c r="AB838" s="34"/>
      <c r="AC838" s="34"/>
      <c r="AD838" s="34"/>
      <c r="AE838" s="34"/>
      <c r="AR838" s="201" t="s">
        <v>298</v>
      </c>
      <c r="AT838" s="201" t="s">
        <v>222</v>
      </c>
      <c r="AU838" s="201" t="s">
        <v>89</v>
      </c>
      <c r="AY838" s="17" t="s">
        <v>220</v>
      </c>
      <c r="BE838" s="202">
        <f>IF(N838="základní",J838,0)</f>
        <v>0</v>
      </c>
      <c r="BF838" s="202">
        <f>IF(N838="snížená",J838,0)</f>
        <v>0</v>
      </c>
      <c r="BG838" s="202">
        <f>IF(N838="zákl. přenesená",J838,0)</f>
        <v>0</v>
      </c>
      <c r="BH838" s="202">
        <f>IF(N838="sníž. přenesená",J838,0)</f>
        <v>0</v>
      </c>
      <c r="BI838" s="202">
        <f>IF(N838="nulová",J838,0)</f>
        <v>0</v>
      </c>
      <c r="BJ838" s="17" t="s">
        <v>89</v>
      </c>
      <c r="BK838" s="202">
        <f>ROUND(I838*H838,2)</f>
        <v>0</v>
      </c>
      <c r="BL838" s="17" t="s">
        <v>298</v>
      </c>
      <c r="BM838" s="201" t="s">
        <v>1737</v>
      </c>
    </row>
    <row r="839" spans="1:65" s="2" customFormat="1" ht="24">
      <c r="A839" s="34"/>
      <c r="B839" s="35"/>
      <c r="C839" s="190" t="s">
        <v>1738</v>
      </c>
      <c r="D839" s="190" t="s">
        <v>222</v>
      </c>
      <c r="E839" s="191" t="s">
        <v>1739</v>
      </c>
      <c r="F839" s="192" t="s">
        <v>1740</v>
      </c>
      <c r="G839" s="193" t="s">
        <v>996</v>
      </c>
      <c r="H839" s="246"/>
      <c r="I839" s="195"/>
      <c r="J839" s="196">
        <f>ROUND(I839*H839,2)</f>
        <v>0</v>
      </c>
      <c r="K839" s="192" t="s">
        <v>226</v>
      </c>
      <c r="L839" s="39"/>
      <c r="M839" s="197" t="s">
        <v>1</v>
      </c>
      <c r="N839" s="198" t="s">
        <v>42</v>
      </c>
      <c r="O839" s="71"/>
      <c r="P839" s="199">
        <f>O839*H839</f>
        <v>0</v>
      </c>
      <c r="Q839" s="199">
        <v>0</v>
      </c>
      <c r="R839" s="199">
        <f>Q839*H839</f>
        <v>0</v>
      </c>
      <c r="S839" s="199">
        <v>0</v>
      </c>
      <c r="T839" s="200">
        <f>S839*H839</f>
        <v>0</v>
      </c>
      <c r="U839" s="34"/>
      <c r="V839" s="34"/>
      <c r="W839" s="34"/>
      <c r="X839" s="34"/>
      <c r="Y839" s="34"/>
      <c r="Z839" s="34"/>
      <c r="AA839" s="34"/>
      <c r="AB839" s="34"/>
      <c r="AC839" s="34"/>
      <c r="AD839" s="34"/>
      <c r="AE839" s="34"/>
      <c r="AR839" s="201" t="s">
        <v>298</v>
      </c>
      <c r="AT839" s="201" t="s">
        <v>222</v>
      </c>
      <c r="AU839" s="201" t="s">
        <v>89</v>
      </c>
      <c r="AY839" s="17" t="s">
        <v>220</v>
      </c>
      <c r="BE839" s="202">
        <f>IF(N839="základní",J839,0)</f>
        <v>0</v>
      </c>
      <c r="BF839" s="202">
        <f>IF(N839="snížená",J839,0)</f>
        <v>0</v>
      </c>
      <c r="BG839" s="202">
        <f>IF(N839="zákl. přenesená",J839,0)</f>
        <v>0</v>
      </c>
      <c r="BH839" s="202">
        <f>IF(N839="sníž. přenesená",J839,0)</f>
        <v>0</v>
      </c>
      <c r="BI839" s="202">
        <f>IF(N839="nulová",J839,0)</f>
        <v>0</v>
      </c>
      <c r="BJ839" s="17" t="s">
        <v>89</v>
      </c>
      <c r="BK839" s="202">
        <f>ROUND(I839*H839,2)</f>
        <v>0</v>
      </c>
      <c r="BL839" s="17" t="s">
        <v>298</v>
      </c>
      <c r="BM839" s="201" t="s">
        <v>1741</v>
      </c>
    </row>
    <row r="840" spans="2:63" s="12" customFormat="1" ht="22.9" customHeight="1">
      <c r="B840" s="174"/>
      <c r="C840" s="175"/>
      <c r="D840" s="176" t="s">
        <v>75</v>
      </c>
      <c r="E840" s="188" t="s">
        <v>1742</v>
      </c>
      <c r="F840" s="188" t="s">
        <v>1743</v>
      </c>
      <c r="G840" s="175"/>
      <c r="H840" s="175"/>
      <c r="I840" s="178"/>
      <c r="J840" s="189">
        <f>BK840</f>
        <v>0</v>
      </c>
      <c r="K840" s="175"/>
      <c r="L840" s="180"/>
      <c r="M840" s="181"/>
      <c r="N840" s="182"/>
      <c r="O840" s="182"/>
      <c r="P840" s="183">
        <f>SUM(P841:P843)</f>
        <v>0</v>
      </c>
      <c r="Q840" s="182"/>
      <c r="R840" s="183">
        <f>SUM(R841:R843)</f>
        <v>2.57631661</v>
      </c>
      <c r="S840" s="182"/>
      <c r="T840" s="184">
        <f>SUM(T841:T843)</f>
        <v>0</v>
      </c>
      <c r="AR840" s="185" t="s">
        <v>89</v>
      </c>
      <c r="AT840" s="186" t="s">
        <v>75</v>
      </c>
      <c r="AU840" s="186" t="s">
        <v>83</v>
      </c>
      <c r="AY840" s="185" t="s">
        <v>220</v>
      </c>
      <c r="BK840" s="187">
        <f>SUM(BK841:BK843)</f>
        <v>0</v>
      </c>
    </row>
    <row r="841" spans="1:65" s="2" customFormat="1" ht="24">
      <c r="A841" s="34"/>
      <c r="B841" s="35"/>
      <c r="C841" s="190" t="s">
        <v>1744</v>
      </c>
      <c r="D841" s="190" t="s">
        <v>222</v>
      </c>
      <c r="E841" s="191" t="s">
        <v>1745</v>
      </c>
      <c r="F841" s="192" t="s">
        <v>1746</v>
      </c>
      <c r="G841" s="193" t="s">
        <v>301</v>
      </c>
      <c r="H841" s="194">
        <v>5257.789</v>
      </c>
      <c r="I841" s="195"/>
      <c r="J841" s="196">
        <f>ROUND(I841*H841,2)</f>
        <v>0</v>
      </c>
      <c r="K841" s="192" t="s">
        <v>226</v>
      </c>
      <c r="L841" s="39"/>
      <c r="M841" s="197" t="s">
        <v>1</v>
      </c>
      <c r="N841" s="198" t="s">
        <v>42</v>
      </c>
      <c r="O841" s="71"/>
      <c r="P841" s="199">
        <f>O841*H841</f>
        <v>0</v>
      </c>
      <c r="Q841" s="199">
        <v>0.0002</v>
      </c>
      <c r="R841" s="199">
        <f>Q841*H841</f>
        <v>1.0515578</v>
      </c>
      <c r="S841" s="199">
        <v>0</v>
      </c>
      <c r="T841" s="200">
        <f>S841*H841</f>
        <v>0</v>
      </c>
      <c r="U841" s="34"/>
      <c r="V841" s="34"/>
      <c r="W841" s="34"/>
      <c r="X841" s="34"/>
      <c r="Y841" s="34"/>
      <c r="Z841" s="34"/>
      <c r="AA841" s="34"/>
      <c r="AB841" s="34"/>
      <c r="AC841" s="34"/>
      <c r="AD841" s="34"/>
      <c r="AE841" s="34"/>
      <c r="AR841" s="201" t="s">
        <v>298</v>
      </c>
      <c r="AT841" s="201" t="s">
        <v>222</v>
      </c>
      <c r="AU841" s="201" t="s">
        <v>89</v>
      </c>
      <c r="AY841" s="17" t="s">
        <v>220</v>
      </c>
      <c r="BE841" s="202">
        <f>IF(N841="základní",J841,0)</f>
        <v>0</v>
      </c>
      <c r="BF841" s="202">
        <f>IF(N841="snížená",J841,0)</f>
        <v>0</v>
      </c>
      <c r="BG841" s="202">
        <f>IF(N841="zákl. přenesená",J841,0)</f>
        <v>0</v>
      </c>
      <c r="BH841" s="202">
        <f>IF(N841="sníž. přenesená",J841,0)</f>
        <v>0</v>
      </c>
      <c r="BI841" s="202">
        <f>IF(N841="nulová",J841,0)</f>
        <v>0</v>
      </c>
      <c r="BJ841" s="17" t="s">
        <v>89</v>
      </c>
      <c r="BK841" s="202">
        <f>ROUND(I841*H841,2)</f>
        <v>0</v>
      </c>
      <c r="BL841" s="17" t="s">
        <v>298</v>
      </c>
      <c r="BM841" s="201" t="s">
        <v>1747</v>
      </c>
    </row>
    <row r="842" spans="2:51" s="13" customFormat="1" ht="12">
      <c r="B842" s="203"/>
      <c r="C842" s="204"/>
      <c r="D842" s="205" t="s">
        <v>229</v>
      </c>
      <c r="E842" s="206" t="s">
        <v>1</v>
      </c>
      <c r="F842" s="207" t="s">
        <v>1748</v>
      </c>
      <c r="G842" s="204"/>
      <c r="H842" s="208">
        <v>5257.789</v>
      </c>
      <c r="I842" s="209"/>
      <c r="J842" s="204"/>
      <c r="K842" s="204"/>
      <c r="L842" s="210"/>
      <c r="M842" s="211"/>
      <c r="N842" s="212"/>
      <c r="O842" s="212"/>
      <c r="P842" s="212"/>
      <c r="Q842" s="212"/>
      <c r="R842" s="212"/>
      <c r="S842" s="212"/>
      <c r="T842" s="213"/>
      <c r="AT842" s="214" t="s">
        <v>229</v>
      </c>
      <c r="AU842" s="214" t="s">
        <v>89</v>
      </c>
      <c r="AV842" s="13" t="s">
        <v>89</v>
      </c>
      <c r="AW842" s="13" t="s">
        <v>31</v>
      </c>
      <c r="AX842" s="13" t="s">
        <v>83</v>
      </c>
      <c r="AY842" s="214" t="s">
        <v>220</v>
      </c>
    </row>
    <row r="843" spans="1:65" s="2" customFormat="1" ht="24">
      <c r="A843" s="34"/>
      <c r="B843" s="35"/>
      <c r="C843" s="190" t="s">
        <v>1749</v>
      </c>
      <c r="D843" s="190" t="s">
        <v>222</v>
      </c>
      <c r="E843" s="191" t="s">
        <v>1750</v>
      </c>
      <c r="F843" s="192" t="s">
        <v>1751</v>
      </c>
      <c r="G843" s="193" t="s">
        <v>301</v>
      </c>
      <c r="H843" s="194">
        <v>5257.789</v>
      </c>
      <c r="I843" s="195"/>
      <c r="J843" s="196">
        <f>ROUND(I843*H843,2)</f>
        <v>0</v>
      </c>
      <c r="K843" s="192" t="s">
        <v>226</v>
      </c>
      <c r="L843" s="39"/>
      <c r="M843" s="197" t="s">
        <v>1</v>
      </c>
      <c r="N843" s="198" t="s">
        <v>42</v>
      </c>
      <c r="O843" s="71"/>
      <c r="P843" s="199">
        <f>O843*H843</f>
        <v>0</v>
      </c>
      <c r="Q843" s="199">
        <v>0.00029</v>
      </c>
      <c r="R843" s="199">
        <f>Q843*H843</f>
        <v>1.52475881</v>
      </c>
      <c r="S843" s="199">
        <v>0</v>
      </c>
      <c r="T843" s="200">
        <f>S843*H843</f>
        <v>0</v>
      </c>
      <c r="U843" s="34"/>
      <c r="V843" s="34"/>
      <c r="W843" s="34"/>
      <c r="X843" s="34"/>
      <c r="Y843" s="34"/>
      <c r="Z843" s="34"/>
      <c r="AA843" s="34"/>
      <c r="AB843" s="34"/>
      <c r="AC843" s="34"/>
      <c r="AD843" s="34"/>
      <c r="AE843" s="34"/>
      <c r="AR843" s="201" t="s">
        <v>298</v>
      </c>
      <c r="AT843" s="201" t="s">
        <v>222</v>
      </c>
      <c r="AU843" s="201" t="s">
        <v>89</v>
      </c>
      <c r="AY843" s="17" t="s">
        <v>220</v>
      </c>
      <c r="BE843" s="202">
        <f>IF(N843="základní",J843,0)</f>
        <v>0</v>
      </c>
      <c r="BF843" s="202">
        <f>IF(N843="snížená",J843,0)</f>
        <v>0</v>
      </c>
      <c r="BG843" s="202">
        <f>IF(N843="zákl. přenesená",J843,0)</f>
        <v>0</v>
      </c>
      <c r="BH843" s="202">
        <f>IF(N843="sníž. přenesená",J843,0)</f>
        <v>0</v>
      </c>
      <c r="BI843" s="202">
        <f>IF(N843="nulová",J843,0)</f>
        <v>0</v>
      </c>
      <c r="BJ843" s="17" t="s">
        <v>89</v>
      </c>
      <c r="BK843" s="202">
        <f>ROUND(I843*H843,2)</f>
        <v>0</v>
      </c>
      <c r="BL843" s="17" t="s">
        <v>298</v>
      </c>
      <c r="BM843" s="201" t="s">
        <v>1752</v>
      </c>
    </row>
    <row r="844" spans="2:63" s="12" customFormat="1" ht="25.9" customHeight="1">
      <c r="B844" s="174"/>
      <c r="C844" s="175"/>
      <c r="D844" s="176" t="s">
        <v>75</v>
      </c>
      <c r="E844" s="177" t="s">
        <v>408</v>
      </c>
      <c r="F844" s="177" t="s">
        <v>1753</v>
      </c>
      <c r="G844" s="175"/>
      <c r="H844" s="175"/>
      <c r="I844" s="178"/>
      <c r="J844" s="179">
        <f>BK844</f>
        <v>0</v>
      </c>
      <c r="K844" s="175"/>
      <c r="L844" s="180"/>
      <c r="M844" s="181"/>
      <c r="N844" s="182"/>
      <c r="O844" s="182"/>
      <c r="P844" s="183">
        <f>P845</f>
        <v>0</v>
      </c>
      <c r="Q844" s="182"/>
      <c r="R844" s="183">
        <f>R845</f>
        <v>0</v>
      </c>
      <c r="S844" s="182"/>
      <c r="T844" s="184">
        <f>T845</f>
        <v>0</v>
      </c>
      <c r="AR844" s="185" t="s">
        <v>108</v>
      </c>
      <c r="AT844" s="186" t="s">
        <v>75</v>
      </c>
      <c r="AU844" s="186" t="s">
        <v>76</v>
      </c>
      <c r="AY844" s="185" t="s">
        <v>220</v>
      </c>
      <c r="BK844" s="187">
        <f>BK845</f>
        <v>0</v>
      </c>
    </row>
    <row r="845" spans="2:63" s="12" customFormat="1" ht="22.9" customHeight="1">
      <c r="B845" s="174"/>
      <c r="C845" s="175"/>
      <c r="D845" s="176" t="s">
        <v>75</v>
      </c>
      <c r="E845" s="188" t="s">
        <v>1754</v>
      </c>
      <c r="F845" s="188" t="s">
        <v>1755</v>
      </c>
      <c r="G845" s="175"/>
      <c r="H845" s="175"/>
      <c r="I845" s="178"/>
      <c r="J845" s="189">
        <f>BK845</f>
        <v>0</v>
      </c>
      <c r="K845" s="175"/>
      <c r="L845" s="180"/>
      <c r="M845" s="181"/>
      <c r="N845" s="182"/>
      <c r="O845" s="182"/>
      <c r="P845" s="183">
        <f>SUM(P846:P847)</f>
        <v>0</v>
      </c>
      <c r="Q845" s="182"/>
      <c r="R845" s="183">
        <f>SUM(R846:R847)</f>
        <v>0</v>
      </c>
      <c r="S845" s="182"/>
      <c r="T845" s="184">
        <f>SUM(T846:T847)</f>
        <v>0</v>
      </c>
      <c r="AR845" s="185" t="s">
        <v>108</v>
      </c>
      <c r="AT845" s="186" t="s">
        <v>75</v>
      </c>
      <c r="AU845" s="186" t="s">
        <v>83</v>
      </c>
      <c r="AY845" s="185" t="s">
        <v>220</v>
      </c>
      <c r="BK845" s="187">
        <f>SUM(BK846:BK847)</f>
        <v>0</v>
      </c>
    </row>
    <row r="846" spans="1:65" s="2" customFormat="1" ht="16.5" customHeight="1">
      <c r="A846" s="34"/>
      <c r="B846" s="35"/>
      <c r="C846" s="190" t="s">
        <v>1756</v>
      </c>
      <c r="D846" s="190" t="s">
        <v>222</v>
      </c>
      <c r="E846" s="191" t="s">
        <v>1757</v>
      </c>
      <c r="F846" s="192" t="s">
        <v>1758</v>
      </c>
      <c r="G846" s="193" t="s">
        <v>405</v>
      </c>
      <c r="H846" s="194">
        <v>1</v>
      </c>
      <c r="I846" s="195"/>
      <c r="J846" s="196">
        <f>ROUND(I846*H846,2)</f>
        <v>0</v>
      </c>
      <c r="K846" s="192" t="s">
        <v>1</v>
      </c>
      <c r="L846" s="39"/>
      <c r="M846" s="197" t="s">
        <v>1</v>
      </c>
      <c r="N846" s="198" t="s">
        <v>42</v>
      </c>
      <c r="O846" s="71"/>
      <c r="P846" s="199">
        <f>O846*H846</f>
        <v>0</v>
      </c>
      <c r="Q846" s="199">
        <v>0</v>
      </c>
      <c r="R846" s="199">
        <f>Q846*H846</f>
        <v>0</v>
      </c>
      <c r="S846" s="199">
        <v>0</v>
      </c>
      <c r="T846" s="200">
        <f>S846*H846</f>
        <v>0</v>
      </c>
      <c r="U846" s="34"/>
      <c r="V846" s="34"/>
      <c r="W846" s="34"/>
      <c r="X846" s="34"/>
      <c r="Y846" s="34"/>
      <c r="Z846" s="34"/>
      <c r="AA846" s="34"/>
      <c r="AB846" s="34"/>
      <c r="AC846" s="34"/>
      <c r="AD846" s="34"/>
      <c r="AE846" s="34"/>
      <c r="AR846" s="201" t="s">
        <v>557</v>
      </c>
      <c r="AT846" s="201" t="s">
        <v>222</v>
      </c>
      <c r="AU846" s="201" t="s">
        <v>89</v>
      </c>
      <c r="AY846" s="17" t="s">
        <v>220</v>
      </c>
      <c r="BE846" s="202">
        <f>IF(N846="základní",J846,0)</f>
        <v>0</v>
      </c>
      <c r="BF846" s="202">
        <f>IF(N846="snížená",J846,0)</f>
        <v>0</v>
      </c>
      <c r="BG846" s="202">
        <f>IF(N846="zákl. přenesená",J846,0)</f>
        <v>0</v>
      </c>
      <c r="BH846" s="202">
        <f>IF(N846="sníž. přenesená",J846,0)</f>
        <v>0</v>
      </c>
      <c r="BI846" s="202">
        <f>IF(N846="nulová",J846,0)</f>
        <v>0</v>
      </c>
      <c r="BJ846" s="17" t="s">
        <v>89</v>
      </c>
      <c r="BK846" s="202">
        <f>ROUND(I846*H846,2)</f>
        <v>0</v>
      </c>
      <c r="BL846" s="17" t="s">
        <v>557</v>
      </c>
      <c r="BM846" s="201" t="s">
        <v>1759</v>
      </c>
    </row>
    <row r="847" spans="1:47" s="2" customFormat="1" ht="273">
      <c r="A847" s="34"/>
      <c r="B847" s="35"/>
      <c r="C847" s="36"/>
      <c r="D847" s="205" t="s">
        <v>1760</v>
      </c>
      <c r="E847" s="36"/>
      <c r="F847" s="247" t="s">
        <v>1761</v>
      </c>
      <c r="G847" s="36"/>
      <c r="H847" s="36"/>
      <c r="I847" s="248"/>
      <c r="J847" s="36"/>
      <c r="K847" s="36"/>
      <c r="L847" s="39"/>
      <c r="M847" s="249"/>
      <c r="N847" s="250"/>
      <c r="O847" s="251"/>
      <c r="P847" s="251"/>
      <c r="Q847" s="251"/>
      <c r="R847" s="251"/>
      <c r="S847" s="251"/>
      <c r="T847" s="252"/>
      <c r="U847" s="34"/>
      <c r="V847" s="34"/>
      <c r="W847" s="34"/>
      <c r="X847" s="34"/>
      <c r="Y847" s="34"/>
      <c r="Z847" s="34"/>
      <c r="AA847" s="34"/>
      <c r="AB847" s="34"/>
      <c r="AC847" s="34"/>
      <c r="AD847" s="34"/>
      <c r="AE847" s="34"/>
      <c r="AT847" s="17" t="s">
        <v>1760</v>
      </c>
      <c r="AU847" s="17" t="s">
        <v>89</v>
      </c>
    </row>
    <row r="848" spans="1:31" s="2" customFormat="1" ht="6.95" customHeight="1">
      <c r="A848" s="34"/>
      <c r="B848" s="54"/>
      <c r="C848" s="55"/>
      <c r="D848" s="55"/>
      <c r="E848" s="55"/>
      <c r="F848" s="55"/>
      <c r="G848" s="55"/>
      <c r="H848" s="55"/>
      <c r="I848" s="55"/>
      <c r="J848" s="55"/>
      <c r="K848" s="55"/>
      <c r="L848" s="39"/>
      <c r="M848" s="34"/>
      <c r="O848" s="34"/>
      <c r="P848" s="34"/>
      <c r="Q848" s="34"/>
      <c r="R848" s="34"/>
      <c r="S848" s="34"/>
      <c r="T848" s="34"/>
      <c r="U848" s="34"/>
      <c r="V848" s="34"/>
      <c r="W848" s="34"/>
      <c r="X848" s="34"/>
      <c r="Y848" s="34"/>
      <c r="Z848" s="34"/>
      <c r="AA848" s="34"/>
      <c r="AB848" s="34"/>
      <c r="AC848" s="34"/>
      <c r="AD848" s="34"/>
      <c r="AE848" s="34"/>
    </row>
  </sheetData>
  <sheetProtection password="DAFF" sheet="1" objects="1" scenarios="1"/>
  <autoFilter ref="C143:K847"/>
  <mergeCells count="12">
    <mergeCell ref="E136:H136"/>
    <mergeCell ref="L2:V2"/>
    <mergeCell ref="E85:H85"/>
    <mergeCell ref="E87:H87"/>
    <mergeCell ref="E89:H89"/>
    <mergeCell ref="E132:H132"/>
    <mergeCell ref="E134:H134"/>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157</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3547</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2252</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ROUND((SUM(BE122:BE146)),2)</f>
        <v>0</v>
      </c>
      <c r="G33" s="34"/>
      <c r="H33" s="34"/>
      <c r="I33" s="129">
        <v>0.21</v>
      </c>
      <c r="J33" s="128">
        <f>ROUND(((SUM(BE122:BE146))*I33),2)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ROUND((SUM(BF122:BF146)),2)</f>
        <v>0</v>
      </c>
      <c r="G34" s="34"/>
      <c r="H34" s="34"/>
      <c r="I34" s="129">
        <v>0.15</v>
      </c>
      <c r="J34" s="128">
        <f>ROUND(((SUM(BF122:BF146))*I34),2)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ROUND((SUM(BG122:BG146)),2)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ROUND((SUM(BH122:BH146)),2)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ROUND((SUM(BI122:BI146)),2)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07 - SO 07-Přípojka sdělovacího vedení CETIN</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J122</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3143</v>
      </c>
      <c r="E97" s="155"/>
      <c r="F97" s="155"/>
      <c r="G97" s="155"/>
      <c r="H97" s="155"/>
      <c r="I97" s="155"/>
      <c r="J97" s="156">
        <f>J123</f>
        <v>0</v>
      </c>
      <c r="K97" s="153"/>
      <c r="L97" s="157"/>
    </row>
    <row r="98" spans="2:12" s="9" customFormat="1" ht="24.95" customHeight="1">
      <c r="B98" s="152"/>
      <c r="C98" s="153"/>
      <c r="D98" s="154" t="s">
        <v>3222</v>
      </c>
      <c r="E98" s="155"/>
      <c r="F98" s="155"/>
      <c r="G98" s="155"/>
      <c r="H98" s="155"/>
      <c r="I98" s="155"/>
      <c r="J98" s="156">
        <f>J125</f>
        <v>0</v>
      </c>
      <c r="K98" s="153"/>
      <c r="L98" s="157"/>
    </row>
    <row r="99" spans="2:12" s="10" customFormat="1" ht="19.9" customHeight="1">
      <c r="B99" s="158"/>
      <c r="C99" s="104"/>
      <c r="D99" s="159" t="s">
        <v>3223</v>
      </c>
      <c r="E99" s="160"/>
      <c r="F99" s="160"/>
      <c r="G99" s="160"/>
      <c r="H99" s="160"/>
      <c r="I99" s="160"/>
      <c r="J99" s="161">
        <f>J126</f>
        <v>0</v>
      </c>
      <c r="K99" s="104"/>
      <c r="L99" s="162"/>
    </row>
    <row r="100" spans="2:12" s="10" customFormat="1" ht="19.9" customHeight="1">
      <c r="B100" s="158"/>
      <c r="C100" s="104"/>
      <c r="D100" s="159" t="s">
        <v>3224</v>
      </c>
      <c r="E100" s="160"/>
      <c r="F100" s="160"/>
      <c r="G100" s="160"/>
      <c r="H100" s="160"/>
      <c r="I100" s="160"/>
      <c r="J100" s="161">
        <f>J133</f>
        <v>0</v>
      </c>
      <c r="K100" s="104"/>
      <c r="L100" s="162"/>
    </row>
    <row r="101" spans="2:12" s="10" customFormat="1" ht="19.9" customHeight="1">
      <c r="B101" s="158"/>
      <c r="C101" s="104"/>
      <c r="D101" s="159" t="s">
        <v>3225</v>
      </c>
      <c r="E101" s="160"/>
      <c r="F101" s="160"/>
      <c r="G101" s="160"/>
      <c r="H101" s="160"/>
      <c r="I101" s="160"/>
      <c r="J101" s="161">
        <f>J138</f>
        <v>0</v>
      </c>
      <c r="K101" s="104"/>
      <c r="L101" s="162"/>
    </row>
    <row r="102" spans="2:12" s="9" customFormat="1" ht="24.95" customHeight="1">
      <c r="B102" s="152"/>
      <c r="C102" s="153"/>
      <c r="D102" s="154" t="s">
        <v>2259</v>
      </c>
      <c r="E102" s="155"/>
      <c r="F102" s="155"/>
      <c r="G102" s="155"/>
      <c r="H102" s="155"/>
      <c r="I102" s="155"/>
      <c r="J102" s="156">
        <f>J141</f>
        <v>0</v>
      </c>
      <c r="K102" s="153"/>
      <c r="L102" s="157"/>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205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13" t="str">
        <f>E7</f>
        <v>Centrum pro osoby se zdravotním postižením</v>
      </c>
      <c r="F112" s="314"/>
      <c r="G112" s="314"/>
      <c r="H112" s="314"/>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172</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74" t="str">
        <f>E9</f>
        <v>07 - SO 07-Přípojka sdělovacího vedení CETIN</v>
      </c>
      <c r="F114" s="312"/>
      <c r="G114" s="312"/>
      <c r="H114" s="312"/>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 xml:space="preserve">Hradec Králové-Roudnička </v>
      </c>
      <c r="G116" s="36"/>
      <c r="H116" s="36"/>
      <c r="I116" s="29" t="s">
        <v>22</v>
      </c>
      <c r="J116" s="66" t="str">
        <f>IF(J12="","",J12)</f>
        <v>Vyplň údaj</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23</v>
      </c>
      <c r="D118" s="36"/>
      <c r="E118" s="36"/>
      <c r="F118" s="27" t="str">
        <f>E15</f>
        <v>Královéhradecký kraj</v>
      </c>
      <c r="G118" s="36"/>
      <c r="H118" s="36"/>
      <c r="I118" s="29" t="s">
        <v>29</v>
      </c>
      <c r="J118" s="32" t="str">
        <f>E21</f>
        <v>Pridos Hradec Králové</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27</v>
      </c>
      <c r="D119" s="36"/>
      <c r="E119" s="36"/>
      <c r="F119" s="27" t="str">
        <f>IF(E18="","",E18)</f>
        <v>Vyplň údaj</v>
      </c>
      <c r="G119" s="36"/>
      <c r="H119" s="36"/>
      <c r="I119" s="29" t="s">
        <v>32</v>
      </c>
      <c r="J119" s="32" t="str">
        <f>E24</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63"/>
      <c r="B121" s="164"/>
      <c r="C121" s="165" t="s">
        <v>206</v>
      </c>
      <c r="D121" s="166" t="s">
        <v>61</v>
      </c>
      <c r="E121" s="166" t="s">
        <v>57</v>
      </c>
      <c r="F121" s="166" t="s">
        <v>58</v>
      </c>
      <c r="G121" s="166" t="s">
        <v>207</v>
      </c>
      <c r="H121" s="166" t="s">
        <v>208</v>
      </c>
      <c r="I121" s="166" t="s">
        <v>209</v>
      </c>
      <c r="J121" s="166" t="s">
        <v>178</v>
      </c>
      <c r="K121" s="167" t="s">
        <v>210</v>
      </c>
      <c r="L121" s="168"/>
      <c r="M121" s="75" t="s">
        <v>1</v>
      </c>
      <c r="N121" s="76" t="s">
        <v>40</v>
      </c>
      <c r="O121" s="76" t="s">
        <v>211</v>
      </c>
      <c r="P121" s="76" t="s">
        <v>212</v>
      </c>
      <c r="Q121" s="76" t="s">
        <v>213</v>
      </c>
      <c r="R121" s="76" t="s">
        <v>214</v>
      </c>
      <c r="S121" s="76" t="s">
        <v>215</v>
      </c>
      <c r="T121" s="77" t="s">
        <v>216</v>
      </c>
      <c r="U121" s="163"/>
      <c r="V121" s="163"/>
      <c r="W121" s="163"/>
      <c r="X121" s="163"/>
      <c r="Y121" s="163"/>
      <c r="Z121" s="163"/>
      <c r="AA121" s="163"/>
      <c r="AB121" s="163"/>
      <c r="AC121" s="163"/>
      <c r="AD121" s="163"/>
      <c r="AE121" s="163"/>
    </row>
    <row r="122" spans="1:63" s="2" customFormat="1" ht="22.9" customHeight="1">
      <c r="A122" s="34"/>
      <c r="B122" s="35"/>
      <c r="C122" s="82" t="s">
        <v>217</v>
      </c>
      <c r="D122" s="36"/>
      <c r="E122" s="36"/>
      <c r="F122" s="36"/>
      <c r="G122" s="36"/>
      <c r="H122" s="36"/>
      <c r="I122" s="36"/>
      <c r="J122" s="169">
        <f>BK122</f>
        <v>0</v>
      </c>
      <c r="K122" s="36"/>
      <c r="L122" s="39"/>
      <c r="M122" s="78"/>
      <c r="N122" s="170"/>
      <c r="O122" s="79"/>
      <c r="P122" s="171">
        <f>P123+P125+P141</f>
        <v>0</v>
      </c>
      <c r="Q122" s="79"/>
      <c r="R122" s="171">
        <f>R123+R125+R141</f>
        <v>0</v>
      </c>
      <c r="S122" s="79"/>
      <c r="T122" s="172">
        <f>T123+T125+T141</f>
        <v>0</v>
      </c>
      <c r="U122" s="34"/>
      <c r="V122" s="34"/>
      <c r="W122" s="34"/>
      <c r="X122" s="34"/>
      <c r="Y122" s="34"/>
      <c r="Z122" s="34"/>
      <c r="AA122" s="34"/>
      <c r="AB122" s="34"/>
      <c r="AC122" s="34"/>
      <c r="AD122" s="34"/>
      <c r="AE122" s="34"/>
      <c r="AT122" s="17" t="s">
        <v>75</v>
      </c>
      <c r="AU122" s="17" t="s">
        <v>180</v>
      </c>
      <c r="BK122" s="173">
        <f>BK123+BK125+BK141</f>
        <v>0</v>
      </c>
    </row>
    <row r="123" spans="2:63" s="12" customFormat="1" ht="25.9" customHeight="1">
      <c r="B123" s="174"/>
      <c r="C123" s="175"/>
      <c r="D123" s="176" t="s">
        <v>75</v>
      </c>
      <c r="E123" s="177" t="s">
        <v>1776</v>
      </c>
      <c r="F123" s="177" t="s">
        <v>3145</v>
      </c>
      <c r="G123" s="175"/>
      <c r="H123" s="175"/>
      <c r="I123" s="178"/>
      <c r="J123" s="179">
        <f>BK123</f>
        <v>0</v>
      </c>
      <c r="K123" s="175"/>
      <c r="L123" s="180"/>
      <c r="M123" s="181"/>
      <c r="N123" s="182"/>
      <c r="O123" s="182"/>
      <c r="P123" s="183">
        <f>P124</f>
        <v>0</v>
      </c>
      <c r="Q123" s="182"/>
      <c r="R123" s="183">
        <f>R124</f>
        <v>0</v>
      </c>
      <c r="S123" s="182"/>
      <c r="T123" s="184">
        <f>T124</f>
        <v>0</v>
      </c>
      <c r="AR123" s="185" t="s">
        <v>83</v>
      </c>
      <c r="AT123" s="186" t="s">
        <v>75</v>
      </c>
      <c r="AU123" s="186" t="s">
        <v>76</v>
      </c>
      <c r="AY123" s="185" t="s">
        <v>220</v>
      </c>
      <c r="BK123" s="187">
        <f>BK124</f>
        <v>0</v>
      </c>
    </row>
    <row r="124" spans="1:65" s="2" customFormat="1" ht="36">
      <c r="A124" s="34"/>
      <c r="B124" s="35"/>
      <c r="C124" s="190" t="s">
        <v>83</v>
      </c>
      <c r="D124" s="190" t="s">
        <v>222</v>
      </c>
      <c r="E124" s="191" t="s">
        <v>3548</v>
      </c>
      <c r="F124" s="192" t="s">
        <v>3878</v>
      </c>
      <c r="G124" s="193" t="s">
        <v>867</v>
      </c>
      <c r="H124" s="194">
        <v>1</v>
      </c>
      <c r="I124" s="195"/>
      <c r="J124" s="196">
        <f>ROUND(I124*H124,2)</f>
        <v>0</v>
      </c>
      <c r="K124" s="192" t="s">
        <v>1</v>
      </c>
      <c r="L124" s="39"/>
      <c r="M124" s="197" t="s">
        <v>1</v>
      </c>
      <c r="N124" s="198" t="s">
        <v>42</v>
      </c>
      <c r="O124" s="71"/>
      <c r="P124" s="199">
        <f>O124*H124</f>
        <v>0</v>
      </c>
      <c r="Q124" s="199">
        <v>0</v>
      </c>
      <c r="R124" s="199">
        <f>Q124*H124</f>
        <v>0</v>
      </c>
      <c r="S124" s="199">
        <v>0</v>
      </c>
      <c r="T124" s="200">
        <f>S124*H124</f>
        <v>0</v>
      </c>
      <c r="U124" s="34"/>
      <c r="V124" s="34"/>
      <c r="W124" s="34"/>
      <c r="X124" s="34"/>
      <c r="Y124" s="34"/>
      <c r="Z124" s="34"/>
      <c r="AA124" s="34"/>
      <c r="AB124" s="34"/>
      <c r="AC124" s="34"/>
      <c r="AD124" s="34"/>
      <c r="AE124" s="34"/>
      <c r="AR124" s="201" t="s">
        <v>557</v>
      </c>
      <c r="AT124" s="201" t="s">
        <v>222</v>
      </c>
      <c r="AU124" s="201" t="s">
        <v>83</v>
      </c>
      <c r="AY124" s="17" t="s">
        <v>220</v>
      </c>
      <c r="BE124" s="202">
        <f>IF(N124="základní",J124,0)</f>
        <v>0</v>
      </c>
      <c r="BF124" s="202">
        <f>IF(N124="snížená",J124,0)</f>
        <v>0</v>
      </c>
      <c r="BG124" s="202">
        <f>IF(N124="zákl. přenesená",J124,0)</f>
        <v>0</v>
      </c>
      <c r="BH124" s="202">
        <f>IF(N124="sníž. přenesená",J124,0)</f>
        <v>0</v>
      </c>
      <c r="BI124" s="202">
        <f>IF(N124="nulová",J124,0)</f>
        <v>0</v>
      </c>
      <c r="BJ124" s="17" t="s">
        <v>89</v>
      </c>
      <c r="BK124" s="202">
        <f>ROUND(I124*H124,2)</f>
        <v>0</v>
      </c>
      <c r="BL124" s="17" t="s">
        <v>557</v>
      </c>
      <c r="BM124" s="201" t="s">
        <v>89</v>
      </c>
    </row>
    <row r="125" spans="2:63" s="12" customFormat="1" ht="25.9" customHeight="1">
      <c r="B125" s="174"/>
      <c r="C125" s="175"/>
      <c r="D125" s="176" t="s">
        <v>75</v>
      </c>
      <c r="E125" s="177" t="s">
        <v>1777</v>
      </c>
      <c r="F125" s="177" t="s">
        <v>3235</v>
      </c>
      <c r="G125" s="175"/>
      <c r="H125" s="175"/>
      <c r="I125" s="178"/>
      <c r="J125" s="179">
        <f>BK125</f>
        <v>0</v>
      </c>
      <c r="K125" s="175"/>
      <c r="L125" s="180"/>
      <c r="M125" s="181"/>
      <c r="N125" s="182"/>
      <c r="O125" s="182"/>
      <c r="P125" s="183">
        <f>P126+P133+P138</f>
        <v>0</v>
      </c>
      <c r="Q125" s="182"/>
      <c r="R125" s="183">
        <f>R126+R133+R138</f>
        <v>0</v>
      </c>
      <c r="S125" s="182"/>
      <c r="T125" s="184">
        <f>T126+T133+T138</f>
        <v>0</v>
      </c>
      <c r="AR125" s="185" t="s">
        <v>83</v>
      </c>
      <c r="AT125" s="186" t="s">
        <v>75</v>
      </c>
      <c r="AU125" s="186" t="s">
        <v>76</v>
      </c>
      <c r="AY125" s="185" t="s">
        <v>220</v>
      </c>
      <c r="BK125" s="187">
        <f>BK126+BK133+BK138</f>
        <v>0</v>
      </c>
    </row>
    <row r="126" spans="2:63" s="12" customFormat="1" ht="22.9" customHeight="1">
      <c r="B126" s="174"/>
      <c r="C126" s="175"/>
      <c r="D126" s="176" t="s">
        <v>75</v>
      </c>
      <c r="E126" s="188" t="s">
        <v>1783</v>
      </c>
      <c r="F126" s="188" t="s">
        <v>3236</v>
      </c>
      <c r="G126" s="175"/>
      <c r="H126" s="175"/>
      <c r="I126" s="178"/>
      <c r="J126" s="189">
        <f>BK126</f>
        <v>0</v>
      </c>
      <c r="K126" s="175"/>
      <c r="L126" s="180"/>
      <c r="M126" s="181"/>
      <c r="N126" s="182"/>
      <c r="O126" s="182"/>
      <c r="P126" s="183">
        <f>SUM(P127:P132)</f>
        <v>0</v>
      </c>
      <c r="Q126" s="182"/>
      <c r="R126" s="183">
        <f>SUM(R127:R132)</f>
        <v>0</v>
      </c>
      <c r="S126" s="182"/>
      <c r="T126" s="184">
        <f>SUM(T127:T132)</f>
        <v>0</v>
      </c>
      <c r="AR126" s="185" t="s">
        <v>83</v>
      </c>
      <c r="AT126" s="186" t="s">
        <v>75</v>
      </c>
      <c r="AU126" s="186" t="s">
        <v>83</v>
      </c>
      <c r="AY126" s="185" t="s">
        <v>220</v>
      </c>
      <c r="BK126" s="187">
        <f>SUM(BK127:BK132)</f>
        <v>0</v>
      </c>
    </row>
    <row r="127" spans="1:65" s="2" customFormat="1" ht="36">
      <c r="A127" s="34"/>
      <c r="B127" s="35"/>
      <c r="C127" s="190" t="s">
        <v>89</v>
      </c>
      <c r="D127" s="190" t="s">
        <v>222</v>
      </c>
      <c r="E127" s="191" t="s">
        <v>3549</v>
      </c>
      <c r="F127" s="192" t="s">
        <v>3550</v>
      </c>
      <c r="G127" s="193" t="s">
        <v>2330</v>
      </c>
      <c r="H127" s="194">
        <v>12</v>
      </c>
      <c r="I127" s="195"/>
      <c r="J127" s="196">
        <f aca="true" t="shared" si="0" ref="J127:J132">ROUND(I127*H127,2)</f>
        <v>0</v>
      </c>
      <c r="K127" s="192" t="s">
        <v>1</v>
      </c>
      <c r="L127" s="39"/>
      <c r="M127" s="197" t="s">
        <v>1</v>
      </c>
      <c r="N127" s="198" t="s">
        <v>42</v>
      </c>
      <c r="O127" s="71"/>
      <c r="P127" s="199">
        <f aca="true" t="shared" si="1" ref="P127:P132">O127*H127</f>
        <v>0</v>
      </c>
      <c r="Q127" s="199">
        <v>0</v>
      </c>
      <c r="R127" s="199">
        <f aca="true" t="shared" si="2" ref="R127:R132">Q127*H127</f>
        <v>0</v>
      </c>
      <c r="S127" s="199">
        <v>0</v>
      </c>
      <c r="T127" s="200">
        <f aca="true" t="shared" si="3" ref="T127:T132">S127*H127</f>
        <v>0</v>
      </c>
      <c r="U127" s="34"/>
      <c r="V127" s="34"/>
      <c r="W127" s="34"/>
      <c r="X127" s="34"/>
      <c r="Y127" s="34"/>
      <c r="Z127" s="34"/>
      <c r="AA127" s="34"/>
      <c r="AB127" s="34"/>
      <c r="AC127" s="34"/>
      <c r="AD127" s="34"/>
      <c r="AE127" s="34"/>
      <c r="AR127" s="201" t="s">
        <v>557</v>
      </c>
      <c r="AT127" s="201" t="s">
        <v>222</v>
      </c>
      <c r="AU127" s="201" t="s">
        <v>89</v>
      </c>
      <c r="AY127" s="17" t="s">
        <v>220</v>
      </c>
      <c r="BE127" s="202">
        <f aca="true" t="shared" si="4" ref="BE127:BE132">IF(N127="základní",J127,0)</f>
        <v>0</v>
      </c>
      <c r="BF127" s="202">
        <f aca="true" t="shared" si="5" ref="BF127:BF132">IF(N127="snížená",J127,0)</f>
        <v>0</v>
      </c>
      <c r="BG127" s="202">
        <f aca="true" t="shared" si="6" ref="BG127:BG132">IF(N127="zákl. přenesená",J127,0)</f>
        <v>0</v>
      </c>
      <c r="BH127" s="202">
        <f aca="true" t="shared" si="7" ref="BH127:BH132">IF(N127="sníž. přenesená",J127,0)</f>
        <v>0</v>
      </c>
      <c r="BI127" s="202">
        <f aca="true" t="shared" si="8" ref="BI127:BI132">IF(N127="nulová",J127,0)</f>
        <v>0</v>
      </c>
      <c r="BJ127" s="17" t="s">
        <v>89</v>
      </c>
      <c r="BK127" s="202">
        <f aca="true" t="shared" si="9" ref="BK127:BK132">ROUND(I127*H127,2)</f>
        <v>0</v>
      </c>
      <c r="BL127" s="17" t="s">
        <v>557</v>
      </c>
      <c r="BM127" s="201" t="s">
        <v>227</v>
      </c>
    </row>
    <row r="128" spans="1:65" s="2" customFormat="1" ht="21.75" customHeight="1">
      <c r="A128" s="34"/>
      <c r="B128" s="35"/>
      <c r="C128" s="190" t="s">
        <v>108</v>
      </c>
      <c r="D128" s="190" t="s">
        <v>222</v>
      </c>
      <c r="E128" s="191" t="s">
        <v>3239</v>
      </c>
      <c r="F128" s="192" t="s">
        <v>3240</v>
      </c>
      <c r="G128" s="193" t="s">
        <v>1555</v>
      </c>
      <c r="H128" s="194">
        <v>1</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557</v>
      </c>
      <c r="AT128" s="201" t="s">
        <v>222</v>
      </c>
      <c r="AU128" s="201" t="s">
        <v>89</v>
      </c>
      <c r="AY128" s="17" t="s">
        <v>220</v>
      </c>
      <c r="BE128" s="202">
        <f t="shared" si="4"/>
        <v>0</v>
      </c>
      <c r="BF128" s="202">
        <f t="shared" si="5"/>
        <v>0</v>
      </c>
      <c r="BG128" s="202">
        <f t="shared" si="6"/>
        <v>0</v>
      </c>
      <c r="BH128" s="202">
        <f t="shared" si="7"/>
        <v>0</v>
      </c>
      <c r="BI128" s="202">
        <f t="shared" si="8"/>
        <v>0</v>
      </c>
      <c r="BJ128" s="17" t="s">
        <v>89</v>
      </c>
      <c r="BK128" s="202">
        <f t="shared" si="9"/>
        <v>0</v>
      </c>
      <c r="BL128" s="17" t="s">
        <v>557</v>
      </c>
      <c r="BM128" s="201" t="s">
        <v>250</v>
      </c>
    </row>
    <row r="129" spans="1:65" s="2" customFormat="1" ht="36">
      <c r="A129" s="34"/>
      <c r="B129" s="35"/>
      <c r="C129" s="190" t="s">
        <v>227</v>
      </c>
      <c r="D129" s="190" t="s">
        <v>222</v>
      </c>
      <c r="E129" s="191" t="s">
        <v>3551</v>
      </c>
      <c r="F129" s="192" t="s">
        <v>3552</v>
      </c>
      <c r="G129" s="193" t="s">
        <v>2330</v>
      </c>
      <c r="H129" s="194">
        <v>8</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557</v>
      </c>
      <c r="AT129" s="201" t="s">
        <v>222</v>
      </c>
      <c r="AU129" s="201" t="s">
        <v>89</v>
      </c>
      <c r="AY129" s="17" t="s">
        <v>220</v>
      </c>
      <c r="BE129" s="202">
        <f t="shared" si="4"/>
        <v>0</v>
      </c>
      <c r="BF129" s="202">
        <f t="shared" si="5"/>
        <v>0</v>
      </c>
      <c r="BG129" s="202">
        <f t="shared" si="6"/>
        <v>0</v>
      </c>
      <c r="BH129" s="202">
        <f t="shared" si="7"/>
        <v>0</v>
      </c>
      <c r="BI129" s="202">
        <f t="shared" si="8"/>
        <v>0</v>
      </c>
      <c r="BJ129" s="17" t="s">
        <v>89</v>
      </c>
      <c r="BK129" s="202">
        <f t="shared" si="9"/>
        <v>0</v>
      </c>
      <c r="BL129" s="17" t="s">
        <v>557</v>
      </c>
      <c r="BM129" s="201" t="s">
        <v>262</v>
      </c>
    </row>
    <row r="130" spans="1:65" s="2" customFormat="1" ht="21.75" customHeight="1">
      <c r="A130" s="34"/>
      <c r="B130" s="35"/>
      <c r="C130" s="190" t="s">
        <v>243</v>
      </c>
      <c r="D130" s="190" t="s">
        <v>222</v>
      </c>
      <c r="E130" s="191" t="s">
        <v>3553</v>
      </c>
      <c r="F130" s="192" t="s">
        <v>3554</v>
      </c>
      <c r="G130" s="193" t="s">
        <v>308</v>
      </c>
      <c r="H130" s="194">
        <v>40</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557</v>
      </c>
      <c r="AT130" s="201" t="s">
        <v>222</v>
      </c>
      <c r="AU130" s="201" t="s">
        <v>89</v>
      </c>
      <c r="AY130" s="17" t="s">
        <v>220</v>
      </c>
      <c r="BE130" s="202">
        <f t="shared" si="4"/>
        <v>0</v>
      </c>
      <c r="BF130" s="202">
        <f t="shared" si="5"/>
        <v>0</v>
      </c>
      <c r="BG130" s="202">
        <f t="shared" si="6"/>
        <v>0</v>
      </c>
      <c r="BH130" s="202">
        <f t="shared" si="7"/>
        <v>0</v>
      </c>
      <c r="BI130" s="202">
        <f t="shared" si="8"/>
        <v>0</v>
      </c>
      <c r="BJ130" s="17" t="s">
        <v>89</v>
      </c>
      <c r="BK130" s="202">
        <f t="shared" si="9"/>
        <v>0</v>
      </c>
      <c r="BL130" s="17" t="s">
        <v>557</v>
      </c>
      <c r="BM130" s="201" t="s">
        <v>161</v>
      </c>
    </row>
    <row r="131" spans="1:65" s="2" customFormat="1" ht="36">
      <c r="A131" s="34"/>
      <c r="B131" s="35"/>
      <c r="C131" s="190" t="s">
        <v>250</v>
      </c>
      <c r="D131" s="190" t="s">
        <v>222</v>
      </c>
      <c r="E131" s="191" t="s">
        <v>3555</v>
      </c>
      <c r="F131" s="192" t="s">
        <v>3556</v>
      </c>
      <c r="G131" s="193" t="s">
        <v>2330</v>
      </c>
      <c r="H131" s="194">
        <v>24</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557</v>
      </c>
      <c r="AT131" s="201" t="s">
        <v>222</v>
      </c>
      <c r="AU131" s="201" t="s">
        <v>89</v>
      </c>
      <c r="AY131" s="17" t="s">
        <v>220</v>
      </c>
      <c r="BE131" s="202">
        <f t="shared" si="4"/>
        <v>0</v>
      </c>
      <c r="BF131" s="202">
        <f t="shared" si="5"/>
        <v>0</v>
      </c>
      <c r="BG131" s="202">
        <f t="shared" si="6"/>
        <v>0</v>
      </c>
      <c r="BH131" s="202">
        <f t="shared" si="7"/>
        <v>0</v>
      </c>
      <c r="BI131" s="202">
        <f t="shared" si="8"/>
        <v>0</v>
      </c>
      <c r="BJ131" s="17" t="s">
        <v>89</v>
      </c>
      <c r="BK131" s="202">
        <f t="shared" si="9"/>
        <v>0</v>
      </c>
      <c r="BL131" s="17" t="s">
        <v>557</v>
      </c>
      <c r="BM131" s="201" t="s">
        <v>167</v>
      </c>
    </row>
    <row r="132" spans="1:65" s="2" customFormat="1" ht="24">
      <c r="A132" s="34"/>
      <c r="B132" s="35"/>
      <c r="C132" s="190" t="s">
        <v>255</v>
      </c>
      <c r="D132" s="190" t="s">
        <v>222</v>
      </c>
      <c r="E132" s="191" t="s">
        <v>3557</v>
      </c>
      <c r="F132" s="192" t="s">
        <v>3558</v>
      </c>
      <c r="G132" s="193" t="s">
        <v>1555</v>
      </c>
      <c r="H132" s="194">
        <v>1</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557</v>
      </c>
      <c r="AT132" s="201" t="s">
        <v>222</v>
      </c>
      <c r="AU132" s="201" t="s">
        <v>89</v>
      </c>
      <c r="AY132" s="17" t="s">
        <v>220</v>
      </c>
      <c r="BE132" s="202">
        <f t="shared" si="4"/>
        <v>0</v>
      </c>
      <c r="BF132" s="202">
        <f t="shared" si="5"/>
        <v>0</v>
      </c>
      <c r="BG132" s="202">
        <f t="shared" si="6"/>
        <v>0</v>
      </c>
      <c r="BH132" s="202">
        <f t="shared" si="7"/>
        <v>0</v>
      </c>
      <c r="BI132" s="202">
        <f t="shared" si="8"/>
        <v>0</v>
      </c>
      <c r="BJ132" s="17" t="s">
        <v>89</v>
      </c>
      <c r="BK132" s="202">
        <f t="shared" si="9"/>
        <v>0</v>
      </c>
      <c r="BL132" s="17" t="s">
        <v>557</v>
      </c>
      <c r="BM132" s="201" t="s">
        <v>290</v>
      </c>
    </row>
    <row r="133" spans="2:63" s="12" customFormat="1" ht="22.9" customHeight="1">
      <c r="B133" s="174"/>
      <c r="C133" s="175"/>
      <c r="D133" s="176" t="s">
        <v>75</v>
      </c>
      <c r="E133" s="188" t="s">
        <v>1784</v>
      </c>
      <c r="F133" s="188" t="s">
        <v>3256</v>
      </c>
      <c r="G133" s="175"/>
      <c r="H133" s="175"/>
      <c r="I133" s="178"/>
      <c r="J133" s="189">
        <f>BK133</f>
        <v>0</v>
      </c>
      <c r="K133" s="175"/>
      <c r="L133" s="180"/>
      <c r="M133" s="181"/>
      <c r="N133" s="182"/>
      <c r="O133" s="182"/>
      <c r="P133" s="183">
        <f>SUM(P134:P137)</f>
        <v>0</v>
      </c>
      <c r="Q133" s="182"/>
      <c r="R133" s="183">
        <f>SUM(R134:R137)</f>
        <v>0</v>
      </c>
      <c r="S133" s="182"/>
      <c r="T133" s="184">
        <f>SUM(T134:T137)</f>
        <v>0</v>
      </c>
      <c r="AR133" s="185" t="s">
        <v>83</v>
      </c>
      <c r="AT133" s="186" t="s">
        <v>75</v>
      </c>
      <c r="AU133" s="186" t="s">
        <v>83</v>
      </c>
      <c r="AY133" s="185" t="s">
        <v>220</v>
      </c>
      <c r="BK133" s="187">
        <f>SUM(BK134:BK137)</f>
        <v>0</v>
      </c>
    </row>
    <row r="134" spans="1:65" s="2" customFormat="1" ht="16.5" customHeight="1">
      <c r="A134" s="34"/>
      <c r="B134" s="35"/>
      <c r="C134" s="190" t="s">
        <v>262</v>
      </c>
      <c r="D134" s="190" t="s">
        <v>222</v>
      </c>
      <c r="E134" s="191" t="s">
        <v>3559</v>
      </c>
      <c r="F134" s="192" t="s">
        <v>3560</v>
      </c>
      <c r="G134" s="193" t="s">
        <v>308</v>
      </c>
      <c r="H134" s="194">
        <v>40</v>
      </c>
      <c r="I134" s="195"/>
      <c r="J134" s="196">
        <f>ROUND(I134*H134,2)</f>
        <v>0</v>
      </c>
      <c r="K134" s="192" t="s">
        <v>1</v>
      </c>
      <c r="L134" s="39"/>
      <c r="M134" s="197" t="s">
        <v>1</v>
      </c>
      <c r="N134" s="198" t="s">
        <v>42</v>
      </c>
      <c r="O134" s="71"/>
      <c r="P134" s="199">
        <f>O134*H134</f>
        <v>0</v>
      </c>
      <c r="Q134" s="199">
        <v>0</v>
      </c>
      <c r="R134" s="199">
        <f>Q134*H134</f>
        <v>0</v>
      </c>
      <c r="S134" s="199">
        <v>0</v>
      </c>
      <c r="T134" s="200">
        <f>S134*H134</f>
        <v>0</v>
      </c>
      <c r="U134" s="34"/>
      <c r="V134" s="34"/>
      <c r="W134" s="34"/>
      <c r="X134" s="34"/>
      <c r="Y134" s="34"/>
      <c r="Z134" s="34"/>
      <c r="AA134" s="34"/>
      <c r="AB134" s="34"/>
      <c r="AC134" s="34"/>
      <c r="AD134" s="34"/>
      <c r="AE134" s="34"/>
      <c r="AR134" s="201" t="s">
        <v>557</v>
      </c>
      <c r="AT134" s="201" t="s">
        <v>222</v>
      </c>
      <c r="AU134" s="201" t="s">
        <v>89</v>
      </c>
      <c r="AY134" s="17" t="s">
        <v>220</v>
      </c>
      <c r="BE134" s="202">
        <f>IF(N134="základní",J134,0)</f>
        <v>0</v>
      </c>
      <c r="BF134" s="202">
        <f>IF(N134="snížená",J134,0)</f>
        <v>0</v>
      </c>
      <c r="BG134" s="202">
        <f>IF(N134="zákl. přenesená",J134,0)</f>
        <v>0</v>
      </c>
      <c r="BH134" s="202">
        <f>IF(N134="sníž. přenesená",J134,0)</f>
        <v>0</v>
      </c>
      <c r="BI134" s="202">
        <f>IF(N134="nulová",J134,0)</f>
        <v>0</v>
      </c>
      <c r="BJ134" s="17" t="s">
        <v>89</v>
      </c>
      <c r="BK134" s="202">
        <f>ROUND(I134*H134,2)</f>
        <v>0</v>
      </c>
      <c r="BL134" s="17" t="s">
        <v>557</v>
      </c>
      <c r="BM134" s="201" t="s">
        <v>298</v>
      </c>
    </row>
    <row r="135" spans="1:65" s="2" customFormat="1" ht="21.75" customHeight="1">
      <c r="A135" s="34"/>
      <c r="B135" s="35"/>
      <c r="C135" s="190" t="s">
        <v>267</v>
      </c>
      <c r="D135" s="190" t="s">
        <v>222</v>
      </c>
      <c r="E135" s="191" t="s">
        <v>3561</v>
      </c>
      <c r="F135" s="192" t="s">
        <v>3562</v>
      </c>
      <c r="G135" s="193" t="s">
        <v>308</v>
      </c>
      <c r="H135" s="194">
        <v>50</v>
      </c>
      <c r="I135" s="195"/>
      <c r="J135" s="196">
        <f>ROUND(I135*H135,2)</f>
        <v>0</v>
      </c>
      <c r="K135" s="192" t="s">
        <v>1</v>
      </c>
      <c r="L135" s="39"/>
      <c r="M135" s="197" t="s">
        <v>1</v>
      </c>
      <c r="N135" s="198" t="s">
        <v>42</v>
      </c>
      <c r="O135" s="71"/>
      <c r="P135" s="199">
        <f>O135*H135</f>
        <v>0</v>
      </c>
      <c r="Q135" s="199">
        <v>0</v>
      </c>
      <c r="R135" s="199">
        <f>Q135*H135</f>
        <v>0</v>
      </c>
      <c r="S135" s="199">
        <v>0</v>
      </c>
      <c r="T135" s="200">
        <f>S135*H135</f>
        <v>0</v>
      </c>
      <c r="U135" s="34"/>
      <c r="V135" s="34"/>
      <c r="W135" s="34"/>
      <c r="X135" s="34"/>
      <c r="Y135" s="34"/>
      <c r="Z135" s="34"/>
      <c r="AA135" s="34"/>
      <c r="AB135" s="34"/>
      <c r="AC135" s="34"/>
      <c r="AD135" s="34"/>
      <c r="AE135" s="34"/>
      <c r="AR135" s="201" t="s">
        <v>557</v>
      </c>
      <c r="AT135" s="201" t="s">
        <v>222</v>
      </c>
      <c r="AU135" s="201" t="s">
        <v>89</v>
      </c>
      <c r="AY135" s="17" t="s">
        <v>220</v>
      </c>
      <c r="BE135" s="202">
        <f>IF(N135="základní",J135,0)</f>
        <v>0</v>
      </c>
      <c r="BF135" s="202">
        <f>IF(N135="snížená",J135,0)</f>
        <v>0</v>
      </c>
      <c r="BG135" s="202">
        <f>IF(N135="zákl. přenesená",J135,0)</f>
        <v>0</v>
      </c>
      <c r="BH135" s="202">
        <f>IF(N135="sníž. přenesená",J135,0)</f>
        <v>0</v>
      </c>
      <c r="BI135" s="202">
        <f>IF(N135="nulová",J135,0)</f>
        <v>0</v>
      </c>
      <c r="BJ135" s="17" t="s">
        <v>89</v>
      </c>
      <c r="BK135" s="202">
        <f>ROUND(I135*H135,2)</f>
        <v>0</v>
      </c>
      <c r="BL135" s="17" t="s">
        <v>557</v>
      </c>
      <c r="BM135" s="201" t="s">
        <v>311</v>
      </c>
    </row>
    <row r="136" spans="1:65" s="2" customFormat="1" ht="16.5" customHeight="1">
      <c r="A136" s="34"/>
      <c r="B136" s="35"/>
      <c r="C136" s="190" t="s">
        <v>161</v>
      </c>
      <c r="D136" s="190" t="s">
        <v>222</v>
      </c>
      <c r="E136" s="191" t="s">
        <v>3563</v>
      </c>
      <c r="F136" s="192" t="s">
        <v>3268</v>
      </c>
      <c r="G136" s="193" t="s">
        <v>1555</v>
      </c>
      <c r="H136" s="194">
        <v>1</v>
      </c>
      <c r="I136" s="195"/>
      <c r="J136" s="196">
        <f>ROUND(I136*H136,2)</f>
        <v>0</v>
      </c>
      <c r="K136" s="192" t="s">
        <v>1</v>
      </c>
      <c r="L136" s="39"/>
      <c r="M136" s="197" t="s">
        <v>1</v>
      </c>
      <c r="N136" s="198" t="s">
        <v>42</v>
      </c>
      <c r="O136" s="71"/>
      <c r="P136" s="199">
        <f>O136*H136</f>
        <v>0</v>
      </c>
      <c r="Q136" s="199">
        <v>0</v>
      </c>
      <c r="R136" s="199">
        <f>Q136*H136</f>
        <v>0</v>
      </c>
      <c r="S136" s="199">
        <v>0</v>
      </c>
      <c r="T136" s="200">
        <f>S136*H136</f>
        <v>0</v>
      </c>
      <c r="U136" s="34"/>
      <c r="V136" s="34"/>
      <c r="W136" s="34"/>
      <c r="X136" s="34"/>
      <c r="Y136" s="34"/>
      <c r="Z136" s="34"/>
      <c r="AA136" s="34"/>
      <c r="AB136" s="34"/>
      <c r="AC136" s="34"/>
      <c r="AD136" s="34"/>
      <c r="AE136" s="34"/>
      <c r="AR136" s="201" t="s">
        <v>557</v>
      </c>
      <c r="AT136" s="201" t="s">
        <v>222</v>
      </c>
      <c r="AU136" s="201" t="s">
        <v>89</v>
      </c>
      <c r="AY136" s="17" t="s">
        <v>220</v>
      </c>
      <c r="BE136" s="202">
        <f>IF(N136="základní",J136,0)</f>
        <v>0</v>
      </c>
      <c r="BF136" s="202">
        <f>IF(N136="snížená",J136,0)</f>
        <v>0</v>
      </c>
      <c r="BG136" s="202">
        <f>IF(N136="zákl. přenesená",J136,0)</f>
        <v>0</v>
      </c>
      <c r="BH136" s="202">
        <f>IF(N136="sníž. přenesená",J136,0)</f>
        <v>0</v>
      </c>
      <c r="BI136" s="202">
        <f>IF(N136="nulová",J136,0)</f>
        <v>0</v>
      </c>
      <c r="BJ136" s="17" t="s">
        <v>89</v>
      </c>
      <c r="BK136" s="202">
        <f>ROUND(I136*H136,2)</f>
        <v>0</v>
      </c>
      <c r="BL136" s="17" t="s">
        <v>557</v>
      </c>
      <c r="BM136" s="201" t="s">
        <v>321</v>
      </c>
    </row>
    <row r="137" spans="1:65" s="2" customFormat="1" ht="16.5" customHeight="1">
      <c r="A137" s="34"/>
      <c r="B137" s="35"/>
      <c r="C137" s="190" t="s">
        <v>164</v>
      </c>
      <c r="D137" s="190" t="s">
        <v>222</v>
      </c>
      <c r="E137" s="191" t="s">
        <v>3564</v>
      </c>
      <c r="F137" s="192" t="s">
        <v>3565</v>
      </c>
      <c r="G137" s="193" t="s">
        <v>1555</v>
      </c>
      <c r="H137" s="194">
        <v>1</v>
      </c>
      <c r="I137" s="195"/>
      <c r="J137" s="196">
        <f>ROUND(I137*H137,2)</f>
        <v>0</v>
      </c>
      <c r="K137" s="192" t="s">
        <v>1</v>
      </c>
      <c r="L137" s="39"/>
      <c r="M137" s="197" t="s">
        <v>1</v>
      </c>
      <c r="N137" s="198" t="s">
        <v>42</v>
      </c>
      <c r="O137" s="71"/>
      <c r="P137" s="199">
        <f>O137*H137</f>
        <v>0</v>
      </c>
      <c r="Q137" s="199">
        <v>0</v>
      </c>
      <c r="R137" s="199">
        <f>Q137*H137</f>
        <v>0</v>
      </c>
      <c r="S137" s="199">
        <v>0</v>
      </c>
      <c r="T137" s="200">
        <f>S137*H137</f>
        <v>0</v>
      </c>
      <c r="U137" s="34"/>
      <c r="V137" s="34"/>
      <c r="W137" s="34"/>
      <c r="X137" s="34"/>
      <c r="Y137" s="34"/>
      <c r="Z137" s="34"/>
      <c r="AA137" s="34"/>
      <c r="AB137" s="34"/>
      <c r="AC137" s="34"/>
      <c r="AD137" s="34"/>
      <c r="AE137" s="34"/>
      <c r="AR137" s="201" t="s">
        <v>557</v>
      </c>
      <c r="AT137" s="201" t="s">
        <v>222</v>
      </c>
      <c r="AU137" s="201" t="s">
        <v>89</v>
      </c>
      <c r="AY137" s="17" t="s">
        <v>220</v>
      </c>
      <c r="BE137" s="202">
        <f>IF(N137="základní",J137,0)</f>
        <v>0</v>
      </c>
      <c r="BF137" s="202">
        <f>IF(N137="snížená",J137,0)</f>
        <v>0</v>
      </c>
      <c r="BG137" s="202">
        <f>IF(N137="zákl. přenesená",J137,0)</f>
        <v>0</v>
      </c>
      <c r="BH137" s="202">
        <f>IF(N137="sníž. přenesená",J137,0)</f>
        <v>0</v>
      </c>
      <c r="BI137" s="202">
        <f>IF(N137="nulová",J137,0)</f>
        <v>0</v>
      </c>
      <c r="BJ137" s="17" t="s">
        <v>89</v>
      </c>
      <c r="BK137" s="202">
        <f>ROUND(I137*H137,2)</f>
        <v>0</v>
      </c>
      <c r="BL137" s="17" t="s">
        <v>557</v>
      </c>
      <c r="BM137" s="201" t="s">
        <v>330</v>
      </c>
    </row>
    <row r="138" spans="2:63" s="12" customFormat="1" ht="22.9" customHeight="1">
      <c r="B138" s="174"/>
      <c r="C138" s="175"/>
      <c r="D138" s="176" t="s">
        <v>75</v>
      </c>
      <c r="E138" s="188" t="s">
        <v>1798</v>
      </c>
      <c r="F138" s="188" t="s">
        <v>3271</v>
      </c>
      <c r="G138" s="175"/>
      <c r="H138" s="175"/>
      <c r="I138" s="178"/>
      <c r="J138" s="189">
        <f>BK138</f>
        <v>0</v>
      </c>
      <c r="K138" s="175"/>
      <c r="L138" s="180"/>
      <c r="M138" s="181"/>
      <c r="N138" s="182"/>
      <c r="O138" s="182"/>
      <c r="P138" s="183">
        <f>SUM(P139:P140)</f>
        <v>0</v>
      </c>
      <c r="Q138" s="182"/>
      <c r="R138" s="183">
        <f>SUM(R139:R140)</f>
        <v>0</v>
      </c>
      <c r="S138" s="182"/>
      <c r="T138" s="184">
        <f>SUM(T139:T140)</f>
        <v>0</v>
      </c>
      <c r="AR138" s="185" t="s">
        <v>83</v>
      </c>
      <c r="AT138" s="186" t="s">
        <v>75</v>
      </c>
      <c r="AU138" s="186" t="s">
        <v>83</v>
      </c>
      <c r="AY138" s="185" t="s">
        <v>220</v>
      </c>
      <c r="BK138" s="187">
        <f>SUM(BK139:BK140)</f>
        <v>0</v>
      </c>
    </row>
    <row r="139" spans="1:65" s="2" customFormat="1" ht="24">
      <c r="A139" s="34"/>
      <c r="B139" s="35"/>
      <c r="C139" s="190" t="s">
        <v>167</v>
      </c>
      <c r="D139" s="190" t="s">
        <v>222</v>
      </c>
      <c r="E139" s="191" t="s">
        <v>3272</v>
      </c>
      <c r="F139" s="192" t="s">
        <v>3273</v>
      </c>
      <c r="G139" s="193" t="s">
        <v>2330</v>
      </c>
      <c r="H139" s="194">
        <v>6</v>
      </c>
      <c r="I139" s="195"/>
      <c r="J139" s="196">
        <f>ROUND(I139*H139,2)</f>
        <v>0</v>
      </c>
      <c r="K139" s="192" t="s">
        <v>1</v>
      </c>
      <c r="L139" s="39"/>
      <c r="M139" s="197" t="s">
        <v>1</v>
      </c>
      <c r="N139" s="198" t="s">
        <v>42</v>
      </c>
      <c r="O139" s="71"/>
      <c r="P139" s="199">
        <f>O139*H139</f>
        <v>0</v>
      </c>
      <c r="Q139" s="199">
        <v>0</v>
      </c>
      <c r="R139" s="199">
        <f>Q139*H139</f>
        <v>0</v>
      </c>
      <c r="S139" s="199">
        <v>0</v>
      </c>
      <c r="T139" s="200">
        <f>S139*H139</f>
        <v>0</v>
      </c>
      <c r="U139" s="34"/>
      <c r="V139" s="34"/>
      <c r="W139" s="34"/>
      <c r="X139" s="34"/>
      <c r="Y139" s="34"/>
      <c r="Z139" s="34"/>
      <c r="AA139" s="34"/>
      <c r="AB139" s="34"/>
      <c r="AC139" s="34"/>
      <c r="AD139" s="34"/>
      <c r="AE139" s="34"/>
      <c r="AR139" s="201" t="s">
        <v>557</v>
      </c>
      <c r="AT139" s="201" t="s">
        <v>222</v>
      </c>
      <c r="AU139" s="201" t="s">
        <v>89</v>
      </c>
      <c r="AY139" s="17" t="s">
        <v>220</v>
      </c>
      <c r="BE139" s="202">
        <f>IF(N139="základní",J139,0)</f>
        <v>0</v>
      </c>
      <c r="BF139" s="202">
        <f>IF(N139="snížená",J139,0)</f>
        <v>0</v>
      </c>
      <c r="BG139" s="202">
        <f>IF(N139="zákl. přenesená",J139,0)</f>
        <v>0</v>
      </c>
      <c r="BH139" s="202">
        <f>IF(N139="sníž. přenesená",J139,0)</f>
        <v>0</v>
      </c>
      <c r="BI139" s="202">
        <f>IF(N139="nulová",J139,0)</f>
        <v>0</v>
      </c>
      <c r="BJ139" s="17" t="s">
        <v>89</v>
      </c>
      <c r="BK139" s="202">
        <f>ROUND(I139*H139,2)</f>
        <v>0</v>
      </c>
      <c r="BL139" s="17" t="s">
        <v>557</v>
      </c>
      <c r="BM139" s="201" t="s">
        <v>342</v>
      </c>
    </row>
    <row r="140" spans="1:65" s="2" customFormat="1" ht="24">
      <c r="A140" s="34"/>
      <c r="B140" s="35"/>
      <c r="C140" s="190" t="s">
        <v>285</v>
      </c>
      <c r="D140" s="190" t="s">
        <v>222</v>
      </c>
      <c r="E140" s="191" t="s">
        <v>2325</v>
      </c>
      <c r="F140" s="192" t="s">
        <v>2326</v>
      </c>
      <c r="G140" s="193" t="s">
        <v>2327</v>
      </c>
      <c r="H140" s="194">
        <v>6</v>
      </c>
      <c r="I140" s="195"/>
      <c r="J140" s="196">
        <f>ROUND(I140*H140,2)</f>
        <v>0</v>
      </c>
      <c r="K140" s="192" t="s">
        <v>1</v>
      </c>
      <c r="L140" s="39"/>
      <c r="M140" s="197" t="s">
        <v>1</v>
      </c>
      <c r="N140" s="198" t="s">
        <v>42</v>
      </c>
      <c r="O140" s="71"/>
      <c r="P140" s="199">
        <f>O140*H140</f>
        <v>0</v>
      </c>
      <c r="Q140" s="199">
        <v>0</v>
      </c>
      <c r="R140" s="199">
        <f>Q140*H140</f>
        <v>0</v>
      </c>
      <c r="S140" s="199">
        <v>0</v>
      </c>
      <c r="T140" s="200">
        <f>S140*H140</f>
        <v>0</v>
      </c>
      <c r="U140" s="34"/>
      <c r="V140" s="34"/>
      <c r="W140" s="34"/>
      <c r="X140" s="34"/>
      <c r="Y140" s="34"/>
      <c r="Z140" s="34"/>
      <c r="AA140" s="34"/>
      <c r="AB140" s="34"/>
      <c r="AC140" s="34"/>
      <c r="AD140" s="34"/>
      <c r="AE140" s="34"/>
      <c r="AR140" s="201" t="s">
        <v>557</v>
      </c>
      <c r="AT140" s="201" t="s">
        <v>222</v>
      </c>
      <c r="AU140" s="201" t="s">
        <v>89</v>
      </c>
      <c r="AY140" s="17" t="s">
        <v>220</v>
      </c>
      <c r="BE140" s="202">
        <f>IF(N140="základní",J140,0)</f>
        <v>0</v>
      </c>
      <c r="BF140" s="202">
        <f>IF(N140="snížená",J140,0)</f>
        <v>0</v>
      </c>
      <c r="BG140" s="202">
        <f>IF(N140="zákl. přenesená",J140,0)</f>
        <v>0</v>
      </c>
      <c r="BH140" s="202">
        <f>IF(N140="sníž. přenesená",J140,0)</f>
        <v>0</v>
      </c>
      <c r="BI140" s="202">
        <f>IF(N140="nulová",J140,0)</f>
        <v>0</v>
      </c>
      <c r="BJ140" s="17" t="s">
        <v>89</v>
      </c>
      <c r="BK140" s="202">
        <f>ROUND(I140*H140,2)</f>
        <v>0</v>
      </c>
      <c r="BL140" s="17" t="s">
        <v>557</v>
      </c>
      <c r="BM140" s="201" t="s">
        <v>352</v>
      </c>
    </row>
    <row r="141" spans="2:63" s="12" customFormat="1" ht="25.9" customHeight="1">
      <c r="B141" s="174"/>
      <c r="C141" s="175"/>
      <c r="D141" s="176" t="s">
        <v>75</v>
      </c>
      <c r="E141" s="177" t="s">
        <v>1823</v>
      </c>
      <c r="F141" s="177" t="s">
        <v>2711</v>
      </c>
      <c r="G141" s="175"/>
      <c r="H141" s="175"/>
      <c r="I141" s="178"/>
      <c r="J141" s="179">
        <f>BK141</f>
        <v>0</v>
      </c>
      <c r="K141" s="175"/>
      <c r="L141" s="180"/>
      <c r="M141" s="181"/>
      <c r="N141" s="182"/>
      <c r="O141" s="182"/>
      <c r="P141" s="183">
        <f>SUM(P142:P146)</f>
        <v>0</v>
      </c>
      <c r="Q141" s="182"/>
      <c r="R141" s="183">
        <f>SUM(R142:R146)</f>
        <v>0</v>
      </c>
      <c r="S141" s="182"/>
      <c r="T141" s="184">
        <f>SUM(T142:T146)</f>
        <v>0</v>
      </c>
      <c r="AR141" s="185" t="s">
        <v>83</v>
      </c>
      <c r="AT141" s="186" t="s">
        <v>75</v>
      </c>
      <c r="AU141" s="186" t="s">
        <v>76</v>
      </c>
      <c r="AY141" s="185" t="s">
        <v>220</v>
      </c>
      <c r="BK141" s="187">
        <f>SUM(BK142:BK146)</f>
        <v>0</v>
      </c>
    </row>
    <row r="142" spans="1:65" s="2" customFormat="1" ht="16.5" customHeight="1">
      <c r="A142" s="34"/>
      <c r="B142" s="35"/>
      <c r="C142" s="190" t="s">
        <v>290</v>
      </c>
      <c r="D142" s="190" t="s">
        <v>222</v>
      </c>
      <c r="E142" s="191" t="s">
        <v>3566</v>
      </c>
      <c r="F142" s="192" t="s">
        <v>2713</v>
      </c>
      <c r="G142" s="193" t="s">
        <v>1555</v>
      </c>
      <c r="H142" s="194">
        <v>1</v>
      </c>
      <c r="I142" s="195"/>
      <c r="J142" s="196">
        <f aca="true" t="shared" si="10" ref="J142:J144">ROUND(I142*H142,2)</f>
        <v>0</v>
      </c>
      <c r="K142" s="192" t="s">
        <v>1</v>
      </c>
      <c r="L142" s="39"/>
      <c r="M142" s="197" t="s">
        <v>1</v>
      </c>
      <c r="N142" s="198" t="s">
        <v>42</v>
      </c>
      <c r="O142" s="71"/>
      <c r="P142" s="199">
        <f aca="true" t="shared" si="11" ref="P142:P146">O142*H142</f>
        <v>0</v>
      </c>
      <c r="Q142" s="199">
        <v>0</v>
      </c>
      <c r="R142" s="199">
        <f aca="true" t="shared" si="12" ref="R142:R146">Q142*H142</f>
        <v>0</v>
      </c>
      <c r="S142" s="199">
        <v>0</v>
      </c>
      <c r="T142" s="200">
        <f aca="true" t="shared" si="13" ref="T142:T146">S142*H142</f>
        <v>0</v>
      </c>
      <c r="U142" s="34"/>
      <c r="V142" s="34"/>
      <c r="W142" s="34"/>
      <c r="X142" s="34"/>
      <c r="Y142" s="34"/>
      <c r="Z142" s="34"/>
      <c r="AA142" s="34"/>
      <c r="AB142" s="34"/>
      <c r="AC142" s="34"/>
      <c r="AD142" s="34"/>
      <c r="AE142" s="34"/>
      <c r="AR142" s="201" t="s">
        <v>557</v>
      </c>
      <c r="AT142" s="201" t="s">
        <v>222</v>
      </c>
      <c r="AU142" s="201" t="s">
        <v>83</v>
      </c>
      <c r="AY142" s="17" t="s">
        <v>220</v>
      </c>
      <c r="BE142" s="202">
        <f aca="true" t="shared" si="14" ref="BE142:BE146">IF(N142="základní",J142,0)</f>
        <v>0</v>
      </c>
      <c r="BF142" s="202">
        <f aca="true" t="shared" si="15" ref="BF142:BF146">IF(N142="snížená",J142,0)</f>
        <v>0</v>
      </c>
      <c r="BG142" s="202">
        <f aca="true" t="shared" si="16" ref="BG142:BG146">IF(N142="zákl. přenesená",J142,0)</f>
        <v>0</v>
      </c>
      <c r="BH142" s="202">
        <f aca="true" t="shared" si="17" ref="BH142:BH146">IF(N142="sníž. přenesená",J142,0)</f>
        <v>0</v>
      </c>
      <c r="BI142" s="202">
        <f aca="true" t="shared" si="18" ref="BI142:BI146">IF(N142="nulová",J142,0)</f>
        <v>0</v>
      </c>
      <c r="BJ142" s="17" t="s">
        <v>89</v>
      </c>
      <c r="BK142" s="202">
        <f aca="true" t="shared" si="19" ref="BK142:BK146">ROUND(I142*H142,2)</f>
        <v>0</v>
      </c>
      <c r="BL142" s="17" t="s">
        <v>557</v>
      </c>
      <c r="BM142" s="201" t="s">
        <v>3567</v>
      </c>
    </row>
    <row r="143" spans="1:65" s="2" customFormat="1" ht="16.5" customHeight="1">
      <c r="A143" s="34"/>
      <c r="B143" s="35"/>
      <c r="C143" s="190" t="s">
        <v>8</v>
      </c>
      <c r="D143" s="190" t="s">
        <v>222</v>
      </c>
      <c r="E143" s="191" t="s">
        <v>3568</v>
      </c>
      <c r="F143" s="192" t="s">
        <v>2716</v>
      </c>
      <c r="G143" s="193" t="s">
        <v>1555</v>
      </c>
      <c r="H143" s="194">
        <v>1</v>
      </c>
      <c r="I143" s="195"/>
      <c r="J143" s="196">
        <f t="shared" si="10"/>
        <v>0</v>
      </c>
      <c r="K143" s="192" t="s">
        <v>1</v>
      </c>
      <c r="L143" s="39"/>
      <c r="M143" s="197" t="s">
        <v>1</v>
      </c>
      <c r="N143" s="198" t="s">
        <v>42</v>
      </c>
      <c r="O143" s="71"/>
      <c r="P143" s="199">
        <f t="shared" si="11"/>
        <v>0</v>
      </c>
      <c r="Q143" s="199">
        <v>0</v>
      </c>
      <c r="R143" s="199">
        <f t="shared" si="12"/>
        <v>0</v>
      </c>
      <c r="S143" s="199">
        <v>0</v>
      </c>
      <c r="T143" s="200">
        <f t="shared" si="13"/>
        <v>0</v>
      </c>
      <c r="U143" s="34"/>
      <c r="V143" s="34"/>
      <c r="W143" s="34"/>
      <c r="X143" s="34"/>
      <c r="Y143" s="34"/>
      <c r="Z143" s="34"/>
      <c r="AA143" s="34"/>
      <c r="AB143" s="34"/>
      <c r="AC143" s="34"/>
      <c r="AD143" s="34"/>
      <c r="AE143" s="34"/>
      <c r="AR143" s="201" t="s">
        <v>557</v>
      </c>
      <c r="AT143" s="201" t="s">
        <v>222</v>
      </c>
      <c r="AU143" s="201" t="s">
        <v>83</v>
      </c>
      <c r="AY143" s="17" t="s">
        <v>220</v>
      </c>
      <c r="BE143" s="202">
        <f t="shared" si="14"/>
        <v>0</v>
      </c>
      <c r="BF143" s="202">
        <f t="shared" si="15"/>
        <v>0</v>
      </c>
      <c r="BG143" s="202">
        <f t="shared" si="16"/>
        <v>0</v>
      </c>
      <c r="BH143" s="202">
        <f t="shared" si="17"/>
        <v>0</v>
      </c>
      <c r="BI143" s="202">
        <f t="shared" si="18"/>
        <v>0</v>
      </c>
      <c r="BJ143" s="17" t="s">
        <v>89</v>
      </c>
      <c r="BK143" s="202">
        <f t="shared" si="19"/>
        <v>0</v>
      </c>
      <c r="BL143" s="17" t="s">
        <v>557</v>
      </c>
      <c r="BM143" s="201" t="s">
        <v>3569</v>
      </c>
    </row>
    <row r="144" spans="1:65" s="2" customFormat="1" ht="24">
      <c r="A144" s="34"/>
      <c r="B144" s="35"/>
      <c r="C144" s="190" t="s">
        <v>298</v>
      </c>
      <c r="D144" s="190" t="s">
        <v>222</v>
      </c>
      <c r="E144" s="191" t="s">
        <v>3570</v>
      </c>
      <c r="F144" s="192" t="s">
        <v>2719</v>
      </c>
      <c r="G144" s="193" t="s">
        <v>1555</v>
      </c>
      <c r="H144" s="194">
        <v>1</v>
      </c>
      <c r="I144" s="195"/>
      <c r="J144" s="196">
        <f t="shared" si="10"/>
        <v>0</v>
      </c>
      <c r="K144" s="192" t="s">
        <v>1</v>
      </c>
      <c r="L144" s="39"/>
      <c r="M144" s="197" t="s">
        <v>1</v>
      </c>
      <c r="N144" s="198" t="s">
        <v>42</v>
      </c>
      <c r="O144" s="71"/>
      <c r="P144" s="199">
        <f t="shared" si="11"/>
        <v>0</v>
      </c>
      <c r="Q144" s="199">
        <v>0</v>
      </c>
      <c r="R144" s="199">
        <f t="shared" si="12"/>
        <v>0</v>
      </c>
      <c r="S144" s="199">
        <v>0</v>
      </c>
      <c r="T144" s="200">
        <f t="shared" si="13"/>
        <v>0</v>
      </c>
      <c r="U144" s="34"/>
      <c r="V144" s="34"/>
      <c r="W144" s="34"/>
      <c r="X144" s="34"/>
      <c r="Y144" s="34"/>
      <c r="Z144" s="34"/>
      <c r="AA144" s="34"/>
      <c r="AB144" s="34"/>
      <c r="AC144" s="34"/>
      <c r="AD144" s="34"/>
      <c r="AE144" s="34"/>
      <c r="AR144" s="201" t="s">
        <v>557</v>
      </c>
      <c r="AT144" s="201" t="s">
        <v>222</v>
      </c>
      <c r="AU144" s="201" t="s">
        <v>83</v>
      </c>
      <c r="AY144" s="17" t="s">
        <v>220</v>
      </c>
      <c r="BE144" s="202">
        <f t="shared" si="14"/>
        <v>0</v>
      </c>
      <c r="BF144" s="202">
        <f t="shared" si="15"/>
        <v>0</v>
      </c>
      <c r="BG144" s="202">
        <f t="shared" si="16"/>
        <v>0</v>
      </c>
      <c r="BH144" s="202">
        <f t="shared" si="17"/>
        <v>0</v>
      </c>
      <c r="BI144" s="202">
        <f t="shared" si="18"/>
        <v>0</v>
      </c>
      <c r="BJ144" s="17" t="s">
        <v>89</v>
      </c>
      <c r="BK144" s="202">
        <f t="shared" si="19"/>
        <v>0</v>
      </c>
      <c r="BL144" s="17" t="s">
        <v>557</v>
      </c>
      <c r="BM144" s="201" t="s">
        <v>3571</v>
      </c>
    </row>
    <row r="145" spans="1:65" s="2" customFormat="1" ht="24">
      <c r="A145" s="34"/>
      <c r="B145" s="35"/>
      <c r="C145" s="190" t="s">
        <v>305</v>
      </c>
      <c r="D145" s="190" t="s">
        <v>222</v>
      </c>
      <c r="E145" s="191" t="s">
        <v>3828</v>
      </c>
      <c r="F145" s="192" t="s">
        <v>2726</v>
      </c>
      <c r="G145" s="193" t="s">
        <v>1555</v>
      </c>
      <c r="H145" s="194">
        <v>1</v>
      </c>
      <c r="I145" s="195"/>
      <c r="J145" s="196">
        <f aca="true" t="shared" si="20" ref="J145:J146">ROUND(I145*H145,2)</f>
        <v>0</v>
      </c>
      <c r="K145" s="192" t="s">
        <v>1</v>
      </c>
      <c r="L145" s="39"/>
      <c r="M145" s="197" t="s">
        <v>1</v>
      </c>
      <c r="N145" s="198" t="s">
        <v>42</v>
      </c>
      <c r="O145" s="71"/>
      <c r="P145" s="199">
        <f t="shared" si="11"/>
        <v>0</v>
      </c>
      <c r="Q145" s="199">
        <v>0</v>
      </c>
      <c r="R145" s="199">
        <f t="shared" si="12"/>
        <v>0</v>
      </c>
      <c r="S145" s="199">
        <v>0</v>
      </c>
      <c r="T145" s="200">
        <f t="shared" si="13"/>
        <v>0</v>
      </c>
      <c r="U145" s="34"/>
      <c r="V145" s="34"/>
      <c r="W145" s="34"/>
      <c r="X145" s="34"/>
      <c r="Y145" s="34"/>
      <c r="Z145" s="34"/>
      <c r="AA145" s="34"/>
      <c r="AB145" s="34"/>
      <c r="AC145" s="34"/>
      <c r="AD145" s="34"/>
      <c r="AE145" s="34"/>
      <c r="AR145" s="201" t="s">
        <v>557</v>
      </c>
      <c r="AT145" s="201" t="s">
        <v>222</v>
      </c>
      <c r="AU145" s="201" t="s">
        <v>83</v>
      </c>
      <c r="AY145" s="17" t="s">
        <v>220</v>
      </c>
      <c r="BE145" s="202">
        <f t="shared" si="14"/>
        <v>0</v>
      </c>
      <c r="BF145" s="202">
        <f t="shared" si="15"/>
        <v>0</v>
      </c>
      <c r="BG145" s="202">
        <f t="shared" si="16"/>
        <v>0</v>
      </c>
      <c r="BH145" s="202">
        <f t="shared" si="17"/>
        <v>0</v>
      </c>
      <c r="BI145" s="202">
        <f t="shared" si="18"/>
        <v>0</v>
      </c>
      <c r="BJ145" s="17" t="s">
        <v>89</v>
      </c>
      <c r="BK145" s="202">
        <f t="shared" si="19"/>
        <v>0</v>
      </c>
      <c r="BL145" s="17" t="s">
        <v>557</v>
      </c>
      <c r="BM145" s="201" t="s">
        <v>3572</v>
      </c>
    </row>
    <row r="146" spans="1:65" s="2" customFormat="1" ht="24">
      <c r="A146" s="34"/>
      <c r="B146" s="35"/>
      <c r="C146" s="190" t="s">
        <v>311</v>
      </c>
      <c r="D146" s="190" t="s">
        <v>222</v>
      </c>
      <c r="E146" s="191" t="s">
        <v>3829</v>
      </c>
      <c r="F146" s="192" t="s">
        <v>2728</v>
      </c>
      <c r="G146" s="193" t="s">
        <v>1555</v>
      </c>
      <c r="H146" s="194">
        <v>1</v>
      </c>
      <c r="I146" s="195"/>
      <c r="J146" s="196">
        <f t="shared" si="20"/>
        <v>0</v>
      </c>
      <c r="K146" s="192" t="s">
        <v>1</v>
      </c>
      <c r="L146" s="39"/>
      <c r="M146" s="197" t="s">
        <v>1</v>
      </c>
      <c r="N146" s="198" t="s">
        <v>42</v>
      </c>
      <c r="O146" s="71"/>
      <c r="P146" s="199">
        <f t="shared" si="11"/>
        <v>0</v>
      </c>
      <c r="Q146" s="199">
        <v>0</v>
      </c>
      <c r="R146" s="199">
        <f t="shared" si="12"/>
        <v>0</v>
      </c>
      <c r="S146" s="199">
        <v>0</v>
      </c>
      <c r="T146" s="200">
        <f t="shared" si="13"/>
        <v>0</v>
      </c>
      <c r="U146" s="34"/>
      <c r="V146" s="34"/>
      <c r="W146" s="34"/>
      <c r="X146" s="34"/>
      <c r="Y146" s="34"/>
      <c r="Z146" s="34"/>
      <c r="AA146" s="34"/>
      <c r="AB146" s="34"/>
      <c r="AC146" s="34"/>
      <c r="AD146" s="34"/>
      <c r="AE146" s="34"/>
      <c r="AR146" s="201" t="s">
        <v>557</v>
      </c>
      <c r="AT146" s="201" t="s">
        <v>222</v>
      </c>
      <c r="AU146" s="201" t="s">
        <v>83</v>
      </c>
      <c r="AY146" s="17" t="s">
        <v>220</v>
      </c>
      <c r="BE146" s="202">
        <f t="shared" si="14"/>
        <v>0</v>
      </c>
      <c r="BF146" s="202">
        <f t="shared" si="15"/>
        <v>0</v>
      </c>
      <c r="BG146" s="202">
        <f t="shared" si="16"/>
        <v>0</v>
      </c>
      <c r="BH146" s="202">
        <f t="shared" si="17"/>
        <v>0</v>
      </c>
      <c r="BI146" s="202">
        <f t="shared" si="18"/>
        <v>0</v>
      </c>
      <c r="BJ146" s="17" t="s">
        <v>89</v>
      </c>
      <c r="BK146" s="202">
        <f t="shared" si="19"/>
        <v>0</v>
      </c>
      <c r="BL146" s="17" t="s">
        <v>557</v>
      </c>
      <c r="BM146" s="201" t="s">
        <v>3573</v>
      </c>
    </row>
    <row r="147" spans="1:31" s="2" customFormat="1" ht="6.95" customHeight="1">
      <c r="A147" s="34"/>
      <c r="B147" s="54"/>
      <c r="C147" s="55"/>
      <c r="D147" s="55"/>
      <c r="E147" s="55"/>
      <c r="F147" s="55"/>
      <c r="G147" s="55"/>
      <c r="H147" s="55"/>
      <c r="I147" s="55"/>
      <c r="J147" s="55"/>
      <c r="K147" s="55"/>
      <c r="L147" s="39"/>
      <c r="M147" s="34"/>
      <c r="O147" s="34"/>
      <c r="P147" s="34"/>
      <c r="Q147" s="34"/>
      <c r="R147" s="34"/>
      <c r="S147" s="34"/>
      <c r="T147" s="34"/>
      <c r="U147" s="34"/>
      <c r="V147" s="34"/>
      <c r="W147" s="34"/>
      <c r="X147" s="34"/>
      <c r="Y147" s="34"/>
      <c r="Z147" s="34"/>
      <c r="AA147" s="34"/>
      <c r="AB147" s="34"/>
      <c r="AC147" s="34"/>
      <c r="AD147" s="34"/>
      <c r="AE147" s="34"/>
    </row>
  </sheetData>
  <sheetProtection password="DAFF" sheet="1" objects="1" scenarios="1"/>
  <autoFilter ref="C121:K146"/>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160</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3574</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2730</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ROUND(J122,2)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ROUND((SUM(BE122:BE159)),2)</f>
        <v>0</v>
      </c>
      <c r="G33" s="34"/>
      <c r="H33" s="34"/>
      <c r="I33" s="129">
        <v>0.21</v>
      </c>
      <c r="J33" s="128">
        <f>ROUND(((SUM(BE122:BE159))*I33),2)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ROUND((SUM(BF122:BF159)),2)</f>
        <v>0</v>
      </c>
      <c r="G34" s="34"/>
      <c r="H34" s="34"/>
      <c r="I34" s="129">
        <v>0.15</v>
      </c>
      <c r="J34" s="128">
        <f>ROUND(((SUM(BF122:BF159))*I34),2)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ROUND((SUM(BG122:BG159)),2)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ROUND((SUM(BH122:BH159)),2)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ROUND((SUM(BI122:BI159)),2)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08 - SO 08-Přeložka elektronické sirény</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J122</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3143</v>
      </c>
      <c r="E97" s="155"/>
      <c r="F97" s="155"/>
      <c r="G97" s="155"/>
      <c r="H97" s="155"/>
      <c r="I97" s="155"/>
      <c r="J97" s="156">
        <f>J123</f>
        <v>0</v>
      </c>
      <c r="K97" s="153"/>
      <c r="L97" s="157"/>
    </row>
    <row r="98" spans="2:12" s="9" customFormat="1" ht="24.95" customHeight="1">
      <c r="B98" s="152"/>
      <c r="C98" s="153"/>
      <c r="D98" s="154" t="s">
        <v>3222</v>
      </c>
      <c r="E98" s="155"/>
      <c r="F98" s="155"/>
      <c r="G98" s="155"/>
      <c r="H98" s="155"/>
      <c r="I98" s="155"/>
      <c r="J98" s="156">
        <f>J129</f>
        <v>0</v>
      </c>
      <c r="K98" s="153"/>
      <c r="L98" s="157"/>
    </row>
    <row r="99" spans="2:12" s="10" customFormat="1" ht="19.9" customHeight="1">
      <c r="B99" s="158"/>
      <c r="C99" s="104"/>
      <c r="D99" s="159" t="s">
        <v>3223</v>
      </c>
      <c r="E99" s="160"/>
      <c r="F99" s="160"/>
      <c r="G99" s="160"/>
      <c r="H99" s="160"/>
      <c r="I99" s="160"/>
      <c r="J99" s="161">
        <f>J130</f>
        <v>0</v>
      </c>
      <c r="K99" s="104"/>
      <c r="L99" s="162"/>
    </row>
    <row r="100" spans="2:12" s="10" customFormat="1" ht="19.9" customHeight="1">
      <c r="B100" s="158"/>
      <c r="C100" s="104"/>
      <c r="D100" s="159" t="s">
        <v>3224</v>
      </c>
      <c r="E100" s="160"/>
      <c r="F100" s="160"/>
      <c r="G100" s="160"/>
      <c r="H100" s="160"/>
      <c r="I100" s="160"/>
      <c r="J100" s="161">
        <f>J142</f>
        <v>0</v>
      </c>
      <c r="K100" s="104"/>
      <c r="L100" s="162"/>
    </row>
    <row r="101" spans="2:12" s="10" customFormat="1" ht="19.9" customHeight="1">
      <c r="B101" s="158"/>
      <c r="C101" s="104"/>
      <c r="D101" s="159" t="s">
        <v>3225</v>
      </c>
      <c r="E101" s="160"/>
      <c r="F101" s="160"/>
      <c r="G101" s="160"/>
      <c r="H101" s="160"/>
      <c r="I101" s="160"/>
      <c r="J101" s="161">
        <f>J151</f>
        <v>0</v>
      </c>
      <c r="K101" s="104"/>
      <c r="L101" s="162"/>
    </row>
    <row r="102" spans="2:12" s="9" customFormat="1" ht="24.95" customHeight="1">
      <c r="B102" s="152"/>
      <c r="C102" s="153"/>
      <c r="D102" s="154" t="s">
        <v>2259</v>
      </c>
      <c r="E102" s="155"/>
      <c r="F102" s="155"/>
      <c r="G102" s="155"/>
      <c r="H102" s="155"/>
      <c r="I102" s="155"/>
      <c r="J102" s="156">
        <f>J154</f>
        <v>0</v>
      </c>
      <c r="K102" s="153"/>
      <c r="L102" s="157"/>
    </row>
    <row r="103" spans="1:31" s="2" customFormat="1" ht="21.75" customHeight="1">
      <c r="A103" s="34"/>
      <c r="B103" s="35"/>
      <c r="C103" s="36"/>
      <c r="D103" s="36"/>
      <c r="E103" s="36"/>
      <c r="F103" s="36"/>
      <c r="G103" s="36"/>
      <c r="H103" s="36"/>
      <c r="I103" s="36"/>
      <c r="J103" s="36"/>
      <c r="K103" s="36"/>
      <c r="L103" s="51"/>
      <c r="S103" s="34"/>
      <c r="T103" s="34"/>
      <c r="U103" s="34"/>
      <c r="V103" s="34"/>
      <c r="W103" s="34"/>
      <c r="X103" s="34"/>
      <c r="Y103" s="34"/>
      <c r="Z103" s="34"/>
      <c r="AA103" s="34"/>
      <c r="AB103" s="34"/>
      <c r="AC103" s="34"/>
      <c r="AD103" s="34"/>
      <c r="AE103" s="34"/>
    </row>
    <row r="104" spans="1:31" s="2" customFormat="1" ht="6.95" customHeight="1">
      <c r="A104" s="34"/>
      <c r="B104" s="54"/>
      <c r="C104" s="55"/>
      <c r="D104" s="55"/>
      <c r="E104" s="55"/>
      <c r="F104" s="55"/>
      <c r="G104" s="55"/>
      <c r="H104" s="55"/>
      <c r="I104" s="55"/>
      <c r="J104" s="55"/>
      <c r="K104" s="55"/>
      <c r="L104" s="51"/>
      <c r="S104" s="34"/>
      <c r="T104" s="34"/>
      <c r="U104" s="34"/>
      <c r="V104" s="34"/>
      <c r="W104" s="34"/>
      <c r="X104" s="34"/>
      <c r="Y104" s="34"/>
      <c r="Z104" s="34"/>
      <c r="AA104" s="34"/>
      <c r="AB104" s="34"/>
      <c r="AC104" s="34"/>
      <c r="AD104" s="34"/>
      <c r="AE104" s="34"/>
    </row>
    <row r="108" spans="1:31" s="2" customFormat="1" ht="6.95" customHeight="1">
      <c r="A108" s="34"/>
      <c r="B108" s="56"/>
      <c r="C108" s="57"/>
      <c r="D108" s="57"/>
      <c r="E108" s="57"/>
      <c r="F108" s="57"/>
      <c r="G108" s="57"/>
      <c r="H108" s="57"/>
      <c r="I108" s="57"/>
      <c r="J108" s="57"/>
      <c r="K108" s="57"/>
      <c r="L108" s="51"/>
      <c r="S108" s="34"/>
      <c r="T108" s="34"/>
      <c r="U108" s="34"/>
      <c r="V108" s="34"/>
      <c r="W108" s="34"/>
      <c r="X108" s="34"/>
      <c r="Y108" s="34"/>
      <c r="Z108" s="34"/>
      <c r="AA108" s="34"/>
      <c r="AB108" s="34"/>
      <c r="AC108" s="34"/>
      <c r="AD108" s="34"/>
      <c r="AE108" s="34"/>
    </row>
    <row r="109" spans="1:31" s="2" customFormat="1" ht="24.95" customHeight="1">
      <c r="A109" s="34"/>
      <c r="B109" s="35"/>
      <c r="C109" s="23" t="s">
        <v>205</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16</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13" t="str">
        <f>E7</f>
        <v>Centrum pro osoby se zdravotním postižením</v>
      </c>
      <c r="F112" s="314"/>
      <c r="G112" s="314"/>
      <c r="H112" s="314"/>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172</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274" t="str">
        <f>E9</f>
        <v>08 - SO 08-Přeložka elektronické sirény</v>
      </c>
      <c r="F114" s="312"/>
      <c r="G114" s="312"/>
      <c r="H114" s="312"/>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20</v>
      </c>
      <c r="D116" s="36"/>
      <c r="E116" s="36"/>
      <c r="F116" s="27" t="str">
        <f>F12</f>
        <v xml:space="preserve">Hradec Králové-Roudnička </v>
      </c>
      <c r="G116" s="36"/>
      <c r="H116" s="36"/>
      <c r="I116" s="29" t="s">
        <v>22</v>
      </c>
      <c r="J116" s="66" t="str">
        <f>IF(J12="","",J12)</f>
        <v>Vyplň údaj</v>
      </c>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23</v>
      </c>
      <c r="D118" s="36"/>
      <c r="E118" s="36"/>
      <c r="F118" s="27" t="str">
        <f>E15</f>
        <v>Královéhradecký kraj</v>
      </c>
      <c r="G118" s="36"/>
      <c r="H118" s="36"/>
      <c r="I118" s="29" t="s">
        <v>29</v>
      </c>
      <c r="J118" s="32" t="str">
        <f>E21</f>
        <v>Pridos Hradec Králové</v>
      </c>
      <c r="K118" s="36"/>
      <c r="L118" s="51"/>
      <c r="S118" s="34"/>
      <c r="T118" s="34"/>
      <c r="U118" s="34"/>
      <c r="V118" s="34"/>
      <c r="W118" s="34"/>
      <c r="X118" s="34"/>
      <c r="Y118" s="34"/>
      <c r="Z118" s="34"/>
      <c r="AA118" s="34"/>
      <c r="AB118" s="34"/>
      <c r="AC118" s="34"/>
      <c r="AD118" s="34"/>
      <c r="AE118" s="34"/>
    </row>
    <row r="119" spans="1:31" s="2" customFormat="1" ht="15.2" customHeight="1">
      <c r="A119" s="34"/>
      <c r="B119" s="35"/>
      <c r="C119" s="29" t="s">
        <v>27</v>
      </c>
      <c r="D119" s="36"/>
      <c r="E119" s="36"/>
      <c r="F119" s="27" t="str">
        <f>IF(E18="","",E18)</f>
        <v>Vyplň údaj</v>
      </c>
      <c r="G119" s="36"/>
      <c r="H119" s="36"/>
      <c r="I119" s="29" t="s">
        <v>32</v>
      </c>
      <c r="J119" s="32" t="str">
        <f>E24</f>
        <v xml:space="preserve"> </v>
      </c>
      <c r="K119" s="36"/>
      <c r="L119" s="51"/>
      <c r="S119" s="34"/>
      <c r="T119" s="34"/>
      <c r="U119" s="34"/>
      <c r="V119" s="34"/>
      <c r="W119" s="34"/>
      <c r="X119" s="34"/>
      <c r="Y119" s="34"/>
      <c r="Z119" s="34"/>
      <c r="AA119" s="34"/>
      <c r="AB119" s="34"/>
      <c r="AC119" s="34"/>
      <c r="AD119" s="34"/>
      <c r="AE119" s="34"/>
    </row>
    <row r="120" spans="1:31" s="2" customFormat="1" ht="10.3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11" customFormat="1" ht="29.25" customHeight="1">
      <c r="A121" s="163"/>
      <c r="B121" s="164"/>
      <c r="C121" s="165" t="s">
        <v>206</v>
      </c>
      <c r="D121" s="166" t="s">
        <v>61</v>
      </c>
      <c r="E121" s="166" t="s">
        <v>57</v>
      </c>
      <c r="F121" s="166" t="s">
        <v>58</v>
      </c>
      <c r="G121" s="166" t="s">
        <v>207</v>
      </c>
      <c r="H121" s="166" t="s">
        <v>208</v>
      </c>
      <c r="I121" s="166" t="s">
        <v>209</v>
      </c>
      <c r="J121" s="166" t="s">
        <v>178</v>
      </c>
      <c r="K121" s="167" t="s">
        <v>210</v>
      </c>
      <c r="L121" s="168"/>
      <c r="M121" s="75" t="s">
        <v>1</v>
      </c>
      <c r="N121" s="76" t="s">
        <v>40</v>
      </c>
      <c r="O121" s="76" t="s">
        <v>211</v>
      </c>
      <c r="P121" s="76" t="s">
        <v>212</v>
      </c>
      <c r="Q121" s="76" t="s">
        <v>213</v>
      </c>
      <c r="R121" s="76" t="s">
        <v>214</v>
      </c>
      <c r="S121" s="76" t="s">
        <v>215</v>
      </c>
      <c r="T121" s="77" t="s">
        <v>216</v>
      </c>
      <c r="U121" s="163"/>
      <c r="V121" s="163"/>
      <c r="W121" s="163"/>
      <c r="X121" s="163"/>
      <c r="Y121" s="163"/>
      <c r="Z121" s="163"/>
      <c r="AA121" s="163"/>
      <c r="AB121" s="163"/>
      <c r="AC121" s="163"/>
      <c r="AD121" s="163"/>
      <c r="AE121" s="163"/>
    </row>
    <row r="122" spans="1:63" s="2" customFormat="1" ht="22.9" customHeight="1">
      <c r="A122" s="34"/>
      <c r="B122" s="35"/>
      <c r="C122" s="82" t="s">
        <v>217</v>
      </c>
      <c r="D122" s="36"/>
      <c r="E122" s="36"/>
      <c r="F122" s="36"/>
      <c r="G122" s="36"/>
      <c r="H122" s="36"/>
      <c r="I122" s="36"/>
      <c r="J122" s="169">
        <f>BK122</f>
        <v>0</v>
      </c>
      <c r="K122" s="36"/>
      <c r="L122" s="39"/>
      <c r="M122" s="78"/>
      <c r="N122" s="170"/>
      <c r="O122" s="79"/>
      <c r="P122" s="171">
        <f>P123+P129+P154</f>
        <v>0</v>
      </c>
      <c r="Q122" s="79"/>
      <c r="R122" s="171">
        <f>R123+R129+R154</f>
        <v>0</v>
      </c>
      <c r="S122" s="79"/>
      <c r="T122" s="172">
        <f>T123+T129+T154</f>
        <v>0</v>
      </c>
      <c r="U122" s="34"/>
      <c r="V122" s="34"/>
      <c r="W122" s="34"/>
      <c r="X122" s="34"/>
      <c r="Y122" s="34"/>
      <c r="Z122" s="34"/>
      <c r="AA122" s="34"/>
      <c r="AB122" s="34"/>
      <c r="AC122" s="34"/>
      <c r="AD122" s="34"/>
      <c r="AE122" s="34"/>
      <c r="AT122" s="17" t="s">
        <v>75</v>
      </c>
      <c r="AU122" s="17" t="s">
        <v>180</v>
      </c>
      <c r="BK122" s="173">
        <f>BK123+BK129+BK154</f>
        <v>0</v>
      </c>
    </row>
    <row r="123" spans="2:63" s="12" customFormat="1" ht="25.9" customHeight="1">
      <c r="B123" s="174"/>
      <c r="C123" s="175"/>
      <c r="D123" s="176" t="s">
        <v>75</v>
      </c>
      <c r="E123" s="177" t="s">
        <v>1776</v>
      </c>
      <c r="F123" s="177" t="s">
        <v>3145</v>
      </c>
      <c r="G123" s="175"/>
      <c r="H123" s="175"/>
      <c r="I123" s="178"/>
      <c r="J123" s="179">
        <f>BK123</f>
        <v>0</v>
      </c>
      <c r="K123" s="175"/>
      <c r="L123" s="180"/>
      <c r="M123" s="181"/>
      <c r="N123" s="182"/>
      <c r="O123" s="182"/>
      <c r="P123" s="183">
        <f>SUM(P124:P128)</f>
        <v>0</v>
      </c>
      <c r="Q123" s="182"/>
      <c r="R123" s="183">
        <f>SUM(R124:R128)</f>
        <v>0</v>
      </c>
      <c r="S123" s="182"/>
      <c r="T123" s="184">
        <f>SUM(T124:T128)</f>
        <v>0</v>
      </c>
      <c r="AR123" s="185" t="s">
        <v>83</v>
      </c>
      <c r="AT123" s="186" t="s">
        <v>75</v>
      </c>
      <c r="AU123" s="186" t="s">
        <v>76</v>
      </c>
      <c r="AY123" s="185" t="s">
        <v>220</v>
      </c>
      <c r="BK123" s="187">
        <f>SUM(BK124:BK128)</f>
        <v>0</v>
      </c>
    </row>
    <row r="124" spans="1:65" s="2" customFormat="1" ht="48">
      <c r="A124" s="34"/>
      <c r="B124" s="35"/>
      <c r="C124" s="190" t="s">
        <v>83</v>
      </c>
      <c r="D124" s="190" t="s">
        <v>222</v>
      </c>
      <c r="E124" s="191" t="s">
        <v>3575</v>
      </c>
      <c r="F124" s="192" t="s">
        <v>3879</v>
      </c>
      <c r="G124" s="193" t="s">
        <v>867</v>
      </c>
      <c r="H124" s="194">
        <v>1</v>
      </c>
      <c r="I124" s="195"/>
      <c r="J124" s="196">
        <f>ROUND(I124*H124,2)</f>
        <v>0</v>
      </c>
      <c r="K124" s="192" t="s">
        <v>1</v>
      </c>
      <c r="L124" s="39"/>
      <c r="M124" s="197" t="s">
        <v>1</v>
      </c>
      <c r="N124" s="198" t="s">
        <v>42</v>
      </c>
      <c r="O124" s="71"/>
      <c r="P124" s="199">
        <f>O124*H124</f>
        <v>0</v>
      </c>
      <c r="Q124" s="199">
        <v>0</v>
      </c>
      <c r="R124" s="199">
        <f>Q124*H124</f>
        <v>0</v>
      </c>
      <c r="S124" s="199">
        <v>0</v>
      </c>
      <c r="T124" s="200">
        <f>S124*H124</f>
        <v>0</v>
      </c>
      <c r="U124" s="34"/>
      <c r="V124" s="34"/>
      <c r="W124" s="34"/>
      <c r="X124" s="34"/>
      <c r="Y124" s="34"/>
      <c r="Z124" s="34"/>
      <c r="AA124" s="34"/>
      <c r="AB124" s="34"/>
      <c r="AC124" s="34"/>
      <c r="AD124" s="34"/>
      <c r="AE124" s="34"/>
      <c r="AR124" s="201" t="s">
        <v>557</v>
      </c>
      <c r="AT124" s="201" t="s">
        <v>222</v>
      </c>
      <c r="AU124" s="201" t="s">
        <v>83</v>
      </c>
      <c r="AY124" s="17" t="s">
        <v>220</v>
      </c>
      <c r="BE124" s="202">
        <f>IF(N124="základní",J124,0)</f>
        <v>0</v>
      </c>
      <c r="BF124" s="202">
        <f>IF(N124="snížená",J124,0)</f>
        <v>0</v>
      </c>
      <c r="BG124" s="202">
        <f>IF(N124="zákl. přenesená",J124,0)</f>
        <v>0</v>
      </c>
      <c r="BH124" s="202">
        <f>IF(N124="sníž. přenesená",J124,0)</f>
        <v>0</v>
      </c>
      <c r="BI124" s="202">
        <f>IF(N124="nulová",J124,0)</f>
        <v>0</v>
      </c>
      <c r="BJ124" s="17" t="s">
        <v>89</v>
      </c>
      <c r="BK124" s="202">
        <f>ROUND(I124*H124,2)</f>
        <v>0</v>
      </c>
      <c r="BL124" s="17" t="s">
        <v>557</v>
      </c>
      <c r="BM124" s="201" t="s">
        <v>89</v>
      </c>
    </row>
    <row r="125" spans="1:65" s="2" customFormat="1" ht="24">
      <c r="A125" s="34"/>
      <c r="B125" s="35"/>
      <c r="C125" s="190" t="s">
        <v>89</v>
      </c>
      <c r="D125" s="190" t="s">
        <v>222</v>
      </c>
      <c r="E125" s="191" t="s">
        <v>3576</v>
      </c>
      <c r="F125" s="192" t="s">
        <v>3577</v>
      </c>
      <c r="G125" s="193" t="s">
        <v>867</v>
      </c>
      <c r="H125" s="194">
        <v>2</v>
      </c>
      <c r="I125" s="195"/>
      <c r="J125" s="196">
        <f>ROUND(I125*H125,2)</f>
        <v>0</v>
      </c>
      <c r="K125" s="192" t="s">
        <v>1</v>
      </c>
      <c r="L125" s="39"/>
      <c r="M125" s="197" t="s">
        <v>1</v>
      </c>
      <c r="N125" s="198" t="s">
        <v>42</v>
      </c>
      <c r="O125" s="71"/>
      <c r="P125" s="199">
        <f>O125*H125</f>
        <v>0</v>
      </c>
      <c r="Q125" s="199">
        <v>0</v>
      </c>
      <c r="R125" s="199">
        <f>Q125*H125</f>
        <v>0</v>
      </c>
      <c r="S125" s="199">
        <v>0</v>
      </c>
      <c r="T125" s="200">
        <f>S125*H125</f>
        <v>0</v>
      </c>
      <c r="U125" s="34"/>
      <c r="V125" s="34"/>
      <c r="W125" s="34"/>
      <c r="X125" s="34"/>
      <c r="Y125" s="34"/>
      <c r="Z125" s="34"/>
      <c r="AA125" s="34"/>
      <c r="AB125" s="34"/>
      <c r="AC125" s="34"/>
      <c r="AD125" s="34"/>
      <c r="AE125" s="34"/>
      <c r="AR125" s="201" t="s">
        <v>557</v>
      </c>
      <c r="AT125" s="201" t="s">
        <v>222</v>
      </c>
      <c r="AU125" s="201" t="s">
        <v>83</v>
      </c>
      <c r="AY125" s="17" t="s">
        <v>220</v>
      </c>
      <c r="BE125" s="202">
        <f>IF(N125="základní",J125,0)</f>
        <v>0</v>
      </c>
      <c r="BF125" s="202">
        <f>IF(N125="snížená",J125,0)</f>
        <v>0</v>
      </c>
      <c r="BG125" s="202">
        <f>IF(N125="zákl. přenesená",J125,0)</f>
        <v>0</v>
      </c>
      <c r="BH125" s="202">
        <f>IF(N125="sníž. přenesená",J125,0)</f>
        <v>0</v>
      </c>
      <c r="BI125" s="202">
        <f>IF(N125="nulová",J125,0)</f>
        <v>0</v>
      </c>
      <c r="BJ125" s="17" t="s">
        <v>89</v>
      </c>
      <c r="BK125" s="202">
        <f>ROUND(I125*H125,2)</f>
        <v>0</v>
      </c>
      <c r="BL125" s="17" t="s">
        <v>557</v>
      </c>
      <c r="BM125" s="201" t="s">
        <v>227</v>
      </c>
    </row>
    <row r="126" spans="1:65" s="2" customFormat="1" ht="49.5" customHeight="1">
      <c r="A126" s="34"/>
      <c r="B126" s="35"/>
      <c r="C126" s="190" t="s">
        <v>108</v>
      </c>
      <c r="D126" s="190" t="s">
        <v>222</v>
      </c>
      <c r="E126" s="191" t="s">
        <v>3578</v>
      </c>
      <c r="F126" s="192" t="s">
        <v>3880</v>
      </c>
      <c r="G126" s="193" t="s">
        <v>867</v>
      </c>
      <c r="H126" s="194">
        <v>1</v>
      </c>
      <c r="I126" s="195"/>
      <c r="J126" s="196">
        <f>ROUND(I126*H126,2)</f>
        <v>0</v>
      </c>
      <c r="K126" s="192" t="s">
        <v>1</v>
      </c>
      <c r="L126" s="39"/>
      <c r="M126" s="197" t="s">
        <v>1</v>
      </c>
      <c r="N126" s="198" t="s">
        <v>42</v>
      </c>
      <c r="O126" s="71"/>
      <c r="P126" s="199">
        <f>O126*H126</f>
        <v>0</v>
      </c>
      <c r="Q126" s="199">
        <v>0</v>
      </c>
      <c r="R126" s="199">
        <f>Q126*H126</f>
        <v>0</v>
      </c>
      <c r="S126" s="199">
        <v>0</v>
      </c>
      <c r="T126" s="200">
        <f>S126*H126</f>
        <v>0</v>
      </c>
      <c r="U126" s="34"/>
      <c r="V126" s="34"/>
      <c r="W126" s="34"/>
      <c r="X126" s="34"/>
      <c r="Y126" s="34"/>
      <c r="Z126" s="34"/>
      <c r="AA126" s="34"/>
      <c r="AB126" s="34"/>
      <c r="AC126" s="34"/>
      <c r="AD126" s="34"/>
      <c r="AE126" s="34"/>
      <c r="AR126" s="201" t="s">
        <v>557</v>
      </c>
      <c r="AT126" s="201" t="s">
        <v>222</v>
      </c>
      <c r="AU126" s="201" t="s">
        <v>83</v>
      </c>
      <c r="AY126" s="17" t="s">
        <v>220</v>
      </c>
      <c r="BE126" s="202">
        <f>IF(N126="základní",J126,0)</f>
        <v>0</v>
      </c>
      <c r="BF126" s="202">
        <f>IF(N126="snížená",J126,0)</f>
        <v>0</v>
      </c>
      <c r="BG126" s="202">
        <f>IF(N126="zákl. přenesená",J126,0)</f>
        <v>0</v>
      </c>
      <c r="BH126" s="202">
        <f>IF(N126="sníž. přenesená",J126,0)</f>
        <v>0</v>
      </c>
      <c r="BI126" s="202">
        <f>IF(N126="nulová",J126,0)</f>
        <v>0</v>
      </c>
      <c r="BJ126" s="17" t="s">
        <v>89</v>
      </c>
      <c r="BK126" s="202">
        <f>ROUND(I126*H126,2)</f>
        <v>0</v>
      </c>
      <c r="BL126" s="17" t="s">
        <v>557</v>
      </c>
      <c r="BM126" s="201" t="s">
        <v>250</v>
      </c>
    </row>
    <row r="127" spans="1:65" s="2" customFormat="1" ht="16.5" customHeight="1">
      <c r="A127" s="34"/>
      <c r="B127" s="35"/>
      <c r="C127" s="190" t="s">
        <v>227</v>
      </c>
      <c r="D127" s="190" t="s">
        <v>222</v>
      </c>
      <c r="E127" s="191" t="s">
        <v>3579</v>
      </c>
      <c r="F127" s="192" t="s">
        <v>3580</v>
      </c>
      <c r="G127" s="193" t="s">
        <v>225</v>
      </c>
      <c r="H127" s="194">
        <v>1</v>
      </c>
      <c r="I127" s="195"/>
      <c r="J127" s="196">
        <f>ROUND(I127*H127,2)</f>
        <v>0</v>
      </c>
      <c r="K127" s="192" t="s">
        <v>1</v>
      </c>
      <c r="L127" s="39"/>
      <c r="M127" s="197" t="s">
        <v>1</v>
      </c>
      <c r="N127" s="198" t="s">
        <v>42</v>
      </c>
      <c r="O127" s="71"/>
      <c r="P127" s="199">
        <f>O127*H127</f>
        <v>0</v>
      </c>
      <c r="Q127" s="199">
        <v>0</v>
      </c>
      <c r="R127" s="199">
        <f>Q127*H127</f>
        <v>0</v>
      </c>
      <c r="S127" s="199">
        <v>0</v>
      </c>
      <c r="T127" s="200">
        <f>S127*H127</f>
        <v>0</v>
      </c>
      <c r="U127" s="34"/>
      <c r="V127" s="34"/>
      <c r="W127" s="34"/>
      <c r="X127" s="34"/>
      <c r="Y127" s="34"/>
      <c r="Z127" s="34"/>
      <c r="AA127" s="34"/>
      <c r="AB127" s="34"/>
      <c r="AC127" s="34"/>
      <c r="AD127" s="34"/>
      <c r="AE127" s="34"/>
      <c r="AR127" s="201" t="s">
        <v>557</v>
      </c>
      <c r="AT127" s="201" t="s">
        <v>222</v>
      </c>
      <c r="AU127" s="201" t="s">
        <v>83</v>
      </c>
      <c r="AY127" s="17" t="s">
        <v>220</v>
      </c>
      <c r="BE127" s="202">
        <f>IF(N127="základní",J127,0)</f>
        <v>0</v>
      </c>
      <c r="BF127" s="202">
        <f>IF(N127="snížená",J127,0)</f>
        <v>0</v>
      </c>
      <c r="BG127" s="202">
        <f>IF(N127="zákl. přenesená",J127,0)</f>
        <v>0</v>
      </c>
      <c r="BH127" s="202">
        <f>IF(N127="sníž. přenesená",J127,0)</f>
        <v>0</v>
      </c>
      <c r="BI127" s="202">
        <f>IF(N127="nulová",J127,0)</f>
        <v>0</v>
      </c>
      <c r="BJ127" s="17" t="s">
        <v>89</v>
      </c>
      <c r="BK127" s="202">
        <f>ROUND(I127*H127,2)</f>
        <v>0</v>
      </c>
      <c r="BL127" s="17" t="s">
        <v>557</v>
      </c>
      <c r="BM127" s="201" t="s">
        <v>262</v>
      </c>
    </row>
    <row r="128" spans="1:65" s="2" customFormat="1" ht="48">
      <c r="A128" s="34"/>
      <c r="B128" s="35"/>
      <c r="C128" s="190" t="s">
        <v>243</v>
      </c>
      <c r="D128" s="190" t="s">
        <v>222</v>
      </c>
      <c r="E128" s="191" t="s">
        <v>3581</v>
      </c>
      <c r="F128" s="192" t="s">
        <v>3582</v>
      </c>
      <c r="G128" s="193" t="s">
        <v>867</v>
      </c>
      <c r="H128" s="194">
        <v>1</v>
      </c>
      <c r="I128" s="195"/>
      <c r="J128" s="196">
        <f>ROUND(I128*H128,2)</f>
        <v>0</v>
      </c>
      <c r="K128" s="192" t="s">
        <v>1</v>
      </c>
      <c r="L128" s="39"/>
      <c r="M128" s="197" t="s">
        <v>1</v>
      </c>
      <c r="N128" s="198" t="s">
        <v>42</v>
      </c>
      <c r="O128" s="71"/>
      <c r="P128" s="199">
        <f>O128*H128</f>
        <v>0</v>
      </c>
      <c r="Q128" s="199">
        <v>0</v>
      </c>
      <c r="R128" s="199">
        <f>Q128*H128</f>
        <v>0</v>
      </c>
      <c r="S128" s="199">
        <v>0</v>
      </c>
      <c r="T128" s="200">
        <f>S128*H128</f>
        <v>0</v>
      </c>
      <c r="U128" s="34"/>
      <c r="V128" s="34"/>
      <c r="W128" s="34"/>
      <c r="X128" s="34"/>
      <c r="Y128" s="34"/>
      <c r="Z128" s="34"/>
      <c r="AA128" s="34"/>
      <c r="AB128" s="34"/>
      <c r="AC128" s="34"/>
      <c r="AD128" s="34"/>
      <c r="AE128" s="34"/>
      <c r="AR128" s="201" t="s">
        <v>557</v>
      </c>
      <c r="AT128" s="201" t="s">
        <v>222</v>
      </c>
      <c r="AU128" s="201" t="s">
        <v>83</v>
      </c>
      <c r="AY128" s="17" t="s">
        <v>220</v>
      </c>
      <c r="BE128" s="202">
        <f>IF(N128="základní",J128,0)</f>
        <v>0</v>
      </c>
      <c r="BF128" s="202">
        <f>IF(N128="snížená",J128,0)</f>
        <v>0</v>
      </c>
      <c r="BG128" s="202">
        <f>IF(N128="zákl. přenesená",J128,0)</f>
        <v>0</v>
      </c>
      <c r="BH128" s="202">
        <f>IF(N128="sníž. přenesená",J128,0)</f>
        <v>0</v>
      </c>
      <c r="BI128" s="202">
        <f>IF(N128="nulová",J128,0)</f>
        <v>0</v>
      </c>
      <c r="BJ128" s="17" t="s">
        <v>89</v>
      </c>
      <c r="BK128" s="202">
        <f>ROUND(I128*H128,2)</f>
        <v>0</v>
      </c>
      <c r="BL128" s="17" t="s">
        <v>557</v>
      </c>
      <c r="BM128" s="201" t="s">
        <v>161</v>
      </c>
    </row>
    <row r="129" spans="2:63" s="12" customFormat="1" ht="25.9" customHeight="1">
      <c r="B129" s="174"/>
      <c r="C129" s="175"/>
      <c r="D129" s="176" t="s">
        <v>75</v>
      </c>
      <c r="E129" s="177" t="s">
        <v>1777</v>
      </c>
      <c r="F129" s="177" t="s">
        <v>3235</v>
      </c>
      <c r="G129" s="175"/>
      <c r="H129" s="175"/>
      <c r="I129" s="178"/>
      <c r="J129" s="179">
        <f>BK129</f>
        <v>0</v>
      </c>
      <c r="K129" s="175"/>
      <c r="L129" s="180"/>
      <c r="M129" s="181"/>
      <c r="N129" s="182"/>
      <c r="O129" s="182"/>
      <c r="P129" s="183">
        <f>P130+P142+P151</f>
        <v>0</v>
      </c>
      <c r="Q129" s="182"/>
      <c r="R129" s="183">
        <f>R130+R142+R151</f>
        <v>0</v>
      </c>
      <c r="S129" s="182"/>
      <c r="T129" s="184">
        <f>T130+T142+T151</f>
        <v>0</v>
      </c>
      <c r="AR129" s="185" t="s">
        <v>83</v>
      </c>
      <c r="AT129" s="186" t="s">
        <v>75</v>
      </c>
      <c r="AU129" s="186" t="s">
        <v>76</v>
      </c>
      <c r="AY129" s="185" t="s">
        <v>220</v>
      </c>
      <c r="BK129" s="187">
        <f>BK130+BK142+BK151</f>
        <v>0</v>
      </c>
    </row>
    <row r="130" spans="2:63" s="12" customFormat="1" ht="22.9" customHeight="1">
      <c r="B130" s="174"/>
      <c r="C130" s="175"/>
      <c r="D130" s="176" t="s">
        <v>75</v>
      </c>
      <c r="E130" s="188" t="s">
        <v>1783</v>
      </c>
      <c r="F130" s="188" t="s">
        <v>3236</v>
      </c>
      <c r="G130" s="175"/>
      <c r="H130" s="175"/>
      <c r="I130" s="178"/>
      <c r="J130" s="189">
        <f>BK130</f>
        <v>0</v>
      </c>
      <c r="K130" s="175"/>
      <c r="L130" s="180"/>
      <c r="M130" s="181"/>
      <c r="N130" s="182"/>
      <c r="O130" s="182"/>
      <c r="P130" s="183">
        <f>SUM(P131:P141)</f>
        <v>0</v>
      </c>
      <c r="Q130" s="182"/>
      <c r="R130" s="183">
        <f>SUM(R131:R141)</f>
        <v>0</v>
      </c>
      <c r="S130" s="182"/>
      <c r="T130" s="184">
        <f>SUM(T131:T141)</f>
        <v>0</v>
      </c>
      <c r="AR130" s="185" t="s">
        <v>83</v>
      </c>
      <c r="AT130" s="186" t="s">
        <v>75</v>
      </c>
      <c r="AU130" s="186" t="s">
        <v>83</v>
      </c>
      <c r="AY130" s="185" t="s">
        <v>220</v>
      </c>
      <c r="BK130" s="187">
        <f>SUM(BK131:BK141)</f>
        <v>0</v>
      </c>
    </row>
    <row r="131" spans="1:65" s="2" customFormat="1" ht="24">
      <c r="A131" s="34"/>
      <c r="B131" s="35"/>
      <c r="C131" s="190" t="s">
        <v>250</v>
      </c>
      <c r="D131" s="190" t="s">
        <v>222</v>
      </c>
      <c r="E131" s="191" t="s">
        <v>3583</v>
      </c>
      <c r="F131" s="192" t="s">
        <v>3584</v>
      </c>
      <c r="G131" s="193" t="s">
        <v>2330</v>
      </c>
      <c r="H131" s="194">
        <v>16</v>
      </c>
      <c r="I131" s="195"/>
      <c r="J131" s="196">
        <f aca="true" t="shared" si="0" ref="J131:J141">ROUND(I131*H131,2)</f>
        <v>0</v>
      </c>
      <c r="K131" s="192" t="s">
        <v>1</v>
      </c>
      <c r="L131" s="39"/>
      <c r="M131" s="197" t="s">
        <v>1</v>
      </c>
      <c r="N131" s="198" t="s">
        <v>42</v>
      </c>
      <c r="O131" s="71"/>
      <c r="P131" s="199">
        <f aca="true" t="shared" si="1" ref="P131:P141">O131*H131</f>
        <v>0</v>
      </c>
      <c r="Q131" s="199">
        <v>0</v>
      </c>
      <c r="R131" s="199">
        <f aca="true" t="shared" si="2" ref="R131:R141">Q131*H131</f>
        <v>0</v>
      </c>
      <c r="S131" s="199">
        <v>0</v>
      </c>
      <c r="T131" s="200">
        <f aca="true" t="shared" si="3" ref="T131:T141">S131*H131</f>
        <v>0</v>
      </c>
      <c r="U131" s="34"/>
      <c r="V131" s="34"/>
      <c r="W131" s="34"/>
      <c r="X131" s="34"/>
      <c r="Y131" s="34"/>
      <c r="Z131" s="34"/>
      <c r="AA131" s="34"/>
      <c r="AB131" s="34"/>
      <c r="AC131" s="34"/>
      <c r="AD131" s="34"/>
      <c r="AE131" s="34"/>
      <c r="AR131" s="201" t="s">
        <v>557</v>
      </c>
      <c r="AT131" s="201" t="s">
        <v>222</v>
      </c>
      <c r="AU131" s="201" t="s">
        <v>89</v>
      </c>
      <c r="AY131" s="17" t="s">
        <v>220</v>
      </c>
      <c r="BE131" s="202">
        <f aca="true" t="shared" si="4" ref="BE131:BE141">IF(N131="základní",J131,0)</f>
        <v>0</v>
      </c>
      <c r="BF131" s="202">
        <f aca="true" t="shared" si="5" ref="BF131:BF141">IF(N131="snížená",J131,0)</f>
        <v>0</v>
      </c>
      <c r="BG131" s="202">
        <f aca="true" t="shared" si="6" ref="BG131:BG141">IF(N131="zákl. přenesená",J131,0)</f>
        <v>0</v>
      </c>
      <c r="BH131" s="202">
        <f aca="true" t="shared" si="7" ref="BH131:BH141">IF(N131="sníž. přenesená",J131,0)</f>
        <v>0</v>
      </c>
      <c r="BI131" s="202">
        <f aca="true" t="shared" si="8" ref="BI131:BI141">IF(N131="nulová",J131,0)</f>
        <v>0</v>
      </c>
      <c r="BJ131" s="17" t="s">
        <v>89</v>
      </c>
      <c r="BK131" s="202">
        <f aca="true" t="shared" si="9" ref="BK131:BK141">ROUND(I131*H131,2)</f>
        <v>0</v>
      </c>
      <c r="BL131" s="17" t="s">
        <v>557</v>
      </c>
      <c r="BM131" s="201" t="s">
        <v>167</v>
      </c>
    </row>
    <row r="132" spans="1:65" s="2" customFormat="1" ht="21.75" customHeight="1">
      <c r="A132" s="34"/>
      <c r="B132" s="35"/>
      <c r="C132" s="190" t="s">
        <v>255</v>
      </c>
      <c r="D132" s="190" t="s">
        <v>222</v>
      </c>
      <c r="E132" s="191" t="s">
        <v>3239</v>
      </c>
      <c r="F132" s="192" t="s">
        <v>3240</v>
      </c>
      <c r="G132" s="193" t="s">
        <v>1555</v>
      </c>
      <c r="H132" s="194">
        <v>1</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557</v>
      </c>
      <c r="AT132" s="201" t="s">
        <v>222</v>
      </c>
      <c r="AU132" s="201" t="s">
        <v>89</v>
      </c>
      <c r="AY132" s="17" t="s">
        <v>220</v>
      </c>
      <c r="BE132" s="202">
        <f t="shared" si="4"/>
        <v>0</v>
      </c>
      <c r="BF132" s="202">
        <f t="shared" si="5"/>
        <v>0</v>
      </c>
      <c r="BG132" s="202">
        <f t="shared" si="6"/>
        <v>0</v>
      </c>
      <c r="BH132" s="202">
        <f t="shared" si="7"/>
        <v>0</v>
      </c>
      <c r="BI132" s="202">
        <f t="shared" si="8"/>
        <v>0</v>
      </c>
      <c r="BJ132" s="17" t="s">
        <v>89</v>
      </c>
      <c r="BK132" s="202">
        <f t="shared" si="9"/>
        <v>0</v>
      </c>
      <c r="BL132" s="17" t="s">
        <v>557</v>
      </c>
      <c r="BM132" s="201" t="s">
        <v>290</v>
      </c>
    </row>
    <row r="133" spans="1:65" s="2" customFormat="1" ht="24">
      <c r="A133" s="34"/>
      <c r="B133" s="35"/>
      <c r="C133" s="190" t="s">
        <v>262</v>
      </c>
      <c r="D133" s="190" t="s">
        <v>222</v>
      </c>
      <c r="E133" s="191" t="s">
        <v>3585</v>
      </c>
      <c r="F133" s="192" t="s">
        <v>3586</v>
      </c>
      <c r="G133" s="193" t="s">
        <v>1555</v>
      </c>
      <c r="H133" s="194">
        <v>1</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557</v>
      </c>
      <c r="AT133" s="201" t="s">
        <v>222</v>
      </c>
      <c r="AU133" s="201" t="s">
        <v>89</v>
      </c>
      <c r="AY133" s="17" t="s">
        <v>220</v>
      </c>
      <c r="BE133" s="202">
        <f t="shared" si="4"/>
        <v>0</v>
      </c>
      <c r="BF133" s="202">
        <f t="shared" si="5"/>
        <v>0</v>
      </c>
      <c r="BG133" s="202">
        <f t="shared" si="6"/>
        <v>0</v>
      </c>
      <c r="BH133" s="202">
        <f t="shared" si="7"/>
        <v>0</v>
      </c>
      <c r="BI133" s="202">
        <f t="shared" si="8"/>
        <v>0</v>
      </c>
      <c r="BJ133" s="17" t="s">
        <v>89</v>
      </c>
      <c r="BK133" s="202">
        <f t="shared" si="9"/>
        <v>0</v>
      </c>
      <c r="BL133" s="17" t="s">
        <v>557</v>
      </c>
      <c r="BM133" s="201" t="s">
        <v>298</v>
      </c>
    </row>
    <row r="134" spans="1:65" s="2" customFormat="1" ht="24">
      <c r="A134" s="34"/>
      <c r="B134" s="35"/>
      <c r="C134" s="190" t="s">
        <v>267</v>
      </c>
      <c r="D134" s="190" t="s">
        <v>222</v>
      </c>
      <c r="E134" s="191" t="s">
        <v>3587</v>
      </c>
      <c r="F134" s="192" t="s">
        <v>3588</v>
      </c>
      <c r="G134" s="193" t="s">
        <v>2330</v>
      </c>
      <c r="H134" s="194">
        <v>6</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557</v>
      </c>
      <c r="AT134" s="201" t="s">
        <v>222</v>
      </c>
      <c r="AU134" s="201" t="s">
        <v>89</v>
      </c>
      <c r="AY134" s="17" t="s">
        <v>220</v>
      </c>
      <c r="BE134" s="202">
        <f t="shared" si="4"/>
        <v>0</v>
      </c>
      <c r="BF134" s="202">
        <f t="shared" si="5"/>
        <v>0</v>
      </c>
      <c r="BG134" s="202">
        <f t="shared" si="6"/>
        <v>0</v>
      </c>
      <c r="BH134" s="202">
        <f t="shared" si="7"/>
        <v>0</v>
      </c>
      <c r="BI134" s="202">
        <f t="shared" si="8"/>
        <v>0</v>
      </c>
      <c r="BJ134" s="17" t="s">
        <v>89</v>
      </c>
      <c r="BK134" s="202">
        <f t="shared" si="9"/>
        <v>0</v>
      </c>
      <c r="BL134" s="17" t="s">
        <v>557</v>
      </c>
      <c r="BM134" s="201" t="s">
        <v>311</v>
      </c>
    </row>
    <row r="135" spans="1:65" s="2" customFormat="1" ht="24">
      <c r="A135" s="34"/>
      <c r="B135" s="35"/>
      <c r="C135" s="190" t="s">
        <v>161</v>
      </c>
      <c r="D135" s="190" t="s">
        <v>222</v>
      </c>
      <c r="E135" s="191" t="s">
        <v>3589</v>
      </c>
      <c r="F135" s="192" t="s">
        <v>3590</v>
      </c>
      <c r="G135" s="193" t="s">
        <v>308</v>
      </c>
      <c r="H135" s="194">
        <v>25</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557</v>
      </c>
      <c r="AT135" s="201" t="s">
        <v>222</v>
      </c>
      <c r="AU135" s="201" t="s">
        <v>89</v>
      </c>
      <c r="AY135" s="17" t="s">
        <v>220</v>
      </c>
      <c r="BE135" s="202">
        <f t="shared" si="4"/>
        <v>0</v>
      </c>
      <c r="BF135" s="202">
        <f t="shared" si="5"/>
        <v>0</v>
      </c>
      <c r="BG135" s="202">
        <f t="shared" si="6"/>
        <v>0</v>
      </c>
      <c r="BH135" s="202">
        <f t="shared" si="7"/>
        <v>0</v>
      </c>
      <c r="BI135" s="202">
        <f t="shared" si="8"/>
        <v>0</v>
      </c>
      <c r="BJ135" s="17" t="s">
        <v>89</v>
      </c>
      <c r="BK135" s="202">
        <f t="shared" si="9"/>
        <v>0</v>
      </c>
      <c r="BL135" s="17" t="s">
        <v>557</v>
      </c>
      <c r="BM135" s="201" t="s">
        <v>321</v>
      </c>
    </row>
    <row r="136" spans="1:65" s="2" customFormat="1" ht="24">
      <c r="A136" s="34"/>
      <c r="B136" s="35"/>
      <c r="C136" s="190" t="s">
        <v>164</v>
      </c>
      <c r="D136" s="190" t="s">
        <v>222</v>
      </c>
      <c r="E136" s="191" t="s">
        <v>3591</v>
      </c>
      <c r="F136" s="192" t="s">
        <v>3592</v>
      </c>
      <c r="G136" s="193" t="s">
        <v>308</v>
      </c>
      <c r="H136" s="194">
        <v>50</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557</v>
      </c>
      <c r="AT136" s="201" t="s">
        <v>222</v>
      </c>
      <c r="AU136" s="201" t="s">
        <v>89</v>
      </c>
      <c r="AY136" s="17" t="s">
        <v>220</v>
      </c>
      <c r="BE136" s="202">
        <f t="shared" si="4"/>
        <v>0</v>
      </c>
      <c r="BF136" s="202">
        <f t="shared" si="5"/>
        <v>0</v>
      </c>
      <c r="BG136" s="202">
        <f t="shared" si="6"/>
        <v>0</v>
      </c>
      <c r="BH136" s="202">
        <f t="shared" si="7"/>
        <v>0</v>
      </c>
      <c r="BI136" s="202">
        <f t="shared" si="8"/>
        <v>0</v>
      </c>
      <c r="BJ136" s="17" t="s">
        <v>89</v>
      </c>
      <c r="BK136" s="202">
        <f t="shared" si="9"/>
        <v>0</v>
      </c>
      <c r="BL136" s="17" t="s">
        <v>557</v>
      </c>
      <c r="BM136" s="201" t="s">
        <v>330</v>
      </c>
    </row>
    <row r="137" spans="1:65" s="2" customFormat="1" ht="24">
      <c r="A137" s="34"/>
      <c r="B137" s="35"/>
      <c r="C137" s="190" t="s">
        <v>167</v>
      </c>
      <c r="D137" s="190" t="s">
        <v>222</v>
      </c>
      <c r="E137" s="191" t="s">
        <v>3593</v>
      </c>
      <c r="F137" s="192" t="s">
        <v>3594</v>
      </c>
      <c r="G137" s="193" t="s">
        <v>2330</v>
      </c>
      <c r="H137" s="194">
        <v>18</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557</v>
      </c>
      <c r="AT137" s="201" t="s">
        <v>222</v>
      </c>
      <c r="AU137" s="201" t="s">
        <v>89</v>
      </c>
      <c r="AY137" s="17" t="s">
        <v>220</v>
      </c>
      <c r="BE137" s="202">
        <f t="shared" si="4"/>
        <v>0</v>
      </c>
      <c r="BF137" s="202">
        <f t="shared" si="5"/>
        <v>0</v>
      </c>
      <c r="BG137" s="202">
        <f t="shared" si="6"/>
        <v>0</v>
      </c>
      <c r="BH137" s="202">
        <f t="shared" si="7"/>
        <v>0</v>
      </c>
      <c r="BI137" s="202">
        <f t="shared" si="8"/>
        <v>0</v>
      </c>
      <c r="BJ137" s="17" t="s">
        <v>89</v>
      </c>
      <c r="BK137" s="202">
        <f t="shared" si="9"/>
        <v>0</v>
      </c>
      <c r="BL137" s="17" t="s">
        <v>557</v>
      </c>
      <c r="BM137" s="201" t="s">
        <v>342</v>
      </c>
    </row>
    <row r="138" spans="1:65" s="2" customFormat="1" ht="24">
      <c r="A138" s="34"/>
      <c r="B138" s="35"/>
      <c r="C138" s="190" t="s">
        <v>285</v>
      </c>
      <c r="D138" s="190" t="s">
        <v>222</v>
      </c>
      <c r="E138" s="191" t="s">
        <v>3250</v>
      </c>
      <c r="F138" s="192" t="s">
        <v>3251</v>
      </c>
      <c r="G138" s="193" t="s">
        <v>1555</v>
      </c>
      <c r="H138" s="194">
        <v>1</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557</v>
      </c>
      <c r="AT138" s="201" t="s">
        <v>222</v>
      </c>
      <c r="AU138" s="201" t="s">
        <v>89</v>
      </c>
      <c r="AY138" s="17" t="s">
        <v>220</v>
      </c>
      <c r="BE138" s="202">
        <f t="shared" si="4"/>
        <v>0</v>
      </c>
      <c r="BF138" s="202">
        <f t="shared" si="5"/>
        <v>0</v>
      </c>
      <c r="BG138" s="202">
        <f t="shared" si="6"/>
        <v>0</v>
      </c>
      <c r="BH138" s="202">
        <f t="shared" si="7"/>
        <v>0</v>
      </c>
      <c r="BI138" s="202">
        <f t="shared" si="8"/>
        <v>0</v>
      </c>
      <c r="BJ138" s="17" t="s">
        <v>89</v>
      </c>
      <c r="BK138" s="202">
        <f t="shared" si="9"/>
        <v>0</v>
      </c>
      <c r="BL138" s="17" t="s">
        <v>557</v>
      </c>
      <c r="BM138" s="201" t="s">
        <v>352</v>
      </c>
    </row>
    <row r="139" spans="1:65" s="2" customFormat="1" ht="36">
      <c r="A139" s="34"/>
      <c r="B139" s="35"/>
      <c r="C139" s="190" t="s">
        <v>290</v>
      </c>
      <c r="D139" s="190" t="s">
        <v>222</v>
      </c>
      <c r="E139" s="191" t="s">
        <v>3595</v>
      </c>
      <c r="F139" s="192" t="s">
        <v>3596</v>
      </c>
      <c r="G139" s="193" t="s">
        <v>2330</v>
      </c>
      <c r="H139" s="194">
        <v>32</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557</v>
      </c>
      <c r="AT139" s="201" t="s">
        <v>222</v>
      </c>
      <c r="AU139" s="201" t="s">
        <v>89</v>
      </c>
      <c r="AY139" s="17" t="s">
        <v>220</v>
      </c>
      <c r="BE139" s="202">
        <f t="shared" si="4"/>
        <v>0</v>
      </c>
      <c r="BF139" s="202">
        <f t="shared" si="5"/>
        <v>0</v>
      </c>
      <c r="BG139" s="202">
        <f t="shared" si="6"/>
        <v>0</v>
      </c>
      <c r="BH139" s="202">
        <f t="shared" si="7"/>
        <v>0</v>
      </c>
      <c r="BI139" s="202">
        <f t="shared" si="8"/>
        <v>0</v>
      </c>
      <c r="BJ139" s="17" t="s">
        <v>89</v>
      </c>
      <c r="BK139" s="202">
        <f t="shared" si="9"/>
        <v>0</v>
      </c>
      <c r="BL139" s="17" t="s">
        <v>557</v>
      </c>
      <c r="BM139" s="201" t="s">
        <v>364</v>
      </c>
    </row>
    <row r="140" spans="1:65" s="2" customFormat="1" ht="24">
      <c r="A140" s="34"/>
      <c r="B140" s="35"/>
      <c r="C140" s="190" t="s">
        <v>8</v>
      </c>
      <c r="D140" s="190" t="s">
        <v>222</v>
      </c>
      <c r="E140" s="191" t="s">
        <v>3597</v>
      </c>
      <c r="F140" s="192" t="s">
        <v>3598</v>
      </c>
      <c r="G140" s="193" t="s">
        <v>2330</v>
      </c>
      <c r="H140" s="194">
        <v>16</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557</v>
      </c>
      <c r="AT140" s="201" t="s">
        <v>222</v>
      </c>
      <c r="AU140" s="201" t="s">
        <v>89</v>
      </c>
      <c r="AY140" s="17" t="s">
        <v>220</v>
      </c>
      <c r="BE140" s="202">
        <f t="shared" si="4"/>
        <v>0</v>
      </c>
      <c r="BF140" s="202">
        <f t="shared" si="5"/>
        <v>0</v>
      </c>
      <c r="BG140" s="202">
        <f t="shared" si="6"/>
        <v>0</v>
      </c>
      <c r="BH140" s="202">
        <f t="shared" si="7"/>
        <v>0</v>
      </c>
      <c r="BI140" s="202">
        <f t="shared" si="8"/>
        <v>0</v>
      </c>
      <c r="BJ140" s="17" t="s">
        <v>89</v>
      </c>
      <c r="BK140" s="202">
        <f t="shared" si="9"/>
        <v>0</v>
      </c>
      <c r="BL140" s="17" t="s">
        <v>557</v>
      </c>
      <c r="BM140" s="201" t="s">
        <v>389</v>
      </c>
    </row>
    <row r="141" spans="1:65" s="2" customFormat="1" ht="24">
      <c r="A141" s="34"/>
      <c r="B141" s="35"/>
      <c r="C141" s="190" t="s">
        <v>298</v>
      </c>
      <c r="D141" s="190" t="s">
        <v>222</v>
      </c>
      <c r="E141" s="191" t="s">
        <v>3599</v>
      </c>
      <c r="F141" s="192" t="s">
        <v>3600</v>
      </c>
      <c r="G141" s="193" t="s">
        <v>1555</v>
      </c>
      <c r="H141" s="194">
        <v>1</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557</v>
      </c>
      <c r="AT141" s="201" t="s">
        <v>222</v>
      </c>
      <c r="AU141" s="201" t="s">
        <v>89</v>
      </c>
      <c r="AY141" s="17" t="s">
        <v>220</v>
      </c>
      <c r="BE141" s="202">
        <f t="shared" si="4"/>
        <v>0</v>
      </c>
      <c r="BF141" s="202">
        <f t="shared" si="5"/>
        <v>0</v>
      </c>
      <c r="BG141" s="202">
        <f t="shared" si="6"/>
        <v>0</v>
      </c>
      <c r="BH141" s="202">
        <f t="shared" si="7"/>
        <v>0</v>
      </c>
      <c r="BI141" s="202">
        <f t="shared" si="8"/>
        <v>0</v>
      </c>
      <c r="BJ141" s="17" t="s">
        <v>89</v>
      </c>
      <c r="BK141" s="202">
        <f t="shared" si="9"/>
        <v>0</v>
      </c>
      <c r="BL141" s="17" t="s">
        <v>557</v>
      </c>
      <c r="BM141" s="201" t="s">
        <v>399</v>
      </c>
    </row>
    <row r="142" spans="2:63" s="12" customFormat="1" ht="22.9" customHeight="1">
      <c r="B142" s="174"/>
      <c r="C142" s="175"/>
      <c r="D142" s="176" t="s">
        <v>75</v>
      </c>
      <c r="E142" s="188" t="s">
        <v>1784</v>
      </c>
      <c r="F142" s="188" t="s">
        <v>3256</v>
      </c>
      <c r="G142" s="175"/>
      <c r="H142" s="175"/>
      <c r="I142" s="178"/>
      <c r="J142" s="189">
        <f>BK142</f>
        <v>0</v>
      </c>
      <c r="K142" s="175"/>
      <c r="L142" s="180"/>
      <c r="M142" s="181"/>
      <c r="N142" s="182"/>
      <c r="O142" s="182"/>
      <c r="P142" s="183">
        <f>SUM(P143:P150)</f>
        <v>0</v>
      </c>
      <c r="Q142" s="182"/>
      <c r="R142" s="183">
        <f>SUM(R143:R150)</f>
        <v>0</v>
      </c>
      <c r="S142" s="182"/>
      <c r="T142" s="184">
        <f>SUM(T143:T150)</f>
        <v>0</v>
      </c>
      <c r="AR142" s="185" t="s">
        <v>83</v>
      </c>
      <c r="AT142" s="186" t="s">
        <v>75</v>
      </c>
      <c r="AU142" s="186" t="s">
        <v>83</v>
      </c>
      <c r="AY142" s="185" t="s">
        <v>220</v>
      </c>
      <c r="BK142" s="187">
        <f>SUM(BK143:BK150)</f>
        <v>0</v>
      </c>
    </row>
    <row r="143" spans="1:65" s="2" customFormat="1" ht="33" customHeight="1">
      <c r="A143" s="34"/>
      <c r="B143" s="35"/>
      <c r="C143" s="190" t="s">
        <v>305</v>
      </c>
      <c r="D143" s="190" t="s">
        <v>222</v>
      </c>
      <c r="E143" s="191" t="s">
        <v>3601</v>
      </c>
      <c r="F143" s="192" t="s">
        <v>3602</v>
      </c>
      <c r="G143" s="193" t="s">
        <v>308</v>
      </c>
      <c r="H143" s="194">
        <v>30</v>
      </c>
      <c r="I143" s="195"/>
      <c r="J143" s="196">
        <f aca="true" t="shared" si="10" ref="J143:J150">ROUND(I143*H143,2)</f>
        <v>0</v>
      </c>
      <c r="K143" s="192" t="s">
        <v>1</v>
      </c>
      <c r="L143" s="39"/>
      <c r="M143" s="197" t="s">
        <v>1</v>
      </c>
      <c r="N143" s="198" t="s">
        <v>42</v>
      </c>
      <c r="O143" s="71"/>
      <c r="P143" s="199">
        <f aca="true" t="shared" si="11" ref="P143:P150">O143*H143</f>
        <v>0</v>
      </c>
      <c r="Q143" s="199">
        <v>0</v>
      </c>
      <c r="R143" s="199">
        <f aca="true" t="shared" si="12" ref="R143:R150">Q143*H143</f>
        <v>0</v>
      </c>
      <c r="S143" s="199">
        <v>0</v>
      </c>
      <c r="T143" s="200">
        <f aca="true" t="shared" si="13" ref="T143:T150">S143*H143</f>
        <v>0</v>
      </c>
      <c r="U143" s="34"/>
      <c r="V143" s="34"/>
      <c r="W143" s="34"/>
      <c r="X143" s="34"/>
      <c r="Y143" s="34"/>
      <c r="Z143" s="34"/>
      <c r="AA143" s="34"/>
      <c r="AB143" s="34"/>
      <c r="AC143" s="34"/>
      <c r="AD143" s="34"/>
      <c r="AE143" s="34"/>
      <c r="AR143" s="201" t="s">
        <v>557</v>
      </c>
      <c r="AT143" s="201" t="s">
        <v>222</v>
      </c>
      <c r="AU143" s="201" t="s">
        <v>89</v>
      </c>
      <c r="AY143" s="17" t="s">
        <v>220</v>
      </c>
      <c r="BE143" s="202">
        <f aca="true" t="shared" si="14" ref="BE143:BE150">IF(N143="základní",J143,0)</f>
        <v>0</v>
      </c>
      <c r="BF143" s="202">
        <f aca="true" t="shared" si="15" ref="BF143:BF150">IF(N143="snížená",J143,0)</f>
        <v>0</v>
      </c>
      <c r="BG143" s="202">
        <f aca="true" t="shared" si="16" ref="BG143:BG150">IF(N143="zákl. přenesená",J143,0)</f>
        <v>0</v>
      </c>
      <c r="BH143" s="202">
        <f aca="true" t="shared" si="17" ref="BH143:BH150">IF(N143="sníž. přenesená",J143,0)</f>
        <v>0</v>
      </c>
      <c r="BI143" s="202">
        <f aca="true" t="shared" si="18" ref="BI143:BI150">IF(N143="nulová",J143,0)</f>
        <v>0</v>
      </c>
      <c r="BJ143" s="17" t="s">
        <v>89</v>
      </c>
      <c r="BK143" s="202">
        <f aca="true" t="shared" si="19" ref="BK143:BK150">ROUND(I143*H143,2)</f>
        <v>0</v>
      </c>
      <c r="BL143" s="17" t="s">
        <v>557</v>
      </c>
      <c r="BM143" s="201" t="s">
        <v>407</v>
      </c>
    </row>
    <row r="144" spans="1:65" s="2" customFormat="1" ht="33" customHeight="1">
      <c r="A144" s="34"/>
      <c r="B144" s="35"/>
      <c r="C144" s="190" t="s">
        <v>311</v>
      </c>
      <c r="D144" s="190" t="s">
        <v>222</v>
      </c>
      <c r="E144" s="191" t="s">
        <v>3603</v>
      </c>
      <c r="F144" s="192" t="s">
        <v>3604</v>
      </c>
      <c r="G144" s="193" t="s">
        <v>308</v>
      </c>
      <c r="H144" s="194">
        <v>15</v>
      </c>
      <c r="I144" s="195"/>
      <c r="J144" s="196">
        <f t="shared" si="10"/>
        <v>0</v>
      </c>
      <c r="K144" s="192" t="s">
        <v>1</v>
      </c>
      <c r="L144" s="39"/>
      <c r="M144" s="197" t="s">
        <v>1</v>
      </c>
      <c r="N144" s="198" t="s">
        <v>42</v>
      </c>
      <c r="O144" s="71"/>
      <c r="P144" s="199">
        <f t="shared" si="11"/>
        <v>0</v>
      </c>
      <c r="Q144" s="199">
        <v>0</v>
      </c>
      <c r="R144" s="199">
        <f t="shared" si="12"/>
        <v>0</v>
      </c>
      <c r="S144" s="199">
        <v>0</v>
      </c>
      <c r="T144" s="200">
        <f t="shared" si="13"/>
        <v>0</v>
      </c>
      <c r="U144" s="34"/>
      <c r="V144" s="34"/>
      <c r="W144" s="34"/>
      <c r="X144" s="34"/>
      <c r="Y144" s="34"/>
      <c r="Z144" s="34"/>
      <c r="AA144" s="34"/>
      <c r="AB144" s="34"/>
      <c r="AC144" s="34"/>
      <c r="AD144" s="34"/>
      <c r="AE144" s="34"/>
      <c r="AR144" s="201" t="s">
        <v>557</v>
      </c>
      <c r="AT144" s="201" t="s">
        <v>222</v>
      </c>
      <c r="AU144" s="201" t="s">
        <v>89</v>
      </c>
      <c r="AY144" s="17" t="s">
        <v>220</v>
      </c>
      <c r="BE144" s="202">
        <f t="shared" si="14"/>
        <v>0</v>
      </c>
      <c r="BF144" s="202">
        <f t="shared" si="15"/>
        <v>0</v>
      </c>
      <c r="BG144" s="202">
        <f t="shared" si="16"/>
        <v>0</v>
      </c>
      <c r="BH144" s="202">
        <f t="shared" si="17"/>
        <v>0</v>
      </c>
      <c r="BI144" s="202">
        <f t="shared" si="18"/>
        <v>0</v>
      </c>
      <c r="BJ144" s="17" t="s">
        <v>89</v>
      </c>
      <c r="BK144" s="202">
        <f t="shared" si="19"/>
        <v>0</v>
      </c>
      <c r="BL144" s="17" t="s">
        <v>557</v>
      </c>
      <c r="BM144" s="201" t="s">
        <v>416</v>
      </c>
    </row>
    <row r="145" spans="1:65" s="2" customFormat="1" ht="24">
      <c r="A145" s="34"/>
      <c r="B145" s="35"/>
      <c r="C145" s="190" t="s">
        <v>316</v>
      </c>
      <c r="D145" s="190" t="s">
        <v>222</v>
      </c>
      <c r="E145" s="191" t="s">
        <v>3605</v>
      </c>
      <c r="F145" s="192" t="s">
        <v>3606</v>
      </c>
      <c r="G145" s="193" t="s">
        <v>308</v>
      </c>
      <c r="H145" s="194">
        <v>70</v>
      </c>
      <c r="I145" s="195"/>
      <c r="J145" s="196">
        <f t="shared" si="10"/>
        <v>0</v>
      </c>
      <c r="K145" s="192" t="s">
        <v>1</v>
      </c>
      <c r="L145" s="39"/>
      <c r="M145" s="197" t="s">
        <v>1</v>
      </c>
      <c r="N145" s="198" t="s">
        <v>42</v>
      </c>
      <c r="O145" s="71"/>
      <c r="P145" s="199">
        <f t="shared" si="11"/>
        <v>0</v>
      </c>
      <c r="Q145" s="199">
        <v>0</v>
      </c>
      <c r="R145" s="199">
        <f t="shared" si="12"/>
        <v>0</v>
      </c>
      <c r="S145" s="199">
        <v>0</v>
      </c>
      <c r="T145" s="200">
        <f t="shared" si="13"/>
        <v>0</v>
      </c>
      <c r="U145" s="34"/>
      <c r="V145" s="34"/>
      <c r="W145" s="34"/>
      <c r="X145" s="34"/>
      <c r="Y145" s="34"/>
      <c r="Z145" s="34"/>
      <c r="AA145" s="34"/>
      <c r="AB145" s="34"/>
      <c r="AC145" s="34"/>
      <c r="AD145" s="34"/>
      <c r="AE145" s="34"/>
      <c r="AR145" s="201" t="s">
        <v>557</v>
      </c>
      <c r="AT145" s="201" t="s">
        <v>222</v>
      </c>
      <c r="AU145" s="201" t="s">
        <v>89</v>
      </c>
      <c r="AY145" s="17" t="s">
        <v>220</v>
      </c>
      <c r="BE145" s="202">
        <f t="shared" si="14"/>
        <v>0</v>
      </c>
      <c r="BF145" s="202">
        <f t="shared" si="15"/>
        <v>0</v>
      </c>
      <c r="BG145" s="202">
        <f t="shared" si="16"/>
        <v>0</v>
      </c>
      <c r="BH145" s="202">
        <f t="shared" si="17"/>
        <v>0</v>
      </c>
      <c r="BI145" s="202">
        <f t="shared" si="18"/>
        <v>0</v>
      </c>
      <c r="BJ145" s="17" t="s">
        <v>89</v>
      </c>
      <c r="BK145" s="202">
        <f t="shared" si="19"/>
        <v>0</v>
      </c>
      <c r="BL145" s="17" t="s">
        <v>557</v>
      </c>
      <c r="BM145" s="201" t="s">
        <v>424</v>
      </c>
    </row>
    <row r="146" spans="1:65" s="2" customFormat="1" ht="16.5" customHeight="1">
      <c r="A146" s="34"/>
      <c r="B146" s="35"/>
      <c r="C146" s="190" t="s">
        <v>321</v>
      </c>
      <c r="D146" s="190" t="s">
        <v>222</v>
      </c>
      <c r="E146" s="191" t="s">
        <v>3607</v>
      </c>
      <c r="F146" s="192" t="s">
        <v>3608</v>
      </c>
      <c r="G146" s="193" t="s">
        <v>308</v>
      </c>
      <c r="H146" s="194">
        <v>100</v>
      </c>
      <c r="I146" s="195"/>
      <c r="J146" s="196">
        <f t="shared" si="10"/>
        <v>0</v>
      </c>
      <c r="K146" s="192" t="s">
        <v>1</v>
      </c>
      <c r="L146" s="39"/>
      <c r="M146" s="197" t="s">
        <v>1</v>
      </c>
      <c r="N146" s="198" t="s">
        <v>42</v>
      </c>
      <c r="O146" s="71"/>
      <c r="P146" s="199">
        <f t="shared" si="11"/>
        <v>0</v>
      </c>
      <c r="Q146" s="199">
        <v>0</v>
      </c>
      <c r="R146" s="199">
        <f t="shared" si="12"/>
        <v>0</v>
      </c>
      <c r="S146" s="199">
        <v>0</v>
      </c>
      <c r="T146" s="200">
        <f t="shared" si="13"/>
        <v>0</v>
      </c>
      <c r="U146" s="34"/>
      <c r="V146" s="34"/>
      <c r="W146" s="34"/>
      <c r="X146" s="34"/>
      <c r="Y146" s="34"/>
      <c r="Z146" s="34"/>
      <c r="AA146" s="34"/>
      <c r="AB146" s="34"/>
      <c r="AC146" s="34"/>
      <c r="AD146" s="34"/>
      <c r="AE146" s="34"/>
      <c r="AR146" s="201" t="s">
        <v>557</v>
      </c>
      <c r="AT146" s="201" t="s">
        <v>222</v>
      </c>
      <c r="AU146" s="201" t="s">
        <v>89</v>
      </c>
      <c r="AY146" s="17" t="s">
        <v>220</v>
      </c>
      <c r="BE146" s="202">
        <f t="shared" si="14"/>
        <v>0</v>
      </c>
      <c r="BF146" s="202">
        <f t="shared" si="15"/>
        <v>0</v>
      </c>
      <c r="BG146" s="202">
        <f t="shared" si="16"/>
        <v>0</v>
      </c>
      <c r="BH146" s="202">
        <f t="shared" si="17"/>
        <v>0</v>
      </c>
      <c r="BI146" s="202">
        <f t="shared" si="18"/>
        <v>0</v>
      </c>
      <c r="BJ146" s="17" t="s">
        <v>89</v>
      </c>
      <c r="BK146" s="202">
        <f t="shared" si="19"/>
        <v>0</v>
      </c>
      <c r="BL146" s="17" t="s">
        <v>557</v>
      </c>
      <c r="BM146" s="201" t="s">
        <v>432</v>
      </c>
    </row>
    <row r="147" spans="1:65" s="2" customFormat="1" ht="24">
      <c r="A147" s="34"/>
      <c r="B147" s="35"/>
      <c r="C147" s="190" t="s">
        <v>7</v>
      </c>
      <c r="D147" s="190" t="s">
        <v>222</v>
      </c>
      <c r="E147" s="191" t="s">
        <v>3609</v>
      </c>
      <c r="F147" s="192" t="s">
        <v>3610</v>
      </c>
      <c r="G147" s="193" t="s">
        <v>308</v>
      </c>
      <c r="H147" s="194">
        <v>50</v>
      </c>
      <c r="I147" s="195"/>
      <c r="J147" s="196">
        <f t="shared" si="10"/>
        <v>0</v>
      </c>
      <c r="K147" s="192" t="s">
        <v>1</v>
      </c>
      <c r="L147" s="39"/>
      <c r="M147" s="197" t="s">
        <v>1</v>
      </c>
      <c r="N147" s="198" t="s">
        <v>42</v>
      </c>
      <c r="O147" s="71"/>
      <c r="P147" s="199">
        <f t="shared" si="11"/>
        <v>0</v>
      </c>
      <c r="Q147" s="199">
        <v>0</v>
      </c>
      <c r="R147" s="199">
        <f t="shared" si="12"/>
        <v>0</v>
      </c>
      <c r="S147" s="199">
        <v>0</v>
      </c>
      <c r="T147" s="200">
        <f t="shared" si="13"/>
        <v>0</v>
      </c>
      <c r="U147" s="34"/>
      <c r="V147" s="34"/>
      <c r="W147" s="34"/>
      <c r="X147" s="34"/>
      <c r="Y147" s="34"/>
      <c r="Z147" s="34"/>
      <c r="AA147" s="34"/>
      <c r="AB147" s="34"/>
      <c r="AC147" s="34"/>
      <c r="AD147" s="34"/>
      <c r="AE147" s="34"/>
      <c r="AR147" s="201" t="s">
        <v>557</v>
      </c>
      <c r="AT147" s="201" t="s">
        <v>222</v>
      </c>
      <c r="AU147" s="201" t="s">
        <v>89</v>
      </c>
      <c r="AY147" s="17" t="s">
        <v>220</v>
      </c>
      <c r="BE147" s="202">
        <f t="shared" si="14"/>
        <v>0</v>
      </c>
      <c r="BF147" s="202">
        <f t="shared" si="15"/>
        <v>0</v>
      </c>
      <c r="BG147" s="202">
        <f t="shared" si="16"/>
        <v>0</v>
      </c>
      <c r="BH147" s="202">
        <f t="shared" si="17"/>
        <v>0</v>
      </c>
      <c r="BI147" s="202">
        <f t="shared" si="18"/>
        <v>0</v>
      </c>
      <c r="BJ147" s="17" t="s">
        <v>89</v>
      </c>
      <c r="BK147" s="202">
        <f t="shared" si="19"/>
        <v>0</v>
      </c>
      <c r="BL147" s="17" t="s">
        <v>557</v>
      </c>
      <c r="BM147" s="201" t="s">
        <v>440</v>
      </c>
    </row>
    <row r="148" spans="1:65" s="2" customFormat="1" ht="16.5" customHeight="1">
      <c r="A148" s="34"/>
      <c r="B148" s="35"/>
      <c r="C148" s="190" t="s">
        <v>330</v>
      </c>
      <c r="D148" s="190" t="s">
        <v>222</v>
      </c>
      <c r="E148" s="191" t="s">
        <v>3611</v>
      </c>
      <c r="F148" s="192" t="s">
        <v>3268</v>
      </c>
      <c r="G148" s="193" t="s">
        <v>1555</v>
      </c>
      <c r="H148" s="194">
        <v>2</v>
      </c>
      <c r="I148" s="195"/>
      <c r="J148" s="196">
        <f t="shared" si="10"/>
        <v>0</v>
      </c>
      <c r="K148" s="192" t="s">
        <v>1</v>
      </c>
      <c r="L148" s="39"/>
      <c r="M148" s="197" t="s">
        <v>1</v>
      </c>
      <c r="N148" s="198" t="s">
        <v>42</v>
      </c>
      <c r="O148" s="71"/>
      <c r="P148" s="199">
        <f t="shared" si="11"/>
        <v>0</v>
      </c>
      <c r="Q148" s="199">
        <v>0</v>
      </c>
      <c r="R148" s="199">
        <f t="shared" si="12"/>
        <v>0</v>
      </c>
      <c r="S148" s="199">
        <v>0</v>
      </c>
      <c r="T148" s="200">
        <f t="shared" si="13"/>
        <v>0</v>
      </c>
      <c r="U148" s="34"/>
      <c r="V148" s="34"/>
      <c r="W148" s="34"/>
      <c r="X148" s="34"/>
      <c r="Y148" s="34"/>
      <c r="Z148" s="34"/>
      <c r="AA148" s="34"/>
      <c r="AB148" s="34"/>
      <c r="AC148" s="34"/>
      <c r="AD148" s="34"/>
      <c r="AE148" s="34"/>
      <c r="AR148" s="201" t="s">
        <v>557</v>
      </c>
      <c r="AT148" s="201" t="s">
        <v>222</v>
      </c>
      <c r="AU148" s="201" t="s">
        <v>89</v>
      </c>
      <c r="AY148" s="17" t="s">
        <v>220</v>
      </c>
      <c r="BE148" s="202">
        <f t="shared" si="14"/>
        <v>0</v>
      </c>
      <c r="BF148" s="202">
        <f t="shared" si="15"/>
        <v>0</v>
      </c>
      <c r="BG148" s="202">
        <f t="shared" si="16"/>
        <v>0</v>
      </c>
      <c r="BH148" s="202">
        <f t="shared" si="17"/>
        <v>0</v>
      </c>
      <c r="BI148" s="202">
        <f t="shared" si="18"/>
        <v>0</v>
      </c>
      <c r="BJ148" s="17" t="s">
        <v>89</v>
      </c>
      <c r="BK148" s="202">
        <f t="shared" si="19"/>
        <v>0</v>
      </c>
      <c r="BL148" s="17" t="s">
        <v>557</v>
      </c>
      <c r="BM148" s="201" t="s">
        <v>448</v>
      </c>
    </row>
    <row r="149" spans="1:65" s="2" customFormat="1" ht="16.5" customHeight="1">
      <c r="A149" s="34"/>
      <c r="B149" s="35"/>
      <c r="C149" s="190" t="s">
        <v>336</v>
      </c>
      <c r="D149" s="190" t="s">
        <v>222</v>
      </c>
      <c r="E149" s="191" t="s">
        <v>3612</v>
      </c>
      <c r="F149" s="192" t="s">
        <v>3613</v>
      </c>
      <c r="G149" s="193" t="s">
        <v>308</v>
      </c>
      <c r="H149" s="194">
        <v>5</v>
      </c>
      <c r="I149" s="195"/>
      <c r="J149" s="196">
        <f t="shared" si="10"/>
        <v>0</v>
      </c>
      <c r="K149" s="192" t="s">
        <v>1</v>
      </c>
      <c r="L149" s="39"/>
      <c r="M149" s="197" t="s">
        <v>1</v>
      </c>
      <c r="N149" s="198" t="s">
        <v>42</v>
      </c>
      <c r="O149" s="71"/>
      <c r="P149" s="199">
        <f t="shared" si="11"/>
        <v>0</v>
      </c>
      <c r="Q149" s="199">
        <v>0</v>
      </c>
      <c r="R149" s="199">
        <f t="shared" si="12"/>
        <v>0</v>
      </c>
      <c r="S149" s="199">
        <v>0</v>
      </c>
      <c r="T149" s="200">
        <f t="shared" si="13"/>
        <v>0</v>
      </c>
      <c r="U149" s="34"/>
      <c r="V149" s="34"/>
      <c r="W149" s="34"/>
      <c r="X149" s="34"/>
      <c r="Y149" s="34"/>
      <c r="Z149" s="34"/>
      <c r="AA149" s="34"/>
      <c r="AB149" s="34"/>
      <c r="AC149" s="34"/>
      <c r="AD149" s="34"/>
      <c r="AE149" s="34"/>
      <c r="AR149" s="201" t="s">
        <v>557</v>
      </c>
      <c r="AT149" s="201" t="s">
        <v>222</v>
      </c>
      <c r="AU149" s="201" t="s">
        <v>89</v>
      </c>
      <c r="AY149" s="17" t="s">
        <v>220</v>
      </c>
      <c r="BE149" s="202">
        <f t="shared" si="14"/>
        <v>0</v>
      </c>
      <c r="BF149" s="202">
        <f t="shared" si="15"/>
        <v>0</v>
      </c>
      <c r="BG149" s="202">
        <f t="shared" si="16"/>
        <v>0</v>
      </c>
      <c r="BH149" s="202">
        <f t="shared" si="17"/>
        <v>0</v>
      </c>
      <c r="BI149" s="202">
        <f t="shared" si="18"/>
        <v>0</v>
      </c>
      <c r="BJ149" s="17" t="s">
        <v>89</v>
      </c>
      <c r="BK149" s="202">
        <f t="shared" si="19"/>
        <v>0</v>
      </c>
      <c r="BL149" s="17" t="s">
        <v>557</v>
      </c>
      <c r="BM149" s="201" t="s">
        <v>456</v>
      </c>
    </row>
    <row r="150" spans="1:65" s="2" customFormat="1" ht="16.5" customHeight="1">
      <c r="A150" s="34"/>
      <c r="B150" s="35"/>
      <c r="C150" s="190" t="s">
        <v>342</v>
      </c>
      <c r="D150" s="190" t="s">
        <v>222</v>
      </c>
      <c r="E150" s="191" t="s">
        <v>3614</v>
      </c>
      <c r="F150" s="192" t="s">
        <v>3565</v>
      </c>
      <c r="G150" s="193" t="s">
        <v>1555</v>
      </c>
      <c r="H150" s="194">
        <v>1</v>
      </c>
      <c r="I150" s="195"/>
      <c r="J150" s="196">
        <f t="shared" si="10"/>
        <v>0</v>
      </c>
      <c r="K150" s="192" t="s">
        <v>1</v>
      </c>
      <c r="L150" s="39"/>
      <c r="M150" s="197" t="s">
        <v>1</v>
      </c>
      <c r="N150" s="198" t="s">
        <v>42</v>
      </c>
      <c r="O150" s="71"/>
      <c r="P150" s="199">
        <f t="shared" si="11"/>
        <v>0</v>
      </c>
      <c r="Q150" s="199">
        <v>0</v>
      </c>
      <c r="R150" s="199">
        <f t="shared" si="12"/>
        <v>0</v>
      </c>
      <c r="S150" s="199">
        <v>0</v>
      </c>
      <c r="T150" s="200">
        <f t="shared" si="13"/>
        <v>0</v>
      </c>
      <c r="U150" s="34"/>
      <c r="V150" s="34"/>
      <c r="W150" s="34"/>
      <c r="X150" s="34"/>
      <c r="Y150" s="34"/>
      <c r="Z150" s="34"/>
      <c r="AA150" s="34"/>
      <c r="AB150" s="34"/>
      <c r="AC150" s="34"/>
      <c r="AD150" s="34"/>
      <c r="AE150" s="34"/>
      <c r="AR150" s="201" t="s">
        <v>557</v>
      </c>
      <c r="AT150" s="201" t="s">
        <v>222</v>
      </c>
      <c r="AU150" s="201" t="s">
        <v>89</v>
      </c>
      <c r="AY150" s="17" t="s">
        <v>220</v>
      </c>
      <c r="BE150" s="202">
        <f t="shared" si="14"/>
        <v>0</v>
      </c>
      <c r="BF150" s="202">
        <f t="shared" si="15"/>
        <v>0</v>
      </c>
      <c r="BG150" s="202">
        <f t="shared" si="16"/>
        <v>0</v>
      </c>
      <c r="BH150" s="202">
        <f t="shared" si="17"/>
        <v>0</v>
      </c>
      <c r="BI150" s="202">
        <f t="shared" si="18"/>
        <v>0</v>
      </c>
      <c r="BJ150" s="17" t="s">
        <v>89</v>
      </c>
      <c r="BK150" s="202">
        <f t="shared" si="19"/>
        <v>0</v>
      </c>
      <c r="BL150" s="17" t="s">
        <v>557</v>
      </c>
      <c r="BM150" s="201" t="s">
        <v>464</v>
      </c>
    </row>
    <row r="151" spans="2:63" s="12" customFormat="1" ht="22.9" customHeight="1">
      <c r="B151" s="174"/>
      <c r="C151" s="175"/>
      <c r="D151" s="176" t="s">
        <v>75</v>
      </c>
      <c r="E151" s="188" t="s">
        <v>1798</v>
      </c>
      <c r="F151" s="188" t="s">
        <v>3271</v>
      </c>
      <c r="G151" s="175"/>
      <c r="H151" s="175"/>
      <c r="I151" s="178"/>
      <c r="J151" s="189">
        <f>BK151</f>
        <v>0</v>
      </c>
      <c r="K151" s="175"/>
      <c r="L151" s="180"/>
      <c r="M151" s="181"/>
      <c r="N151" s="182"/>
      <c r="O151" s="182"/>
      <c r="P151" s="183">
        <f>SUM(P152:P153)</f>
        <v>0</v>
      </c>
      <c r="Q151" s="182"/>
      <c r="R151" s="183">
        <f>SUM(R152:R153)</f>
        <v>0</v>
      </c>
      <c r="S151" s="182"/>
      <c r="T151" s="184">
        <f>SUM(T152:T153)</f>
        <v>0</v>
      </c>
      <c r="AR151" s="185" t="s">
        <v>83</v>
      </c>
      <c r="AT151" s="186" t="s">
        <v>75</v>
      </c>
      <c r="AU151" s="186" t="s">
        <v>83</v>
      </c>
      <c r="AY151" s="185" t="s">
        <v>220</v>
      </c>
      <c r="BK151" s="187">
        <f>SUM(BK152:BK153)</f>
        <v>0</v>
      </c>
    </row>
    <row r="152" spans="1:65" s="2" customFormat="1" ht="24">
      <c r="A152" s="34"/>
      <c r="B152" s="35"/>
      <c r="C152" s="190" t="s">
        <v>346</v>
      </c>
      <c r="D152" s="190" t="s">
        <v>222</v>
      </c>
      <c r="E152" s="191" t="s">
        <v>3272</v>
      </c>
      <c r="F152" s="192" t="s">
        <v>3273</v>
      </c>
      <c r="G152" s="193" t="s">
        <v>2330</v>
      </c>
      <c r="H152" s="194">
        <v>12</v>
      </c>
      <c r="I152" s="195"/>
      <c r="J152" s="196">
        <f>ROUND(I152*H152,2)</f>
        <v>0</v>
      </c>
      <c r="K152" s="192" t="s">
        <v>1</v>
      </c>
      <c r="L152" s="39"/>
      <c r="M152" s="197" t="s">
        <v>1</v>
      </c>
      <c r="N152" s="198" t="s">
        <v>42</v>
      </c>
      <c r="O152" s="71"/>
      <c r="P152" s="199">
        <f>O152*H152</f>
        <v>0</v>
      </c>
      <c r="Q152" s="199">
        <v>0</v>
      </c>
      <c r="R152" s="199">
        <f>Q152*H152</f>
        <v>0</v>
      </c>
      <c r="S152" s="199">
        <v>0</v>
      </c>
      <c r="T152" s="200">
        <f>S152*H152</f>
        <v>0</v>
      </c>
      <c r="U152" s="34"/>
      <c r="V152" s="34"/>
      <c r="W152" s="34"/>
      <c r="X152" s="34"/>
      <c r="Y152" s="34"/>
      <c r="Z152" s="34"/>
      <c r="AA152" s="34"/>
      <c r="AB152" s="34"/>
      <c r="AC152" s="34"/>
      <c r="AD152" s="34"/>
      <c r="AE152" s="34"/>
      <c r="AR152" s="201" t="s">
        <v>557</v>
      </c>
      <c r="AT152" s="201" t="s">
        <v>222</v>
      </c>
      <c r="AU152" s="201" t="s">
        <v>89</v>
      </c>
      <c r="AY152" s="17" t="s">
        <v>220</v>
      </c>
      <c r="BE152" s="202">
        <f>IF(N152="základní",J152,0)</f>
        <v>0</v>
      </c>
      <c r="BF152" s="202">
        <f>IF(N152="snížená",J152,0)</f>
        <v>0</v>
      </c>
      <c r="BG152" s="202">
        <f>IF(N152="zákl. přenesená",J152,0)</f>
        <v>0</v>
      </c>
      <c r="BH152" s="202">
        <f>IF(N152="sníž. přenesená",J152,0)</f>
        <v>0</v>
      </c>
      <c r="BI152" s="202">
        <f>IF(N152="nulová",J152,0)</f>
        <v>0</v>
      </c>
      <c r="BJ152" s="17" t="s">
        <v>89</v>
      </c>
      <c r="BK152" s="202">
        <f>ROUND(I152*H152,2)</f>
        <v>0</v>
      </c>
      <c r="BL152" s="17" t="s">
        <v>557</v>
      </c>
      <c r="BM152" s="201" t="s">
        <v>472</v>
      </c>
    </row>
    <row r="153" spans="1:65" s="2" customFormat="1" ht="24">
      <c r="A153" s="34"/>
      <c r="B153" s="35"/>
      <c r="C153" s="190" t="s">
        <v>352</v>
      </c>
      <c r="D153" s="190" t="s">
        <v>222</v>
      </c>
      <c r="E153" s="191" t="s">
        <v>2325</v>
      </c>
      <c r="F153" s="192" t="s">
        <v>2326</v>
      </c>
      <c r="G153" s="193" t="s">
        <v>2327</v>
      </c>
      <c r="H153" s="194">
        <v>8</v>
      </c>
      <c r="I153" s="195"/>
      <c r="J153" s="196">
        <f>ROUND(I153*H153,2)</f>
        <v>0</v>
      </c>
      <c r="K153" s="192" t="s">
        <v>1</v>
      </c>
      <c r="L153" s="39"/>
      <c r="M153" s="197" t="s">
        <v>1</v>
      </c>
      <c r="N153" s="198" t="s">
        <v>42</v>
      </c>
      <c r="O153" s="71"/>
      <c r="P153" s="199">
        <f>O153*H153</f>
        <v>0</v>
      </c>
      <c r="Q153" s="199">
        <v>0</v>
      </c>
      <c r="R153" s="199">
        <f>Q153*H153</f>
        <v>0</v>
      </c>
      <c r="S153" s="199">
        <v>0</v>
      </c>
      <c r="T153" s="200">
        <f>S153*H153</f>
        <v>0</v>
      </c>
      <c r="U153" s="34"/>
      <c r="V153" s="34"/>
      <c r="W153" s="34"/>
      <c r="X153" s="34"/>
      <c r="Y153" s="34"/>
      <c r="Z153" s="34"/>
      <c r="AA153" s="34"/>
      <c r="AB153" s="34"/>
      <c r="AC153" s="34"/>
      <c r="AD153" s="34"/>
      <c r="AE153" s="34"/>
      <c r="AR153" s="201" t="s">
        <v>557</v>
      </c>
      <c r="AT153" s="201" t="s">
        <v>222</v>
      </c>
      <c r="AU153" s="201" t="s">
        <v>89</v>
      </c>
      <c r="AY153" s="17" t="s">
        <v>220</v>
      </c>
      <c r="BE153" s="202">
        <f>IF(N153="základní",J153,0)</f>
        <v>0</v>
      </c>
      <c r="BF153" s="202">
        <f>IF(N153="snížená",J153,0)</f>
        <v>0</v>
      </c>
      <c r="BG153" s="202">
        <f>IF(N153="zákl. přenesená",J153,0)</f>
        <v>0</v>
      </c>
      <c r="BH153" s="202">
        <f>IF(N153="sníž. přenesená",J153,0)</f>
        <v>0</v>
      </c>
      <c r="BI153" s="202">
        <f>IF(N153="nulová",J153,0)</f>
        <v>0</v>
      </c>
      <c r="BJ153" s="17" t="s">
        <v>89</v>
      </c>
      <c r="BK153" s="202">
        <f>ROUND(I153*H153,2)</f>
        <v>0</v>
      </c>
      <c r="BL153" s="17" t="s">
        <v>557</v>
      </c>
      <c r="BM153" s="201" t="s">
        <v>480</v>
      </c>
    </row>
    <row r="154" spans="2:63" s="12" customFormat="1" ht="25.9" customHeight="1">
      <c r="B154" s="174"/>
      <c r="C154" s="175"/>
      <c r="D154" s="176" t="s">
        <v>75</v>
      </c>
      <c r="E154" s="177" t="s">
        <v>1823</v>
      </c>
      <c r="F154" s="177" t="s">
        <v>2711</v>
      </c>
      <c r="G154" s="175"/>
      <c r="H154" s="175"/>
      <c r="I154" s="178"/>
      <c r="J154" s="179">
        <f>BK154</f>
        <v>0</v>
      </c>
      <c r="K154" s="175"/>
      <c r="L154" s="180"/>
      <c r="M154" s="181"/>
      <c r="N154" s="182"/>
      <c r="O154" s="182"/>
      <c r="P154" s="183">
        <f>SUM(P155:P159)</f>
        <v>0</v>
      </c>
      <c r="Q154" s="182"/>
      <c r="R154" s="183">
        <f>SUM(R155:R159)</f>
        <v>0</v>
      </c>
      <c r="S154" s="182"/>
      <c r="T154" s="184">
        <f>SUM(T155:T159)</f>
        <v>0</v>
      </c>
      <c r="AR154" s="185" t="s">
        <v>83</v>
      </c>
      <c r="AT154" s="186" t="s">
        <v>75</v>
      </c>
      <c r="AU154" s="186" t="s">
        <v>76</v>
      </c>
      <c r="AY154" s="185" t="s">
        <v>220</v>
      </c>
      <c r="BK154" s="187">
        <f>SUM(BK155:BK159)</f>
        <v>0</v>
      </c>
    </row>
    <row r="155" spans="1:65" s="2" customFormat="1" ht="16.5" customHeight="1">
      <c r="A155" s="34"/>
      <c r="B155" s="35"/>
      <c r="C155" s="190" t="s">
        <v>357</v>
      </c>
      <c r="D155" s="190" t="s">
        <v>222</v>
      </c>
      <c r="E155" s="191" t="s">
        <v>3615</v>
      </c>
      <c r="F155" s="192" t="s">
        <v>2713</v>
      </c>
      <c r="G155" s="193" t="s">
        <v>1555</v>
      </c>
      <c r="H155" s="194">
        <v>1</v>
      </c>
      <c r="I155" s="195"/>
      <c r="J155" s="196">
        <f aca="true" t="shared" si="20" ref="J155:J157">ROUND(I155*H155,2)</f>
        <v>0</v>
      </c>
      <c r="K155" s="192" t="s">
        <v>1</v>
      </c>
      <c r="L155" s="39"/>
      <c r="M155" s="197" t="s">
        <v>1</v>
      </c>
      <c r="N155" s="198" t="s">
        <v>42</v>
      </c>
      <c r="O155" s="71"/>
      <c r="P155" s="199">
        <f aca="true" t="shared" si="21" ref="P155:P159">O155*H155</f>
        <v>0</v>
      </c>
      <c r="Q155" s="199">
        <v>0</v>
      </c>
      <c r="R155" s="199">
        <f aca="true" t="shared" si="22" ref="R155:R159">Q155*H155</f>
        <v>0</v>
      </c>
      <c r="S155" s="199">
        <v>0</v>
      </c>
      <c r="T155" s="200">
        <f aca="true" t="shared" si="23" ref="T155:T159">S155*H155</f>
        <v>0</v>
      </c>
      <c r="U155" s="34"/>
      <c r="V155" s="34"/>
      <c r="W155" s="34"/>
      <c r="X155" s="34"/>
      <c r="Y155" s="34"/>
      <c r="Z155" s="34"/>
      <c r="AA155" s="34"/>
      <c r="AB155" s="34"/>
      <c r="AC155" s="34"/>
      <c r="AD155" s="34"/>
      <c r="AE155" s="34"/>
      <c r="AR155" s="201" t="s">
        <v>557</v>
      </c>
      <c r="AT155" s="201" t="s">
        <v>222</v>
      </c>
      <c r="AU155" s="201" t="s">
        <v>83</v>
      </c>
      <c r="AY155" s="17" t="s">
        <v>220</v>
      </c>
      <c r="BE155" s="202">
        <f aca="true" t="shared" si="24" ref="BE155:BE159">IF(N155="základní",J155,0)</f>
        <v>0</v>
      </c>
      <c r="BF155" s="202">
        <f aca="true" t="shared" si="25" ref="BF155:BF159">IF(N155="snížená",J155,0)</f>
        <v>0</v>
      </c>
      <c r="BG155" s="202">
        <f aca="true" t="shared" si="26" ref="BG155:BG159">IF(N155="zákl. přenesená",J155,0)</f>
        <v>0</v>
      </c>
      <c r="BH155" s="202">
        <f aca="true" t="shared" si="27" ref="BH155:BH159">IF(N155="sníž. přenesená",J155,0)</f>
        <v>0</v>
      </c>
      <c r="BI155" s="202">
        <f aca="true" t="shared" si="28" ref="BI155:BI159">IF(N155="nulová",J155,0)</f>
        <v>0</v>
      </c>
      <c r="BJ155" s="17" t="s">
        <v>89</v>
      </c>
      <c r="BK155" s="202">
        <f aca="true" t="shared" si="29" ref="BK155:BK159">ROUND(I155*H155,2)</f>
        <v>0</v>
      </c>
      <c r="BL155" s="17" t="s">
        <v>557</v>
      </c>
      <c r="BM155" s="201" t="s">
        <v>3616</v>
      </c>
    </row>
    <row r="156" spans="1:65" s="2" customFormat="1" ht="16.5" customHeight="1">
      <c r="A156" s="34"/>
      <c r="B156" s="35"/>
      <c r="C156" s="190" t="s">
        <v>364</v>
      </c>
      <c r="D156" s="190" t="s">
        <v>222</v>
      </c>
      <c r="E156" s="191" t="s">
        <v>3617</v>
      </c>
      <c r="F156" s="192" t="s">
        <v>2716</v>
      </c>
      <c r="G156" s="193" t="s">
        <v>1555</v>
      </c>
      <c r="H156" s="194">
        <v>1</v>
      </c>
      <c r="I156" s="195"/>
      <c r="J156" s="196">
        <f t="shared" si="20"/>
        <v>0</v>
      </c>
      <c r="K156" s="192" t="s">
        <v>1</v>
      </c>
      <c r="L156" s="39"/>
      <c r="M156" s="197" t="s">
        <v>1</v>
      </c>
      <c r="N156" s="198" t="s">
        <v>42</v>
      </c>
      <c r="O156" s="71"/>
      <c r="P156" s="199">
        <f t="shared" si="21"/>
        <v>0</v>
      </c>
      <c r="Q156" s="199">
        <v>0</v>
      </c>
      <c r="R156" s="199">
        <f t="shared" si="22"/>
        <v>0</v>
      </c>
      <c r="S156" s="199">
        <v>0</v>
      </c>
      <c r="T156" s="200">
        <f t="shared" si="23"/>
        <v>0</v>
      </c>
      <c r="U156" s="34"/>
      <c r="V156" s="34"/>
      <c r="W156" s="34"/>
      <c r="X156" s="34"/>
      <c r="Y156" s="34"/>
      <c r="Z156" s="34"/>
      <c r="AA156" s="34"/>
      <c r="AB156" s="34"/>
      <c r="AC156" s="34"/>
      <c r="AD156" s="34"/>
      <c r="AE156" s="34"/>
      <c r="AR156" s="201" t="s">
        <v>557</v>
      </c>
      <c r="AT156" s="201" t="s">
        <v>222</v>
      </c>
      <c r="AU156" s="201" t="s">
        <v>83</v>
      </c>
      <c r="AY156" s="17" t="s">
        <v>220</v>
      </c>
      <c r="BE156" s="202">
        <f t="shared" si="24"/>
        <v>0</v>
      </c>
      <c r="BF156" s="202">
        <f t="shared" si="25"/>
        <v>0</v>
      </c>
      <c r="BG156" s="202">
        <f t="shared" si="26"/>
        <v>0</v>
      </c>
      <c r="BH156" s="202">
        <f t="shared" si="27"/>
        <v>0</v>
      </c>
      <c r="BI156" s="202">
        <f t="shared" si="28"/>
        <v>0</v>
      </c>
      <c r="BJ156" s="17" t="s">
        <v>89</v>
      </c>
      <c r="BK156" s="202">
        <f t="shared" si="29"/>
        <v>0</v>
      </c>
      <c r="BL156" s="17" t="s">
        <v>557</v>
      </c>
      <c r="BM156" s="201" t="s">
        <v>3618</v>
      </c>
    </row>
    <row r="157" spans="1:65" s="2" customFormat="1" ht="24">
      <c r="A157" s="34"/>
      <c r="B157" s="35"/>
      <c r="C157" s="190" t="s">
        <v>383</v>
      </c>
      <c r="D157" s="190" t="s">
        <v>222</v>
      </c>
      <c r="E157" s="191" t="s">
        <v>3619</v>
      </c>
      <c r="F157" s="192" t="s">
        <v>2719</v>
      </c>
      <c r="G157" s="193" t="s">
        <v>1555</v>
      </c>
      <c r="H157" s="194">
        <v>1</v>
      </c>
      <c r="I157" s="195"/>
      <c r="J157" s="196">
        <f t="shared" si="20"/>
        <v>0</v>
      </c>
      <c r="K157" s="192" t="s">
        <v>1</v>
      </c>
      <c r="L157" s="39"/>
      <c r="M157" s="197" t="s">
        <v>1</v>
      </c>
      <c r="N157" s="198" t="s">
        <v>42</v>
      </c>
      <c r="O157" s="71"/>
      <c r="P157" s="199">
        <f t="shared" si="21"/>
        <v>0</v>
      </c>
      <c r="Q157" s="199">
        <v>0</v>
      </c>
      <c r="R157" s="199">
        <f t="shared" si="22"/>
        <v>0</v>
      </c>
      <c r="S157" s="199">
        <v>0</v>
      </c>
      <c r="T157" s="200">
        <f t="shared" si="23"/>
        <v>0</v>
      </c>
      <c r="U157" s="34"/>
      <c r="V157" s="34"/>
      <c r="W157" s="34"/>
      <c r="X157" s="34"/>
      <c r="Y157" s="34"/>
      <c r="Z157" s="34"/>
      <c r="AA157" s="34"/>
      <c r="AB157" s="34"/>
      <c r="AC157" s="34"/>
      <c r="AD157" s="34"/>
      <c r="AE157" s="34"/>
      <c r="AR157" s="201" t="s">
        <v>557</v>
      </c>
      <c r="AT157" s="201" t="s">
        <v>222</v>
      </c>
      <c r="AU157" s="201" t="s">
        <v>83</v>
      </c>
      <c r="AY157" s="17" t="s">
        <v>220</v>
      </c>
      <c r="BE157" s="202">
        <f t="shared" si="24"/>
        <v>0</v>
      </c>
      <c r="BF157" s="202">
        <f t="shared" si="25"/>
        <v>0</v>
      </c>
      <c r="BG157" s="202">
        <f t="shared" si="26"/>
        <v>0</v>
      </c>
      <c r="BH157" s="202">
        <f t="shared" si="27"/>
        <v>0</v>
      </c>
      <c r="BI157" s="202">
        <f t="shared" si="28"/>
        <v>0</v>
      </c>
      <c r="BJ157" s="17" t="s">
        <v>89</v>
      </c>
      <c r="BK157" s="202">
        <f t="shared" si="29"/>
        <v>0</v>
      </c>
      <c r="BL157" s="17" t="s">
        <v>557</v>
      </c>
      <c r="BM157" s="201" t="s">
        <v>3620</v>
      </c>
    </row>
    <row r="158" spans="1:65" s="2" customFormat="1" ht="24">
      <c r="A158" s="34"/>
      <c r="B158" s="35"/>
      <c r="C158" s="190" t="s">
        <v>389</v>
      </c>
      <c r="D158" s="190" t="s">
        <v>222</v>
      </c>
      <c r="E158" s="191" t="s">
        <v>3830</v>
      </c>
      <c r="F158" s="192" t="s">
        <v>2726</v>
      </c>
      <c r="G158" s="193" t="s">
        <v>1555</v>
      </c>
      <c r="H158" s="194">
        <v>1</v>
      </c>
      <c r="I158" s="195"/>
      <c r="J158" s="196">
        <f aca="true" t="shared" si="30" ref="J158:J159">ROUND(I158*H158,2)</f>
        <v>0</v>
      </c>
      <c r="K158" s="192" t="s">
        <v>1</v>
      </c>
      <c r="L158" s="39"/>
      <c r="M158" s="197" t="s">
        <v>1</v>
      </c>
      <c r="N158" s="198" t="s">
        <v>42</v>
      </c>
      <c r="O158" s="71"/>
      <c r="P158" s="199">
        <f t="shared" si="21"/>
        <v>0</v>
      </c>
      <c r="Q158" s="199">
        <v>0</v>
      </c>
      <c r="R158" s="199">
        <f t="shared" si="22"/>
        <v>0</v>
      </c>
      <c r="S158" s="199">
        <v>0</v>
      </c>
      <c r="T158" s="200">
        <f t="shared" si="23"/>
        <v>0</v>
      </c>
      <c r="U158" s="34"/>
      <c r="V158" s="34"/>
      <c r="W158" s="34"/>
      <c r="X158" s="34"/>
      <c r="Y158" s="34"/>
      <c r="Z158" s="34"/>
      <c r="AA158" s="34"/>
      <c r="AB158" s="34"/>
      <c r="AC158" s="34"/>
      <c r="AD158" s="34"/>
      <c r="AE158" s="34"/>
      <c r="AR158" s="201" t="s">
        <v>557</v>
      </c>
      <c r="AT158" s="201" t="s">
        <v>222</v>
      </c>
      <c r="AU158" s="201" t="s">
        <v>83</v>
      </c>
      <c r="AY158" s="17" t="s">
        <v>220</v>
      </c>
      <c r="BE158" s="202">
        <f t="shared" si="24"/>
        <v>0</v>
      </c>
      <c r="BF158" s="202">
        <f t="shared" si="25"/>
        <v>0</v>
      </c>
      <c r="BG158" s="202">
        <f t="shared" si="26"/>
        <v>0</v>
      </c>
      <c r="BH158" s="202">
        <f t="shared" si="27"/>
        <v>0</v>
      </c>
      <c r="BI158" s="202">
        <f t="shared" si="28"/>
        <v>0</v>
      </c>
      <c r="BJ158" s="17" t="s">
        <v>89</v>
      </c>
      <c r="BK158" s="202">
        <f t="shared" si="29"/>
        <v>0</v>
      </c>
      <c r="BL158" s="17" t="s">
        <v>557</v>
      </c>
      <c r="BM158" s="201" t="s">
        <v>3621</v>
      </c>
    </row>
    <row r="159" spans="1:65" s="2" customFormat="1" ht="24">
      <c r="A159" s="34"/>
      <c r="B159" s="35"/>
      <c r="C159" s="190" t="s">
        <v>394</v>
      </c>
      <c r="D159" s="190" t="s">
        <v>222</v>
      </c>
      <c r="E159" s="191" t="s">
        <v>3831</v>
      </c>
      <c r="F159" s="192" t="s">
        <v>2728</v>
      </c>
      <c r="G159" s="193" t="s">
        <v>1555</v>
      </c>
      <c r="H159" s="194">
        <v>1</v>
      </c>
      <c r="I159" s="195"/>
      <c r="J159" s="196">
        <f t="shared" si="30"/>
        <v>0</v>
      </c>
      <c r="K159" s="192" t="s">
        <v>1</v>
      </c>
      <c r="L159" s="39"/>
      <c r="M159" s="197" t="s">
        <v>1</v>
      </c>
      <c r="N159" s="198" t="s">
        <v>42</v>
      </c>
      <c r="O159" s="71"/>
      <c r="P159" s="199">
        <f t="shared" si="21"/>
        <v>0</v>
      </c>
      <c r="Q159" s="199">
        <v>0</v>
      </c>
      <c r="R159" s="199">
        <f t="shared" si="22"/>
        <v>0</v>
      </c>
      <c r="S159" s="199">
        <v>0</v>
      </c>
      <c r="T159" s="200">
        <f t="shared" si="23"/>
        <v>0</v>
      </c>
      <c r="U159" s="34"/>
      <c r="V159" s="34"/>
      <c r="W159" s="34"/>
      <c r="X159" s="34"/>
      <c r="Y159" s="34"/>
      <c r="Z159" s="34"/>
      <c r="AA159" s="34"/>
      <c r="AB159" s="34"/>
      <c r="AC159" s="34"/>
      <c r="AD159" s="34"/>
      <c r="AE159" s="34"/>
      <c r="AR159" s="201" t="s">
        <v>557</v>
      </c>
      <c r="AT159" s="201" t="s">
        <v>222</v>
      </c>
      <c r="AU159" s="201" t="s">
        <v>83</v>
      </c>
      <c r="AY159" s="17" t="s">
        <v>220</v>
      </c>
      <c r="BE159" s="202">
        <f t="shared" si="24"/>
        <v>0</v>
      </c>
      <c r="BF159" s="202">
        <f t="shared" si="25"/>
        <v>0</v>
      </c>
      <c r="BG159" s="202">
        <f t="shared" si="26"/>
        <v>0</v>
      </c>
      <c r="BH159" s="202">
        <f t="shared" si="27"/>
        <v>0</v>
      </c>
      <c r="BI159" s="202">
        <f t="shared" si="28"/>
        <v>0</v>
      </c>
      <c r="BJ159" s="17" t="s">
        <v>89</v>
      </c>
      <c r="BK159" s="202">
        <f t="shared" si="29"/>
        <v>0</v>
      </c>
      <c r="BL159" s="17" t="s">
        <v>557</v>
      </c>
      <c r="BM159" s="201" t="s">
        <v>3622</v>
      </c>
    </row>
    <row r="160" spans="1:31" s="2" customFormat="1" ht="6.95" customHeight="1">
      <c r="A160" s="34"/>
      <c r="B160" s="54"/>
      <c r="C160" s="55"/>
      <c r="D160" s="55"/>
      <c r="E160" s="55"/>
      <c r="F160" s="55"/>
      <c r="G160" s="55"/>
      <c r="H160" s="55"/>
      <c r="I160" s="55"/>
      <c r="J160" s="55"/>
      <c r="K160" s="55"/>
      <c r="L160" s="39"/>
      <c r="M160" s="34"/>
      <c r="O160" s="34"/>
      <c r="P160" s="34"/>
      <c r="Q160" s="34"/>
      <c r="R160" s="34"/>
      <c r="S160" s="34"/>
      <c r="T160" s="34"/>
      <c r="U160" s="34"/>
      <c r="V160" s="34"/>
      <c r="W160" s="34"/>
      <c r="X160" s="34"/>
      <c r="Y160" s="34"/>
      <c r="Z160" s="34"/>
      <c r="AA160" s="34"/>
      <c r="AB160" s="34"/>
      <c r="AC160" s="34"/>
      <c r="AD160" s="34"/>
      <c r="AE160" s="34"/>
    </row>
  </sheetData>
  <sheetProtection password="DAFF" sheet="1" objects="1" scenarios="1"/>
  <autoFilter ref="C121:K159"/>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2:BM131"/>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163</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3623</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1</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ROUND(J119,2)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ROUND((SUM(BE119:BE130)),2)</f>
        <v>0</v>
      </c>
      <c r="G33" s="34"/>
      <c r="H33" s="34"/>
      <c r="I33" s="129">
        <v>0.21</v>
      </c>
      <c r="J33" s="128">
        <f>ROUND(((SUM(BE119:BE130))*I33),2)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ROUND((SUM(BF119:BF130)),2)</f>
        <v>0</v>
      </c>
      <c r="G34" s="34"/>
      <c r="H34" s="34"/>
      <c r="I34" s="129">
        <v>0.15</v>
      </c>
      <c r="J34" s="128">
        <f>ROUND(((SUM(BF119:BF130))*I34),2)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ROUND((SUM(BG119:BG130)),2)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ROUND((SUM(BH119:BH130)),2)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ROUND((SUM(BI119:BI130)),2)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10 - SO 10-Demolice</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J119</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181</v>
      </c>
      <c r="E97" s="155"/>
      <c r="F97" s="155"/>
      <c r="G97" s="155"/>
      <c r="H97" s="155"/>
      <c r="I97" s="155"/>
      <c r="J97" s="156">
        <f>J120</f>
        <v>0</v>
      </c>
      <c r="K97" s="153"/>
      <c r="L97" s="157"/>
    </row>
    <row r="98" spans="2:12" s="10" customFormat="1" ht="19.9" customHeight="1">
      <c r="B98" s="158"/>
      <c r="C98" s="104"/>
      <c r="D98" s="159" t="s">
        <v>187</v>
      </c>
      <c r="E98" s="160"/>
      <c r="F98" s="160"/>
      <c r="G98" s="160"/>
      <c r="H98" s="160"/>
      <c r="I98" s="160"/>
      <c r="J98" s="161">
        <f>J121</f>
        <v>0</v>
      </c>
      <c r="K98" s="104"/>
      <c r="L98" s="162"/>
    </row>
    <row r="99" spans="2:12" s="10" customFormat="1" ht="19.9" customHeight="1">
      <c r="B99" s="158"/>
      <c r="C99" s="104"/>
      <c r="D99" s="159" t="s">
        <v>3624</v>
      </c>
      <c r="E99" s="160"/>
      <c r="F99" s="160"/>
      <c r="G99" s="160"/>
      <c r="H99" s="160"/>
      <c r="I99" s="160"/>
      <c r="J99" s="161">
        <f>J124</f>
        <v>0</v>
      </c>
      <c r="K99" s="104"/>
      <c r="L99" s="162"/>
    </row>
    <row r="100" spans="1:31" s="2" customFormat="1" ht="21.75" customHeight="1">
      <c r="A100" s="34"/>
      <c r="B100" s="35"/>
      <c r="C100" s="36"/>
      <c r="D100" s="36"/>
      <c r="E100" s="36"/>
      <c r="F100" s="36"/>
      <c r="G100" s="36"/>
      <c r="H100" s="36"/>
      <c r="I100" s="36"/>
      <c r="J100" s="36"/>
      <c r="K100" s="36"/>
      <c r="L100" s="51"/>
      <c r="S100" s="34"/>
      <c r="T100" s="34"/>
      <c r="U100" s="34"/>
      <c r="V100" s="34"/>
      <c r="W100" s="34"/>
      <c r="X100" s="34"/>
      <c r="Y100" s="34"/>
      <c r="Z100" s="34"/>
      <c r="AA100" s="34"/>
      <c r="AB100" s="34"/>
      <c r="AC100" s="34"/>
      <c r="AD100" s="34"/>
      <c r="AE100" s="34"/>
    </row>
    <row r="101" spans="1:31" s="2" customFormat="1" ht="6.95" customHeight="1">
      <c r="A101" s="34"/>
      <c r="B101" s="54"/>
      <c r="C101" s="55"/>
      <c r="D101" s="55"/>
      <c r="E101" s="55"/>
      <c r="F101" s="55"/>
      <c r="G101" s="55"/>
      <c r="H101" s="55"/>
      <c r="I101" s="55"/>
      <c r="J101" s="55"/>
      <c r="K101" s="55"/>
      <c r="L101" s="51"/>
      <c r="S101" s="34"/>
      <c r="T101" s="34"/>
      <c r="U101" s="34"/>
      <c r="V101" s="34"/>
      <c r="W101" s="34"/>
      <c r="X101" s="34"/>
      <c r="Y101" s="34"/>
      <c r="Z101" s="34"/>
      <c r="AA101" s="34"/>
      <c r="AB101" s="34"/>
      <c r="AC101" s="34"/>
      <c r="AD101" s="34"/>
      <c r="AE101" s="34"/>
    </row>
    <row r="105" spans="1:31" s="2" customFormat="1" ht="6.95" customHeight="1">
      <c r="A105" s="34"/>
      <c r="B105" s="56"/>
      <c r="C105" s="57"/>
      <c r="D105" s="57"/>
      <c r="E105" s="57"/>
      <c r="F105" s="57"/>
      <c r="G105" s="57"/>
      <c r="H105" s="57"/>
      <c r="I105" s="57"/>
      <c r="J105" s="57"/>
      <c r="K105" s="57"/>
      <c r="L105" s="51"/>
      <c r="S105" s="34"/>
      <c r="T105" s="34"/>
      <c r="U105" s="34"/>
      <c r="V105" s="34"/>
      <c r="W105" s="34"/>
      <c r="X105" s="34"/>
      <c r="Y105" s="34"/>
      <c r="Z105" s="34"/>
      <c r="AA105" s="34"/>
      <c r="AB105" s="34"/>
      <c r="AC105" s="34"/>
      <c r="AD105" s="34"/>
      <c r="AE105" s="34"/>
    </row>
    <row r="106" spans="1:31" s="2" customFormat="1" ht="24.95" customHeight="1">
      <c r="A106" s="34"/>
      <c r="B106" s="35"/>
      <c r="C106" s="23" t="s">
        <v>205</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6.9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16</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313" t="str">
        <f>E7</f>
        <v>Centrum pro osoby se zdravotním postižením</v>
      </c>
      <c r="F109" s="314"/>
      <c r="G109" s="314"/>
      <c r="H109" s="314"/>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172</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274" t="str">
        <f>E9</f>
        <v>10 - SO 10-Demolice</v>
      </c>
      <c r="F111" s="312"/>
      <c r="G111" s="312"/>
      <c r="H111" s="312"/>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20</v>
      </c>
      <c r="D113" s="36"/>
      <c r="E113" s="36"/>
      <c r="F113" s="27" t="str">
        <f>F12</f>
        <v xml:space="preserve">Hradec Králové-Roudnička </v>
      </c>
      <c r="G113" s="36"/>
      <c r="H113" s="36"/>
      <c r="I113" s="29" t="s">
        <v>22</v>
      </c>
      <c r="J113" s="66" t="str">
        <f>IF(J12="","",J12)</f>
        <v>Vyplň údaj</v>
      </c>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5.2" customHeight="1">
      <c r="A115" s="34"/>
      <c r="B115" s="35"/>
      <c r="C115" s="29" t="s">
        <v>23</v>
      </c>
      <c r="D115" s="36"/>
      <c r="E115" s="36"/>
      <c r="F115" s="27" t="str">
        <f>E15</f>
        <v>Královéhradecký kraj</v>
      </c>
      <c r="G115" s="36"/>
      <c r="H115" s="36"/>
      <c r="I115" s="29" t="s">
        <v>29</v>
      </c>
      <c r="J115" s="32" t="str">
        <f>E21</f>
        <v>Pridos Hradec Králové</v>
      </c>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27</v>
      </c>
      <c r="D116" s="36"/>
      <c r="E116" s="36"/>
      <c r="F116" s="27" t="str">
        <f>IF(E18="","",E18)</f>
        <v>Vyplň údaj</v>
      </c>
      <c r="G116" s="36"/>
      <c r="H116" s="36"/>
      <c r="I116" s="29" t="s">
        <v>32</v>
      </c>
      <c r="J116" s="32" t="str">
        <f>E24</f>
        <v xml:space="preserve"> </v>
      </c>
      <c r="K116" s="36"/>
      <c r="L116" s="51"/>
      <c r="S116" s="34"/>
      <c r="T116" s="34"/>
      <c r="U116" s="34"/>
      <c r="V116" s="34"/>
      <c r="W116" s="34"/>
      <c r="X116" s="34"/>
      <c r="Y116" s="34"/>
      <c r="Z116" s="34"/>
      <c r="AA116" s="34"/>
      <c r="AB116" s="34"/>
      <c r="AC116" s="34"/>
      <c r="AD116" s="34"/>
      <c r="AE116" s="34"/>
    </row>
    <row r="117" spans="1:31" s="2" customFormat="1" ht="10.3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11" customFormat="1" ht="29.25" customHeight="1">
      <c r="A118" s="163"/>
      <c r="B118" s="164"/>
      <c r="C118" s="165" t="s">
        <v>206</v>
      </c>
      <c r="D118" s="166" t="s">
        <v>61</v>
      </c>
      <c r="E118" s="166" t="s">
        <v>57</v>
      </c>
      <c r="F118" s="166" t="s">
        <v>58</v>
      </c>
      <c r="G118" s="166" t="s">
        <v>207</v>
      </c>
      <c r="H118" s="166" t="s">
        <v>208</v>
      </c>
      <c r="I118" s="166" t="s">
        <v>209</v>
      </c>
      <c r="J118" s="166" t="s">
        <v>178</v>
      </c>
      <c r="K118" s="167" t="s">
        <v>210</v>
      </c>
      <c r="L118" s="168"/>
      <c r="M118" s="75" t="s">
        <v>1</v>
      </c>
      <c r="N118" s="76" t="s">
        <v>40</v>
      </c>
      <c r="O118" s="76" t="s">
        <v>211</v>
      </c>
      <c r="P118" s="76" t="s">
        <v>212</v>
      </c>
      <c r="Q118" s="76" t="s">
        <v>213</v>
      </c>
      <c r="R118" s="76" t="s">
        <v>214</v>
      </c>
      <c r="S118" s="76" t="s">
        <v>215</v>
      </c>
      <c r="T118" s="77" t="s">
        <v>216</v>
      </c>
      <c r="U118" s="163"/>
      <c r="V118" s="163"/>
      <c r="W118" s="163"/>
      <c r="X118" s="163"/>
      <c r="Y118" s="163"/>
      <c r="Z118" s="163"/>
      <c r="AA118" s="163"/>
      <c r="AB118" s="163"/>
      <c r="AC118" s="163"/>
      <c r="AD118" s="163"/>
      <c r="AE118" s="163"/>
    </row>
    <row r="119" spans="1:63" s="2" customFormat="1" ht="22.9" customHeight="1">
      <c r="A119" s="34"/>
      <c r="B119" s="35"/>
      <c r="C119" s="82" t="s">
        <v>217</v>
      </c>
      <c r="D119" s="36"/>
      <c r="E119" s="36"/>
      <c r="F119" s="36"/>
      <c r="G119" s="36"/>
      <c r="H119" s="36"/>
      <c r="I119" s="36"/>
      <c r="J119" s="169">
        <f>BK119</f>
        <v>0</v>
      </c>
      <c r="K119" s="36"/>
      <c r="L119" s="39"/>
      <c r="M119" s="78"/>
      <c r="N119" s="170"/>
      <c r="O119" s="79"/>
      <c r="P119" s="171">
        <f>P120</f>
        <v>0</v>
      </c>
      <c r="Q119" s="79"/>
      <c r="R119" s="171">
        <f>R120</f>
        <v>0</v>
      </c>
      <c r="S119" s="79"/>
      <c r="T119" s="172">
        <f>T120</f>
        <v>300.23685</v>
      </c>
      <c r="U119" s="34"/>
      <c r="V119" s="34"/>
      <c r="W119" s="34"/>
      <c r="X119" s="34"/>
      <c r="Y119" s="34"/>
      <c r="Z119" s="34"/>
      <c r="AA119" s="34"/>
      <c r="AB119" s="34"/>
      <c r="AC119" s="34"/>
      <c r="AD119" s="34"/>
      <c r="AE119" s="34"/>
      <c r="AT119" s="17" t="s">
        <v>75</v>
      </c>
      <c r="AU119" s="17" t="s">
        <v>180</v>
      </c>
      <c r="BK119" s="173">
        <f>BK120</f>
        <v>0</v>
      </c>
    </row>
    <row r="120" spans="2:63" s="12" customFormat="1" ht="25.9" customHeight="1">
      <c r="B120" s="174"/>
      <c r="C120" s="175"/>
      <c r="D120" s="176" t="s">
        <v>75</v>
      </c>
      <c r="E120" s="177" t="s">
        <v>218</v>
      </c>
      <c r="F120" s="177" t="s">
        <v>219</v>
      </c>
      <c r="G120" s="175"/>
      <c r="H120" s="175"/>
      <c r="I120" s="178"/>
      <c r="J120" s="179">
        <f>BK120</f>
        <v>0</v>
      </c>
      <c r="K120" s="175"/>
      <c r="L120" s="180"/>
      <c r="M120" s="181"/>
      <c r="N120" s="182"/>
      <c r="O120" s="182"/>
      <c r="P120" s="183">
        <f>P121+P124</f>
        <v>0</v>
      </c>
      <c r="Q120" s="182"/>
      <c r="R120" s="183">
        <f>R121+R124</f>
        <v>0</v>
      </c>
      <c r="S120" s="182"/>
      <c r="T120" s="184">
        <f>T121+T124</f>
        <v>300.23685</v>
      </c>
      <c r="AR120" s="185" t="s">
        <v>83</v>
      </c>
      <c r="AT120" s="186" t="s">
        <v>75</v>
      </c>
      <c r="AU120" s="186" t="s">
        <v>76</v>
      </c>
      <c r="AY120" s="185" t="s">
        <v>220</v>
      </c>
      <c r="BK120" s="187">
        <f>BK121+BK124</f>
        <v>0</v>
      </c>
    </row>
    <row r="121" spans="2:63" s="12" customFormat="1" ht="22.9" customHeight="1">
      <c r="B121" s="174"/>
      <c r="C121" s="175"/>
      <c r="D121" s="176" t="s">
        <v>75</v>
      </c>
      <c r="E121" s="188" t="s">
        <v>267</v>
      </c>
      <c r="F121" s="188" t="s">
        <v>863</v>
      </c>
      <c r="G121" s="175"/>
      <c r="H121" s="175"/>
      <c r="I121" s="178"/>
      <c r="J121" s="189">
        <f>BK121</f>
        <v>0</v>
      </c>
      <c r="K121" s="175"/>
      <c r="L121" s="180"/>
      <c r="M121" s="181"/>
      <c r="N121" s="182"/>
      <c r="O121" s="182"/>
      <c r="P121" s="183">
        <f>SUM(P122:P123)</f>
        <v>0</v>
      </c>
      <c r="Q121" s="182"/>
      <c r="R121" s="183">
        <f>SUM(R122:R123)</f>
        <v>0</v>
      </c>
      <c r="S121" s="182"/>
      <c r="T121" s="184">
        <f>SUM(T122:T123)</f>
        <v>300.23685</v>
      </c>
      <c r="AR121" s="185" t="s">
        <v>83</v>
      </c>
      <c r="AT121" s="186" t="s">
        <v>75</v>
      </c>
      <c r="AU121" s="186" t="s">
        <v>83</v>
      </c>
      <c r="AY121" s="185" t="s">
        <v>220</v>
      </c>
      <c r="BK121" s="187">
        <f>SUM(BK122:BK123)</f>
        <v>0</v>
      </c>
    </row>
    <row r="122" spans="1:65" s="2" customFormat="1" ht="24">
      <c r="A122" s="34"/>
      <c r="B122" s="35"/>
      <c r="C122" s="190" t="s">
        <v>83</v>
      </c>
      <c r="D122" s="190" t="s">
        <v>222</v>
      </c>
      <c r="E122" s="191" t="s">
        <v>3625</v>
      </c>
      <c r="F122" s="192" t="s">
        <v>3626</v>
      </c>
      <c r="G122" s="193" t="s">
        <v>225</v>
      </c>
      <c r="H122" s="194">
        <v>667.193</v>
      </c>
      <c r="I122" s="195"/>
      <c r="J122" s="196">
        <f>ROUND(I122*H122,2)</f>
        <v>0</v>
      </c>
      <c r="K122" s="192" t="s">
        <v>226</v>
      </c>
      <c r="L122" s="39"/>
      <c r="M122" s="197" t="s">
        <v>1</v>
      </c>
      <c r="N122" s="198" t="s">
        <v>42</v>
      </c>
      <c r="O122" s="71"/>
      <c r="P122" s="199">
        <f>O122*H122</f>
        <v>0</v>
      </c>
      <c r="Q122" s="199">
        <v>0</v>
      </c>
      <c r="R122" s="199">
        <f>Q122*H122</f>
        <v>0</v>
      </c>
      <c r="S122" s="199">
        <v>0.45</v>
      </c>
      <c r="T122" s="200">
        <f>S122*H122</f>
        <v>300.23685</v>
      </c>
      <c r="U122" s="34"/>
      <c r="V122" s="34"/>
      <c r="W122" s="34"/>
      <c r="X122" s="34"/>
      <c r="Y122" s="34"/>
      <c r="Z122" s="34"/>
      <c r="AA122" s="34"/>
      <c r="AB122" s="34"/>
      <c r="AC122" s="34"/>
      <c r="AD122" s="34"/>
      <c r="AE122" s="34"/>
      <c r="AR122" s="201" t="s">
        <v>227</v>
      </c>
      <c r="AT122" s="201" t="s">
        <v>222</v>
      </c>
      <c r="AU122" s="201" t="s">
        <v>89</v>
      </c>
      <c r="AY122" s="17" t="s">
        <v>220</v>
      </c>
      <c r="BE122" s="202">
        <f>IF(N122="základní",J122,0)</f>
        <v>0</v>
      </c>
      <c r="BF122" s="202">
        <f>IF(N122="snížená",J122,0)</f>
        <v>0</v>
      </c>
      <c r="BG122" s="202">
        <f>IF(N122="zákl. přenesená",J122,0)</f>
        <v>0</v>
      </c>
      <c r="BH122" s="202">
        <f>IF(N122="sníž. přenesená",J122,0)</f>
        <v>0</v>
      </c>
      <c r="BI122" s="202">
        <f>IF(N122="nulová",J122,0)</f>
        <v>0</v>
      </c>
      <c r="BJ122" s="17" t="s">
        <v>89</v>
      </c>
      <c r="BK122" s="202">
        <f>ROUND(I122*H122,2)</f>
        <v>0</v>
      </c>
      <c r="BL122" s="17" t="s">
        <v>227</v>
      </c>
      <c r="BM122" s="201" t="s">
        <v>3627</v>
      </c>
    </row>
    <row r="123" spans="2:51" s="13" customFormat="1" ht="12">
      <c r="B123" s="203"/>
      <c r="C123" s="204"/>
      <c r="D123" s="205" t="s">
        <v>229</v>
      </c>
      <c r="E123" s="206" t="s">
        <v>1</v>
      </c>
      <c r="F123" s="207" t="s">
        <v>3628</v>
      </c>
      <c r="G123" s="204"/>
      <c r="H123" s="208">
        <v>667.193</v>
      </c>
      <c r="I123" s="209"/>
      <c r="J123" s="204"/>
      <c r="K123" s="204"/>
      <c r="L123" s="210"/>
      <c r="M123" s="211"/>
      <c r="N123" s="212"/>
      <c r="O123" s="212"/>
      <c r="P123" s="212"/>
      <c r="Q123" s="212"/>
      <c r="R123" s="212"/>
      <c r="S123" s="212"/>
      <c r="T123" s="213"/>
      <c r="AT123" s="214" t="s">
        <v>229</v>
      </c>
      <c r="AU123" s="214" t="s">
        <v>89</v>
      </c>
      <c r="AV123" s="13" t="s">
        <v>89</v>
      </c>
      <c r="AW123" s="13" t="s">
        <v>31</v>
      </c>
      <c r="AX123" s="13" t="s">
        <v>83</v>
      </c>
      <c r="AY123" s="214" t="s">
        <v>220</v>
      </c>
    </row>
    <row r="124" spans="2:63" s="12" customFormat="1" ht="22.9" customHeight="1">
      <c r="B124" s="174"/>
      <c r="C124" s="175"/>
      <c r="D124" s="176" t="s">
        <v>75</v>
      </c>
      <c r="E124" s="188" t="s">
        <v>3629</v>
      </c>
      <c r="F124" s="188" t="s">
        <v>3630</v>
      </c>
      <c r="G124" s="175"/>
      <c r="H124" s="175"/>
      <c r="I124" s="178"/>
      <c r="J124" s="189">
        <f>BK124</f>
        <v>0</v>
      </c>
      <c r="K124" s="175"/>
      <c r="L124" s="180"/>
      <c r="M124" s="181"/>
      <c r="N124" s="182"/>
      <c r="O124" s="182"/>
      <c r="P124" s="183">
        <f>SUM(P125:P130)</f>
        <v>0</v>
      </c>
      <c r="Q124" s="182"/>
      <c r="R124" s="183">
        <f>SUM(R125:R130)</f>
        <v>0</v>
      </c>
      <c r="S124" s="182"/>
      <c r="T124" s="184">
        <f>SUM(T125:T130)</f>
        <v>0</v>
      </c>
      <c r="AR124" s="185" t="s">
        <v>83</v>
      </c>
      <c r="AT124" s="186" t="s">
        <v>75</v>
      </c>
      <c r="AU124" s="186" t="s">
        <v>83</v>
      </c>
      <c r="AY124" s="185" t="s">
        <v>220</v>
      </c>
      <c r="BK124" s="187">
        <f>SUM(BK125:BK130)</f>
        <v>0</v>
      </c>
    </row>
    <row r="125" spans="1:65" s="2" customFormat="1" ht="24">
      <c r="A125" s="34"/>
      <c r="B125" s="35"/>
      <c r="C125" s="190" t="s">
        <v>89</v>
      </c>
      <c r="D125" s="190" t="s">
        <v>222</v>
      </c>
      <c r="E125" s="191" t="s">
        <v>3631</v>
      </c>
      <c r="F125" s="192" t="s">
        <v>3632</v>
      </c>
      <c r="G125" s="193" t="s">
        <v>339</v>
      </c>
      <c r="H125" s="194">
        <v>300.237</v>
      </c>
      <c r="I125" s="195"/>
      <c r="J125" s="196">
        <f>ROUND(I125*H125,2)</f>
        <v>0</v>
      </c>
      <c r="K125" s="192" t="s">
        <v>226</v>
      </c>
      <c r="L125" s="39"/>
      <c r="M125" s="197" t="s">
        <v>1</v>
      </c>
      <c r="N125" s="198" t="s">
        <v>42</v>
      </c>
      <c r="O125" s="71"/>
      <c r="P125" s="199">
        <f>O125*H125</f>
        <v>0</v>
      </c>
      <c r="Q125" s="199">
        <v>0</v>
      </c>
      <c r="R125" s="199">
        <f>Q125*H125</f>
        <v>0</v>
      </c>
      <c r="S125" s="199">
        <v>0</v>
      </c>
      <c r="T125" s="200">
        <f>S125*H125</f>
        <v>0</v>
      </c>
      <c r="U125" s="34"/>
      <c r="V125" s="34"/>
      <c r="W125" s="34"/>
      <c r="X125" s="34"/>
      <c r="Y125" s="34"/>
      <c r="Z125" s="34"/>
      <c r="AA125" s="34"/>
      <c r="AB125" s="34"/>
      <c r="AC125" s="34"/>
      <c r="AD125" s="34"/>
      <c r="AE125" s="34"/>
      <c r="AR125" s="201" t="s">
        <v>227</v>
      </c>
      <c r="AT125" s="201" t="s">
        <v>222</v>
      </c>
      <c r="AU125" s="201" t="s">
        <v>89</v>
      </c>
      <c r="AY125" s="17" t="s">
        <v>220</v>
      </c>
      <c r="BE125" s="202">
        <f>IF(N125="základní",J125,0)</f>
        <v>0</v>
      </c>
      <c r="BF125" s="202">
        <f>IF(N125="snížená",J125,0)</f>
        <v>0</v>
      </c>
      <c r="BG125" s="202">
        <f>IF(N125="zákl. přenesená",J125,0)</f>
        <v>0</v>
      </c>
      <c r="BH125" s="202">
        <f>IF(N125="sníž. přenesená",J125,0)</f>
        <v>0</v>
      </c>
      <c r="BI125" s="202">
        <f>IF(N125="nulová",J125,0)</f>
        <v>0</v>
      </c>
      <c r="BJ125" s="17" t="s">
        <v>89</v>
      </c>
      <c r="BK125" s="202">
        <f>ROUND(I125*H125,2)</f>
        <v>0</v>
      </c>
      <c r="BL125" s="17" t="s">
        <v>227</v>
      </c>
      <c r="BM125" s="201" t="s">
        <v>3633</v>
      </c>
    </row>
    <row r="126" spans="1:65" s="2" customFormat="1" ht="24">
      <c r="A126" s="34"/>
      <c r="B126" s="35"/>
      <c r="C126" s="190" t="s">
        <v>108</v>
      </c>
      <c r="D126" s="190" t="s">
        <v>222</v>
      </c>
      <c r="E126" s="191" t="s">
        <v>3634</v>
      </c>
      <c r="F126" s="192" t="s">
        <v>3635</v>
      </c>
      <c r="G126" s="193" t="s">
        <v>339</v>
      </c>
      <c r="H126" s="194">
        <v>2702.133</v>
      </c>
      <c r="I126" s="195"/>
      <c r="J126" s="196">
        <f>ROUND(I126*H126,2)</f>
        <v>0</v>
      </c>
      <c r="K126" s="192" t="s">
        <v>226</v>
      </c>
      <c r="L126" s="39"/>
      <c r="M126" s="197" t="s">
        <v>1</v>
      </c>
      <c r="N126" s="198" t="s">
        <v>42</v>
      </c>
      <c r="O126" s="71"/>
      <c r="P126" s="199">
        <f>O126*H126</f>
        <v>0</v>
      </c>
      <c r="Q126" s="199">
        <v>0</v>
      </c>
      <c r="R126" s="199">
        <f>Q126*H126</f>
        <v>0</v>
      </c>
      <c r="S126" s="199">
        <v>0</v>
      </c>
      <c r="T126" s="200">
        <f>S126*H126</f>
        <v>0</v>
      </c>
      <c r="U126" s="34"/>
      <c r="V126" s="34"/>
      <c r="W126" s="34"/>
      <c r="X126" s="34"/>
      <c r="Y126" s="34"/>
      <c r="Z126" s="34"/>
      <c r="AA126" s="34"/>
      <c r="AB126" s="34"/>
      <c r="AC126" s="34"/>
      <c r="AD126" s="34"/>
      <c r="AE126" s="34"/>
      <c r="AR126" s="201" t="s">
        <v>227</v>
      </c>
      <c r="AT126" s="201" t="s">
        <v>222</v>
      </c>
      <c r="AU126" s="201" t="s">
        <v>89</v>
      </c>
      <c r="AY126" s="17" t="s">
        <v>220</v>
      </c>
      <c r="BE126" s="202">
        <f>IF(N126="základní",J126,0)</f>
        <v>0</v>
      </c>
      <c r="BF126" s="202">
        <f>IF(N126="snížená",J126,0)</f>
        <v>0</v>
      </c>
      <c r="BG126" s="202">
        <f>IF(N126="zákl. přenesená",J126,0)</f>
        <v>0</v>
      </c>
      <c r="BH126" s="202">
        <f>IF(N126="sníž. přenesená",J126,0)</f>
        <v>0</v>
      </c>
      <c r="BI126" s="202">
        <f>IF(N126="nulová",J126,0)</f>
        <v>0</v>
      </c>
      <c r="BJ126" s="17" t="s">
        <v>89</v>
      </c>
      <c r="BK126" s="202">
        <f>ROUND(I126*H126,2)</f>
        <v>0</v>
      </c>
      <c r="BL126" s="17" t="s">
        <v>227</v>
      </c>
      <c r="BM126" s="201" t="s">
        <v>3636</v>
      </c>
    </row>
    <row r="127" spans="2:51" s="13" customFormat="1" ht="12">
      <c r="B127" s="203"/>
      <c r="C127" s="204"/>
      <c r="D127" s="205" t="s">
        <v>229</v>
      </c>
      <c r="E127" s="206" t="s">
        <v>1</v>
      </c>
      <c r="F127" s="207" t="s">
        <v>3637</v>
      </c>
      <c r="G127" s="204"/>
      <c r="H127" s="208">
        <v>2702.133</v>
      </c>
      <c r="I127" s="209"/>
      <c r="J127" s="204"/>
      <c r="K127" s="204"/>
      <c r="L127" s="210"/>
      <c r="M127" s="211"/>
      <c r="N127" s="212"/>
      <c r="O127" s="212"/>
      <c r="P127" s="212"/>
      <c r="Q127" s="212"/>
      <c r="R127" s="212"/>
      <c r="S127" s="212"/>
      <c r="T127" s="213"/>
      <c r="AT127" s="214" t="s">
        <v>229</v>
      </c>
      <c r="AU127" s="214" t="s">
        <v>89</v>
      </c>
      <c r="AV127" s="13" t="s">
        <v>89</v>
      </c>
      <c r="AW127" s="13" t="s">
        <v>31</v>
      </c>
      <c r="AX127" s="13" t="s">
        <v>83</v>
      </c>
      <c r="AY127" s="214" t="s">
        <v>220</v>
      </c>
    </row>
    <row r="128" spans="1:65" s="2" customFormat="1" ht="33" customHeight="1">
      <c r="A128" s="34"/>
      <c r="B128" s="35"/>
      <c r="C128" s="190" t="s">
        <v>227</v>
      </c>
      <c r="D128" s="190" t="s">
        <v>222</v>
      </c>
      <c r="E128" s="191" t="s">
        <v>3638</v>
      </c>
      <c r="F128" s="192" t="s">
        <v>3639</v>
      </c>
      <c r="G128" s="193" t="s">
        <v>339</v>
      </c>
      <c r="H128" s="194">
        <v>8.5</v>
      </c>
      <c r="I128" s="195"/>
      <c r="J128" s="196">
        <f>ROUND(I128*H128,2)</f>
        <v>0</v>
      </c>
      <c r="K128" s="192" t="s">
        <v>226</v>
      </c>
      <c r="L128" s="39"/>
      <c r="M128" s="197" t="s">
        <v>1</v>
      </c>
      <c r="N128" s="198" t="s">
        <v>42</v>
      </c>
      <c r="O128" s="71"/>
      <c r="P128" s="199">
        <f>O128*H128</f>
        <v>0</v>
      </c>
      <c r="Q128" s="199">
        <v>0</v>
      </c>
      <c r="R128" s="199">
        <f>Q128*H128</f>
        <v>0</v>
      </c>
      <c r="S128" s="199">
        <v>0</v>
      </c>
      <c r="T128" s="200">
        <f>S128*H128</f>
        <v>0</v>
      </c>
      <c r="U128" s="34"/>
      <c r="V128" s="34"/>
      <c r="W128" s="34"/>
      <c r="X128" s="34"/>
      <c r="Y128" s="34"/>
      <c r="Z128" s="34"/>
      <c r="AA128" s="34"/>
      <c r="AB128" s="34"/>
      <c r="AC128" s="34"/>
      <c r="AD128" s="34"/>
      <c r="AE128" s="34"/>
      <c r="AR128" s="201" t="s">
        <v>227</v>
      </c>
      <c r="AT128" s="201" t="s">
        <v>222</v>
      </c>
      <c r="AU128" s="201" t="s">
        <v>89</v>
      </c>
      <c r="AY128" s="17" t="s">
        <v>220</v>
      </c>
      <c r="BE128" s="202">
        <f>IF(N128="základní",J128,0)</f>
        <v>0</v>
      </c>
      <c r="BF128" s="202">
        <f>IF(N128="snížená",J128,0)</f>
        <v>0</v>
      </c>
      <c r="BG128" s="202">
        <f>IF(N128="zákl. přenesená",J128,0)</f>
        <v>0</v>
      </c>
      <c r="BH128" s="202">
        <f>IF(N128="sníž. přenesená",J128,0)</f>
        <v>0</v>
      </c>
      <c r="BI128" s="202">
        <f>IF(N128="nulová",J128,0)</f>
        <v>0</v>
      </c>
      <c r="BJ128" s="17" t="s">
        <v>89</v>
      </c>
      <c r="BK128" s="202">
        <f>ROUND(I128*H128,2)</f>
        <v>0</v>
      </c>
      <c r="BL128" s="17" t="s">
        <v>227</v>
      </c>
      <c r="BM128" s="201" t="s">
        <v>3640</v>
      </c>
    </row>
    <row r="129" spans="1:65" s="2" customFormat="1" ht="33" customHeight="1">
      <c r="A129" s="34"/>
      <c r="B129" s="35"/>
      <c r="C129" s="190" t="s">
        <v>243</v>
      </c>
      <c r="D129" s="190" t="s">
        <v>222</v>
      </c>
      <c r="E129" s="191" t="s">
        <v>3641</v>
      </c>
      <c r="F129" s="192" t="s">
        <v>3642</v>
      </c>
      <c r="G129" s="193" t="s">
        <v>339</v>
      </c>
      <c r="H129" s="194">
        <v>291.737</v>
      </c>
      <c r="I129" s="195"/>
      <c r="J129" s="196">
        <f>ROUND(I129*H129,2)</f>
        <v>0</v>
      </c>
      <c r="K129" s="192" t="s">
        <v>1</v>
      </c>
      <c r="L129" s="39"/>
      <c r="M129" s="197" t="s">
        <v>1</v>
      </c>
      <c r="N129" s="198" t="s">
        <v>42</v>
      </c>
      <c r="O129" s="71"/>
      <c r="P129" s="199">
        <f>O129*H129</f>
        <v>0</v>
      </c>
      <c r="Q129" s="199">
        <v>0</v>
      </c>
      <c r="R129" s="199">
        <f>Q129*H129</f>
        <v>0</v>
      </c>
      <c r="S129" s="199">
        <v>0</v>
      </c>
      <c r="T129" s="200">
        <f>S129*H129</f>
        <v>0</v>
      </c>
      <c r="U129" s="34"/>
      <c r="V129" s="34"/>
      <c r="W129" s="34"/>
      <c r="X129" s="34"/>
      <c r="Y129" s="34"/>
      <c r="Z129" s="34"/>
      <c r="AA129" s="34"/>
      <c r="AB129" s="34"/>
      <c r="AC129" s="34"/>
      <c r="AD129" s="34"/>
      <c r="AE129" s="34"/>
      <c r="AR129" s="201" t="s">
        <v>227</v>
      </c>
      <c r="AT129" s="201" t="s">
        <v>222</v>
      </c>
      <c r="AU129" s="201" t="s">
        <v>89</v>
      </c>
      <c r="AY129" s="17" t="s">
        <v>220</v>
      </c>
      <c r="BE129" s="202">
        <f>IF(N129="základní",J129,0)</f>
        <v>0</v>
      </c>
      <c r="BF129" s="202">
        <f>IF(N129="snížená",J129,0)</f>
        <v>0</v>
      </c>
      <c r="BG129" s="202">
        <f>IF(N129="zákl. přenesená",J129,0)</f>
        <v>0</v>
      </c>
      <c r="BH129" s="202">
        <f>IF(N129="sníž. přenesená",J129,0)</f>
        <v>0</v>
      </c>
      <c r="BI129" s="202">
        <f>IF(N129="nulová",J129,0)</f>
        <v>0</v>
      </c>
      <c r="BJ129" s="17" t="s">
        <v>89</v>
      </c>
      <c r="BK129" s="202">
        <f>ROUND(I129*H129,2)</f>
        <v>0</v>
      </c>
      <c r="BL129" s="17" t="s">
        <v>227</v>
      </c>
      <c r="BM129" s="201" t="s">
        <v>3643</v>
      </c>
    </row>
    <row r="130" spans="2:51" s="13" customFormat="1" ht="12">
      <c r="B130" s="203"/>
      <c r="C130" s="204"/>
      <c r="D130" s="205" t="s">
        <v>229</v>
      </c>
      <c r="E130" s="206" t="s">
        <v>1</v>
      </c>
      <c r="F130" s="207" t="s">
        <v>3644</v>
      </c>
      <c r="G130" s="204"/>
      <c r="H130" s="208">
        <v>291.737</v>
      </c>
      <c r="I130" s="209"/>
      <c r="J130" s="204"/>
      <c r="K130" s="204"/>
      <c r="L130" s="210"/>
      <c r="M130" s="259"/>
      <c r="N130" s="260"/>
      <c r="O130" s="260"/>
      <c r="P130" s="260"/>
      <c r="Q130" s="260"/>
      <c r="R130" s="260"/>
      <c r="S130" s="260"/>
      <c r="T130" s="261"/>
      <c r="AT130" s="214" t="s">
        <v>229</v>
      </c>
      <c r="AU130" s="214" t="s">
        <v>89</v>
      </c>
      <c r="AV130" s="13" t="s">
        <v>89</v>
      </c>
      <c r="AW130" s="13" t="s">
        <v>31</v>
      </c>
      <c r="AX130" s="13" t="s">
        <v>83</v>
      </c>
      <c r="AY130" s="214" t="s">
        <v>220</v>
      </c>
    </row>
    <row r="131" spans="1:31" s="2" customFormat="1" ht="6.95" customHeight="1">
      <c r="A131" s="34"/>
      <c r="B131" s="54"/>
      <c r="C131" s="55"/>
      <c r="D131" s="55"/>
      <c r="E131" s="55"/>
      <c r="F131" s="55"/>
      <c r="G131" s="55"/>
      <c r="H131" s="55"/>
      <c r="I131" s="55"/>
      <c r="J131" s="55"/>
      <c r="K131" s="55"/>
      <c r="L131" s="39"/>
      <c r="M131" s="34"/>
      <c r="O131" s="34"/>
      <c r="P131" s="34"/>
      <c r="Q131" s="34"/>
      <c r="R131" s="34"/>
      <c r="S131" s="34"/>
      <c r="T131" s="34"/>
      <c r="U131" s="34"/>
      <c r="V131" s="34"/>
      <c r="W131" s="34"/>
      <c r="X131" s="34"/>
      <c r="Y131" s="34"/>
      <c r="Z131" s="34"/>
      <c r="AA131" s="34"/>
      <c r="AB131" s="34"/>
      <c r="AC131" s="34"/>
      <c r="AD131" s="34"/>
      <c r="AE131" s="34"/>
    </row>
  </sheetData>
  <sheetProtection password="DAFF" sheet="1" objects="1" scenarios="1"/>
  <autoFilter ref="C118:K130"/>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2:BM224"/>
  <sheetViews>
    <sheetView showGridLines="0"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166</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3645</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1</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ROUND(J126,2)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ROUND((SUM(BE126:BE223)),2)</f>
        <v>0</v>
      </c>
      <c r="G33" s="34"/>
      <c r="H33" s="34"/>
      <c r="I33" s="129">
        <v>0.21</v>
      </c>
      <c r="J33" s="128">
        <f>ROUND(((SUM(BE126:BE223))*I33),2)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ROUND((SUM(BF126:BF223)),2)</f>
        <v>0</v>
      </c>
      <c r="G34" s="34"/>
      <c r="H34" s="34"/>
      <c r="I34" s="129">
        <v>0.15</v>
      </c>
      <c r="J34" s="128">
        <f>ROUND(((SUM(BF126:BF223))*I34),2)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ROUND((SUM(BG126:BG223)),2)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ROUND((SUM(BH126:BH223)),2)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ROUND((SUM(BI126:BI223)),2)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11 - SO 11-Oplocení</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J126</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181</v>
      </c>
      <c r="E97" s="155"/>
      <c r="F97" s="155"/>
      <c r="G97" s="155"/>
      <c r="H97" s="155"/>
      <c r="I97" s="155"/>
      <c r="J97" s="156">
        <f>J127</f>
        <v>0</v>
      </c>
      <c r="K97" s="153"/>
      <c r="L97" s="157"/>
    </row>
    <row r="98" spans="2:12" s="10" customFormat="1" ht="19.9" customHeight="1">
      <c r="B98" s="158"/>
      <c r="C98" s="104"/>
      <c r="D98" s="159" t="s">
        <v>182</v>
      </c>
      <c r="E98" s="160"/>
      <c r="F98" s="160"/>
      <c r="G98" s="160"/>
      <c r="H98" s="160"/>
      <c r="I98" s="160"/>
      <c r="J98" s="161">
        <f>J128</f>
        <v>0</v>
      </c>
      <c r="K98" s="104"/>
      <c r="L98" s="162"/>
    </row>
    <row r="99" spans="2:12" s="10" customFormat="1" ht="19.9" customHeight="1">
      <c r="B99" s="158"/>
      <c r="C99" s="104"/>
      <c r="D99" s="159" t="s">
        <v>183</v>
      </c>
      <c r="E99" s="160"/>
      <c r="F99" s="160"/>
      <c r="G99" s="160"/>
      <c r="H99" s="160"/>
      <c r="I99" s="160"/>
      <c r="J99" s="161">
        <f>J149</f>
        <v>0</v>
      </c>
      <c r="K99" s="104"/>
      <c r="L99" s="162"/>
    </row>
    <row r="100" spans="2:12" s="10" customFormat="1" ht="19.9" customHeight="1">
      <c r="B100" s="158"/>
      <c r="C100" s="104"/>
      <c r="D100" s="159" t="s">
        <v>184</v>
      </c>
      <c r="E100" s="160"/>
      <c r="F100" s="160"/>
      <c r="G100" s="160"/>
      <c r="H100" s="160"/>
      <c r="I100" s="160"/>
      <c r="J100" s="161">
        <f>J153</f>
        <v>0</v>
      </c>
      <c r="K100" s="104"/>
      <c r="L100" s="162"/>
    </row>
    <row r="101" spans="2:12" s="10" customFormat="1" ht="19.9" customHeight="1">
      <c r="B101" s="158"/>
      <c r="C101" s="104"/>
      <c r="D101" s="159" t="s">
        <v>187</v>
      </c>
      <c r="E101" s="160"/>
      <c r="F101" s="160"/>
      <c r="G101" s="160"/>
      <c r="H101" s="160"/>
      <c r="I101" s="160"/>
      <c r="J101" s="161">
        <f>J186</f>
        <v>0</v>
      </c>
      <c r="K101" s="104"/>
      <c r="L101" s="162"/>
    </row>
    <row r="102" spans="2:12" s="10" customFormat="1" ht="19.9" customHeight="1">
      <c r="B102" s="158"/>
      <c r="C102" s="104"/>
      <c r="D102" s="159" t="s">
        <v>3624</v>
      </c>
      <c r="E102" s="160"/>
      <c r="F102" s="160"/>
      <c r="G102" s="160"/>
      <c r="H102" s="160"/>
      <c r="I102" s="160"/>
      <c r="J102" s="161">
        <f>J197</f>
        <v>0</v>
      </c>
      <c r="K102" s="104"/>
      <c r="L102" s="162"/>
    </row>
    <row r="103" spans="2:12" s="10" customFormat="1" ht="19.9" customHeight="1">
      <c r="B103" s="158"/>
      <c r="C103" s="104"/>
      <c r="D103" s="159" t="s">
        <v>188</v>
      </c>
      <c r="E103" s="160"/>
      <c r="F103" s="160"/>
      <c r="G103" s="160"/>
      <c r="H103" s="160"/>
      <c r="I103" s="160"/>
      <c r="J103" s="161">
        <f>J203</f>
        <v>0</v>
      </c>
      <c r="K103" s="104"/>
      <c r="L103" s="162"/>
    </row>
    <row r="104" spans="2:12" s="9" customFormat="1" ht="24.95" customHeight="1">
      <c r="B104" s="152"/>
      <c r="C104" s="153"/>
      <c r="D104" s="154" t="s">
        <v>189</v>
      </c>
      <c r="E104" s="155"/>
      <c r="F104" s="155"/>
      <c r="G104" s="155"/>
      <c r="H104" s="155"/>
      <c r="I104" s="155"/>
      <c r="J104" s="156">
        <f>J205</f>
        <v>0</v>
      </c>
      <c r="K104" s="153"/>
      <c r="L104" s="157"/>
    </row>
    <row r="105" spans="2:12" s="10" customFormat="1" ht="19.9" customHeight="1">
      <c r="B105" s="158"/>
      <c r="C105" s="104"/>
      <c r="D105" s="159" t="s">
        <v>197</v>
      </c>
      <c r="E105" s="160"/>
      <c r="F105" s="160"/>
      <c r="G105" s="160"/>
      <c r="H105" s="160"/>
      <c r="I105" s="160"/>
      <c r="J105" s="161">
        <f>J206</f>
        <v>0</v>
      </c>
      <c r="K105" s="104"/>
      <c r="L105" s="162"/>
    </row>
    <row r="106" spans="2:12" s="10" customFormat="1" ht="19.9" customHeight="1">
      <c r="B106" s="158"/>
      <c r="C106" s="104"/>
      <c r="D106" s="159" t="s">
        <v>198</v>
      </c>
      <c r="E106" s="160"/>
      <c r="F106" s="160"/>
      <c r="G106" s="160"/>
      <c r="H106" s="160"/>
      <c r="I106" s="160"/>
      <c r="J106" s="161">
        <f>J213</f>
        <v>0</v>
      </c>
      <c r="K106" s="104"/>
      <c r="L106" s="162"/>
    </row>
    <row r="107" spans="1:31" s="2" customFormat="1" ht="21.75"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55"/>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57"/>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3" t="s">
        <v>205</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16</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3" t="str">
        <f>E7</f>
        <v>Centrum pro osoby se zdravotním postižením</v>
      </c>
      <c r="F116" s="314"/>
      <c r="G116" s="314"/>
      <c r="H116" s="314"/>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172</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74" t="str">
        <f>E9</f>
        <v>11 - SO 11-Oplocení</v>
      </c>
      <c r="F118" s="312"/>
      <c r="G118" s="312"/>
      <c r="H118" s="312"/>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F12</f>
        <v xml:space="preserve">Hradec Králové-Roudnička </v>
      </c>
      <c r="G120" s="36"/>
      <c r="H120" s="36"/>
      <c r="I120" s="29" t="s">
        <v>22</v>
      </c>
      <c r="J120" s="66" t="str">
        <f>IF(J12="","",J12)</f>
        <v>Vyplň údaj</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23</v>
      </c>
      <c r="D122" s="36"/>
      <c r="E122" s="36"/>
      <c r="F122" s="27" t="str">
        <f>E15</f>
        <v>Královéhradecký kraj</v>
      </c>
      <c r="G122" s="36"/>
      <c r="H122" s="36"/>
      <c r="I122" s="29" t="s">
        <v>29</v>
      </c>
      <c r="J122" s="32" t="str">
        <f>E21</f>
        <v>Pridos Hradec Králové</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IF(E18="","",E18)</f>
        <v>Vyplň údaj</v>
      </c>
      <c r="G123" s="36"/>
      <c r="H123" s="36"/>
      <c r="I123" s="29" t="s">
        <v>32</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11" customFormat="1" ht="29.25" customHeight="1">
      <c r="A125" s="163"/>
      <c r="B125" s="164"/>
      <c r="C125" s="165" t="s">
        <v>206</v>
      </c>
      <c r="D125" s="166" t="s">
        <v>61</v>
      </c>
      <c r="E125" s="166" t="s">
        <v>57</v>
      </c>
      <c r="F125" s="166" t="s">
        <v>58</v>
      </c>
      <c r="G125" s="166" t="s">
        <v>207</v>
      </c>
      <c r="H125" s="166" t="s">
        <v>208</v>
      </c>
      <c r="I125" s="166" t="s">
        <v>209</v>
      </c>
      <c r="J125" s="166" t="s">
        <v>178</v>
      </c>
      <c r="K125" s="167" t="s">
        <v>210</v>
      </c>
      <c r="L125" s="168"/>
      <c r="M125" s="75" t="s">
        <v>1</v>
      </c>
      <c r="N125" s="76" t="s">
        <v>40</v>
      </c>
      <c r="O125" s="76" t="s">
        <v>211</v>
      </c>
      <c r="P125" s="76" t="s">
        <v>212</v>
      </c>
      <c r="Q125" s="76" t="s">
        <v>213</v>
      </c>
      <c r="R125" s="76" t="s">
        <v>214</v>
      </c>
      <c r="S125" s="76" t="s">
        <v>215</v>
      </c>
      <c r="T125" s="77" t="s">
        <v>216</v>
      </c>
      <c r="U125" s="163"/>
      <c r="V125" s="163"/>
      <c r="W125" s="163"/>
      <c r="X125" s="163"/>
      <c r="Y125" s="163"/>
      <c r="Z125" s="163"/>
      <c r="AA125" s="163"/>
      <c r="AB125" s="163"/>
      <c r="AC125" s="163"/>
      <c r="AD125" s="163"/>
      <c r="AE125" s="163"/>
    </row>
    <row r="126" spans="1:63" s="2" customFormat="1" ht="22.9" customHeight="1">
      <c r="A126" s="34"/>
      <c r="B126" s="35"/>
      <c r="C126" s="82" t="s">
        <v>217</v>
      </c>
      <c r="D126" s="36"/>
      <c r="E126" s="36"/>
      <c r="F126" s="36"/>
      <c r="G126" s="36"/>
      <c r="H126" s="36"/>
      <c r="I126" s="36"/>
      <c r="J126" s="169">
        <f>BK126</f>
        <v>0</v>
      </c>
      <c r="K126" s="36"/>
      <c r="L126" s="39"/>
      <c r="M126" s="78"/>
      <c r="N126" s="170"/>
      <c r="O126" s="79"/>
      <c r="P126" s="171">
        <f>P127+P205</f>
        <v>0</v>
      </c>
      <c r="Q126" s="79"/>
      <c r="R126" s="171">
        <f>R127+R205</f>
        <v>212.77909265</v>
      </c>
      <c r="S126" s="79"/>
      <c r="T126" s="172">
        <f>T127+T205</f>
        <v>5.421070799999999</v>
      </c>
      <c r="U126" s="34"/>
      <c r="V126" s="34"/>
      <c r="W126" s="34"/>
      <c r="X126" s="34"/>
      <c r="Y126" s="34"/>
      <c r="Z126" s="34"/>
      <c r="AA126" s="34"/>
      <c r="AB126" s="34"/>
      <c r="AC126" s="34"/>
      <c r="AD126" s="34"/>
      <c r="AE126" s="34"/>
      <c r="AT126" s="17" t="s">
        <v>75</v>
      </c>
      <c r="AU126" s="17" t="s">
        <v>180</v>
      </c>
      <c r="BK126" s="173">
        <f>BK127+BK205</f>
        <v>0</v>
      </c>
    </row>
    <row r="127" spans="2:63" s="12" customFormat="1" ht="25.9" customHeight="1">
      <c r="B127" s="174"/>
      <c r="C127" s="175"/>
      <c r="D127" s="176" t="s">
        <v>75</v>
      </c>
      <c r="E127" s="177" t="s">
        <v>218</v>
      </c>
      <c r="F127" s="177" t="s">
        <v>219</v>
      </c>
      <c r="G127" s="175"/>
      <c r="H127" s="175"/>
      <c r="I127" s="178"/>
      <c r="J127" s="179">
        <f>BK127</f>
        <v>0</v>
      </c>
      <c r="K127" s="175"/>
      <c r="L127" s="180"/>
      <c r="M127" s="181"/>
      <c r="N127" s="182"/>
      <c r="O127" s="182"/>
      <c r="P127" s="183">
        <f>P128+P149+P153+P186+P197+P203</f>
        <v>0</v>
      </c>
      <c r="Q127" s="182"/>
      <c r="R127" s="183">
        <f>R128+R149+R153+R186+R197+R203</f>
        <v>212.77909265</v>
      </c>
      <c r="S127" s="182"/>
      <c r="T127" s="184">
        <f>T128+T149+T153+T186+T197+T203</f>
        <v>5.421070799999999</v>
      </c>
      <c r="AR127" s="185" t="s">
        <v>83</v>
      </c>
      <c r="AT127" s="186" t="s">
        <v>75</v>
      </c>
      <c r="AU127" s="186" t="s">
        <v>76</v>
      </c>
      <c r="AY127" s="185" t="s">
        <v>220</v>
      </c>
      <c r="BK127" s="187">
        <f>BK128+BK149+BK153+BK186+BK197+BK203</f>
        <v>0</v>
      </c>
    </row>
    <row r="128" spans="2:63" s="12" customFormat="1" ht="22.9" customHeight="1">
      <c r="B128" s="174"/>
      <c r="C128" s="175"/>
      <c r="D128" s="176" t="s">
        <v>75</v>
      </c>
      <c r="E128" s="188" t="s">
        <v>83</v>
      </c>
      <c r="F128" s="188" t="s">
        <v>221</v>
      </c>
      <c r="G128" s="175"/>
      <c r="H128" s="175"/>
      <c r="I128" s="178"/>
      <c r="J128" s="189">
        <f>BK128</f>
        <v>0</v>
      </c>
      <c r="K128" s="175"/>
      <c r="L128" s="180"/>
      <c r="M128" s="181"/>
      <c r="N128" s="182"/>
      <c r="O128" s="182"/>
      <c r="P128" s="183">
        <f>SUM(P129:P148)</f>
        <v>0</v>
      </c>
      <c r="Q128" s="182"/>
      <c r="R128" s="183">
        <f>SUM(R129:R148)</f>
        <v>0</v>
      </c>
      <c r="S128" s="182"/>
      <c r="T128" s="184">
        <f>SUM(T129:T148)</f>
        <v>0</v>
      </c>
      <c r="AR128" s="185" t="s">
        <v>83</v>
      </c>
      <c r="AT128" s="186" t="s">
        <v>75</v>
      </c>
      <c r="AU128" s="186" t="s">
        <v>83</v>
      </c>
      <c r="AY128" s="185" t="s">
        <v>220</v>
      </c>
      <c r="BK128" s="187">
        <f>SUM(BK129:BK148)</f>
        <v>0</v>
      </c>
    </row>
    <row r="129" spans="1:65" s="2" customFormat="1" ht="24">
      <c r="A129" s="34"/>
      <c r="B129" s="35"/>
      <c r="C129" s="190" t="s">
        <v>83</v>
      </c>
      <c r="D129" s="190" t="s">
        <v>222</v>
      </c>
      <c r="E129" s="191" t="s">
        <v>2893</v>
      </c>
      <c r="F129" s="192" t="s">
        <v>2894</v>
      </c>
      <c r="G129" s="193" t="s">
        <v>225</v>
      </c>
      <c r="H129" s="194">
        <v>32.032</v>
      </c>
      <c r="I129" s="195"/>
      <c r="J129" s="196">
        <f>ROUND(I129*H129,2)</f>
        <v>0</v>
      </c>
      <c r="K129" s="192" t="s">
        <v>226</v>
      </c>
      <c r="L129" s="39"/>
      <c r="M129" s="197" t="s">
        <v>1</v>
      </c>
      <c r="N129" s="198" t="s">
        <v>42</v>
      </c>
      <c r="O129" s="71"/>
      <c r="P129" s="199">
        <f>O129*H129</f>
        <v>0</v>
      </c>
      <c r="Q129" s="199">
        <v>0</v>
      </c>
      <c r="R129" s="199">
        <f>Q129*H129</f>
        <v>0</v>
      </c>
      <c r="S129" s="199">
        <v>0</v>
      </c>
      <c r="T129" s="200">
        <f>S129*H129</f>
        <v>0</v>
      </c>
      <c r="U129" s="34"/>
      <c r="V129" s="34"/>
      <c r="W129" s="34"/>
      <c r="X129" s="34"/>
      <c r="Y129" s="34"/>
      <c r="Z129" s="34"/>
      <c r="AA129" s="34"/>
      <c r="AB129" s="34"/>
      <c r="AC129" s="34"/>
      <c r="AD129" s="34"/>
      <c r="AE129" s="34"/>
      <c r="AR129" s="201" t="s">
        <v>227</v>
      </c>
      <c r="AT129" s="201" t="s">
        <v>222</v>
      </c>
      <c r="AU129" s="201" t="s">
        <v>89</v>
      </c>
      <c r="AY129" s="17" t="s">
        <v>220</v>
      </c>
      <c r="BE129" s="202">
        <f>IF(N129="základní",J129,0)</f>
        <v>0</v>
      </c>
      <c r="BF129" s="202">
        <f>IF(N129="snížená",J129,0)</f>
        <v>0</v>
      </c>
      <c r="BG129" s="202">
        <f>IF(N129="zákl. přenesená",J129,0)</f>
        <v>0</v>
      </c>
      <c r="BH129" s="202">
        <f>IF(N129="sníž. přenesená",J129,0)</f>
        <v>0</v>
      </c>
      <c r="BI129" s="202">
        <f>IF(N129="nulová",J129,0)</f>
        <v>0</v>
      </c>
      <c r="BJ129" s="17" t="s">
        <v>89</v>
      </c>
      <c r="BK129" s="202">
        <f>ROUND(I129*H129,2)</f>
        <v>0</v>
      </c>
      <c r="BL129" s="17" t="s">
        <v>227</v>
      </c>
      <c r="BM129" s="201" t="s">
        <v>3646</v>
      </c>
    </row>
    <row r="130" spans="2:51" s="13" customFormat="1" ht="12">
      <c r="B130" s="203"/>
      <c r="C130" s="204"/>
      <c r="D130" s="205" t="s">
        <v>229</v>
      </c>
      <c r="E130" s="206" t="s">
        <v>1</v>
      </c>
      <c r="F130" s="207" t="s">
        <v>3647</v>
      </c>
      <c r="G130" s="204"/>
      <c r="H130" s="208">
        <v>32.032</v>
      </c>
      <c r="I130" s="209"/>
      <c r="J130" s="204"/>
      <c r="K130" s="204"/>
      <c r="L130" s="210"/>
      <c r="M130" s="211"/>
      <c r="N130" s="212"/>
      <c r="O130" s="212"/>
      <c r="P130" s="212"/>
      <c r="Q130" s="212"/>
      <c r="R130" s="212"/>
      <c r="S130" s="212"/>
      <c r="T130" s="213"/>
      <c r="AT130" s="214" t="s">
        <v>229</v>
      </c>
      <c r="AU130" s="214" t="s">
        <v>89</v>
      </c>
      <c r="AV130" s="13" t="s">
        <v>89</v>
      </c>
      <c r="AW130" s="13" t="s">
        <v>31</v>
      </c>
      <c r="AX130" s="13" t="s">
        <v>83</v>
      </c>
      <c r="AY130" s="214" t="s">
        <v>220</v>
      </c>
    </row>
    <row r="131" spans="1:65" s="2" customFormat="1" ht="24">
      <c r="A131" s="34"/>
      <c r="B131" s="35"/>
      <c r="C131" s="190" t="s">
        <v>89</v>
      </c>
      <c r="D131" s="190" t="s">
        <v>222</v>
      </c>
      <c r="E131" s="191" t="s">
        <v>263</v>
      </c>
      <c r="F131" s="192" t="s">
        <v>264</v>
      </c>
      <c r="G131" s="193" t="s">
        <v>225</v>
      </c>
      <c r="H131" s="194">
        <v>32.032</v>
      </c>
      <c r="I131" s="195"/>
      <c r="J131" s="196">
        <f>ROUND(I131*H131,2)</f>
        <v>0</v>
      </c>
      <c r="K131" s="192" t="s">
        <v>226</v>
      </c>
      <c r="L131" s="39"/>
      <c r="M131" s="197" t="s">
        <v>1</v>
      </c>
      <c r="N131" s="198" t="s">
        <v>42</v>
      </c>
      <c r="O131" s="71"/>
      <c r="P131" s="199">
        <f>O131*H131</f>
        <v>0</v>
      </c>
      <c r="Q131" s="199">
        <v>0</v>
      </c>
      <c r="R131" s="199">
        <f>Q131*H131</f>
        <v>0</v>
      </c>
      <c r="S131" s="199">
        <v>0</v>
      </c>
      <c r="T131" s="200">
        <f>S131*H131</f>
        <v>0</v>
      </c>
      <c r="U131" s="34"/>
      <c r="V131" s="34"/>
      <c r="W131" s="34"/>
      <c r="X131" s="34"/>
      <c r="Y131" s="34"/>
      <c r="Z131" s="34"/>
      <c r="AA131" s="34"/>
      <c r="AB131" s="34"/>
      <c r="AC131" s="34"/>
      <c r="AD131" s="34"/>
      <c r="AE131" s="34"/>
      <c r="AR131" s="201" t="s">
        <v>227</v>
      </c>
      <c r="AT131" s="201" t="s">
        <v>222</v>
      </c>
      <c r="AU131" s="201" t="s">
        <v>89</v>
      </c>
      <c r="AY131" s="17" t="s">
        <v>220</v>
      </c>
      <c r="BE131" s="202">
        <f>IF(N131="základní",J131,0)</f>
        <v>0</v>
      </c>
      <c r="BF131" s="202">
        <f>IF(N131="snížená",J131,0)</f>
        <v>0</v>
      </c>
      <c r="BG131" s="202">
        <f>IF(N131="zákl. přenesená",J131,0)</f>
        <v>0</v>
      </c>
      <c r="BH131" s="202">
        <f>IF(N131="sníž. přenesená",J131,0)</f>
        <v>0</v>
      </c>
      <c r="BI131" s="202">
        <f>IF(N131="nulová",J131,0)</f>
        <v>0</v>
      </c>
      <c r="BJ131" s="17" t="s">
        <v>89</v>
      </c>
      <c r="BK131" s="202">
        <f>ROUND(I131*H131,2)</f>
        <v>0</v>
      </c>
      <c r="BL131" s="17" t="s">
        <v>227</v>
      </c>
      <c r="BM131" s="201" t="s">
        <v>3648</v>
      </c>
    </row>
    <row r="132" spans="1:65" s="2" customFormat="1" ht="33" customHeight="1">
      <c r="A132" s="34"/>
      <c r="B132" s="35"/>
      <c r="C132" s="190" t="s">
        <v>108</v>
      </c>
      <c r="D132" s="190" t="s">
        <v>222</v>
      </c>
      <c r="E132" s="191" t="s">
        <v>3649</v>
      </c>
      <c r="F132" s="192" t="s">
        <v>3650</v>
      </c>
      <c r="G132" s="193" t="s">
        <v>225</v>
      </c>
      <c r="H132" s="194">
        <v>41.183</v>
      </c>
      <c r="I132" s="195"/>
      <c r="J132" s="196">
        <f>ROUND(I132*H132,2)</f>
        <v>0</v>
      </c>
      <c r="K132" s="192" t="s">
        <v>226</v>
      </c>
      <c r="L132" s="39"/>
      <c r="M132" s="197" t="s">
        <v>1</v>
      </c>
      <c r="N132" s="198" t="s">
        <v>42</v>
      </c>
      <c r="O132" s="71"/>
      <c r="P132" s="199">
        <f>O132*H132</f>
        <v>0</v>
      </c>
      <c r="Q132" s="199">
        <v>0</v>
      </c>
      <c r="R132" s="199">
        <f>Q132*H132</f>
        <v>0</v>
      </c>
      <c r="S132" s="199">
        <v>0</v>
      </c>
      <c r="T132" s="200">
        <f>S132*H132</f>
        <v>0</v>
      </c>
      <c r="U132" s="34"/>
      <c r="V132" s="34"/>
      <c r="W132" s="34"/>
      <c r="X132" s="34"/>
      <c r="Y132" s="34"/>
      <c r="Z132" s="34"/>
      <c r="AA132" s="34"/>
      <c r="AB132" s="34"/>
      <c r="AC132" s="34"/>
      <c r="AD132" s="34"/>
      <c r="AE132" s="34"/>
      <c r="AR132" s="201" t="s">
        <v>227</v>
      </c>
      <c r="AT132" s="201" t="s">
        <v>222</v>
      </c>
      <c r="AU132" s="201" t="s">
        <v>89</v>
      </c>
      <c r="AY132" s="17" t="s">
        <v>220</v>
      </c>
      <c r="BE132" s="202">
        <f>IF(N132="základní",J132,0)</f>
        <v>0</v>
      </c>
      <c r="BF132" s="202">
        <f>IF(N132="snížená",J132,0)</f>
        <v>0</v>
      </c>
      <c r="BG132" s="202">
        <f>IF(N132="zákl. přenesená",J132,0)</f>
        <v>0</v>
      </c>
      <c r="BH132" s="202">
        <f>IF(N132="sníž. přenesená",J132,0)</f>
        <v>0</v>
      </c>
      <c r="BI132" s="202">
        <f>IF(N132="nulová",J132,0)</f>
        <v>0</v>
      </c>
      <c r="BJ132" s="17" t="s">
        <v>89</v>
      </c>
      <c r="BK132" s="202">
        <f>ROUND(I132*H132,2)</f>
        <v>0</v>
      </c>
      <c r="BL132" s="17" t="s">
        <v>227</v>
      </c>
      <c r="BM132" s="201" t="s">
        <v>3651</v>
      </c>
    </row>
    <row r="133" spans="2:51" s="13" customFormat="1" ht="22.5">
      <c r="B133" s="203"/>
      <c r="C133" s="204"/>
      <c r="D133" s="205" t="s">
        <v>229</v>
      </c>
      <c r="E133" s="206" t="s">
        <v>1</v>
      </c>
      <c r="F133" s="207" t="s">
        <v>3652</v>
      </c>
      <c r="G133" s="204"/>
      <c r="H133" s="208">
        <v>10.635</v>
      </c>
      <c r="I133" s="209"/>
      <c r="J133" s="204"/>
      <c r="K133" s="204"/>
      <c r="L133" s="210"/>
      <c r="M133" s="211"/>
      <c r="N133" s="212"/>
      <c r="O133" s="212"/>
      <c r="P133" s="212"/>
      <c r="Q133" s="212"/>
      <c r="R133" s="212"/>
      <c r="S133" s="212"/>
      <c r="T133" s="213"/>
      <c r="AT133" s="214" t="s">
        <v>229</v>
      </c>
      <c r="AU133" s="214" t="s">
        <v>89</v>
      </c>
      <c r="AV133" s="13" t="s">
        <v>89</v>
      </c>
      <c r="AW133" s="13" t="s">
        <v>31</v>
      </c>
      <c r="AX133" s="13" t="s">
        <v>76</v>
      </c>
      <c r="AY133" s="214" t="s">
        <v>220</v>
      </c>
    </row>
    <row r="134" spans="2:51" s="13" customFormat="1" ht="12">
      <c r="B134" s="203"/>
      <c r="C134" s="204"/>
      <c r="D134" s="205" t="s">
        <v>229</v>
      </c>
      <c r="E134" s="206" t="s">
        <v>1</v>
      </c>
      <c r="F134" s="207" t="s">
        <v>3653</v>
      </c>
      <c r="G134" s="204"/>
      <c r="H134" s="208">
        <v>8.91</v>
      </c>
      <c r="I134" s="209"/>
      <c r="J134" s="204"/>
      <c r="K134" s="204"/>
      <c r="L134" s="210"/>
      <c r="M134" s="211"/>
      <c r="N134" s="212"/>
      <c r="O134" s="212"/>
      <c r="P134" s="212"/>
      <c r="Q134" s="212"/>
      <c r="R134" s="212"/>
      <c r="S134" s="212"/>
      <c r="T134" s="213"/>
      <c r="AT134" s="214" t="s">
        <v>229</v>
      </c>
      <c r="AU134" s="214" t="s">
        <v>89</v>
      </c>
      <c r="AV134" s="13" t="s">
        <v>89</v>
      </c>
      <c r="AW134" s="13" t="s">
        <v>31</v>
      </c>
      <c r="AX134" s="13" t="s">
        <v>76</v>
      </c>
      <c r="AY134" s="214" t="s">
        <v>220</v>
      </c>
    </row>
    <row r="135" spans="2:51" s="13" customFormat="1" ht="12">
      <c r="B135" s="203"/>
      <c r="C135" s="204"/>
      <c r="D135" s="205" t="s">
        <v>229</v>
      </c>
      <c r="E135" s="206" t="s">
        <v>1</v>
      </c>
      <c r="F135" s="207" t="s">
        <v>3654</v>
      </c>
      <c r="G135" s="204"/>
      <c r="H135" s="208">
        <v>21.638</v>
      </c>
      <c r="I135" s="209"/>
      <c r="J135" s="204"/>
      <c r="K135" s="204"/>
      <c r="L135" s="210"/>
      <c r="M135" s="211"/>
      <c r="N135" s="212"/>
      <c r="O135" s="212"/>
      <c r="P135" s="212"/>
      <c r="Q135" s="212"/>
      <c r="R135" s="212"/>
      <c r="S135" s="212"/>
      <c r="T135" s="213"/>
      <c r="AT135" s="214" t="s">
        <v>229</v>
      </c>
      <c r="AU135" s="214" t="s">
        <v>89</v>
      </c>
      <c r="AV135" s="13" t="s">
        <v>89</v>
      </c>
      <c r="AW135" s="13" t="s">
        <v>31</v>
      </c>
      <c r="AX135" s="13" t="s">
        <v>76</v>
      </c>
      <c r="AY135" s="214" t="s">
        <v>220</v>
      </c>
    </row>
    <row r="136" spans="2:51" s="14" customFormat="1" ht="12">
      <c r="B136" s="215"/>
      <c r="C136" s="216"/>
      <c r="D136" s="205" t="s">
        <v>229</v>
      </c>
      <c r="E136" s="217" t="s">
        <v>1</v>
      </c>
      <c r="F136" s="218" t="s">
        <v>249</v>
      </c>
      <c r="G136" s="216"/>
      <c r="H136" s="219">
        <v>41.18300000000001</v>
      </c>
      <c r="I136" s="220"/>
      <c r="J136" s="216"/>
      <c r="K136" s="216"/>
      <c r="L136" s="221"/>
      <c r="M136" s="222"/>
      <c r="N136" s="223"/>
      <c r="O136" s="223"/>
      <c r="P136" s="223"/>
      <c r="Q136" s="223"/>
      <c r="R136" s="223"/>
      <c r="S136" s="223"/>
      <c r="T136" s="224"/>
      <c r="AT136" s="225" t="s">
        <v>229</v>
      </c>
      <c r="AU136" s="225" t="s">
        <v>89</v>
      </c>
      <c r="AV136" s="14" t="s">
        <v>227</v>
      </c>
      <c r="AW136" s="14" t="s">
        <v>31</v>
      </c>
      <c r="AX136" s="14" t="s">
        <v>83</v>
      </c>
      <c r="AY136" s="225" t="s">
        <v>220</v>
      </c>
    </row>
    <row r="137" spans="1:65" s="2" customFormat="1" ht="24">
      <c r="A137" s="34"/>
      <c r="B137" s="35"/>
      <c r="C137" s="190" t="s">
        <v>227</v>
      </c>
      <c r="D137" s="190" t="s">
        <v>222</v>
      </c>
      <c r="E137" s="191" t="s">
        <v>280</v>
      </c>
      <c r="F137" s="192" t="s">
        <v>281</v>
      </c>
      <c r="G137" s="193" t="s">
        <v>225</v>
      </c>
      <c r="H137" s="194">
        <v>32.032</v>
      </c>
      <c r="I137" s="195"/>
      <c r="J137" s="196">
        <f>ROUND(I137*H137,2)</f>
        <v>0</v>
      </c>
      <c r="K137" s="192" t="s">
        <v>226</v>
      </c>
      <c r="L137" s="39"/>
      <c r="M137" s="197" t="s">
        <v>1</v>
      </c>
      <c r="N137" s="198" t="s">
        <v>42</v>
      </c>
      <c r="O137" s="71"/>
      <c r="P137" s="199">
        <f>O137*H137</f>
        <v>0</v>
      </c>
      <c r="Q137" s="199">
        <v>0</v>
      </c>
      <c r="R137" s="199">
        <f>Q137*H137</f>
        <v>0</v>
      </c>
      <c r="S137" s="199">
        <v>0</v>
      </c>
      <c r="T137" s="200">
        <f>S137*H137</f>
        <v>0</v>
      </c>
      <c r="U137" s="34"/>
      <c r="V137" s="34"/>
      <c r="W137" s="34"/>
      <c r="X137" s="34"/>
      <c r="Y137" s="34"/>
      <c r="Z137" s="34"/>
      <c r="AA137" s="34"/>
      <c r="AB137" s="34"/>
      <c r="AC137" s="34"/>
      <c r="AD137" s="34"/>
      <c r="AE137" s="34"/>
      <c r="AR137" s="201" t="s">
        <v>227</v>
      </c>
      <c r="AT137" s="201" t="s">
        <v>222</v>
      </c>
      <c r="AU137" s="201" t="s">
        <v>89</v>
      </c>
      <c r="AY137" s="17" t="s">
        <v>220</v>
      </c>
      <c r="BE137" s="202">
        <f>IF(N137="základní",J137,0)</f>
        <v>0</v>
      </c>
      <c r="BF137" s="202">
        <f>IF(N137="snížená",J137,0)</f>
        <v>0</v>
      </c>
      <c r="BG137" s="202">
        <f>IF(N137="zákl. přenesená",J137,0)</f>
        <v>0</v>
      </c>
      <c r="BH137" s="202">
        <f>IF(N137="sníž. přenesená",J137,0)</f>
        <v>0</v>
      </c>
      <c r="BI137" s="202">
        <f>IF(N137="nulová",J137,0)</f>
        <v>0</v>
      </c>
      <c r="BJ137" s="17" t="s">
        <v>89</v>
      </c>
      <c r="BK137" s="202">
        <f>ROUND(I137*H137,2)</f>
        <v>0</v>
      </c>
      <c r="BL137" s="17" t="s">
        <v>227</v>
      </c>
      <c r="BM137" s="201" t="s">
        <v>3655</v>
      </c>
    </row>
    <row r="138" spans="2:51" s="13" customFormat="1" ht="12">
      <c r="B138" s="203"/>
      <c r="C138" s="204"/>
      <c r="D138" s="205" t="s">
        <v>229</v>
      </c>
      <c r="E138" s="206" t="s">
        <v>1</v>
      </c>
      <c r="F138" s="207" t="s">
        <v>3656</v>
      </c>
      <c r="G138" s="204"/>
      <c r="H138" s="208">
        <v>32.032</v>
      </c>
      <c r="I138" s="209"/>
      <c r="J138" s="204"/>
      <c r="K138" s="204"/>
      <c r="L138" s="210"/>
      <c r="M138" s="211"/>
      <c r="N138" s="212"/>
      <c r="O138" s="212"/>
      <c r="P138" s="212"/>
      <c r="Q138" s="212"/>
      <c r="R138" s="212"/>
      <c r="S138" s="212"/>
      <c r="T138" s="213"/>
      <c r="AT138" s="214" t="s">
        <v>229</v>
      </c>
      <c r="AU138" s="214" t="s">
        <v>89</v>
      </c>
      <c r="AV138" s="13" t="s">
        <v>89</v>
      </c>
      <c r="AW138" s="13" t="s">
        <v>31</v>
      </c>
      <c r="AX138" s="13" t="s">
        <v>83</v>
      </c>
      <c r="AY138" s="214" t="s">
        <v>220</v>
      </c>
    </row>
    <row r="139" spans="1:65" s="2" customFormat="1" ht="24">
      <c r="A139" s="34"/>
      <c r="B139" s="35"/>
      <c r="C139" s="190" t="s">
        <v>243</v>
      </c>
      <c r="D139" s="190" t="s">
        <v>222</v>
      </c>
      <c r="E139" s="191" t="s">
        <v>286</v>
      </c>
      <c r="F139" s="192" t="s">
        <v>287</v>
      </c>
      <c r="G139" s="193" t="s">
        <v>225</v>
      </c>
      <c r="H139" s="194">
        <v>32.032</v>
      </c>
      <c r="I139" s="195"/>
      <c r="J139" s="196">
        <f>ROUND(I139*H139,2)</f>
        <v>0</v>
      </c>
      <c r="K139" s="192" t="s">
        <v>226</v>
      </c>
      <c r="L139" s="39"/>
      <c r="M139" s="197" t="s">
        <v>1</v>
      </c>
      <c r="N139" s="198" t="s">
        <v>42</v>
      </c>
      <c r="O139" s="71"/>
      <c r="P139" s="199">
        <f>O139*H139</f>
        <v>0</v>
      </c>
      <c r="Q139" s="199">
        <v>0</v>
      </c>
      <c r="R139" s="199">
        <f>Q139*H139</f>
        <v>0</v>
      </c>
      <c r="S139" s="199">
        <v>0</v>
      </c>
      <c r="T139" s="200">
        <f>S139*H139</f>
        <v>0</v>
      </c>
      <c r="U139" s="34"/>
      <c r="V139" s="34"/>
      <c r="W139" s="34"/>
      <c r="X139" s="34"/>
      <c r="Y139" s="34"/>
      <c r="Z139" s="34"/>
      <c r="AA139" s="34"/>
      <c r="AB139" s="34"/>
      <c r="AC139" s="34"/>
      <c r="AD139" s="34"/>
      <c r="AE139" s="34"/>
      <c r="AR139" s="201" t="s">
        <v>227</v>
      </c>
      <c r="AT139" s="201" t="s">
        <v>222</v>
      </c>
      <c r="AU139" s="201" t="s">
        <v>89</v>
      </c>
      <c r="AY139" s="17" t="s">
        <v>220</v>
      </c>
      <c r="BE139" s="202">
        <f>IF(N139="základní",J139,0)</f>
        <v>0</v>
      </c>
      <c r="BF139" s="202">
        <f>IF(N139="snížená",J139,0)</f>
        <v>0</v>
      </c>
      <c r="BG139" s="202">
        <f>IF(N139="zákl. přenesená",J139,0)</f>
        <v>0</v>
      </c>
      <c r="BH139" s="202">
        <f>IF(N139="sníž. přenesená",J139,0)</f>
        <v>0</v>
      </c>
      <c r="BI139" s="202">
        <f>IF(N139="nulová",J139,0)</f>
        <v>0</v>
      </c>
      <c r="BJ139" s="17" t="s">
        <v>89</v>
      </c>
      <c r="BK139" s="202">
        <f>ROUND(I139*H139,2)</f>
        <v>0</v>
      </c>
      <c r="BL139" s="17" t="s">
        <v>227</v>
      </c>
      <c r="BM139" s="201" t="s">
        <v>3657</v>
      </c>
    </row>
    <row r="140" spans="1:65" s="2" customFormat="1" ht="33" customHeight="1">
      <c r="A140" s="34"/>
      <c r="B140" s="35"/>
      <c r="C140" s="190" t="s">
        <v>250</v>
      </c>
      <c r="D140" s="190" t="s">
        <v>222</v>
      </c>
      <c r="E140" s="191" t="s">
        <v>3658</v>
      </c>
      <c r="F140" s="192" t="s">
        <v>3659</v>
      </c>
      <c r="G140" s="193" t="s">
        <v>225</v>
      </c>
      <c r="H140" s="194">
        <v>41.183</v>
      </c>
      <c r="I140" s="195"/>
      <c r="J140" s="196">
        <f>ROUND(I140*H140,2)</f>
        <v>0</v>
      </c>
      <c r="K140" s="192" t="s">
        <v>226</v>
      </c>
      <c r="L140" s="39"/>
      <c r="M140" s="197" t="s">
        <v>1</v>
      </c>
      <c r="N140" s="198" t="s">
        <v>42</v>
      </c>
      <c r="O140" s="71"/>
      <c r="P140" s="199">
        <f>O140*H140</f>
        <v>0</v>
      </c>
      <c r="Q140" s="199">
        <v>0</v>
      </c>
      <c r="R140" s="199">
        <f>Q140*H140</f>
        <v>0</v>
      </c>
      <c r="S140" s="199">
        <v>0</v>
      </c>
      <c r="T140" s="200">
        <f>S140*H140</f>
        <v>0</v>
      </c>
      <c r="U140" s="34"/>
      <c r="V140" s="34"/>
      <c r="W140" s="34"/>
      <c r="X140" s="34"/>
      <c r="Y140" s="34"/>
      <c r="Z140" s="34"/>
      <c r="AA140" s="34"/>
      <c r="AB140" s="34"/>
      <c r="AC140" s="34"/>
      <c r="AD140" s="34"/>
      <c r="AE140" s="34"/>
      <c r="AR140" s="201" t="s">
        <v>227</v>
      </c>
      <c r="AT140" s="201" t="s">
        <v>222</v>
      </c>
      <c r="AU140" s="201" t="s">
        <v>89</v>
      </c>
      <c r="AY140" s="17" t="s">
        <v>220</v>
      </c>
      <c r="BE140" s="202">
        <f>IF(N140="základní",J140,0)</f>
        <v>0</v>
      </c>
      <c r="BF140" s="202">
        <f>IF(N140="snížená",J140,0)</f>
        <v>0</v>
      </c>
      <c r="BG140" s="202">
        <f>IF(N140="zákl. přenesená",J140,0)</f>
        <v>0</v>
      </c>
      <c r="BH140" s="202">
        <f>IF(N140="sníž. přenesená",J140,0)</f>
        <v>0</v>
      </c>
      <c r="BI140" s="202">
        <f>IF(N140="nulová",J140,0)</f>
        <v>0</v>
      </c>
      <c r="BJ140" s="17" t="s">
        <v>89</v>
      </c>
      <c r="BK140" s="202">
        <f>ROUND(I140*H140,2)</f>
        <v>0</v>
      </c>
      <c r="BL140" s="17" t="s">
        <v>227</v>
      </c>
      <c r="BM140" s="201" t="s">
        <v>3660</v>
      </c>
    </row>
    <row r="141" spans="1:65" s="2" customFormat="1" ht="21.75" customHeight="1">
      <c r="A141" s="34"/>
      <c r="B141" s="35"/>
      <c r="C141" s="190" t="s">
        <v>255</v>
      </c>
      <c r="D141" s="190" t="s">
        <v>222</v>
      </c>
      <c r="E141" s="191" t="s">
        <v>2907</v>
      </c>
      <c r="F141" s="192" t="s">
        <v>2908</v>
      </c>
      <c r="G141" s="193" t="s">
        <v>225</v>
      </c>
      <c r="H141" s="194">
        <v>64.064</v>
      </c>
      <c r="I141" s="195"/>
      <c r="J141" s="196">
        <f>ROUND(I141*H141,2)</f>
        <v>0</v>
      </c>
      <c r="K141" s="192" t="s">
        <v>226</v>
      </c>
      <c r="L141" s="39"/>
      <c r="M141" s="197" t="s">
        <v>1</v>
      </c>
      <c r="N141" s="198" t="s">
        <v>42</v>
      </c>
      <c r="O141" s="71"/>
      <c r="P141" s="199">
        <f>O141*H141</f>
        <v>0</v>
      </c>
      <c r="Q141" s="199">
        <v>0</v>
      </c>
      <c r="R141" s="199">
        <f>Q141*H141</f>
        <v>0</v>
      </c>
      <c r="S141" s="199">
        <v>0</v>
      </c>
      <c r="T141" s="200">
        <f>S141*H141</f>
        <v>0</v>
      </c>
      <c r="U141" s="34"/>
      <c r="V141" s="34"/>
      <c r="W141" s="34"/>
      <c r="X141" s="34"/>
      <c r="Y141" s="34"/>
      <c r="Z141" s="34"/>
      <c r="AA141" s="34"/>
      <c r="AB141" s="34"/>
      <c r="AC141" s="34"/>
      <c r="AD141" s="34"/>
      <c r="AE141" s="34"/>
      <c r="AR141" s="201" t="s">
        <v>227</v>
      </c>
      <c r="AT141" s="201" t="s">
        <v>222</v>
      </c>
      <c r="AU141" s="201" t="s">
        <v>89</v>
      </c>
      <c r="AY141" s="17" t="s">
        <v>220</v>
      </c>
      <c r="BE141" s="202">
        <f>IF(N141="základní",J141,0)</f>
        <v>0</v>
      </c>
      <c r="BF141" s="202">
        <f>IF(N141="snížená",J141,0)</f>
        <v>0</v>
      </c>
      <c r="BG141" s="202">
        <f>IF(N141="zákl. přenesená",J141,0)</f>
        <v>0</v>
      </c>
      <c r="BH141" s="202">
        <f>IF(N141="sníž. přenesená",J141,0)</f>
        <v>0</v>
      </c>
      <c r="BI141" s="202">
        <f>IF(N141="nulová",J141,0)</f>
        <v>0</v>
      </c>
      <c r="BJ141" s="17" t="s">
        <v>89</v>
      </c>
      <c r="BK141" s="202">
        <f>ROUND(I141*H141,2)</f>
        <v>0</v>
      </c>
      <c r="BL141" s="17" t="s">
        <v>227</v>
      </c>
      <c r="BM141" s="201" t="s">
        <v>3661</v>
      </c>
    </row>
    <row r="142" spans="2:51" s="13" customFormat="1" ht="12">
      <c r="B142" s="203"/>
      <c r="C142" s="204"/>
      <c r="D142" s="205" t="s">
        <v>229</v>
      </c>
      <c r="E142" s="206" t="s">
        <v>1</v>
      </c>
      <c r="F142" s="207" t="s">
        <v>3662</v>
      </c>
      <c r="G142" s="204"/>
      <c r="H142" s="208">
        <v>64.064</v>
      </c>
      <c r="I142" s="209"/>
      <c r="J142" s="204"/>
      <c r="K142" s="204"/>
      <c r="L142" s="210"/>
      <c r="M142" s="211"/>
      <c r="N142" s="212"/>
      <c r="O142" s="212"/>
      <c r="P142" s="212"/>
      <c r="Q142" s="212"/>
      <c r="R142" s="212"/>
      <c r="S142" s="212"/>
      <c r="T142" s="213"/>
      <c r="AT142" s="214" t="s">
        <v>229</v>
      </c>
      <c r="AU142" s="214" t="s">
        <v>89</v>
      </c>
      <c r="AV142" s="13" t="s">
        <v>89</v>
      </c>
      <c r="AW142" s="13" t="s">
        <v>31</v>
      </c>
      <c r="AX142" s="13" t="s">
        <v>83</v>
      </c>
      <c r="AY142" s="214" t="s">
        <v>220</v>
      </c>
    </row>
    <row r="143" spans="1:65" s="2" customFormat="1" ht="24">
      <c r="A143" s="34"/>
      <c r="B143" s="35"/>
      <c r="C143" s="190" t="s">
        <v>262</v>
      </c>
      <c r="D143" s="190" t="s">
        <v>222</v>
      </c>
      <c r="E143" s="191" t="s">
        <v>3663</v>
      </c>
      <c r="F143" s="192" t="s">
        <v>3664</v>
      </c>
      <c r="G143" s="193" t="s">
        <v>225</v>
      </c>
      <c r="H143" s="194">
        <v>82.366</v>
      </c>
      <c r="I143" s="195"/>
      <c r="J143" s="196">
        <f>ROUND(I143*H143,2)</f>
        <v>0</v>
      </c>
      <c r="K143" s="192" t="s">
        <v>226</v>
      </c>
      <c r="L143" s="39"/>
      <c r="M143" s="197" t="s">
        <v>1</v>
      </c>
      <c r="N143" s="198" t="s">
        <v>42</v>
      </c>
      <c r="O143" s="71"/>
      <c r="P143" s="199">
        <f>O143*H143</f>
        <v>0</v>
      </c>
      <c r="Q143" s="199">
        <v>0</v>
      </c>
      <c r="R143" s="199">
        <f>Q143*H143</f>
        <v>0</v>
      </c>
      <c r="S143" s="199">
        <v>0</v>
      </c>
      <c r="T143" s="200">
        <f>S143*H143</f>
        <v>0</v>
      </c>
      <c r="U143" s="34"/>
      <c r="V143" s="34"/>
      <c r="W143" s="34"/>
      <c r="X143" s="34"/>
      <c r="Y143" s="34"/>
      <c r="Z143" s="34"/>
      <c r="AA143" s="34"/>
      <c r="AB143" s="34"/>
      <c r="AC143" s="34"/>
      <c r="AD143" s="34"/>
      <c r="AE143" s="34"/>
      <c r="AR143" s="201" t="s">
        <v>227</v>
      </c>
      <c r="AT143" s="201" t="s">
        <v>222</v>
      </c>
      <c r="AU143" s="201" t="s">
        <v>89</v>
      </c>
      <c r="AY143" s="17" t="s">
        <v>220</v>
      </c>
      <c r="BE143" s="202">
        <f>IF(N143="základní",J143,0)</f>
        <v>0</v>
      </c>
      <c r="BF143" s="202">
        <f>IF(N143="snížená",J143,0)</f>
        <v>0</v>
      </c>
      <c r="BG143" s="202">
        <f>IF(N143="zákl. přenesená",J143,0)</f>
        <v>0</v>
      </c>
      <c r="BH143" s="202">
        <f>IF(N143="sníž. přenesená",J143,0)</f>
        <v>0</v>
      </c>
      <c r="BI143" s="202">
        <f>IF(N143="nulová",J143,0)</f>
        <v>0</v>
      </c>
      <c r="BJ143" s="17" t="s">
        <v>89</v>
      </c>
      <c r="BK143" s="202">
        <f>ROUND(I143*H143,2)</f>
        <v>0</v>
      </c>
      <c r="BL143" s="17" t="s">
        <v>227</v>
      </c>
      <c r="BM143" s="201" t="s">
        <v>3665</v>
      </c>
    </row>
    <row r="144" spans="2:51" s="13" customFormat="1" ht="12">
      <c r="B144" s="203"/>
      <c r="C144" s="204"/>
      <c r="D144" s="205" t="s">
        <v>229</v>
      </c>
      <c r="E144" s="206" t="s">
        <v>1</v>
      </c>
      <c r="F144" s="207" t="s">
        <v>3666</v>
      </c>
      <c r="G144" s="204"/>
      <c r="H144" s="208">
        <v>82.366</v>
      </c>
      <c r="I144" s="209"/>
      <c r="J144" s="204"/>
      <c r="K144" s="204"/>
      <c r="L144" s="210"/>
      <c r="M144" s="211"/>
      <c r="N144" s="212"/>
      <c r="O144" s="212"/>
      <c r="P144" s="212"/>
      <c r="Q144" s="212"/>
      <c r="R144" s="212"/>
      <c r="S144" s="212"/>
      <c r="T144" s="213"/>
      <c r="AT144" s="214" t="s">
        <v>229</v>
      </c>
      <c r="AU144" s="214" t="s">
        <v>89</v>
      </c>
      <c r="AV144" s="13" t="s">
        <v>89</v>
      </c>
      <c r="AW144" s="13" t="s">
        <v>31</v>
      </c>
      <c r="AX144" s="13" t="s">
        <v>83</v>
      </c>
      <c r="AY144" s="214" t="s">
        <v>220</v>
      </c>
    </row>
    <row r="145" spans="1:65" s="2" customFormat="1" ht="16.5" customHeight="1">
      <c r="A145" s="34"/>
      <c r="B145" s="35"/>
      <c r="C145" s="190" t="s">
        <v>267</v>
      </c>
      <c r="D145" s="190" t="s">
        <v>222</v>
      </c>
      <c r="E145" s="191" t="s">
        <v>2913</v>
      </c>
      <c r="F145" s="192" t="s">
        <v>2914</v>
      </c>
      <c r="G145" s="193" t="s">
        <v>225</v>
      </c>
      <c r="H145" s="194">
        <v>73.215</v>
      </c>
      <c r="I145" s="195"/>
      <c r="J145" s="196">
        <f>ROUND(I145*H145,2)</f>
        <v>0</v>
      </c>
      <c r="K145" s="192" t="s">
        <v>226</v>
      </c>
      <c r="L145" s="39"/>
      <c r="M145" s="197" t="s">
        <v>1</v>
      </c>
      <c r="N145" s="198" t="s">
        <v>42</v>
      </c>
      <c r="O145" s="71"/>
      <c r="P145" s="199">
        <f>O145*H145</f>
        <v>0</v>
      </c>
      <c r="Q145" s="199">
        <v>0</v>
      </c>
      <c r="R145" s="199">
        <f>Q145*H145</f>
        <v>0</v>
      </c>
      <c r="S145" s="199">
        <v>0</v>
      </c>
      <c r="T145" s="200">
        <f>S145*H145</f>
        <v>0</v>
      </c>
      <c r="U145" s="34"/>
      <c r="V145" s="34"/>
      <c r="W145" s="34"/>
      <c r="X145" s="34"/>
      <c r="Y145" s="34"/>
      <c r="Z145" s="34"/>
      <c r="AA145" s="34"/>
      <c r="AB145" s="34"/>
      <c r="AC145" s="34"/>
      <c r="AD145" s="34"/>
      <c r="AE145" s="34"/>
      <c r="AR145" s="201" t="s">
        <v>227</v>
      </c>
      <c r="AT145" s="201" t="s">
        <v>222</v>
      </c>
      <c r="AU145" s="201" t="s">
        <v>89</v>
      </c>
      <c r="AY145" s="17" t="s">
        <v>220</v>
      </c>
      <c r="BE145" s="202">
        <f>IF(N145="základní",J145,0)</f>
        <v>0</v>
      </c>
      <c r="BF145" s="202">
        <f>IF(N145="snížená",J145,0)</f>
        <v>0</v>
      </c>
      <c r="BG145" s="202">
        <f>IF(N145="zákl. přenesená",J145,0)</f>
        <v>0</v>
      </c>
      <c r="BH145" s="202">
        <f>IF(N145="sníž. přenesená",J145,0)</f>
        <v>0</v>
      </c>
      <c r="BI145" s="202">
        <f>IF(N145="nulová",J145,0)</f>
        <v>0</v>
      </c>
      <c r="BJ145" s="17" t="s">
        <v>89</v>
      </c>
      <c r="BK145" s="202">
        <f>ROUND(I145*H145,2)</f>
        <v>0</v>
      </c>
      <c r="BL145" s="17" t="s">
        <v>227</v>
      </c>
      <c r="BM145" s="201" t="s">
        <v>3667</v>
      </c>
    </row>
    <row r="146" spans="2:51" s="13" customFormat="1" ht="12">
      <c r="B146" s="203"/>
      <c r="C146" s="204"/>
      <c r="D146" s="205" t="s">
        <v>229</v>
      </c>
      <c r="E146" s="206" t="s">
        <v>1</v>
      </c>
      <c r="F146" s="207" t="s">
        <v>3668</v>
      </c>
      <c r="G146" s="204"/>
      <c r="H146" s="208">
        <v>73.215</v>
      </c>
      <c r="I146" s="209"/>
      <c r="J146" s="204"/>
      <c r="K146" s="204"/>
      <c r="L146" s="210"/>
      <c r="M146" s="211"/>
      <c r="N146" s="212"/>
      <c r="O146" s="212"/>
      <c r="P146" s="212"/>
      <c r="Q146" s="212"/>
      <c r="R146" s="212"/>
      <c r="S146" s="212"/>
      <c r="T146" s="213"/>
      <c r="AT146" s="214" t="s">
        <v>229</v>
      </c>
      <c r="AU146" s="214" t="s">
        <v>89</v>
      </c>
      <c r="AV146" s="13" t="s">
        <v>89</v>
      </c>
      <c r="AW146" s="13" t="s">
        <v>31</v>
      </c>
      <c r="AX146" s="13" t="s">
        <v>83</v>
      </c>
      <c r="AY146" s="214" t="s">
        <v>220</v>
      </c>
    </row>
    <row r="147" spans="1:65" s="2" customFormat="1" ht="24">
      <c r="A147" s="34"/>
      <c r="B147" s="35"/>
      <c r="C147" s="190" t="s">
        <v>161</v>
      </c>
      <c r="D147" s="190" t="s">
        <v>222</v>
      </c>
      <c r="E147" s="191" t="s">
        <v>2917</v>
      </c>
      <c r="F147" s="192" t="s">
        <v>2918</v>
      </c>
      <c r="G147" s="193" t="s">
        <v>339</v>
      </c>
      <c r="H147" s="194">
        <v>131.787</v>
      </c>
      <c r="I147" s="195"/>
      <c r="J147" s="196">
        <f>ROUND(I147*H147,2)</f>
        <v>0</v>
      </c>
      <c r="K147" s="192" t="s">
        <v>226</v>
      </c>
      <c r="L147" s="39"/>
      <c r="M147" s="197" t="s">
        <v>1</v>
      </c>
      <c r="N147" s="198" t="s">
        <v>42</v>
      </c>
      <c r="O147" s="71"/>
      <c r="P147" s="199">
        <f>O147*H147</f>
        <v>0</v>
      </c>
      <c r="Q147" s="199">
        <v>0</v>
      </c>
      <c r="R147" s="199">
        <f>Q147*H147</f>
        <v>0</v>
      </c>
      <c r="S147" s="199">
        <v>0</v>
      </c>
      <c r="T147" s="200">
        <f>S147*H147</f>
        <v>0</v>
      </c>
      <c r="U147" s="34"/>
      <c r="V147" s="34"/>
      <c r="W147" s="34"/>
      <c r="X147" s="34"/>
      <c r="Y147" s="34"/>
      <c r="Z147" s="34"/>
      <c r="AA147" s="34"/>
      <c r="AB147" s="34"/>
      <c r="AC147" s="34"/>
      <c r="AD147" s="34"/>
      <c r="AE147" s="34"/>
      <c r="AR147" s="201" t="s">
        <v>227</v>
      </c>
      <c r="AT147" s="201" t="s">
        <v>222</v>
      </c>
      <c r="AU147" s="201" t="s">
        <v>89</v>
      </c>
      <c r="AY147" s="17" t="s">
        <v>220</v>
      </c>
      <c r="BE147" s="202">
        <f>IF(N147="základní",J147,0)</f>
        <v>0</v>
      </c>
      <c r="BF147" s="202">
        <f>IF(N147="snížená",J147,0)</f>
        <v>0</v>
      </c>
      <c r="BG147" s="202">
        <f>IF(N147="zákl. přenesená",J147,0)</f>
        <v>0</v>
      </c>
      <c r="BH147" s="202">
        <f>IF(N147="sníž. přenesená",J147,0)</f>
        <v>0</v>
      </c>
      <c r="BI147" s="202">
        <f>IF(N147="nulová",J147,0)</f>
        <v>0</v>
      </c>
      <c r="BJ147" s="17" t="s">
        <v>89</v>
      </c>
      <c r="BK147" s="202">
        <f>ROUND(I147*H147,2)</f>
        <v>0</v>
      </c>
      <c r="BL147" s="17" t="s">
        <v>227</v>
      </c>
      <c r="BM147" s="201" t="s">
        <v>3669</v>
      </c>
    </row>
    <row r="148" spans="2:51" s="13" customFormat="1" ht="12">
      <c r="B148" s="203"/>
      <c r="C148" s="204"/>
      <c r="D148" s="205" t="s">
        <v>229</v>
      </c>
      <c r="E148" s="206" t="s">
        <v>1</v>
      </c>
      <c r="F148" s="207" t="s">
        <v>3670</v>
      </c>
      <c r="G148" s="204"/>
      <c r="H148" s="208">
        <v>131.787</v>
      </c>
      <c r="I148" s="209"/>
      <c r="J148" s="204"/>
      <c r="K148" s="204"/>
      <c r="L148" s="210"/>
      <c r="M148" s="211"/>
      <c r="N148" s="212"/>
      <c r="O148" s="212"/>
      <c r="P148" s="212"/>
      <c r="Q148" s="212"/>
      <c r="R148" s="212"/>
      <c r="S148" s="212"/>
      <c r="T148" s="213"/>
      <c r="AT148" s="214" t="s">
        <v>229</v>
      </c>
      <c r="AU148" s="214" t="s">
        <v>89</v>
      </c>
      <c r="AV148" s="13" t="s">
        <v>89</v>
      </c>
      <c r="AW148" s="13" t="s">
        <v>31</v>
      </c>
      <c r="AX148" s="13" t="s">
        <v>83</v>
      </c>
      <c r="AY148" s="214" t="s">
        <v>220</v>
      </c>
    </row>
    <row r="149" spans="2:63" s="12" customFormat="1" ht="22.9" customHeight="1">
      <c r="B149" s="174"/>
      <c r="C149" s="175"/>
      <c r="D149" s="176" t="s">
        <v>75</v>
      </c>
      <c r="E149" s="188" t="s">
        <v>89</v>
      </c>
      <c r="F149" s="188" t="s">
        <v>304</v>
      </c>
      <c r="G149" s="175"/>
      <c r="H149" s="175"/>
      <c r="I149" s="178"/>
      <c r="J149" s="189">
        <f>BK149</f>
        <v>0</v>
      </c>
      <c r="K149" s="175"/>
      <c r="L149" s="180"/>
      <c r="M149" s="181"/>
      <c r="N149" s="182"/>
      <c r="O149" s="182"/>
      <c r="P149" s="183">
        <f>SUM(P150:P152)</f>
        <v>0</v>
      </c>
      <c r="Q149" s="182"/>
      <c r="R149" s="183">
        <f>SUM(R150:R152)</f>
        <v>100.181417</v>
      </c>
      <c r="S149" s="182"/>
      <c r="T149" s="184">
        <f>SUM(T150:T152)</f>
        <v>0</v>
      </c>
      <c r="AR149" s="185" t="s">
        <v>83</v>
      </c>
      <c r="AT149" s="186" t="s">
        <v>75</v>
      </c>
      <c r="AU149" s="186" t="s">
        <v>83</v>
      </c>
      <c r="AY149" s="185" t="s">
        <v>220</v>
      </c>
      <c r="BK149" s="187">
        <f>SUM(BK150:BK152)</f>
        <v>0</v>
      </c>
    </row>
    <row r="150" spans="1:65" s="2" customFormat="1" ht="33" customHeight="1">
      <c r="A150" s="34"/>
      <c r="B150" s="35"/>
      <c r="C150" s="190" t="s">
        <v>164</v>
      </c>
      <c r="D150" s="190" t="s">
        <v>222</v>
      </c>
      <c r="E150" s="191" t="s">
        <v>2947</v>
      </c>
      <c r="F150" s="192" t="s">
        <v>2948</v>
      </c>
      <c r="G150" s="193" t="s">
        <v>301</v>
      </c>
      <c r="H150" s="194">
        <v>137.28</v>
      </c>
      <c r="I150" s="195"/>
      <c r="J150" s="196">
        <f>ROUND(I150*H150,2)</f>
        <v>0</v>
      </c>
      <c r="K150" s="192" t="s">
        <v>226</v>
      </c>
      <c r="L150" s="39"/>
      <c r="M150" s="197" t="s">
        <v>1</v>
      </c>
      <c r="N150" s="198" t="s">
        <v>42</v>
      </c>
      <c r="O150" s="71"/>
      <c r="P150" s="199">
        <f>O150*H150</f>
        <v>0</v>
      </c>
      <c r="Q150" s="199">
        <v>0.71546</v>
      </c>
      <c r="R150" s="199">
        <f>Q150*H150</f>
        <v>98.2183488</v>
      </c>
      <c r="S150" s="199">
        <v>0</v>
      </c>
      <c r="T150" s="200">
        <f>S150*H150</f>
        <v>0</v>
      </c>
      <c r="U150" s="34"/>
      <c r="V150" s="34"/>
      <c r="W150" s="34"/>
      <c r="X150" s="34"/>
      <c r="Y150" s="34"/>
      <c r="Z150" s="34"/>
      <c r="AA150" s="34"/>
      <c r="AB150" s="34"/>
      <c r="AC150" s="34"/>
      <c r="AD150" s="34"/>
      <c r="AE150" s="34"/>
      <c r="AR150" s="201" t="s">
        <v>227</v>
      </c>
      <c r="AT150" s="201" t="s">
        <v>222</v>
      </c>
      <c r="AU150" s="201" t="s">
        <v>89</v>
      </c>
      <c r="AY150" s="17" t="s">
        <v>220</v>
      </c>
      <c r="BE150" s="202">
        <f>IF(N150="základní",J150,0)</f>
        <v>0</v>
      </c>
      <c r="BF150" s="202">
        <f>IF(N150="snížená",J150,0)</f>
        <v>0</v>
      </c>
      <c r="BG150" s="202">
        <f>IF(N150="zákl. přenesená",J150,0)</f>
        <v>0</v>
      </c>
      <c r="BH150" s="202">
        <f>IF(N150="sníž. přenesená",J150,0)</f>
        <v>0</v>
      </c>
      <c r="BI150" s="202">
        <f>IF(N150="nulová",J150,0)</f>
        <v>0</v>
      </c>
      <c r="BJ150" s="17" t="s">
        <v>89</v>
      </c>
      <c r="BK150" s="202">
        <f>ROUND(I150*H150,2)</f>
        <v>0</v>
      </c>
      <c r="BL150" s="17" t="s">
        <v>227</v>
      </c>
      <c r="BM150" s="201" t="s">
        <v>3671</v>
      </c>
    </row>
    <row r="151" spans="1:65" s="2" customFormat="1" ht="24">
      <c r="A151" s="34"/>
      <c r="B151" s="35"/>
      <c r="C151" s="190" t="s">
        <v>167</v>
      </c>
      <c r="D151" s="190" t="s">
        <v>222</v>
      </c>
      <c r="E151" s="191" t="s">
        <v>337</v>
      </c>
      <c r="F151" s="192" t="s">
        <v>338</v>
      </c>
      <c r="G151" s="193" t="s">
        <v>339</v>
      </c>
      <c r="H151" s="194">
        <v>1.853</v>
      </c>
      <c r="I151" s="195"/>
      <c r="J151" s="196">
        <f>ROUND(I151*H151,2)</f>
        <v>0</v>
      </c>
      <c r="K151" s="192" t="s">
        <v>226</v>
      </c>
      <c r="L151" s="39"/>
      <c r="M151" s="197" t="s">
        <v>1</v>
      </c>
      <c r="N151" s="198" t="s">
        <v>42</v>
      </c>
      <c r="O151" s="71"/>
      <c r="P151" s="199">
        <f>O151*H151</f>
        <v>0</v>
      </c>
      <c r="Q151" s="199">
        <v>1.0594</v>
      </c>
      <c r="R151" s="199">
        <f>Q151*H151</f>
        <v>1.9630681999999997</v>
      </c>
      <c r="S151" s="199">
        <v>0</v>
      </c>
      <c r="T151" s="200">
        <f>S151*H151</f>
        <v>0</v>
      </c>
      <c r="U151" s="34"/>
      <c r="V151" s="34"/>
      <c r="W151" s="34"/>
      <c r="X151" s="34"/>
      <c r="Y151" s="34"/>
      <c r="Z151" s="34"/>
      <c r="AA151" s="34"/>
      <c r="AB151" s="34"/>
      <c r="AC151" s="34"/>
      <c r="AD151" s="34"/>
      <c r="AE151" s="34"/>
      <c r="AR151" s="201" t="s">
        <v>227</v>
      </c>
      <c r="AT151" s="201" t="s">
        <v>222</v>
      </c>
      <c r="AU151" s="201" t="s">
        <v>89</v>
      </c>
      <c r="AY151" s="17" t="s">
        <v>220</v>
      </c>
      <c r="BE151" s="202">
        <f>IF(N151="základní",J151,0)</f>
        <v>0</v>
      </c>
      <c r="BF151" s="202">
        <f>IF(N151="snížená",J151,0)</f>
        <v>0</v>
      </c>
      <c r="BG151" s="202">
        <f>IF(N151="zákl. přenesená",J151,0)</f>
        <v>0</v>
      </c>
      <c r="BH151" s="202">
        <f>IF(N151="sníž. přenesená",J151,0)</f>
        <v>0</v>
      </c>
      <c r="BI151" s="202">
        <f>IF(N151="nulová",J151,0)</f>
        <v>0</v>
      </c>
      <c r="BJ151" s="17" t="s">
        <v>89</v>
      </c>
      <c r="BK151" s="202">
        <f>ROUND(I151*H151,2)</f>
        <v>0</v>
      </c>
      <c r="BL151" s="17" t="s">
        <v>227</v>
      </c>
      <c r="BM151" s="201" t="s">
        <v>3672</v>
      </c>
    </row>
    <row r="152" spans="2:51" s="13" customFormat="1" ht="12">
      <c r="B152" s="203"/>
      <c r="C152" s="204"/>
      <c r="D152" s="205" t="s">
        <v>229</v>
      </c>
      <c r="E152" s="206" t="s">
        <v>1</v>
      </c>
      <c r="F152" s="207" t="s">
        <v>3673</v>
      </c>
      <c r="G152" s="204"/>
      <c r="H152" s="208">
        <v>1.853</v>
      </c>
      <c r="I152" s="209"/>
      <c r="J152" s="204"/>
      <c r="K152" s="204"/>
      <c r="L152" s="210"/>
      <c r="M152" s="211"/>
      <c r="N152" s="212"/>
      <c r="O152" s="212"/>
      <c r="P152" s="212"/>
      <c r="Q152" s="212"/>
      <c r="R152" s="212"/>
      <c r="S152" s="212"/>
      <c r="T152" s="213"/>
      <c r="AT152" s="214" t="s">
        <v>229</v>
      </c>
      <c r="AU152" s="214" t="s">
        <v>89</v>
      </c>
      <c r="AV152" s="13" t="s">
        <v>89</v>
      </c>
      <c r="AW152" s="13" t="s">
        <v>31</v>
      </c>
      <c r="AX152" s="13" t="s">
        <v>83</v>
      </c>
      <c r="AY152" s="214" t="s">
        <v>220</v>
      </c>
    </row>
    <row r="153" spans="2:63" s="12" customFormat="1" ht="22.9" customHeight="1">
      <c r="B153" s="174"/>
      <c r="C153" s="175"/>
      <c r="D153" s="176" t="s">
        <v>75</v>
      </c>
      <c r="E153" s="188" t="s">
        <v>108</v>
      </c>
      <c r="F153" s="188" t="s">
        <v>345</v>
      </c>
      <c r="G153" s="175"/>
      <c r="H153" s="175"/>
      <c r="I153" s="178"/>
      <c r="J153" s="189">
        <f>BK153</f>
        <v>0</v>
      </c>
      <c r="K153" s="175"/>
      <c r="L153" s="180"/>
      <c r="M153" s="181"/>
      <c r="N153" s="182"/>
      <c r="O153" s="182"/>
      <c r="P153" s="183">
        <f>SUM(P154:P185)</f>
        <v>0</v>
      </c>
      <c r="Q153" s="182"/>
      <c r="R153" s="183">
        <f>SUM(R154:R185)</f>
        <v>112.59767565000001</v>
      </c>
      <c r="S153" s="182"/>
      <c r="T153" s="184">
        <f>SUM(T154:T185)</f>
        <v>0</v>
      </c>
      <c r="AR153" s="185" t="s">
        <v>83</v>
      </c>
      <c r="AT153" s="186" t="s">
        <v>75</v>
      </c>
      <c r="AU153" s="186" t="s">
        <v>83</v>
      </c>
      <c r="AY153" s="185" t="s">
        <v>220</v>
      </c>
      <c r="BK153" s="187">
        <f>SUM(BK154:BK185)</f>
        <v>0</v>
      </c>
    </row>
    <row r="154" spans="1:65" s="2" customFormat="1" ht="33" customHeight="1">
      <c r="A154" s="34"/>
      <c r="B154" s="35"/>
      <c r="C154" s="190" t="s">
        <v>285</v>
      </c>
      <c r="D154" s="190" t="s">
        <v>222</v>
      </c>
      <c r="E154" s="191" t="s">
        <v>353</v>
      </c>
      <c r="F154" s="192" t="s">
        <v>354</v>
      </c>
      <c r="G154" s="193" t="s">
        <v>301</v>
      </c>
      <c r="H154" s="194">
        <v>61.941</v>
      </c>
      <c r="I154" s="195"/>
      <c r="J154" s="196">
        <f>ROUND(I154*H154,2)</f>
        <v>0</v>
      </c>
      <c r="K154" s="192" t="s">
        <v>226</v>
      </c>
      <c r="L154" s="39"/>
      <c r="M154" s="197" t="s">
        <v>1</v>
      </c>
      <c r="N154" s="198" t="s">
        <v>42</v>
      </c>
      <c r="O154" s="71"/>
      <c r="P154" s="199">
        <f>O154*H154</f>
        <v>0</v>
      </c>
      <c r="Q154" s="199">
        <v>0.55291</v>
      </c>
      <c r="R154" s="199">
        <f>Q154*H154</f>
        <v>34.24779831</v>
      </c>
      <c r="S154" s="199">
        <v>0</v>
      </c>
      <c r="T154" s="200">
        <f>S154*H154</f>
        <v>0</v>
      </c>
      <c r="U154" s="34"/>
      <c r="V154" s="34"/>
      <c r="W154" s="34"/>
      <c r="X154" s="34"/>
      <c r="Y154" s="34"/>
      <c r="Z154" s="34"/>
      <c r="AA154" s="34"/>
      <c r="AB154" s="34"/>
      <c r="AC154" s="34"/>
      <c r="AD154" s="34"/>
      <c r="AE154" s="34"/>
      <c r="AR154" s="201" t="s">
        <v>227</v>
      </c>
      <c r="AT154" s="201" t="s">
        <v>222</v>
      </c>
      <c r="AU154" s="201" t="s">
        <v>89</v>
      </c>
      <c r="AY154" s="17" t="s">
        <v>220</v>
      </c>
      <c r="BE154" s="202">
        <f>IF(N154="základní",J154,0)</f>
        <v>0</v>
      </c>
      <c r="BF154" s="202">
        <f>IF(N154="snížená",J154,0)</f>
        <v>0</v>
      </c>
      <c r="BG154" s="202">
        <f>IF(N154="zákl. přenesená",J154,0)</f>
        <v>0</v>
      </c>
      <c r="BH154" s="202">
        <f>IF(N154="sníž. přenesená",J154,0)</f>
        <v>0</v>
      </c>
      <c r="BI154" s="202">
        <f>IF(N154="nulová",J154,0)</f>
        <v>0</v>
      </c>
      <c r="BJ154" s="17" t="s">
        <v>89</v>
      </c>
      <c r="BK154" s="202">
        <f>ROUND(I154*H154,2)</f>
        <v>0</v>
      </c>
      <c r="BL154" s="17" t="s">
        <v>227</v>
      </c>
      <c r="BM154" s="201" t="s">
        <v>3674</v>
      </c>
    </row>
    <row r="155" spans="2:51" s="13" customFormat="1" ht="12">
      <c r="B155" s="203"/>
      <c r="C155" s="204"/>
      <c r="D155" s="205" t="s">
        <v>229</v>
      </c>
      <c r="E155" s="206" t="s">
        <v>1</v>
      </c>
      <c r="F155" s="207" t="s">
        <v>3675</v>
      </c>
      <c r="G155" s="204"/>
      <c r="H155" s="208">
        <v>61.941</v>
      </c>
      <c r="I155" s="209"/>
      <c r="J155" s="204"/>
      <c r="K155" s="204"/>
      <c r="L155" s="210"/>
      <c r="M155" s="211"/>
      <c r="N155" s="212"/>
      <c r="O155" s="212"/>
      <c r="P155" s="212"/>
      <c r="Q155" s="212"/>
      <c r="R155" s="212"/>
      <c r="S155" s="212"/>
      <c r="T155" s="213"/>
      <c r="AT155" s="214" t="s">
        <v>229</v>
      </c>
      <c r="AU155" s="214" t="s">
        <v>89</v>
      </c>
      <c r="AV155" s="13" t="s">
        <v>89</v>
      </c>
      <c r="AW155" s="13" t="s">
        <v>31</v>
      </c>
      <c r="AX155" s="13" t="s">
        <v>83</v>
      </c>
      <c r="AY155" s="214" t="s">
        <v>220</v>
      </c>
    </row>
    <row r="156" spans="1:65" s="2" customFormat="1" ht="33" customHeight="1">
      <c r="A156" s="34"/>
      <c r="B156" s="35"/>
      <c r="C156" s="190" t="s">
        <v>290</v>
      </c>
      <c r="D156" s="190" t="s">
        <v>222</v>
      </c>
      <c r="E156" s="191" t="s">
        <v>3676</v>
      </c>
      <c r="F156" s="192" t="s">
        <v>3677</v>
      </c>
      <c r="G156" s="193" t="s">
        <v>301</v>
      </c>
      <c r="H156" s="194">
        <v>18.73</v>
      </c>
      <c r="I156" s="195"/>
      <c r="J156" s="196">
        <f>ROUND(I156*H156,2)</f>
        <v>0</v>
      </c>
      <c r="K156" s="192" t="s">
        <v>226</v>
      </c>
      <c r="L156" s="39"/>
      <c r="M156" s="197" t="s">
        <v>1</v>
      </c>
      <c r="N156" s="198" t="s">
        <v>42</v>
      </c>
      <c r="O156" s="71"/>
      <c r="P156" s="199">
        <f>O156*H156</f>
        <v>0</v>
      </c>
      <c r="Q156" s="199">
        <v>0.90802</v>
      </c>
      <c r="R156" s="199">
        <f>Q156*H156</f>
        <v>17.0072146</v>
      </c>
      <c r="S156" s="199">
        <v>0</v>
      </c>
      <c r="T156" s="200">
        <f>S156*H156</f>
        <v>0</v>
      </c>
      <c r="U156" s="34"/>
      <c r="V156" s="34"/>
      <c r="W156" s="34"/>
      <c r="X156" s="34"/>
      <c r="Y156" s="34"/>
      <c r="Z156" s="34"/>
      <c r="AA156" s="34"/>
      <c r="AB156" s="34"/>
      <c r="AC156" s="34"/>
      <c r="AD156" s="34"/>
      <c r="AE156" s="34"/>
      <c r="AR156" s="201" t="s">
        <v>227</v>
      </c>
      <c r="AT156" s="201" t="s">
        <v>222</v>
      </c>
      <c r="AU156" s="201" t="s">
        <v>89</v>
      </c>
      <c r="AY156" s="17" t="s">
        <v>220</v>
      </c>
      <c r="BE156" s="202">
        <f>IF(N156="základní",J156,0)</f>
        <v>0</v>
      </c>
      <c r="BF156" s="202">
        <f>IF(N156="snížená",J156,0)</f>
        <v>0</v>
      </c>
      <c r="BG156" s="202">
        <f>IF(N156="zákl. přenesená",J156,0)</f>
        <v>0</v>
      </c>
      <c r="BH156" s="202">
        <f>IF(N156="sníž. přenesená",J156,0)</f>
        <v>0</v>
      </c>
      <c r="BI156" s="202">
        <f>IF(N156="nulová",J156,0)</f>
        <v>0</v>
      </c>
      <c r="BJ156" s="17" t="s">
        <v>89</v>
      </c>
      <c r="BK156" s="202">
        <f>ROUND(I156*H156,2)</f>
        <v>0</v>
      </c>
      <c r="BL156" s="17" t="s">
        <v>227</v>
      </c>
      <c r="BM156" s="201" t="s">
        <v>3678</v>
      </c>
    </row>
    <row r="157" spans="2:51" s="13" customFormat="1" ht="12">
      <c r="B157" s="203"/>
      <c r="C157" s="204"/>
      <c r="D157" s="205" t="s">
        <v>229</v>
      </c>
      <c r="E157" s="206" t="s">
        <v>1</v>
      </c>
      <c r="F157" s="207" t="s">
        <v>3679</v>
      </c>
      <c r="G157" s="204"/>
      <c r="H157" s="208">
        <v>18.73</v>
      </c>
      <c r="I157" s="209"/>
      <c r="J157" s="204"/>
      <c r="K157" s="204"/>
      <c r="L157" s="210"/>
      <c r="M157" s="211"/>
      <c r="N157" s="212"/>
      <c r="O157" s="212"/>
      <c r="P157" s="212"/>
      <c r="Q157" s="212"/>
      <c r="R157" s="212"/>
      <c r="S157" s="212"/>
      <c r="T157" s="213"/>
      <c r="AT157" s="214" t="s">
        <v>229</v>
      </c>
      <c r="AU157" s="214" t="s">
        <v>89</v>
      </c>
      <c r="AV157" s="13" t="s">
        <v>89</v>
      </c>
      <c r="AW157" s="13" t="s">
        <v>31</v>
      </c>
      <c r="AX157" s="13" t="s">
        <v>83</v>
      </c>
      <c r="AY157" s="214" t="s">
        <v>220</v>
      </c>
    </row>
    <row r="158" spans="1:65" s="2" customFormat="1" ht="16.5" customHeight="1">
      <c r="A158" s="34"/>
      <c r="B158" s="35"/>
      <c r="C158" s="190" t="s">
        <v>8</v>
      </c>
      <c r="D158" s="190" t="s">
        <v>222</v>
      </c>
      <c r="E158" s="191" t="s">
        <v>395</v>
      </c>
      <c r="F158" s="192" t="s">
        <v>396</v>
      </c>
      <c r="G158" s="193" t="s">
        <v>339</v>
      </c>
      <c r="H158" s="194">
        <v>1.817</v>
      </c>
      <c r="I158" s="195"/>
      <c r="J158" s="196">
        <f>ROUND(I158*H158,2)</f>
        <v>0</v>
      </c>
      <c r="K158" s="192" t="s">
        <v>226</v>
      </c>
      <c r="L158" s="39"/>
      <c r="M158" s="197" t="s">
        <v>1</v>
      </c>
      <c r="N158" s="198" t="s">
        <v>42</v>
      </c>
      <c r="O158" s="71"/>
      <c r="P158" s="199">
        <f>O158*H158</f>
        <v>0</v>
      </c>
      <c r="Q158" s="199">
        <v>1.04881</v>
      </c>
      <c r="R158" s="199">
        <f>Q158*H158</f>
        <v>1.90568777</v>
      </c>
      <c r="S158" s="199">
        <v>0</v>
      </c>
      <c r="T158" s="200">
        <f>S158*H158</f>
        <v>0</v>
      </c>
      <c r="U158" s="34"/>
      <c r="V158" s="34"/>
      <c r="W158" s="34"/>
      <c r="X158" s="34"/>
      <c r="Y158" s="34"/>
      <c r="Z158" s="34"/>
      <c r="AA158" s="34"/>
      <c r="AB158" s="34"/>
      <c r="AC158" s="34"/>
      <c r="AD158" s="34"/>
      <c r="AE158" s="34"/>
      <c r="AR158" s="201" t="s">
        <v>227</v>
      </c>
      <c r="AT158" s="201" t="s">
        <v>222</v>
      </c>
      <c r="AU158" s="201" t="s">
        <v>89</v>
      </c>
      <c r="AY158" s="17" t="s">
        <v>220</v>
      </c>
      <c r="BE158" s="202">
        <f>IF(N158="základní",J158,0)</f>
        <v>0</v>
      </c>
      <c r="BF158" s="202">
        <f>IF(N158="snížená",J158,0)</f>
        <v>0</v>
      </c>
      <c r="BG158" s="202">
        <f>IF(N158="zákl. přenesená",J158,0)</f>
        <v>0</v>
      </c>
      <c r="BH158" s="202">
        <f>IF(N158="sníž. přenesená",J158,0)</f>
        <v>0</v>
      </c>
      <c r="BI158" s="202">
        <f>IF(N158="nulová",J158,0)</f>
        <v>0</v>
      </c>
      <c r="BJ158" s="17" t="s">
        <v>89</v>
      </c>
      <c r="BK158" s="202">
        <f>ROUND(I158*H158,2)</f>
        <v>0</v>
      </c>
      <c r="BL158" s="17" t="s">
        <v>227</v>
      </c>
      <c r="BM158" s="201" t="s">
        <v>3680</v>
      </c>
    </row>
    <row r="159" spans="2:51" s="13" customFormat="1" ht="12">
      <c r="B159" s="203"/>
      <c r="C159" s="204"/>
      <c r="D159" s="205" t="s">
        <v>229</v>
      </c>
      <c r="E159" s="206" t="s">
        <v>1</v>
      </c>
      <c r="F159" s="207" t="s">
        <v>3681</v>
      </c>
      <c r="G159" s="204"/>
      <c r="H159" s="208">
        <v>1.817</v>
      </c>
      <c r="I159" s="209"/>
      <c r="J159" s="204"/>
      <c r="K159" s="204"/>
      <c r="L159" s="210"/>
      <c r="M159" s="211"/>
      <c r="N159" s="212"/>
      <c r="O159" s="212"/>
      <c r="P159" s="212"/>
      <c r="Q159" s="212"/>
      <c r="R159" s="212"/>
      <c r="S159" s="212"/>
      <c r="T159" s="213"/>
      <c r="AT159" s="214" t="s">
        <v>229</v>
      </c>
      <c r="AU159" s="214" t="s">
        <v>89</v>
      </c>
      <c r="AV159" s="13" t="s">
        <v>89</v>
      </c>
      <c r="AW159" s="13" t="s">
        <v>31</v>
      </c>
      <c r="AX159" s="13" t="s">
        <v>83</v>
      </c>
      <c r="AY159" s="214" t="s">
        <v>220</v>
      </c>
    </row>
    <row r="160" spans="1:65" s="2" customFormat="1" ht="16.5" customHeight="1">
      <c r="A160" s="34"/>
      <c r="B160" s="35"/>
      <c r="C160" s="190" t="s">
        <v>298</v>
      </c>
      <c r="D160" s="190" t="s">
        <v>222</v>
      </c>
      <c r="E160" s="191" t="s">
        <v>395</v>
      </c>
      <c r="F160" s="192" t="s">
        <v>396</v>
      </c>
      <c r="G160" s="193" t="s">
        <v>339</v>
      </c>
      <c r="H160" s="194">
        <v>1.563</v>
      </c>
      <c r="I160" s="195"/>
      <c r="J160" s="196">
        <f>ROUND(I160*H160,2)</f>
        <v>0</v>
      </c>
      <c r="K160" s="192" t="s">
        <v>226</v>
      </c>
      <c r="L160" s="39"/>
      <c r="M160" s="197" t="s">
        <v>1</v>
      </c>
      <c r="N160" s="198" t="s">
        <v>42</v>
      </c>
      <c r="O160" s="71"/>
      <c r="P160" s="199">
        <f>O160*H160</f>
        <v>0</v>
      </c>
      <c r="Q160" s="199">
        <v>1.04881</v>
      </c>
      <c r="R160" s="199">
        <f>Q160*H160</f>
        <v>1.63929003</v>
      </c>
      <c r="S160" s="199">
        <v>0</v>
      </c>
      <c r="T160" s="200">
        <f>S160*H160</f>
        <v>0</v>
      </c>
      <c r="U160" s="34"/>
      <c r="V160" s="34"/>
      <c r="W160" s="34"/>
      <c r="X160" s="34"/>
      <c r="Y160" s="34"/>
      <c r="Z160" s="34"/>
      <c r="AA160" s="34"/>
      <c r="AB160" s="34"/>
      <c r="AC160" s="34"/>
      <c r="AD160" s="34"/>
      <c r="AE160" s="34"/>
      <c r="AR160" s="201" t="s">
        <v>227</v>
      </c>
      <c r="AT160" s="201" t="s">
        <v>222</v>
      </c>
      <c r="AU160" s="201" t="s">
        <v>89</v>
      </c>
      <c r="AY160" s="17" t="s">
        <v>220</v>
      </c>
      <c r="BE160" s="202">
        <f>IF(N160="základní",J160,0)</f>
        <v>0</v>
      </c>
      <c r="BF160" s="202">
        <f>IF(N160="snížená",J160,0)</f>
        <v>0</v>
      </c>
      <c r="BG160" s="202">
        <f>IF(N160="zákl. přenesená",J160,0)</f>
        <v>0</v>
      </c>
      <c r="BH160" s="202">
        <f>IF(N160="sníž. přenesená",J160,0)</f>
        <v>0</v>
      </c>
      <c r="BI160" s="202">
        <f>IF(N160="nulová",J160,0)</f>
        <v>0</v>
      </c>
      <c r="BJ160" s="17" t="s">
        <v>89</v>
      </c>
      <c r="BK160" s="202">
        <f>ROUND(I160*H160,2)</f>
        <v>0</v>
      </c>
      <c r="BL160" s="17" t="s">
        <v>227</v>
      </c>
      <c r="BM160" s="201" t="s">
        <v>3682</v>
      </c>
    </row>
    <row r="161" spans="2:51" s="13" customFormat="1" ht="12">
      <c r="B161" s="203"/>
      <c r="C161" s="204"/>
      <c r="D161" s="205" t="s">
        <v>229</v>
      </c>
      <c r="E161" s="206" t="s">
        <v>1</v>
      </c>
      <c r="F161" s="207" t="s">
        <v>3683</v>
      </c>
      <c r="G161" s="204"/>
      <c r="H161" s="208">
        <v>1.563</v>
      </c>
      <c r="I161" s="209"/>
      <c r="J161" s="204"/>
      <c r="K161" s="204"/>
      <c r="L161" s="210"/>
      <c r="M161" s="211"/>
      <c r="N161" s="212"/>
      <c r="O161" s="212"/>
      <c r="P161" s="212"/>
      <c r="Q161" s="212"/>
      <c r="R161" s="212"/>
      <c r="S161" s="212"/>
      <c r="T161" s="213"/>
      <c r="AT161" s="214" t="s">
        <v>229</v>
      </c>
      <c r="AU161" s="214" t="s">
        <v>89</v>
      </c>
      <c r="AV161" s="13" t="s">
        <v>89</v>
      </c>
      <c r="AW161" s="13" t="s">
        <v>31</v>
      </c>
      <c r="AX161" s="13" t="s">
        <v>83</v>
      </c>
      <c r="AY161" s="214" t="s">
        <v>220</v>
      </c>
    </row>
    <row r="162" spans="1:65" s="2" customFormat="1" ht="16.5" customHeight="1">
      <c r="A162" s="34"/>
      <c r="B162" s="35"/>
      <c r="C162" s="190" t="s">
        <v>305</v>
      </c>
      <c r="D162" s="190" t="s">
        <v>222</v>
      </c>
      <c r="E162" s="191" t="s">
        <v>3684</v>
      </c>
      <c r="F162" s="192" t="s">
        <v>3685</v>
      </c>
      <c r="G162" s="193" t="s">
        <v>339</v>
      </c>
      <c r="H162" s="194">
        <v>0.358</v>
      </c>
      <c r="I162" s="195"/>
      <c r="J162" s="196">
        <f>ROUND(I162*H162,2)</f>
        <v>0</v>
      </c>
      <c r="K162" s="192" t="s">
        <v>226</v>
      </c>
      <c r="L162" s="39"/>
      <c r="M162" s="197" t="s">
        <v>1</v>
      </c>
      <c r="N162" s="198" t="s">
        <v>42</v>
      </c>
      <c r="O162" s="71"/>
      <c r="P162" s="199">
        <f>O162*H162</f>
        <v>0</v>
      </c>
      <c r="Q162" s="199">
        <v>1.06277</v>
      </c>
      <c r="R162" s="199">
        <f>Q162*H162</f>
        <v>0.38047166</v>
      </c>
      <c r="S162" s="199">
        <v>0</v>
      </c>
      <c r="T162" s="200">
        <f>S162*H162</f>
        <v>0</v>
      </c>
      <c r="U162" s="34"/>
      <c r="V162" s="34"/>
      <c r="W162" s="34"/>
      <c r="X162" s="34"/>
      <c r="Y162" s="34"/>
      <c r="Z162" s="34"/>
      <c r="AA162" s="34"/>
      <c r="AB162" s="34"/>
      <c r="AC162" s="34"/>
      <c r="AD162" s="34"/>
      <c r="AE162" s="34"/>
      <c r="AR162" s="201" t="s">
        <v>227</v>
      </c>
      <c r="AT162" s="201" t="s">
        <v>222</v>
      </c>
      <c r="AU162" s="201" t="s">
        <v>89</v>
      </c>
      <c r="AY162" s="17" t="s">
        <v>220</v>
      </c>
      <c r="BE162" s="202">
        <f>IF(N162="základní",J162,0)</f>
        <v>0</v>
      </c>
      <c r="BF162" s="202">
        <f>IF(N162="snížená",J162,0)</f>
        <v>0</v>
      </c>
      <c r="BG162" s="202">
        <f>IF(N162="zákl. přenesená",J162,0)</f>
        <v>0</v>
      </c>
      <c r="BH162" s="202">
        <f>IF(N162="sníž. přenesená",J162,0)</f>
        <v>0</v>
      </c>
      <c r="BI162" s="202">
        <f>IF(N162="nulová",J162,0)</f>
        <v>0</v>
      </c>
      <c r="BJ162" s="17" t="s">
        <v>89</v>
      </c>
      <c r="BK162" s="202">
        <f>ROUND(I162*H162,2)</f>
        <v>0</v>
      </c>
      <c r="BL162" s="17" t="s">
        <v>227</v>
      </c>
      <c r="BM162" s="201" t="s">
        <v>3686</v>
      </c>
    </row>
    <row r="163" spans="1:65" s="2" customFormat="1" ht="24">
      <c r="A163" s="34"/>
      <c r="B163" s="35"/>
      <c r="C163" s="190" t="s">
        <v>311</v>
      </c>
      <c r="D163" s="190" t="s">
        <v>222</v>
      </c>
      <c r="E163" s="191" t="s">
        <v>3687</v>
      </c>
      <c r="F163" s="192" t="s">
        <v>3688</v>
      </c>
      <c r="G163" s="193" t="s">
        <v>405</v>
      </c>
      <c r="H163" s="194">
        <v>90</v>
      </c>
      <c r="I163" s="195"/>
      <c r="J163" s="196">
        <f>ROUND(I163*H163,2)</f>
        <v>0</v>
      </c>
      <c r="K163" s="192" t="s">
        <v>226</v>
      </c>
      <c r="L163" s="39"/>
      <c r="M163" s="197" t="s">
        <v>1</v>
      </c>
      <c r="N163" s="198" t="s">
        <v>42</v>
      </c>
      <c r="O163" s="71"/>
      <c r="P163" s="199">
        <f>O163*H163</f>
        <v>0</v>
      </c>
      <c r="Q163" s="199">
        <v>0.00468</v>
      </c>
      <c r="R163" s="199">
        <f>Q163*H163</f>
        <v>0.4212</v>
      </c>
      <c r="S163" s="199">
        <v>0</v>
      </c>
      <c r="T163" s="200">
        <f>S163*H163</f>
        <v>0</v>
      </c>
      <c r="U163" s="34"/>
      <c r="V163" s="34"/>
      <c r="W163" s="34"/>
      <c r="X163" s="34"/>
      <c r="Y163" s="34"/>
      <c r="Z163" s="34"/>
      <c r="AA163" s="34"/>
      <c r="AB163" s="34"/>
      <c r="AC163" s="34"/>
      <c r="AD163" s="34"/>
      <c r="AE163" s="34"/>
      <c r="AR163" s="201" t="s">
        <v>227</v>
      </c>
      <c r="AT163" s="201" t="s">
        <v>222</v>
      </c>
      <c r="AU163" s="201" t="s">
        <v>89</v>
      </c>
      <c r="AY163" s="17" t="s">
        <v>220</v>
      </c>
      <c r="BE163" s="202">
        <f>IF(N163="základní",J163,0)</f>
        <v>0</v>
      </c>
      <c r="BF163" s="202">
        <f>IF(N163="snížená",J163,0)</f>
        <v>0</v>
      </c>
      <c r="BG163" s="202">
        <f>IF(N163="zákl. přenesená",J163,0)</f>
        <v>0</v>
      </c>
      <c r="BH163" s="202">
        <f>IF(N163="sníž. přenesená",J163,0)</f>
        <v>0</v>
      </c>
      <c r="BI163" s="202">
        <f>IF(N163="nulová",J163,0)</f>
        <v>0</v>
      </c>
      <c r="BJ163" s="17" t="s">
        <v>89</v>
      </c>
      <c r="BK163" s="202">
        <f>ROUND(I163*H163,2)</f>
        <v>0</v>
      </c>
      <c r="BL163" s="17" t="s">
        <v>227</v>
      </c>
      <c r="BM163" s="201" t="s">
        <v>3689</v>
      </c>
    </row>
    <row r="164" spans="2:51" s="13" customFormat="1" ht="12">
      <c r="B164" s="203"/>
      <c r="C164" s="204"/>
      <c r="D164" s="205" t="s">
        <v>229</v>
      </c>
      <c r="E164" s="206" t="s">
        <v>1</v>
      </c>
      <c r="F164" s="207" t="s">
        <v>3690</v>
      </c>
      <c r="G164" s="204"/>
      <c r="H164" s="208">
        <v>25</v>
      </c>
      <c r="I164" s="209"/>
      <c r="J164" s="204"/>
      <c r="K164" s="204"/>
      <c r="L164" s="210"/>
      <c r="M164" s="211"/>
      <c r="N164" s="212"/>
      <c r="O164" s="212"/>
      <c r="P164" s="212"/>
      <c r="Q164" s="212"/>
      <c r="R164" s="212"/>
      <c r="S164" s="212"/>
      <c r="T164" s="213"/>
      <c r="AT164" s="214" t="s">
        <v>229</v>
      </c>
      <c r="AU164" s="214" t="s">
        <v>89</v>
      </c>
      <c r="AV164" s="13" t="s">
        <v>89</v>
      </c>
      <c r="AW164" s="13" t="s">
        <v>31</v>
      </c>
      <c r="AX164" s="13" t="s">
        <v>76</v>
      </c>
      <c r="AY164" s="214" t="s">
        <v>220</v>
      </c>
    </row>
    <row r="165" spans="2:51" s="13" customFormat="1" ht="12">
      <c r="B165" s="203"/>
      <c r="C165" s="204"/>
      <c r="D165" s="205" t="s">
        <v>229</v>
      </c>
      <c r="E165" s="206" t="s">
        <v>1</v>
      </c>
      <c r="F165" s="207" t="s">
        <v>3691</v>
      </c>
      <c r="G165" s="204"/>
      <c r="H165" s="208">
        <v>40</v>
      </c>
      <c r="I165" s="209"/>
      <c r="J165" s="204"/>
      <c r="K165" s="204"/>
      <c r="L165" s="210"/>
      <c r="M165" s="211"/>
      <c r="N165" s="212"/>
      <c r="O165" s="212"/>
      <c r="P165" s="212"/>
      <c r="Q165" s="212"/>
      <c r="R165" s="212"/>
      <c r="S165" s="212"/>
      <c r="T165" s="213"/>
      <c r="AT165" s="214" t="s">
        <v>229</v>
      </c>
      <c r="AU165" s="214" t="s">
        <v>89</v>
      </c>
      <c r="AV165" s="13" t="s">
        <v>89</v>
      </c>
      <c r="AW165" s="13" t="s">
        <v>31</v>
      </c>
      <c r="AX165" s="13" t="s">
        <v>76</v>
      </c>
      <c r="AY165" s="214" t="s">
        <v>220</v>
      </c>
    </row>
    <row r="166" spans="2:51" s="13" customFormat="1" ht="12">
      <c r="B166" s="203"/>
      <c r="C166" s="204"/>
      <c r="D166" s="205" t="s">
        <v>229</v>
      </c>
      <c r="E166" s="206" t="s">
        <v>1</v>
      </c>
      <c r="F166" s="207" t="s">
        <v>3692</v>
      </c>
      <c r="G166" s="204"/>
      <c r="H166" s="208">
        <v>25</v>
      </c>
      <c r="I166" s="209"/>
      <c r="J166" s="204"/>
      <c r="K166" s="204"/>
      <c r="L166" s="210"/>
      <c r="M166" s="211"/>
      <c r="N166" s="212"/>
      <c r="O166" s="212"/>
      <c r="P166" s="212"/>
      <c r="Q166" s="212"/>
      <c r="R166" s="212"/>
      <c r="S166" s="212"/>
      <c r="T166" s="213"/>
      <c r="AT166" s="214" t="s">
        <v>229</v>
      </c>
      <c r="AU166" s="214" t="s">
        <v>89</v>
      </c>
      <c r="AV166" s="13" t="s">
        <v>89</v>
      </c>
      <c r="AW166" s="13" t="s">
        <v>31</v>
      </c>
      <c r="AX166" s="13" t="s">
        <v>76</v>
      </c>
      <c r="AY166" s="214" t="s">
        <v>220</v>
      </c>
    </row>
    <row r="167" spans="2:51" s="14" customFormat="1" ht="12">
      <c r="B167" s="215"/>
      <c r="C167" s="216"/>
      <c r="D167" s="205" t="s">
        <v>229</v>
      </c>
      <c r="E167" s="217" t="s">
        <v>1</v>
      </c>
      <c r="F167" s="218" t="s">
        <v>249</v>
      </c>
      <c r="G167" s="216"/>
      <c r="H167" s="219">
        <v>90</v>
      </c>
      <c r="I167" s="220"/>
      <c r="J167" s="216"/>
      <c r="K167" s="216"/>
      <c r="L167" s="221"/>
      <c r="M167" s="222"/>
      <c r="N167" s="223"/>
      <c r="O167" s="223"/>
      <c r="P167" s="223"/>
      <c r="Q167" s="223"/>
      <c r="R167" s="223"/>
      <c r="S167" s="223"/>
      <c r="T167" s="224"/>
      <c r="AT167" s="225" t="s">
        <v>229</v>
      </c>
      <c r="AU167" s="225" t="s">
        <v>89</v>
      </c>
      <c r="AV167" s="14" t="s">
        <v>227</v>
      </c>
      <c r="AW167" s="14" t="s">
        <v>31</v>
      </c>
      <c r="AX167" s="14" t="s">
        <v>83</v>
      </c>
      <c r="AY167" s="225" t="s">
        <v>220</v>
      </c>
    </row>
    <row r="168" spans="1:65" s="2" customFormat="1" ht="24">
      <c r="A168" s="34"/>
      <c r="B168" s="35"/>
      <c r="C168" s="226" t="s">
        <v>316</v>
      </c>
      <c r="D168" s="226" t="s">
        <v>408</v>
      </c>
      <c r="E168" s="227" t="s">
        <v>3693</v>
      </c>
      <c r="F168" s="228" t="s">
        <v>3694</v>
      </c>
      <c r="G168" s="229" t="s">
        <v>405</v>
      </c>
      <c r="H168" s="230">
        <v>21</v>
      </c>
      <c r="I168" s="231"/>
      <c r="J168" s="232">
        <f>ROUND(I168*H168,2)</f>
        <v>0</v>
      </c>
      <c r="K168" s="228" t="s">
        <v>226</v>
      </c>
      <c r="L168" s="233"/>
      <c r="M168" s="234" t="s">
        <v>1</v>
      </c>
      <c r="N168" s="235" t="s">
        <v>42</v>
      </c>
      <c r="O168" s="71"/>
      <c r="P168" s="199">
        <f>O168*H168</f>
        <v>0</v>
      </c>
      <c r="Q168" s="199">
        <v>0.0034</v>
      </c>
      <c r="R168" s="199">
        <f>Q168*H168</f>
        <v>0.07139999999999999</v>
      </c>
      <c r="S168" s="199">
        <v>0</v>
      </c>
      <c r="T168" s="200">
        <f>S168*H168</f>
        <v>0</v>
      </c>
      <c r="U168" s="34"/>
      <c r="V168" s="34"/>
      <c r="W168" s="34"/>
      <c r="X168" s="34"/>
      <c r="Y168" s="34"/>
      <c r="Z168" s="34"/>
      <c r="AA168" s="34"/>
      <c r="AB168" s="34"/>
      <c r="AC168" s="34"/>
      <c r="AD168" s="34"/>
      <c r="AE168" s="34"/>
      <c r="AR168" s="201" t="s">
        <v>262</v>
      </c>
      <c r="AT168" s="201" t="s">
        <v>408</v>
      </c>
      <c r="AU168" s="201" t="s">
        <v>89</v>
      </c>
      <c r="AY168" s="17" t="s">
        <v>220</v>
      </c>
      <c r="BE168" s="202">
        <f>IF(N168="základní",J168,0)</f>
        <v>0</v>
      </c>
      <c r="BF168" s="202">
        <f>IF(N168="snížená",J168,0)</f>
        <v>0</v>
      </c>
      <c r="BG168" s="202">
        <f>IF(N168="zákl. přenesená",J168,0)</f>
        <v>0</v>
      </c>
      <c r="BH168" s="202">
        <f>IF(N168="sníž. přenesená",J168,0)</f>
        <v>0</v>
      </c>
      <c r="BI168" s="202">
        <f>IF(N168="nulová",J168,0)</f>
        <v>0</v>
      </c>
      <c r="BJ168" s="17" t="s">
        <v>89</v>
      </c>
      <c r="BK168" s="202">
        <f>ROUND(I168*H168,2)</f>
        <v>0</v>
      </c>
      <c r="BL168" s="17" t="s">
        <v>227</v>
      </c>
      <c r="BM168" s="201" t="s">
        <v>3695</v>
      </c>
    </row>
    <row r="169" spans="1:65" s="2" customFormat="1" ht="24">
      <c r="A169" s="34"/>
      <c r="B169" s="35"/>
      <c r="C169" s="226" t="s">
        <v>321</v>
      </c>
      <c r="D169" s="226" t="s">
        <v>408</v>
      </c>
      <c r="E169" s="227" t="s">
        <v>3696</v>
      </c>
      <c r="F169" s="228" t="s">
        <v>3697</v>
      </c>
      <c r="G169" s="229" t="s">
        <v>405</v>
      </c>
      <c r="H169" s="230">
        <v>6</v>
      </c>
      <c r="I169" s="231"/>
      <c r="J169" s="232">
        <f>ROUND(I169*H169,2)</f>
        <v>0</v>
      </c>
      <c r="K169" s="228" t="s">
        <v>226</v>
      </c>
      <c r="L169" s="233"/>
      <c r="M169" s="234" t="s">
        <v>1</v>
      </c>
      <c r="N169" s="235" t="s">
        <v>42</v>
      </c>
      <c r="O169" s="71"/>
      <c r="P169" s="199">
        <f>O169*H169</f>
        <v>0</v>
      </c>
      <c r="Q169" s="199">
        <v>0.002</v>
      </c>
      <c r="R169" s="199">
        <f>Q169*H169</f>
        <v>0.012</v>
      </c>
      <c r="S169" s="199">
        <v>0</v>
      </c>
      <c r="T169" s="200">
        <f>S169*H169</f>
        <v>0</v>
      </c>
      <c r="U169" s="34"/>
      <c r="V169" s="34"/>
      <c r="W169" s="34"/>
      <c r="X169" s="34"/>
      <c r="Y169" s="34"/>
      <c r="Z169" s="34"/>
      <c r="AA169" s="34"/>
      <c r="AB169" s="34"/>
      <c r="AC169" s="34"/>
      <c r="AD169" s="34"/>
      <c r="AE169" s="34"/>
      <c r="AR169" s="201" t="s">
        <v>262</v>
      </c>
      <c r="AT169" s="201" t="s">
        <v>408</v>
      </c>
      <c r="AU169" s="201" t="s">
        <v>89</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227</v>
      </c>
      <c r="BM169" s="201" t="s">
        <v>3698</v>
      </c>
    </row>
    <row r="170" spans="1:65" s="2" customFormat="1" ht="36">
      <c r="A170" s="34"/>
      <c r="B170" s="35"/>
      <c r="C170" s="190" t="s">
        <v>7</v>
      </c>
      <c r="D170" s="190" t="s">
        <v>222</v>
      </c>
      <c r="E170" s="191" t="s">
        <v>3699</v>
      </c>
      <c r="F170" s="192" t="s">
        <v>3820</v>
      </c>
      <c r="G170" s="193" t="s">
        <v>405</v>
      </c>
      <c r="H170" s="194">
        <v>1</v>
      </c>
      <c r="I170" s="195"/>
      <c r="J170" s="196">
        <f>ROUND(I170*H170,2)</f>
        <v>0</v>
      </c>
      <c r="K170" s="192" t="s">
        <v>226</v>
      </c>
      <c r="L170" s="39"/>
      <c r="M170" s="197" t="s">
        <v>1</v>
      </c>
      <c r="N170" s="198" t="s">
        <v>42</v>
      </c>
      <c r="O170" s="71"/>
      <c r="P170" s="199">
        <f>O170*H170</f>
        <v>0</v>
      </c>
      <c r="Q170" s="199">
        <v>0</v>
      </c>
      <c r="R170" s="199">
        <f>Q170*H170</f>
        <v>0</v>
      </c>
      <c r="S170" s="199">
        <v>0</v>
      </c>
      <c r="T170" s="200">
        <f>S170*H170</f>
        <v>0</v>
      </c>
      <c r="U170" s="34"/>
      <c r="V170" s="34"/>
      <c r="W170" s="34"/>
      <c r="X170" s="34"/>
      <c r="Y170" s="34"/>
      <c r="Z170" s="34"/>
      <c r="AA170" s="34"/>
      <c r="AB170" s="34"/>
      <c r="AC170" s="34"/>
      <c r="AD170" s="34"/>
      <c r="AE170" s="34"/>
      <c r="AR170" s="201" t="s">
        <v>227</v>
      </c>
      <c r="AT170" s="201" t="s">
        <v>222</v>
      </c>
      <c r="AU170" s="201" t="s">
        <v>89</v>
      </c>
      <c r="AY170" s="17" t="s">
        <v>220</v>
      </c>
      <c r="BE170" s="202">
        <f>IF(N170="základní",J170,0)</f>
        <v>0</v>
      </c>
      <c r="BF170" s="202">
        <f>IF(N170="snížená",J170,0)</f>
        <v>0</v>
      </c>
      <c r="BG170" s="202">
        <f>IF(N170="zákl. přenesená",J170,0)</f>
        <v>0</v>
      </c>
      <c r="BH170" s="202">
        <f>IF(N170="sníž. přenesená",J170,0)</f>
        <v>0</v>
      </c>
      <c r="BI170" s="202">
        <f>IF(N170="nulová",J170,0)</f>
        <v>0</v>
      </c>
      <c r="BJ170" s="17" t="s">
        <v>89</v>
      </c>
      <c r="BK170" s="202">
        <f>ROUND(I170*H170,2)</f>
        <v>0</v>
      </c>
      <c r="BL170" s="17" t="s">
        <v>227</v>
      </c>
      <c r="BM170" s="201" t="s">
        <v>3700</v>
      </c>
    </row>
    <row r="171" spans="1:65" s="2" customFormat="1" ht="36">
      <c r="A171" s="34"/>
      <c r="B171" s="35"/>
      <c r="C171" s="190" t="s">
        <v>330</v>
      </c>
      <c r="D171" s="190" t="s">
        <v>222</v>
      </c>
      <c r="E171" s="191" t="s">
        <v>3701</v>
      </c>
      <c r="F171" s="192" t="s">
        <v>3819</v>
      </c>
      <c r="G171" s="193" t="s">
        <v>405</v>
      </c>
      <c r="H171" s="194">
        <v>1</v>
      </c>
      <c r="I171" s="195"/>
      <c r="J171" s="196">
        <f>ROUND(I171*H171,2)</f>
        <v>0</v>
      </c>
      <c r="K171" s="192" t="s">
        <v>226</v>
      </c>
      <c r="L171" s="39"/>
      <c r="M171" s="197" t="s">
        <v>1</v>
      </c>
      <c r="N171" s="198" t="s">
        <v>42</v>
      </c>
      <c r="O171" s="71"/>
      <c r="P171" s="199">
        <f>O171*H171</f>
        <v>0</v>
      </c>
      <c r="Q171" s="199">
        <v>0</v>
      </c>
      <c r="R171" s="199">
        <f>Q171*H171</f>
        <v>0</v>
      </c>
      <c r="S171" s="199">
        <v>0</v>
      </c>
      <c r="T171" s="200">
        <f>S171*H171</f>
        <v>0</v>
      </c>
      <c r="U171" s="34"/>
      <c r="V171" s="34"/>
      <c r="W171" s="34"/>
      <c r="X171" s="34"/>
      <c r="Y171" s="34"/>
      <c r="Z171" s="34"/>
      <c r="AA171" s="34"/>
      <c r="AB171" s="34"/>
      <c r="AC171" s="34"/>
      <c r="AD171" s="34"/>
      <c r="AE171" s="34"/>
      <c r="AR171" s="201" t="s">
        <v>227</v>
      </c>
      <c r="AT171" s="201" t="s">
        <v>222</v>
      </c>
      <c r="AU171" s="201" t="s">
        <v>89</v>
      </c>
      <c r="AY171" s="17" t="s">
        <v>220</v>
      </c>
      <c r="BE171" s="202">
        <f>IF(N171="základní",J171,0)</f>
        <v>0</v>
      </c>
      <c r="BF171" s="202">
        <f>IF(N171="snížená",J171,0)</f>
        <v>0</v>
      </c>
      <c r="BG171" s="202">
        <f>IF(N171="zákl. přenesená",J171,0)</f>
        <v>0</v>
      </c>
      <c r="BH171" s="202">
        <f>IF(N171="sníž. přenesená",J171,0)</f>
        <v>0</v>
      </c>
      <c r="BI171" s="202">
        <f>IF(N171="nulová",J171,0)</f>
        <v>0</v>
      </c>
      <c r="BJ171" s="17" t="s">
        <v>89</v>
      </c>
      <c r="BK171" s="202">
        <f>ROUND(I171*H171,2)</f>
        <v>0</v>
      </c>
      <c r="BL171" s="17" t="s">
        <v>227</v>
      </c>
      <c r="BM171" s="201" t="s">
        <v>3702</v>
      </c>
    </row>
    <row r="172" spans="1:65" s="2" customFormat="1" ht="33" customHeight="1">
      <c r="A172" s="34"/>
      <c r="B172" s="35"/>
      <c r="C172" s="190" t="s">
        <v>336</v>
      </c>
      <c r="D172" s="190" t="s">
        <v>222</v>
      </c>
      <c r="E172" s="191" t="s">
        <v>3703</v>
      </c>
      <c r="F172" s="192" t="s">
        <v>3704</v>
      </c>
      <c r="G172" s="193" t="s">
        <v>301</v>
      </c>
      <c r="H172" s="194">
        <v>75.723</v>
      </c>
      <c r="I172" s="195"/>
      <c r="J172" s="196">
        <f>ROUND(I172*H172,2)</f>
        <v>0</v>
      </c>
      <c r="K172" s="192" t="s">
        <v>226</v>
      </c>
      <c r="L172" s="39"/>
      <c r="M172" s="197" t="s">
        <v>1</v>
      </c>
      <c r="N172" s="198" t="s">
        <v>42</v>
      </c>
      <c r="O172" s="71"/>
      <c r="P172" s="199">
        <f>O172*H172</f>
        <v>0</v>
      </c>
      <c r="Q172" s="199">
        <v>0.29104</v>
      </c>
      <c r="R172" s="199">
        <f>Q172*H172</f>
        <v>22.03842192</v>
      </c>
      <c r="S172" s="199">
        <v>0</v>
      </c>
      <c r="T172" s="200">
        <f>S172*H172</f>
        <v>0</v>
      </c>
      <c r="U172" s="34"/>
      <c r="V172" s="34"/>
      <c r="W172" s="34"/>
      <c r="X172" s="34"/>
      <c r="Y172" s="34"/>
      <c r="Z172" s="34"/>
      <c r="AA172" s="34"/>
      <c r="AB172" s="34"/>
      <c r="AC172" s="34"/>
      <c r="AD172" s="34"/>
      <c r="AE172" s="34"/>
      <c r="AR172" s="201" t="s">
        <v>227</v>
      </c>
      <c r="AT172" s="201" t="s">
        <v>222</v>
      </c>
      <c r="AU172" s="201" t="s">
        <v>89</v>
      </c>
      <c r="AY172" s="17" t="s">
        <v>220</v>
      </c>
      <c r="BE172" s="202">
        <f>IF(N172="základní",J172,0)</f>
        <v>0</v>
      </c>
      <c r="BF172" s="202">
        <f>IF(N172="snížená",J172,0)</f>
        <v>0</v>
      </c>
      <c r="BG172" s="202">
        <f>IF(N172="zákl. přenesená",J172,0)</f>
        <v>0</v>
      </c>
      <c r="BH172" s="202">
        <f>IF(N172="sníž. přenesená",J172,0)</f>
        <v>0</v>
      </c>
      <c r="BI172" s="202">
        <f>IF(N172="nulová",J172,0)</f>
        <v>0</v>
      </c>
      <c r="BJ172" s="17" t="s">
        <v>89</v>
      </c>
      <c r="BK172" s="202">
        <f>ROUND(I172*H172,2)</f>
        <v>0</v>
      </c>
      <c r="BL172" s="17" t="s">
        <v>227</v>
      </c>
      <c r="BM172" s="201" t="s">
        <v>3705</v>
      </c>
    </row>
    <row r="173" spans="2:51" s="13" customFormat="1" ht="12">
      <c r="B173" s="203"/>
      <c r="C173" s="204"/>
      <c r="D173" s="205" t="s">
        <v>229</v>
      </c>
      <c r="E173" s="206" t="s">
        <v>1</v>
      </c>
      <c r="F173" s="207" t="s">
        <v>3706</v>
      </c>
      <c r="G173" s="204"/>
      <c r="H173" s="208">
        <v>14.048</v>
      </c>
      <c r="I173" s="209"/>
      <c r="J173" s="204"/>
      <c r="K173" s="204"/>
      <c r="L173" s="210"/>
      <c r="M173" s="211"/>
      <c r="N173" s="212"/>
      <c r="O173" s="212"/>
      <c r="P173" s="212"/>
      <c r="Q173" s="212"/>
      <c r="R173" s="212"/>
      <c r="S173" s="212"/>
      <c r="T173" s="213"/>
      <c r="AT173" s="214" t="s">
        <v>229</v>
      </c>
      <c r="AU173" s="214" t="s">
        <v>89</v>
      </c>
      <c r="AV173" s="13" t="s">
        <v>89</v>
      </c>
      <c r="AW173" s="13" t="s">
        <v>31</v>
      </c>
      <c r="AX173" s="13" t="s">
        <v>76</v>
      </c>
      <c r="AY173" s="214" t="s">
        <v>220</v>
      </c>
    </row>
    <row r="174" spans="2:51" s="13" customFormat="1" ht="12">
      <c r="B174" s="203"/>
      <c r="C174" s="204"/>
      <c r="D174" s="205" t="s">
        <v>229</v>
      </c>
      <c r="E174" s="206" t="s">
        <v>1</v>
      </c>
      <c r="F174" s="207" t="s">
        <v>3707</v>
      </c>
      <c r="G174" s="204"/>
      <c r="H174" s="208">
        <v>33.255</v>
      </c>
      <c r="I174" s="209"/>
      <c r="J174" s="204"/>
      <c r="K174" s="204"/>
      <c r="L174" s="210"/>
      <c r="M174" s="211"/>
      <c r="N174" s="212"/>
      <c r="O174" s="212"/>
      <c r="P174" s="212"/>
      <c r="Q174" s="212"/>
      <c r="R174" s="212"/>
      <c r="S174" s="212"/>
      <c r="T174" s="213"/>
      <c r="AT174" s="214" t="s">
        <v>229</v>
      </c>
      <c r="AU174" s="214" t="s">
        <v>89</v>
      </c>
      <c r="AV174" s="13" t="s">
        <v>89</v>
      </c>
      <c r="AW174" s="13" t="s">
        <v>31</v>
      </c>
      <c r="AX174" s="13" t="s">
        <v>76</v>
      </c>
      <c r="AY174" s="214" t="s">
        <v>220</v>
      </c>
    </row>
    <row r="175" spans="2:51" s="13" customFormat="1" ht="12">
      <c r="B175" s="203"/>
      <c r="C175" s="204"/>
      <c r="D175" s="205" t="s">
        <v>229</v>
      </c>
      <c r="E175" s="206" t="s">
        <v>1</v>
      </c>
      <c r="F175" s="207" t="s">
        <v>3708</v>
      </c>
      <c r="G175" s="204"/>
      <c r="H175" s="208">
        <v>28.42</v>
      </c>
      <c r="I175" s="209"/>
      <c r="J175" s="204"/>
      <c r="K175" s="204"/>
      <c r="L175" s="210"/>
      <c r="M175" s="211"/>
      <c r="N175" s="212"/>
      <c r="O175" s="212"/>
      <c r="P175" s="212"/>
      <c r="Q175" s="212"/>
      <c r="R175" s="212"/>
      <c r="S175" s="212"/>
      <c r="T175" s="213"/>
      <c r="AT175" s="214" t="s">
        <v>229</v>
      </c>
      <c r="AU175" s="214" t="s">
        <v>89</v>
      </c>
      <c r="AV175" s="13" t="s">
        <v>89</v>
      </c>
      <c r="AW175" s="13" t="s">
        <v>31</v>
      </c>
      <c r="AX175" s="13" t="s">
        <v>76</v>
      </c>
      <c r="AY175" s="214" t="s">
        <v>220</v>
      </c>
    </row>
    <row r="176" spans="2:51" s="14" customFormat="1" ht="12">
      <c r="B176" s="215"/>
      <c r="C176" s="216"/>
      <c r="D176" s="205" t="s">
        <v>229</v>
      </c>
      <c r="E176" s="217" t="s">
        <v>1</v>
      </c>
      <c r="F176" s="218" t="s">
        <v>249</v>
      </c>
      <c r="G176" s="216"/>
      <c r="H176" s="219">
        <v>75.72300000000001</v>
      </c>
      <c r="I176" s="220"/>
      <c r="J176" s="216"/>
      <c r="K176" s="216"/>
      <c r="L176" s="221"/>
      <c r="M176" s="222"/>
      <c r="N176" s="223"/>
      <c r="O176" s="223"/>
      <c r="P176" s="223"/>
      <c r="Q176" s="223"/>
      <c r="R176" s="223"/>
      <c r="S176" s="223"/>
      <c r="T176" s="224"/>
      <c r="AT176" s="225" t="s">
        <v>229</v>
      </c>
      <c r="AU176" s="225" t="s">
        <v>89</v>
      </c>
      <c r="AV176" s="14" t="s">
        <v>227</v>
      </c>
      <c r="AW176" s="14" t="s">
        <v>31</v>
      </c>
      <c r="AX176" s="14" t="s">
        <v>83</v>
      </c>
      <c r="AY176" s="225" t="s">
        <v>220</v>
      </c>
    </row>
    <row r="177" spans="1:65" s="2" customFormat="1" ht="36">
      <c r="A177" s="34"/>
      <c r="B177" s="35"/>
      <c r="C177" s="190" t="s">
        <v>342</v>
      </c>
      <c r="D177" s="190" t="s">
        <v>222</v>
      </c>
      <c r="E177" s="191" t="s">
        <v>2960</v>
      </c>
      <c r="F177" s="192" t="s">
        <v>2961</v>
      </c>
      <c r="G177" s="193" t="s">
        <v>301</v>
      </c>
      <c r="H177" s="194">
        <v>109.274</v>
      </c>
      <c r="I177" s="195"/>
      <c r="J177" s="196">
        <f>ROUND(I177*H177,2)</f>
        <v>0</v>
      </c>
      <c r="K177" s="192" t="s">
        <v>226</v>
      </c>
      <c r="L177" s="39"/>
      <c r="M177" s="197" t="s">
        <v>1</v>
      </c>
      <c r="N177" s="198" t="s">
        <v>42</v>
      </c>
      <c r="O177" s="71"/>
      <c r="P177" s="199">
        <f>O177*H177</f>
        <v>0</v>
      </c>
      <c r="Q177" s="199">
        <v>0.29104</v>
      </c>
      <c r="R177" s="199">
        <f>Q177*H177</f>
        <v>31.803104960000002</v>
      </c>
      <c r="S177" s="199">
        <v>0</v>
      </c>
      <c r="T177" s="200">
        <f>S177*H177</f>
        <v>0</v>
      </c>
      <c r="U177" s="34"/>
      <c r="V177" s="34"/>
      <c r="W177" s="34"/>
      <c r="X177" s="34"/>
      <c r="Y177" s="34"/>
      <c r="Z177" s="34"/>
      <c r="AA177" s="34"/>
      <c r="AB177" s="34"/>
      <c r="AC177" s="34"/>
      <c r="AD177" s="34"/>
      <c r="AE177" s="34"/>
      <c r="AR177" s="201" t="s">
        <v>227</v>
      </c>
      <c r="AT177" s="201" t="s">
        <v>222</v>
      </c>
      <c r="AU177" s="201" t="s">
        <v>89</v>
      </c>
      <c r="AY177" s="17" t="s">
        <v>220</v>
      </c>
      <c r="BE177" s="202">
        <f>IF(N177="základní",J177,0)</f>
        <v>0</v>
      </c>
      <c r="BF177" s="202">
        <f>IF(N177="snížená",J177,0)</f>
        <v>0</v>
      </c>
      <c r="BG177" s="202">
        <f>IF(N177="zákl. přenesená",J177,0)</f>
        <v>0</v>
      </c>
      <c r="BH177" s="202">
        <f>IF(N177="sníž. přenesená",J177,0)</f>
        <v>0</v>
      </c>
      <c r="BI177" s="202">
        <f>IF(N177="nulová",J177,0)</f>
        <v>0</v>
      </c>
      <c r="BJ177" s="17" t="s">
        <v>89</v>
      </c>
      <c r="BK177" s="202">
        <f>ROUND(I177*H177,2)</f>
        <v>0</v>
      </c>
      <c r="BL177" s="17" t="s">
        <v>227</v>
      </c>
      <c r="BM177" s="201" t="s">
        <v>3709</v>
      </c>
    </row>
    <row r="178" spans="2:51" s="13" customFormat="1" ht="22.5">
      <c r="B178" s="203"/>
      <c r="C178" s="204"/>
      <c r="D178" s="205" t="s">
        <v>229</v>
      </c>
      <c r="E178" s="206" t="s">
        <v>1</v>
      </c>
      <c r="F178" s="207" t="s">
        <v>3710</v>
      </c>
      <c r="G178" s="204"/>
      <c r="H178" s="208">
        <v>26.254</v>
      </c>
      <c r="I178" s="209"/>
      <c r="J178" s="204"/>
      <c r="K178" s="204"/>
      <c r="L178" s="210"/>
      <c r="M178" s="211"/>
      <c r="N178" s="212"/>
      <c r="O178" s="212"/>
      <c r="P178" s="212"/>
      <c r="Q178" s="212"/>
      <c r="R178" s="212"/>
      <c r="S178" s="212"/>
      <c r="T178" s="213"/>
      <c r="AT178" s="214" t="s">
        <v>229</v>
      </c>
      <c r="AU178" s="214" t="s">
        <v>89</v>
      </c>
      <c r="AV178" s="13" t="s">
        <v>89</v>
      </c>
      <c r="AW178" s="13" t="s">
        <v>31</v>
      </c>
      <c r="AX178" s="13" t="s">
        <v>76</v>
      </c>
      <c r="AY178" s="214" t="s">
        <v>220</v>
      </c>
    </row>
    <row r="179" spans="2:51" s="13" customFormat="1" ht="22.5">
      <c r="B179" s="203"/>
      <c r="C179" s="204"/>
      <c r="D179" s="205" t="s">
        <v>229</v>
      </c>
      <c r="E179" s="206" t="s">
        <v>1</v>
      </c>
      <c r="F179" s="207" t="s">
        <v>3711</v>
      </c>
      <c r="G179" s="204"/>
      <c r="H179" s="208">
        <v>83.02</v>
      </c>
      <c r="I179" s="209"/>
      <c r="J179" s="204"/>
      <c r="K179" s="204"/>
      <c r="L179" s="210"/>
      <c r="M179" s="211"/>
      <c r="N179" s="212"/>
      <c r="O179" s="212"/>
      <c r="P179" s="212"/>
      <c r="Q179" s="212"/>
      <c r="R179" s="212"/>
      <c r="S179" s="212"/>
      <c r="T179" s="213"/>
      <c r="AT179" s="214" t="s">
        <v>229</v>
      </c>
      <c r="AU179" s="214" t="s">
        <v>89</v>
      </c>
      <c r="AV179" s="13" t="s">
        <v>89</v>
      </c>
      <c r="AW179" s="13" t="s">
        <v>31</v>
      </c>
      <c r="AX179" s="13" t="s">
        <v>76</v>
      </c>
      <c r="AY179" s="214" t="s">
        <v>220</v>
      </c>
    </row>
    <row r="180" spans="2:51" s="14" customFormat="1" ht="12">
      <c r="B180" s="215"/>
      <c r="C180" s="216"/>
      <c r="D180" s="205" t="s">
        <v>229</v>
      </c>
      <c r="E180" s="217" t="s">
        <v>1</v>
      </c>
      <c r="F180" s="218" t="s">
        <v>249</v>
      </c>
      <c r="G180" s="216"/>
      <c r="H180" s="219">
        <v>109.274</v>
      </c>
      <c r="I180" s="220"/>
      <c r="J180" s="216"/>
      <c r="K180" s="216"/>
      <c r="L180" s="221"/>
      <c r="M180" s="222"/>
      <c r="N180" s="223"/>
      <c r="O180" s="223"/>
      <c r="P180" s="223"/>
      <c r="Q180" s="223"/>
      <c r="R180" s="223"/>
      <c r="S180" s="223"/>
      <c r="T180" s="224"/>
      <c r="AT180" s="225" t="s">
        <v>229</v>
      </c>
      <c r="AU180" s="225" t="s">
        <v>89</v>
      </c>
      <c r="AV180" s="14" t="s">
        <v>227</v>
      </c>
      <c r="AW180" s="14" t="s">
        <v>31</v>
      </c>
      <c r="AX180" s="14" t="s">
        <v>83</v>
      </c>
      <c r="AY180" s="225" t="s">
        <v>220</v>
      </c>
    </row>
    <row r="181" spans="1:65" s="2" customFormat="1" ht="24">
      <c r="A181" s="34"/>
      <c r="B181" s="35"/>
      <c r="C181" s="190" t="s">
        <v>346</v>
      </c>
      <c r="D181" s="190" t="s">
        <v>222</v>
      </c>
      <c r="E181" s="191" t="s">
        <v>3712</v>
      </c>
      <c r="F181" s="192" t="s">
        <v>3713</v>
      </c>
      <c r="G181" s="193" t="s">
        <v>308</v>
      </c>
      <c r="H181" s="194">
        <v>33.76</v>
      </c>
      <c r="I181" s="195"/>
      <c r="J181" s="196">
        <f>ROUND(I181*H181,2)</f>
        <v>0</v>
      </c>
      <c r="K181" s="192" t="s">
        <v>226</v>
      </c>
      <c r="L181" s="39"/>
      <c r="M181" s="197" t="s">
        <v>1</v>
      </c>
      <c r="N181" s="198" t="s">
        <v>42</v>
      </c>
      <c r="O181" s="71"/>
      <c r="P181" s="199">
        <f>O181*H181</f>
        <v>0</v>
      </c>
      <c r="Q181" s="199">
        <v>0.04634</v>
      </c>
      <c r="R181" s="199">
        <f>Q181*H181</f>
        <v>1.5644383999999998</v>
      </c>
      <c r="S181" s="199">
        <v>0</v>
      </c>
      <c r="T181" s="200">
        <f>S181*H181</f>
        <v>0</v>
      </c>
      <c r="U181" s="34"/>
      <c r="V181" s="34"/>
      <c r="W181" s="34"/>
      <c r="X181" s="34"/>
      <c r="Y181" s="34"/>
      <c r="Z181" s="34"/>
      <c r="AA181" s="34"/>
      <c r="AB181" s="34"/>
      <c r="AC181" s="34"/>
      <c r="AD181" s="34"/>
      <c r="AE181" s="34"/>
      <c r="AR181" s="201" t="s">
        <v>227</v>
      </c>
      <c r="AT181" s="201" t="s">
        <v>222</v>
      </c>
      <c r="AU181" s="201" t="s">
        <v>89</v>
      </c>
      <c r="AY181" s="17" t="s">
        <v>220</v>
      </c>
      <c r="BE181" s="202">
        <f>IF(N181="základní",J181,0)</f>
        <v>0</v>
      </c>
      <c r="BF181" s="202">
        <f>IF(N181="snížená",J181,0)</f>
        <v>0</v>
      </c>
      <c r="BG181" s="202">
        <f>IF(N181="zákl. přenesená",J181,0)</f>
        <v>0</v>
      </c>
      <c r="BH181" s="202">
        <f>IF(N181="sníž. přenesená",J181,0)</f>
        <v>0</v>
      </c>
      <c r="BI181" s="202">
        <f>IF(N181="nulová",J181,0)</f>
        <v>0</v>
      </c>
      <c r="BJ181" s="17" t="s">
        <v>89</v>
      </c>
      <c r="BK181" s="202">
        <f>ROUND(I181*H181,2)</f>
        <v>0</v>
      </c>
      <c r="BL181" s="17" t="s">
        <v>227</v>
      </c>
      <c r="BM181" s="201" t="s">
        <v>3714</v>
      </c>
    </row>
    <row r="182" spans="2:51" s="13" customFormat="1" ht="12">
      <c r="B182" s="203"/>
      <c r="C182" s="204"/>
      <c r="D182" s="205" t="s">
        <v>229</v>
      </c>
      <c r="E182" s="206" t="s">
        <v>1</v>
      </c>
      <c r="F182" s="207" t="s">
        <v>3715</v>
      </c>
      <c r="G182" s="204"/>
      <c r="H182" s="208">
        <v>33.76</v>
      </c>
      <c r="I182" s="209"/>
      <c r="J182" s="204"/>
      <c r="K182" s="204"/>
      <c r="L182" s="210"/>
      <c r="M182" s="211"/>
      <c r="N182" s="212"/>
      <c r="O182" s="212"/>
      <c r="P182" s="212"/>
      <c r="Q182" s="212"/>
      <c r="R182" s="212"/>
      <c r="S182" s="212"/>
      <c r="T182" s="213"/>
      <c r="AT182" s="214" t="s">
        <v>229</v>
      </c>
      <c r="AU182" s="214" t="s">
        <v>89</v>
      </c>
      <c r="AV182" s="13" t="s">
        <v>89</v>
      </c>
      <c r="AW182" s="13" t="s">
        <v>31</v>
      </c>
      <c r="AX182" s="13" t="s">
        <v>83</v>
      </c>
      <c r="AY182" s="214" t="s">
        <v>220</v>
      </c>
    </row>
    <row r="183" spans="1:65" s="2" customFormat="1" ht="24">
      <c r="A183" s="34"/>
      <c r="B183" s="35"/>
      <c r="C183" s="190" t="s">
        <v>352</v>
      </c>
      <c r="D183" s="190" t="s">
        <v>222</v>
      </c>
      <c r="E183" s="191" t="s">
        <v>3716</v>
      </c>
      <c r="F183" s="192" t="s">
        <v>3717</v>
      </c>
      <c r="G183" s="193" t="s">
        <v>308</v>
      </c>
      <c r="H183" s="194">
        <v>35.12</v>
      </c>
      <c r="I183" s="195"/>
      <c r="J183" s="196">
        <f>ROUND(I183*H183,2)</f>
        <v>0</v>
      </c>
      <c r="K183" s="192" t="s">
        <v>226</v>
      </c>
      <c r="L183" s="39"/>
      <c r="M183" s="197" t="s">
        <v>1</v>
      </c>
      <c r="N183" s="198" t="s">
        <v>42</v>
      </c>
      <c r="O183" s="71"/>
      <c r="P183" s="199">
        <f>O183*H183</f>
        <v>0</v>
      </c>
      <c r="Q183" s="199">
        <v>0.0419</v>
      </c>
      <c r="R183" s="199">
        <f>Q183*H183</f>
        <v>1.471528</v>
      </c>
      <c r="S183" s="199">
        <v>0</v>
      </c>
      <c r="T183" s="200">
        <f>S183*H183</f>
        <v>0</v>
      </c>
      <c r="U183" s="34"/>
      <c r="V183" s="34"/>
      <c r="W183" s="34"/>
      <c r="X183" s="34"/>
      <c r="Y183" s="34"/>
      <c r="Z183" s="34"/>
      <c r="AA183" s="34"/>
      <c r="AB183" s="34"/>
      <c r="AC183" s="34"/>
      <c r="AD183" s="34"/>
      <c r="AE183" s="34"/>
      <c r="AR183" s="201" t="s">
        <v>227</v>
      </c>
      <c r="AT183" s="201" t="s">
        <v>222</v>
      </c>
      <c r="AU183" s="201" t="s">
        <v>89</v>
      </c>
      <c r="AY183" s="17" t="s">
        <v>220</v>
      </c>
      <c r="BE183" s="202">
        <f>IF(N183="základní",J183,0)</f>
        <v>0</v>
      </c>
      <c r="BF183" s="202">
        <f>IF(N183="snížená",J183,0)</f>
        <v>0</v>
      </c>
      <c r="BG183" s="202">
        <f>IF(N183="zákl. přenesená",J183,0)</f>
        <v>0</v>
      </c>
      <c r="BH183" s="202">
        <f>IF(N183="sníž. přenesená",J183,0)</f>
        <v>0</v>
      </c>
      <c r="BI183" s="202">
        <f>IF(N183="nulová",J183,0)</f>
        <v>0</v>
      </c>
      <c r="BJ183" s="17" t="s">
        <v>89</v>
      </c>
      <c r="BK183" s="202">
        <f>ROUND(I183*H183,2)</f>
        <v>0</v>
      </c>
      <c r="BL183" s="17" t="s">
        <v>227</v>
      </c>
      <c r="BM183" s="201" t="s">
        <v>3718</v>
      </c>
    </row>
    <row r="184" spans="1:65" s="2" customFormat="1" ht="33" customHeight="1">
      <c r="A184" s="34"/>
      <c r="B184" s="35"/>
      <c r="C184" s="190" t="s">
        <v>357</v>
      </c>
      <c r="D184" s="190" t="s">
        <v>222</v>
      </c>
      <c r="E184" s="191" t="s">
        <v>3719</v>
      </c>
      <c r="F184" s="192" t="s">
        <v>3720</v>
      </c>
      <c r="G184" s="193" t="s">
        <v>308</v>
      </c>
      <c r="H184" s="194">
        <v>35.12</v>
      </c>
      <c r="I184" s="195"/>
      <c r="J184" s="196">
        <f>ROUND(I184*H184,2)</f>
        <v>0</v>
      </c>
      <c r="K184" s="192" t="s">
        <v>226</v>
      </c>
      <c r="L184" s="39"/>
      <c r="M184" s="197" t="s">
        <v>1</v>
      </c>
      <c r="N184" s="198" t="s">
        <v>42</v>
      </c>
      <c r="O184" s="71"/>
      <c r="P184" s="199">
        <f>O184*H184</f>
        <v>0</v>
      </c>
      <c r="Q184" s="199">
        <v>0</v>
      </c>
      <c r="R184" s="199">
        <f>Q184*H184</f>
        <v>0</v>
      </c>
      <c r="S184" s="199">
        <v>0</v>
      </c>
      <c r="T184" s="200">
        <f>S184*H184</f>
        <v>0</v>
      </c>
      <c r="U184" s="34"/>
      <c r="V184" s="34"/>
      <c r="W184" s="34"/>
      <c r="X184" s="34"/>
      <c r="Y184" s="34"/>
      <c r="Z184" s="34"/>
      <c r="AA184" s="34"/>
      <c r="AB184" s="34"/>
      <c r="AC184" s="34"/>
      <c r="AD184" s="34"/>
      <c r="AE184" s="34"/>
      <c r="AR184" s="201" t="s">
        <v>227</v>
      </c>
      <c r="AT184" s="201" t="s">
        <v>222</v>
      </c>
      <c r="AU184" s="201" t="s">
        <v>89</v>
      </c>
      <c r="AY184" s="17" t="s">
        <v>220</v>
      </c>
      <c r="BE184" s="202">
        <f>IF(N184="základní",J184,0)</f>
        <v>0</v>
      </c>
      <c r="BF184" s="202">
        <f>IF(N184="snížená",J184,0)</f>
        <v>0</v>
      </c>
      <c r="BG184" s="202">
        <f>IF(N184="zákl. přenesená",J184,0)</f>
        <v>0</v>
      </c>
      <c r="BH184" s="202">
        <f>IF(N184="sníž. přenesená",J184,0)</f>
        <v>0</v>
      </c>
      <c r="BI184" s="202">
        <f>IF(N184="nulová",J184,0)</f>
        <v>0</v>
      </c>
      <c r="BJ184" s="17" t="s">
        <v>89</v>
      </c>
      <c r="BK184" s="202">
        <f>ROUND(I184*H184,2)</f>
        <v>0</v>
      </c>
      <c r="BL184" s="17" t="s">
        <v>227</v>
      </c>
      <c r="BM184" s="201" t="s">
        <v>3721</v>
      </c>
    </row>
    <row r="185" spans="1:65" s="2" customFormat="1" ht="24">
      <c r="A185" s="34"/>
      <c r="B185" s="35"/>
      <c r="C185" s="226" t="s">
        <v>364</v>
      </c>
      <c r="D185" s="226" t="s">
        <v>408</v>
      </c>
      <c r="E185" s="227" t="s">
        <v>3722</v>
      </c>
      <c r="F185" s="228" t="s">
        <v>3723</v>
      </c>
      <c r="G185" s="229" t="s">
        <v>308</v>
      </c>
      <c r="H185" s="230">
        <v>35.12</v>
      </c>
      <c r="I185" s="231"/>
      <c r="J185" s="232">
        <f>ROUND(I185*H185,2)</f>
        <v>0</v>
      </c>
      <c r="K185" s="228" t="s">
        <v>226</v>
      </c>
      <c r="L185" s="233"/>
      <c r="M185" s="234" t="s">
        <v>1</v>
      </c>
      <c r="N185" s="235" t="s">
        <v>42</v>
      </c>
      <c r="O185" s="71"/>
      <c r="P185" s="199">
        <f>O185*H185</f>
        <v>0</v>
      </c>
      <c r="Q185" s="199">
        <v>0.001</v>
      </c>
      <c r="R185" s="199">
        <f>Q185*H185</f>
        <v>0.03512</v>
      </c>
      <c r="S185" s="199">
        <v>0</v>
      </c>
      <c r="T185" s="200">
        <f>S185*H185</f>
        <v>0</v>
      </c>
      <c r="U185" s="34"/>
      <c r="V185" s="34"/>
      <c r="W185" s="34"/>
      <c r="X185" s="34"/>
      <c r="Y185" s="34"/>
      <c r="Z185" s="34"/>
      <c r="AA185" s="34"/>
      <c r="AB185" s="34"/>
      <c r="AC185" s="34"/>
      <c r="AD185" s="34"/>
      <c r="AE185" s="34"/>
      <c r="AR185" s="201" t="s">
        <v>262</v>
      </c>
      <c r="AT185" s="201" t="s">
        <v>408</v>
      </c>
      <c r="AU185" s="201" t="s">
        <v>89</v>
      </c>
      <c r="AY185" s="17" t="s">
        <v>220</v>
      </c>
      <c r="BE185" s="202">
        <f>IF(N185="základní",J185,0)</f>
        <v>0</v>
      </c>
      <c r="BF185" s="202">
        <f>IF(N185="snížená",J185,0)</f>
        <v>0</v>
      </c>
      <c r="BG185" s="202">
        <f>IF(N185="zákl. přenesená",J185,0)</f>
        <v>0</v>
      </c>
      <c r="BH185" s="202">
        <f>IF(N185="sníž. přenesená",J185,0)</f>
        <v>0</v>
      </c>
      <c r="BI185" s="202">
        <f>IF(N185="nulová",J185,0)</f>
        <v>0</v>
      </c>
      <c r="BJ185" s="17" t="s">
        <v>89</v>
      </c>
      <c r="BK185" s="202">
        <f>ROUND(I185*H185,2)</f>
        <v>0</v>
      </c>
      <c r="BL185" s="17" t="s">
        <v>227</v>
      </c>
      <c r="BM185" s="201" t="s">
        <v>3724</v>
      </c>
    </row>
    <row r="186" spans="2:63" s="12" customFormat="1" ht="22.9" customHeight="1">
      <c r="B186" s="174"/>
      <c r="C186" s="175"/>
      <c r="D186" s="176" t="s">
        <v>75</v>
      </c>
      <c r="E186" s="188" t="s">
        <v>267</v>
      </c>
      <c r="F186" s="188" t="s">
        <v>863</v>
      </c>
      <c r="G186" s="175"/>
      <c r="H186" s="175"/>
      <c r="I186" s="178"/>
      <c r="J186" s="189">
        <f>BK186</f>
        <v>0</v>
      </c>
      <c r="K186" s="175"/>
      <c r="L186" s="180"/>
      <c r="M186" s="181"/>
      <c r="N186" s="182"/>
      <c r="O186" s="182"/>
      <c r="P186" s="183">
        <f>SUM(P187:P196)</f>
        <v>0</v>
      </c>
      <c r="Q186" s="182"/>
      <c r="R186" s="183">
        <f>SUM(R187:R196)</f>
        <v>0</v>
      </c>
      <c r="S186" s="182"/>
      <c r="T186" s="184">
        <f>SUM(T187:T196)</f>
        <v>5.421070799999999</v>
      </c>
      <c r="AR186" s="185" t="s">
        <v>83</v>
      </c>
      <c r="AT186" s="186" t="s">
        <v>75</v>
      </c>
      <c r="AU186" s="186" t="s">
        <v>83</v>
      </c>
      <c r="AY186" s="185" t="s">
        <v>220</v>
      </c>
      <c r="BK186" s="187">
        <f>SUM(BK187:BK196)</f>
        <v>0</v>
      </c>
    </row>
    <row r="187" spans="1:65" s="2" customFormat="1" ht="16.5" customHeight="1">
      <c r="A187" s="34"/>
      <c r="B187" s="35"/>
      <c r="C187" s="190" t="s">
        <v>383</v>
      </c>
      <c r="D187" s="190" t="s">
        <v>222</v>
      </c>
      <c r="E187" s="191" t="s">
        <v>3725</v>
      </c>
      <c r="F187" s="192" t="s">
        <v>3726</v>
      </c>
      <c r="G187" s="193" t="s">
        <v>301</v>
      </c>
      <c r="H187" s="194">
        <v>2.66</v>
      </c>
      <c r="I187" s="195"/>
      <c r="J187" s="196">
        <f>ROUND(I187*H187,2)</f>
        <v>0</v>
      </c>
      <c r="K187" s="192" t="s">
        <v>226</v>
      </c>
      <c r="L187" s="39"/>
      <c r="M187" s="197" t="s">
        <v>1</v>
      </c>
      <c r="N187" s="198" t="s">
        <v>42</v>
      </c>
      <c r="O187" s="71"/>
      <c r="P187" s="199">
        <f>O187*H187</f>
        <v>0</v>
      </c>
      <c r="Q187" s="199">
        <v>0</v>
      </c>
      <c r="R187" s="199">
        <f>Q187*H187</f>
        <v>0</v>
      </c>
      <c r="S187" s="199">
        <v>0.324</v>
      </c>
      <c r="T187" s="200">
        <f>S187*H187</f>
        <v>0.86184</v>
      </c>
      <c r="U187" s="34"/>
      <c r="V187" s="34"/>
      <c r="W187" s="34"/>
      <c r="X187" s="34"/>
      <c r="Y187" s="34"/>
      <c r="Z187" s="34"/>
      <c r="AA187" s="34"/>
      <c r="AB187" s="34"/>
      <c r="AC187" s="34"/>
      <c r="AD187" s="34"/>
      <c r="AE187" s="34"/>
      <c r="AR187" s="201" t="s">
        <v>227</v>
      </c>
      <c r="AT187" s="201" t="s">
        <v>222</v>
      </c>
      <c r="AU187" s="201" t="s">
        <v>89</v>
      </c>
      <c r="AY187" s="17" t="s">
        <v>220</v>
      </c>
      <c r="BE187" s="202">
        <f>IF(N187="základní",J187,0)</f>
        <v>0</v>
      </c>
      <c r="BF187" s="202">
        <f>IF(N187="snížená",J187,0)</f>
        <v>0</v>
      </c>
      <c r="BG187" s="202">
        <f>IF(N187="zákl. přenesená",J187,0)</f>
        <v>0</v>
      </c>
      <c r="BH187" s="202">
        <f>IF(N187="sníž. přenesená",J187,0)</f>
        <v>0</v>
      </c>
      <c r="BI187" s="202">
        <f>IF(N187="nulová",J187,0)</f>
        <v>0</v>
      </c>
      <c r="BJ187" s="17" t="s">
        <v>89</v>
      </c>
      <c r="BK187" s="202">
        <f>ROUND(I187*H187,2)</f>
        <v>0</v>
      </c>
      <c r="BL187" s="17" t="s">
        <v>227</v>
      </c>
      <c r="BM187" s="201" t="s">
        <v>3727</v>
      </c>
    </row>
    <row r="188" spans="2:51" s="13" customFormat="1" ht="12">
      <c r="B188" s="203"/>
      <c r="C188" s="204"/>
      <c r="D188" s="205" t="s">
        <v>229</v>
      </c>
      <c r="E188" s="206" t="s">
        <v>1</v>
      </c>
      <c r="F188" s="207" t="s">
        <v>3728</v>
      </c>
      <c r="G188" s="204"/>
      <c r="H188" s="208">
        <v>2.66</v>
      </c>
      <c r="I188" s="209"/>
      <c r="J188" s="204"/>
      <c r="K188" s="204"/>
      <c r="L188" s="210"/>
      <c r="M188" s="211"/>
      <c r="N188" s="212"/>
      <c r="O188" s="212"/>
      <c r="P188" s="212"/>
      <c r="Q188" s="212"/>
      <c r="R188" s="212"/>
      <c r="S188" s="212"/>
      <c r="T188" s="213"/>
      <c r="AT188" s="214" t="s">
        <v>229</v>
      </c>
      <c r="AU188" s="214" t="s">
        <v>89</v>
      </c>
      <c r="AV188" s="13" t="s">
        <v>89</v>
      </c>
      <c r="AW188" s="13" t="s">
        <v>31</v>
      </c>
      <c r="AX188" s="13" t="s">
        <v>83</v>
      </c>
      <c r="AY188" s="214" t="s">
        <v>220</v>
      </c>
    </row>
    <row r="189" spans="1:65" s="2" customFormat="1" ht="24">
      <c r="A189" s="34"/>
      <c r="B189" s="35"/>
      <c r="C189" s="190" t="s">
        <v>389</v>
      </c>
      <c r="D189" s="190" t="s">
        <v>222</v>
      </c>
      <c r="E189" s="191" t="s">
        <v>3729</v>
      </c>
      <c r="F189" s="192" t="s">
        <v>3730</v>
      </c>
      <c r="G189" s="193" t="s">
        <v>405</v>
      </c>
      <c r="H189" s="194">
        <v>67</v>
      </c>
      <c r="I189" s="195"/>
      <c r="J189" s="196">
        <f>ROUND(I189*H189,2)</f>
        <v>0</v>
      </c>
      <c r="K189" s="192" t="s">
        <v>226</v>
      </c>
      <c r="L189" s="39"/>
      <c r="M189" s="197" t="s">
        <v>1</v>
      </c>
      <c r="N189" s="198" t="s">
        <v>42</v>
      </c>
      <c r="O189" s="71"/>
      <c r="P189" s="199">
        <f>O189*H189</f>
        <v>0</v>
      </c>
      <c r="Q189" s="199">
        <v>0</v>
      </c>
      <c r="R189" s="199">
        <f>Q189*H189</f>
        <v>0</v>
      </c>
      <c r="S189" s="199">
        <v>0.0657</v>
      </c>
      <c r="T189" s="200">
        <f>S189*H189</f>
        <v>4.4018999999999995</v>
      </c>
      <c r="U189" s="34"/>
      <c r="V189" s="34"/>
      <c r="W189" s="34"/>
      <c r="X189" s="34"/>
      <c r="Y189" s="34"/>
      <c r="Z189" s="34"/>
      <c r="AA189" s="34"/>
      <c r="AB189" s="34"/>
      <c r="AC189" s="34"/>
      <c r="AD189" s="34"/>
      <c r="AE189" s="34"/>
      <c r="AR189" s="201" t="s">
        <v>227</v>
      </c>
      <c r="AT189" s="201" t="s">
        <v>222</v>
      </c>
      <c r="AU189" s="201" t="s">
        <v>89</v>
      </c>
      <c r="AY189" s="17" t="s">
        <v>220</v>
      </c>
      <c r="BE189" s="202">
        <f>IF(N189="základní",J189,0)</f>
        <v>0</v>
      </c>
      <c r="BF189" s="202">
        <f>IF(N189="snížená",J189,0)</f>
        <v>0</v>
      </c>
      <c r="BG189" s="202">
        <f>IF(N189="zákl. přenesená",J189,0)</f>
        <v>0</v>
      </c>
      <c r="BH189" s="202">
        <f>IF(N189="sníž. přenesená",J189,0)</f>
        <v>0</v>
      </c>
      <c r="BI189" s="202">
        <f>IF(N189="nulová",J189,0)</f>
        <v>0</v>
      </c>
      <c r="BJ189" s="17" t="s">
        <v>89</v>
      </c>
      <c r="BK189" s="202">
        <f>ROUND(I189*H189,2)</f>
        <v>0</v>
      </c>
      <c r="BL189" s="17" t="s">
        <v>227</v>
      </c>
      <c r="BM189" s="201" t="s">
        <v>3731</v>
      </c>
    </row>
    <row r="190" spans="2:51" s="13" customFormat="1" ht="12">
      <c r="B190" s="203"/>
      <c r="C190" s="204"/>
      <c r="D190" s="205" t="s">
        <v>229</v>
      </c>
      <c r="E190" s="206" t="s">
        <v>1</v>
      </c>
      <c r="F190" s="207" t="s">
        <v>3732</v>
      </c>
      <c r="G190" s="204"/>
      <c r="H190" s="208">
        <v>27</v>
      </c>
      <c r="I190" s="209"/>
      <c r="J190" s="204"/>
      <c r="K190" s="204"/>
      <c r="L190" s="210"/>
      <c r="M190" s="211"/>
      <c r="N190" s="212"/>
      <c r="O190" s="212"/>
      <c r="P190" s="212"/>
      <c r="Q190" s="212"/>
      <c r="R190" s="212"/>
      <c r="S190" s="212"/>
      <c r="T190" s="213"/>
      <c r="AT190" s="214" t="s">
        <v>229</v>
      </c>
      <c r="AU190" s="214" t="s">
        <v>89</v>
      </c>
      <c r="AV190" s="13" t="s">
        <v>89</v>
      </c>
      <c r="AW190" s="13" t="s">
        <v>31</v>
      </c>
      <c r="AX190" s="13" t="s">
        <v>76</v>
      </c>
      <c r="AY190" s="214" t="s">
        <v>220</v>
      </c>
    </row>
    <row r="191" spans="2:51" s="13" customFormat="1" ht="12">
      <c r="B191" s="203"/>
      <c r="C191" s="204"/>
      <c r="D191" s="205" t="s">
        <v>229</v>
      </c>
      <c r="E191" s="206" t="s">
        <v>1</v>
      </c>
      <c r="F191" s="207" t="s">
        <v>3733</v>
      </c>
      <c r="G191" s="204"/>
      <c r="H191" s="208">
        <v>40</v>
      </c>
      <c r="I191" s="209"/>
      <c r="J191" s="204"/>
      <c r="K191" s="204"/>
      <c r="L191" s="210"/>
      <c r="M191" s="211"/>
      <c r="N191" s="212"/>
      <c r="O191" s="212"/>
      <c r="P191" s="212"/>
      <c r="Q191" s="212"/>
      <c r="R191" s="212"/>
      <c r="S191" s="212"/>
      <c r="T191" s="213"/>
      <c r="AT191" s="214" t="s">
        <v>229</v>
      </c>
      <c r="AU191" s="214" t="s">
        <v>89</v>
      </c>
      <c r="AV191" s="13" t="s">
        <v>89</v>
      </c>
      <c r="AW191" s="13" t="s">
        <v>31</v>
      </c>
      <c r="AX191" s="13" t="s">
        <v>76</v>
      </c>
      <c r="AY191" s="214" t="s">
        <v>220</v>
      </c>
    </row>
    <row r="192" spans="2:51" s="14" customFormat="1" ht="12">
      <c r="B192" s="215"/>
      <c r="C192" s="216"/>
      <c r="D192" s="205" t="s">
        <v>229</v>
      </c>
      <c r="E192" s="217" t="s">
        <v>1</v>
      </c>
      <c r="F192" s="218" t="s">
        <v>249</v>
      </c>
      <c r="G192" s="216"/>
      <c r="H192" s="219">
        <v>67</v>
      </c>
      <c r="I192" s="220"/>
      <c r="J192" s="216"/>
      <c r="K192" s="216"/>
      <c r="L192" s="221"/>
      <c r="M192" s="222"/>
      <c r="N192" s="223"/>
      <c r="O192" s="223"/>
      <c r="P192" s="223"/>
      <c r="Q192" s="223"/>
      <c r="R192" s="223"/>
      <c r="S192" s="223"/>
      <c r="T192" s="224"/>
      <c r="AT192" s="225" t="s">
        <v>229</v>
      </c>
      <c r="AU192" s="225" t="s">
        <v>89</v>
      </c>
      <c r="AV192" s="14" t="s">
        <v>227</v>
      </c>
      <c r="AW192" s="14" t="s">
        <v>31</v>
      </c>
      <c r="AX192" s="14" t="s">
        <v>83</v>
      </c>
      <c r="AY192" s="225" t="s">
        <v>220</v>
      </c>
    </row>
    <row r="193" spans="1:65" s="2" customFormat="1" ht="24">
      <c r="A193" s="34"/>
      <c r="B193" s="35"/>
      <c r="C193" s="190" t="s">
        <v>394</v>
      </c>
      <c r="D193" s="190" t="s">
        <v>222</v>
      </c>
      <c r="E193" s="191" t="s">
        <v>3734</v>
      </c>
      <c r="F193" s="192" t="s">
        <v>3735</v>
      </c>
      <c r="G193" s="193" t="s">
        <v>308</v>
      </c>
      <c r="H193" s="194">
        <v>79.46</v>
      </c>
      <c r="I193" s="195"/>
      <c r="J193" s="196">
        <f>ROUND(I193*H193,2)</f>
        <v>0</v>
      </c>
      <c r="K193" s="192" t="s">
        <v>226</v>
      </c>
      <c r="L193" s="39"/>
      <c r="M193" s="197" t="s">
        <v>1</v>
      </c>
      <c r="N193" s="198" t="s">
        <v>42</v>
      </c>
      <c r="O193" s="71"/>
      <c r="P193" s="199">
        <f>O193*H193</f>
        <v>0</v>
      </c>
      <c r="Q193" s="199">
        <v>0</v>
      </c>
      <c r="R193" s="199">
        <f>Q193*H193</f>
        <v>0</v>
      </c>
      <c r="S193" s="199">
        <v>0.00198</v>
      </c>
      <c r="T193" s="200">
        <f>S193*H193</f>
        <v>0.1573308</v>
      </c>
      <c r="U193" s="34"/>
      <c r="V193" s="34"/>
      <c r="W193" s="34"/>
      <c r="X193" s="34"/>
      <c r="Y193" s="34"/>
      <c r="Z193" s="34"/>
      <c r="AA193" s="34"/>
      <c r="AB193" s="34"/>
      <c r="AC193" s="34"/>
      <c r="AD193" s="34"/>
      <c r="AE193" s="34"/>
      <c r="AR193" s="201" t="s">
        <v>227</v>
      </c>
      <c r="AT193" s="201" t="s">
        <v>222</v>
      </c>
      <c r="AU193" s="201" t="s">
        <v>89</v>
      </c>
      <c r="AY193" s="17" t="s">
        <v>220</v>
      </c>
      <c r="BE193" s="202">
        <f>IF(N193="základní",J193,0)</f>
        <v>0</v>
      </c>
      <c r="BF193" s="202">
        <f>IF(N193="snížená",J193,0)</f>
        <v>0</v>
      </c>
      <c r="BG193" s="202">
        <f>IF(N193="zákl. přenesená",J193,0)</f>
        <v>0</v>
      </c>
      <c r="BH193" s="202">
        <f>IF(N193="sníž. přenesená",J193,0)</f>
        <v>0</v>
      </c>
      <c r="BI193" s="202">
        <f>IF(N193="nulová",J193,0)</f>
        <v>0</v>
      </c>
      <c r="BJ193" s="17" t="s">
        <v>89</v>
      </c>
      <c r="BK193" s="202">
        <f>ROUND(I193*H193,2)</f>
        <v>0</v>
      </c>
      <c r="BL193" s="17" t="s">
        <v>227</v>
      </c>
      <c r="BM193" s="201" t="s">
        <v>3736</v>
      </c>
    </row>
    <row r="194" spans="2:51" s="13" customFormat="1" ht="12">
      <c r="B194" s="203"/>
      <c r="C194" s="204"/>
      <c r="D194" s="205" t="s">
        <v>229</v>
      </c>
      <c r="E194" s="206" t="s">
        <v>1</v>
      </c>
      <c r="F194" s="207" t="s">
        <v>3737</v>
      </c>
      <c r="G194" s="204"/>
      <c r="H194" s="208">
        <v>35.12</v>
      </c>
      <c r="I194" s="209"/>
      <c r="J194" s="204"/>
      <c r="K194" s="204"/>
      <c r="L194" s="210"/>
      <c r="M194" s="211"/>
      <c r="N194" s="212"/>
      <c r="O194" s="212"/>
      <c r="P194" s="212"/>
      <c r="Q194" s="212"/>
      <c r="R194" s="212"/>
      <c r="S194" s="212"/>
      <c r="T194" s="213"/>
      <c r="AT194" s="214" t="s">
        <v>229</v>
      </c>
      <c r="AU194" s="214" t="s">
        <v>89</v>
      </c>
      <c r="AV194" s="13" t="s">
        <v>89</v>
      </c>
      <c r="AW194" s="13" t="s">
        <v>31</v>
      </c>
      <c r="AX194" s="13" t="s">
        <v>76</v>
      </c>
      <c r="AY194" s="214" t="s">
        <v>220</v>
      </c>
    </row>
    <row r="195" spans="2:51" s="13" customFormat="1" ht="12">
      <c r="B195" s="203"/>
      <c r="C195" s="204"/>
      <c r="D195" s="205" t="s">
        <v>229</v>
      </c>
      <c r="E195" s="206" t="s">
        <v>1</v>
      </c>
      <c r="F195" s="207" t="s">
        <v>3738</v>
      </c>
      <c r="G195" s="204"/>
      <c r="H195" s="208">
        <v>44.34</v>
      </c>
      <c r="I195" s="209"/>
      <c r="J195" s="204"/>
      <c r="K195" s="204"/>
      <c r="L195" s="210"/>
      <c r="M195" s="211"/>
      <c r="N195" s="212"/>
      <c r="O195" s="212"/>
      <c r="P195" s="212"/>
      <c r="Q195" s="212"/>
      <c r="R195" s="212"/>
      <c r="S195" s="212"/>
      <c r="T195" s="213"/>
      <c r="AT195" s="214" t="s">
        <v>229</v>
      </c>
      <c r="AU195" s="214" t="s">
        <v>89</v>
      </c>
      <c r="AV195" s="13" t="s">
        <v>89</v>
      </c>
      <c r="AW195" s="13" t="s">
        <v>31</v>
      </c>
      <c r="AX195" s="13" t="s">
        <v>76</v>
      </c>
      <c r="AY195" s="214" t="s">
        <v>220</v>
      </c>
    </row>
    <row r="196" spans="2:51" s="14" customFormat="1" ht="12">
      <c r="B196" s="215"/>
      <c r="C196" s="216"/>
      <c r="D196" s="205" t="s">
        <v>229</v>
      </c>
      <c r="E196" s="217" t="s">
        <v>1</v>
      </c>
      <c r="F196" s="218" t="s">
        <v>249</v>
      </c>
      <c r="G196" s="216"/>
      <c r="H196" s="219">
        <v>79.46000000000001</v>
      </c>
      <c r="I196" s="220"/>
      <c r="J196" s="216"/>
      <c r="K196" s="216"/>
      <c r="L196" s="221"/>
      <c r="M196" s="222"/>
      <c r="N196" s="223"/>
      <c r="O196" s="223"/>
      <c r="P196" s="223"/>
      <c r="Q196" s="223"/>
      <c r="R196" s="223"/>
      <c r="S196" s="223"/>
      <c r="T196" s="224"/>
      <c r="AT196" s="225" t="s">
        <v>229</v>
      </c>
      <c r="AU196" s="225" t="s">
        <v>89</v>
      </c>
      <c r="AV196" s="14" t="s">
        <v>227</v>
      </c>
      <c r="AW196" s="14" t="s">
        <v>31</v>
      </c>
      <c r="AX196" s="14" t="s">
        <v>83</v>
      </c>
      <c r="AY196" s="225" t="s">
        <v>220</v>
      </c>
    </row>
    <row r="197" spans="2:63" s="12" customFormat="1" ht="22.9" customHeight="1">
      <c r="B197" s="174"/>
      <c r="C197" s="175"/>
      <c r="D197" s="176" t="s">
        <v>75</v>
      </c>
      <c r="E197" s="188" t="s">
        <v>3629</v>
      </c>
      <c r="F197" s="188" t="s">
        <v>3630</v>
      </c>
      <c r="G197" s="175"/>
      <c r="H197" s="175"/>
      <c r="I197" s="178"/>
      <c r="J197" s="189">
        <f>BK197</f>
        <v>0</v>
      </c>
      <c r="K197" s="175"/>
      <c r="L197" s="180"/>
      <c r="M197" s="181"/>
      <c r="N197" s="182"/>
      <c r="O197" s="182"/>
      <c r="P197" s="183">
        <f>SUM(P198:P202)</f>
        <v>0</v>
      </c>
      <c r="Q197" s="182"/>
      <c r="R197" s="183">
        <f>SUM(R198:R202)</f>
        <v>0</v>
      </c>
      <c r="S197" s="182"/>
      <c r="T197" s="184">
        <f>SUM(T198:T202)</f>
        <v>0</v>
      </c>
      <c r="AR197" s="185" t="s">
        <v>83</v>
      </c>
      <c r="AT197" s="186" t="s">
        <v>75</v>
      </c>
      <c r="AU197" s="186" t="s">
        <v>83</v>
      </c>
      <c r="AY197" s="185" t="s">
        <v>220</v>
      </c>
      <c r="BK197" s="187">
        <f>SUM(BK198:BK202)</f>
        <v>0</v>
      </c>
    </row>
    <row r="198" spans="1:65" s="2" customFormat="1" ht="24">
      <c r="A198" s="34"/>
      <c r="B198" s="35"/>
      <c r="C198" s="190" t="s">
        <v>399</v>
      </c>
      <c r="D198" s="190" t="s">
        <v>222</v>
      </c>
      <c r="E198" s="191" t="s">
        <v>3739</v>
      </c>
      <c r="F198" s="192" t="s">
        <v>3740</v>
      </c>
      <c r="G198" s="193" t="s">
        <v>339</v>
      </c>
      <c r="H198" s="194">
        <v>5.421</v>
      </c>
      <c r="I198" s="195"/>
      <c r="J198" s="196">
        <f>ROUND(I198*H198,2)</f>
        <v>0</v>
      </c>
      <c r="K198" s="192" t="s">
        <v>226</v>
      </c>
      <c r="L198" s="39"/>
      <c r="M198" s="197" t="s">
        <v>1</v>
      </c>
      <c r="N198" s="198" t="s">
        <v>42</v>
      </c>
      <c r="O198" s="71"/>
      <c r="P198" s="199">
        <f>O198*H198</f>
        <v>0</v>
      </c>
      <c r="Q198" s="199">
        <v>0</v>
      </c>
      <c r="R198" s="199">
        <f>Q198*H198</f>
        <v>0</v>
      </c>
      <c r="S198" s="199">
        <v>0</v>
      </c>
      <c r="T198" s="200">
        <f>S198*H198</f>
        <v>0</v>
      </c>
      <c r="U198" s="34"/>
      <c r="V198" s="34"/>
      <c r="W198" s="34"/>
      <c r="X198" s="34"/>
      <c r="Y198" s="34"/>
      <c r="Z198" s="34"/>
      <c r="AA198" s="34"/>
      <c r="AB198" s="34"/>
      <c r="AC198" s="34"/>
      <c r="AD198" s="34"/>
      <c r="AE198" s="34"/>
      <c r="AR198" s="201" t="s">
        <v>227</v>
      </c>
      <c r="AT198" s="201" t="s">
        <v>222</v>
      </c>
      <c r="AU198" s="201" t="s">
        <v>89</v>
      </c>
      <c r="AY198" s="17" t="s">
        <v>220</v>
      </c>
      <c r="BE198" s="202">
        <f>IF(N198="základní",J198,0)</f>
        <v>0</v>
      </c>
      <c r="BF198" s="202">
        <f>IF(N198="snížená",J198,0)</f>
        <v>0</v>
      </c>
      <c r="BG198" s="202">
        <f>IF(N198="zákl. přenesená",J198,0)</f>
        <v>0</v>
      </c>
      <c r="BH198" s="202">
        <f>IF(N198="sníž. přenesená",J198,0)</f>
        <v>0</v>
      </c>
      <c r="BI198" s="202">
        <f>IF(N198="nulová",J198,0)</f>
        <v>0</v>
      </c>
      <c r="BJ198" s="17" t="s">
        <v>89</v>
      </c>
      <c r="BK198" s="202">
        <f>ROUND(I198*H198,2)</f>
        <v>0</v>
      </c>
      <c r="BL198" s="17" t="s">
        <v>227</v>
      </c>
      <c r="BM198" s="201" t="s">
        <v>3741</v>
      </c>
    </row>
    <row r="199" spans="1:65" s="2" customFormat="1" ht="24">
      <c r="A199" s="34"/>
      <c r="B199" s="35"/>
      <c r="C199" s="190" t="s">
        <v>402</v>
      </c>
      <c r="D199" s="190" t="s">
        <v>222</v>
      </c>
      <c r="E199" s="191" t="s">
        <v>3742</v>
      </c>
      <c r="F199" s="192" t="s">
        <v>3743</v>
      </c>
      <c r="G199" s="193" t="s">
        <v>339</v>
      </c>
      <c r="H199" s="194">
        <v>5.421</v>
      </c>
      <c r="I199" s="195"/>
      <c r="J199" s="196">
        <f>ROUND(I199*H199,2)</f>
        <v>0</v>
      </c>
      <c r="K199" s="192" t="s">
        <v>226</v>
      </c>
      <c r="L199" s="39"/>
      <c r="M199" s="197" t="s">
        <v>1</v>
      </c>
      <c r="N199" s="198" t="s">
        <v>42</v>
      </c>
      <c r="O199" s="71"/>
      <c r="P199" s="199">
        <f>O199*H199</f>
        <v>0</v>
      </c>
      <c r="Q199" s="199">
        <v>0</v>
      </c>
      <c r="R199" s="199">
        <f>Q199*H199</f>
        <v>0</v>
      </c>
      <c r="S199" s="199">
        <v>0</v>
      </c>
      <c r="T199" s="200">
        <f>S199*H199</f>
        <v>0</v>
      </c>
      <c r="U199" s="34"/>
      <c r="V199" s="34"/>
      <c r="W199" s="34"/>
      <c r="X199" s="34"/>
      <c r="Y199" s="34"/>
      <c r="Z199" s="34"/>
      <c r="AA199" s="34"/>
      <c r="AB199" s="34"/>
      <c r="AC199" s="34"/>
      <c r="AD199" s="34"/>
      <c r="AE199" s="34"/>
      <c r="AR199" s="201" t="s">
        <v>227</v>
      </c>
      <c r="AT199" s="201" t="s">
        <v>222</v>
      </c>
      <c r="AU199" s="201" t="s">
        <v>89</v>
      </c>
      <c r="AY199" s="17" t="s">
        <v>220</v>
      </c>
      <c r="BE199" s="202">
        <f>IF(N199="základní",J199,0)</f>
        <v>0</v>
      </c>
      <c r="BF199" s="202">
        <f>IF(N199="snížená",J199,0)</f>
        <v>0</v>
      </c>
      <c r="BG199" s="202">
        <f>IF(N199="zákl. přenesená",J199,0)</f>
        <v>0</v>
      </c>
      <c r="BH199" s="202">
        <f>IF(N199="sníž. přenesená",J199,0)</f>
        <v>0</v>
      </c>
      <c r="BI199" s="202">
        <f>IF(N199="nulová",J199,0)</f>
        <v>0</v>
      </c>
      <c r="BJ199" s="17" t="s">
        <v>89</v>
      </c>
      <c r="BK199" s="202">
        <f>ROUND(I199*H199,2)</f>
        <v>0</v>
      </c>
      <c r="BL199" s="17" t="s">
        <v>227</v>
      </c>
      <c r="BM199" s="201" t="s">
        <v>3744</v>
      </c>
    </row>
    <row r="200" spans="1:65" s="2" customFormat="1" ht="24">
      <c r="A200" s="34"/>
      <c r="B200" s="35"/>
      <c r="C200" s="190" t="s">
        <v>407</v>
      </c>
      <c r="D200" s="190" t="s">
        <v>222</v>
      </c>
      <c r="E200" s="191" t="s">
        <v>3745</v>
      </c>
      <c r="F200" s="192" t="s">
        <v>3746</v>
      </c>
      <c r="G200" s="193" t="s">
        <v>339</v>
      </c>
      <c r="H200" s="194">
        <v>48.789</v>
      </c>
      <c r="I200" s="195"/>
      <c r="J200" s="196">
        <f>ROUND(I200*H200,2)</f>
        <v>0</v>
      </c>
      <c r="K200" s="192" t="s">
        <v>226</v>
      </c>
      <c r="L200" s="39"/>
      <c r="M200" s="197" t="s">
        <v>1</v>
      </c>
      <c r="N200" s="198" t="s">
        <v>42</v>
      </c>
      <c r="O200" s="71"/>
      <c r="P200" s="199">
        <f>O200*H200</f>
        <v>0</v>
      </c>
      <c r="Q200" s="199">
        <v>0</v>
      </c>
      <c r="R200" s="199">
        <f>Q200*H200</f>
        <v>0</v>
      </c>
      <c r="S200" s="199">
        <v>0</v>
      </c>
      <c r="T200" s="200">
        <f>S200*H200</f>
        <v>0</v>
      </c>
      <c r="U200" s="34"/>
      <c r="V200" s="34"/>
      <c r="W200" s="34"/>
      <c r="X200" s="34"/>
      <c r="Y200" s="34"/>
      <c r="Z200" s="34"/>
      <c r="AA200" s="34"/>
      <c r="AB200" s="34"/>
      <c r="AC200" s="34"/>
      <c r="AD200" s="34"/>
      <c r="AE200" s="34"/>
      <c r="AR200" s="201" t="s">
        <v>227</v>
      </c>
      <c r="AT200" s="201" t="s">
        <v>222</v>
      </c>
      <c r="AU200" s="201" t="s">
        <v>89</v>
      </c>
      <c r="AY200" s="17" t="s">
        <v>220</v>
      </c>
      <c r="BE200" s="202">
        <f>IF(N200="základní",J200,0)</f>
        <v>0</v>
      </c>
      <c r="BF200" s="202">
        <f>IF(N200="snížená",J200,0)</f>
        <v>0</v>
      </c>
      <c r="BG200" s="202">
        <f>IF(N200="zákl. přenesená",J200,0)</f>
        <v>0</v>
      </c>
      <c r="BH200" s="202">
        <f>IF(N200="sníž. přenesená",J200,0)</f>
        <v>0</v>
      </c>
      <c r="BI200" s="202">
        <f>IF(N200="nulová",J200,0)</f>
        <v>0</v>
      </c>
      <c r="BJ200" s="17" t="s">
        <v>89</v>
      </c>
      <c r="BK200" s="202">
        <f>ROUND(I200*H200,2)</f>
        <v>0</v>
      </c>
      <c r="BL200" s="17" t="s">
        <v>227</v>
      </c>
      <c r="BM200" s="201" t="s">
        <v>3747</v>
      </c>
    </row>
    <row r="201" spans="2:51" s="13" customFormat="1" ht="12">
      <c r="B201" s="203"/>
      <c r="C201" s="204"/>
      <c r="D201" s="205" t="s">
        <v>229</v>
      </c>
      <c r="E201" s="206" t="s">
        <v>1</v>
      </c>
      <c r="F201" s="207" t="s">
        <v>3748</v>
      </c>
      <c r="G201" s="204"/>
      <c r="H201" s="208">
        <v>48.789</v>
      </c>
      <c r="I201" s="209"/>
      <c r="J201" s="204"/>
      <c r="K201" s="204"/>
      <c r="L201" s="210"/>
      <c r="M201" s="211"/>
      <c r="N201" s="212"/>
      <c r="O201" s="212"/>
      <c r="P201" s="212"/>
      <c r="Q201" s="212"/>
      <c r="R201" s="212"/>
      <c r="S201" s="212"/>
      <c r="T201" s="213"/>
      <c r="AT201" s="214" t="s">
        <v>229</v>
      </c>
      <c r="AU201" s="214" t="s">
        <v>89</v>
      </c>
      <c r="AV201" s="13" t="s">
        <v>89</v>
      </c>
      <c r="AW201" s="13" t="s">
        <v>31</v>
      </c>
      <c r="AX201" s="13" t="s">
        <v>83</v>
      </c>
      <c r="AY201" s="214" t="s">
        <v>220</v>
      </c>
    </row>
    <row r="202" spans="1:65" s="2" customFormat="1" ht="33" customHeight="1">
      <c r="A202" s="34"/>
      <c r="B202" s="35"/>
      <c r="C202" s="190" t="s">
        <v>412</v>
      </c>
      <c r="D202" s="190" t="s">
        <v>222</v>
      </c>
      <c r="E202" s="191" t="s">
        <v>3641</v>
      </c>
      <c r="F202" s="192" t="s">
        <v>3642</v>
      </c>
      <c r="G202" s="193" t="s">
        <v>339</v>
      </c>
      <c r="H202" s="194">
        <v>5.421</v>
      </c>
      <c r="I202" s="195"/>
      <c r="J202" s="196">
        <f>ROUND(I202*H202,2)</f>
        <v>0</v>
      </c>
      <c r="K202" s="192" t="s">
        <v>226</v>
      </c>
      <c r="L202" s="39"/>
      <c r="M202" s="197" t="s">
        <v>1</v>
      </c>
      <c r="N202" s="198" t="s">
        <v>42</v>
      </c>
      <c r="O202" s="71"/>
      <c r="P202" s="199">
        <f>O202*H202</f>
        <v>0</v>
      </c>
      <c r="Q202" s="199">
        <v>0</v>
      </c>
      <c r="R202" s="199">
        <f>Q202*H202</f>
        <v>0</v>
      </c>
      <c r="S202" s="199">
        <v>0</v>
      </c>
      <c r="T202" s="200">
        <f>S202*H202</f>
        <v>0</v>
      </c>
      <c r="U202" s="34"/>
      <c r="V202" s="34"/>
      <c r="W202" s="34"/>
      <c r="X202" s="34"/>
      <c r="Y202" s="34"/>
      <c r="Z202" s="34"/>
      <c r="AA202" s="34"/>
      <c r="AB202" s="34"/>
      <c r="AC202" s="34"/>
      <c r="AD202" s="34"/>
      <c r="AE202" s="34"/>
      <c r="AR202" s="201" t="s">
        <v>227</v>
      </c>
      <c r="AT202" s="201" t="s">
        <v>222</v>
      </c>
      <c r="AU202" s="201" t="s">
        <v>89</v>
      </c>
      <c r="AY202" s="17" t="s">
        <v>220</v>
      </c>
      <c r="BE202" s="202">
        <f>IF(N202="základní",J202,0)</f>
        <v>0</v>
      </c>
      <c r="BF202" s="202">
        <f>IF(N202="snížená",J202,0)</f>
        <v>0</v>
      </c>
      <c r="BG202" s="202">
        <f>IF(N202="zákl. přenesená",J202,0)</f>
        <v>0</v>
      </c>
      <c r="BH202" s="202">
        <f>IF(N202="sníž. přenesená",J202,0)</f>
        <v>0</v>
      </c>
      <c r="BI202" s="202">
        <f>IF(N202="nulová",J202,0)</f>
        <v>0</v>
      </c>
      <c r="BJ202" s="17" t="s">
        <v>89</v>
      </c>
      <c r="BK202" s="202">
        <f>ROUND(I202*H202,2)</f>
        <v>0</v>
      </c>
      <c r="BL202" s="17" t="s">
        <v>227</v>
      </c>
      <c r="BM202" s="201" t="s">
        <v>3749</v>
      </c>
    </row>
    <row r="203" spans="2:63" s="12" customFormat="1" ht="22.9" customHeight="1">
      <c r="B203" s="174"/>
      <c r="C203" s="175"/>
      <c r="D203" s="176" t="s">
        <v>75</v>
      </c>
      <c r="E203" s="188" t="s">
        <v>925</v>
      </c>
      <c r="F203" s="188" t="s">
        <v>926</v>
      </c>
      <c r="G203" s="175"/>
      <c r="H203" s="175"/>
      <c r="I203" s="178"/>
      <c r="J203" s="189">
        <f>BK203</f>
        <v>0</v>
      </c>
      <c r="K203" s="175"/>
      <c r="L203" s="180"/>
      <c r="M203" s="181"/>
      <c r="N203" s="182"/>
      <c r="O203" s="182"/>
      <c r="P203" s="183">
        <f>P204</f>
        <v>0</v>
      </c>
      <c r="Q203" s="182"/>
      <c r="R203" s="183">
        <f>R204</f>
        <v>0</v>
      </c>
      <c r="S203" s="182"/>
      <c r="T203" s="184">
        <f>T204</f>
        <v>0</v>
      </c>
      <c r="AR203" s="185" t="s">
        <v>83</v>
      </c>
      <c r="AT203" s="186" t="s">
        <v>75</v>
      </c>
      <c r="AU203" s="186" t="s">
        <v>83</v>
      </c>
      <c r="AY203" s="185" t="s">
        <v>220</v>
      </c>
      <c r="BK203" s="187">
        <f>BK204</f>
        <v>0</v>
      </c>
    </row>
    <row r="204" spans="1:65" s="2" customFormat="1" ht="24">
      <c r="A204" s="34"/>
      <c r="B204" s="35"/>
      <c r="C204" s="190" t="s">
        <v>416</v>
      </c>
      <c r="D204" s="190" t="s">
        <v>222</v>
      </c>
      <c r="E204" s="191" t="s">
        <v>3750</v>
      </c>
      <c r="F204" s="192" t="s">
        <v>3751</v>
      </c>
      <c r="G204" s="193" t="s">
        <v>339</v>
      </c>
      <c r="H204" s="194">
        <v>212.779</v>
      </c>
      <c r="I204" s="195"/>
      <c r="J204" s="196">
        <f>ROUND(I204*H204,2)</f>
        <v>0</v>
      </c>
      <c r="K204" s="192" t="s">
        <v>226</v>
      </c>
      <c r="L204" s="39"/>
      <c r="M204" s="197" t="s">
        <v>1</v>
      </c>
      <c r="N204" s="198" t="s">
        <v>42</v>
      </c>
      <c r="O204" s="71"/>
      <c r="P204" s="199">
        <f>O204*H204</f>
        <v>0</v>
      </c>
      <c r="Q204" s="199">
        <v>0</v>
      </c>
      <c r="R204" s="199">
        <f>Q204*H204</f>
        <v>0</v>
      </c>
      <c r="S204" s="199">
        <v>0</v>
      </c>
      <c r="T204" s="200">
        <f>S204*H204</f>
        <v>0</v>
      </c>
      <c r="U204" s="34"/>
      <c r="V204" s="34"/>
      <c r="W204" s="34"/>
      <c r="X204" s="34"/>
      <c r="Y204" s="34"/>
      <c r="Z204" s="34"/>
      <c r="AA204" s="34"/>
      <c r="AB204" s="34"/>
      <c r="AC204" s="34"/>
      <c r="AD204" s="34"/>
      <c r="AE204" s="34"/>
      <c r="AR204" s="201" t="s">
        <v>227</v>
      </c>
      <c r="AT204" s="201" t="s">
        <v>222</v>
      </c>
      <c r="AU204" s="201" t="s">
        <v>89</v>
      </c>
      <c r="AY204" s="17" t="s">
        <v>220</v>
      </c>
      <c r="BE204" s="202">
        <f>IF(N204="základní",J204,0)</f>
        <v>0</v>
      </c>
      <c r="BF204" s="202">
        <f>IF(N204="snížená",J204,0)</f>
        <v>0</v>
      </c>
      <c r="BG204" s="202">
        <f>IF(N204="zákl. přenesená",J204,0)</f>
        <v>0</v>
      </c>
      <c r="BH204" s="202">
        <f>IF(N204="sníž. přenesená",J204,0)</f>
        <v>0</v>
      </c>
      <c r="BI204" s="202">
        <f>IF(N204="nulová",J204,0)</f>
        <v>0</v>
      </c>
      <c r="BJ204" s="17" t="s">
        <v>89</v>
      </c>
      <c r="BK204" s="202">
        <f>ROUND(I204*H204,2)</f>
        <v>0</v>
      </c>
      <c r="BL204" s="17" t="s">
        <v>227</v>
      </c>
      <c r="BM204" s="201" t="s">
        <v>3752</v>
      </c>
    </row>
    <row r="205" spans="2:63" s="12" customFormat="1" ht="25.9" customHeight="1">
      <c r="B205" s="174"/>
      <c r="C205" s="175"/>
      <c r="D205" s="176" t="s">
        <v>75</v>
      </c>
      <c r="E205" s="177" t="s">
        <v>931</v>
      </c>
      <c r="F205" s="177" t="s">
        <v>932</v>
      </c>
      <c r="G205" s="175"/>
      <c r="H205" s="175"/>
      <c r="I205" s="178"/>
      <c r="J205" s="179">
        <f>BK205</f>
        <v>0</v>
      </c>
      <c r="K205" s="175"/>
      <c r="L205" s="180"/>
      <c r="M205" s="181"/>
      <c r="N205" s="182"/>
      <c r="O205" s="182"/>
      <c r="P205" s="183">
        <f>P206+P213</f>
        <v>0</v>
      </c>
      <c r="Q205" s="182"/>
      <c r="R205" s="183">
        <f>R206+R213</f>
        <v>0</v>
      </c>
      <c r="S205" s="182"/>
      <c r="T205" s="184">
        <f>T206+T213</f>
        <v>0</v>
      </c>
      <c r="AR205" s="185" t="s">
        <v>89</v>
      </c>
      <c r="AT205" s="186" t="s">
        <v>75</v>
      </c>
      <c r="AU205" s="186" t="s">
        <v>76</v>
      </c>
      <c r="AY205" s="185" t="s">
        <v>220</v>
      </c>
      <c r="BK205" s="187">
        <f>BK206+BK213</f>
        <v>0</v>
      </c>
    </row>
    <row r="206" spans="2:63" s="12" customFormat="1" ht="22.9" customHeight="1">
      <c r="B206" s="174"/>
      <c r="C206" s="175"/>
      <c r="D206" s="176" t="s">
        <v>75</v>
      </c>
      <c r="E206" s="188" t="s">
        <v>1349</v>
      </c>
      <c r="F206" s="188" t="s">
        <v>1350</v>
      </c>
      <c r="G206" s="175"/>
      <c r="H206" s="175"/>
      <c r="I206" s="178"/>
      <c r="J206" s="189">
        <f>BK206</f>
        <v>0</v>
      </c>
      <c r="K206" s="175"/>
      <c r="L206" s="180"/>
      <c r="M206" s="181"/>
      <c r="N206" s="182"/>
      <c r="O206" s="182"/>
      <c r="P206" s="183">
        <f>SUM(P207:P212)</f>
        <v>0</v>
      </c>
      <c r="Q206" s="182"/>
      <c r="R206" s="183">
        <f>SUM(R207:R212)</f>
        <v>0</v>
      </c>
      <c r="S206" s="182"/>
      <c r="T206" s="184">
        <f>SUM(T207:T212)</f>
        <v>0</v>
      </c>
      <c r="AR206" s="185" t="s">
        <v>89</v>
      </c>
      <c r="AT206" s="186" t="s">
        <v>75</v>
      </c>
      <c r="AU206" s="186" t="s">
        <v>83</v>
      </c>
      <c r="AY206" s="185" t="s">
        <v>220</v>
      </c>
      <c r="BK206" s="187">
        <f>SUM(BK207:BK212)</f>
        <v>0</v>
      </c>
    </row>
    <row r="207" spans="1:65" s="2" customFormat="1" ht="24">
      <c r="A207" s="34"/>
      <c r="B207" s="35"/>
      <c r="C207" s="190" t="s">
        <v>420</v>
      </c>
      <c r="D207" s="190" t="s">
        <v>222</v>
      </c>
      <c r="E207" s="191" t="s">
        <v>1352</v>
      </c>
      <c r="F207" s="192" t="s">
        <v>3753</v>
      </c>
      <c r="G207" s="193" t="s">
        <v>301</v>
      </c>
      <c r="H207" s="194">
        <v>110.7</v>
      </c>
      <c r="I207" s="195"/>
      <c r="J207" s="196">
        <f>ROUND(I207*H207,2)</f>
        <v>0</v>
      </c>
      <c r="K207" s="192" t="s">
        <v>1</v>
      </c>
      <c r="L207" s="39"/>
      <c r="M207" s="197" t="s">
        <v>1</v>
      </c>
      <c r="N207" s="198" t="s">
        <v>42</v>
      </c>
      <c r="O207" s="71"/>
      <c r="P207" s="199">
        <f>O207*H207</f>
        <v>0</v>
      </c>
      <c r="Q207" s="199">
        <v>0</v>
      </c>
      <c r="R207" s="199">
        <f>Q207*H207</f>
        <v>0</v>
      </c>
      <c r="S207" s="199">
        <v>0</v>
      </c>
      <c r="T207" s="200">
        <f>S207*H207</f>
        <v>0</v>
      </c>
      <c r="U207" s="34"/>
      <c r="V207" s="34"/>
      <c r="W207" s="34"/>
      <c r="X207" s="34"/>
      <c r="Y207" s="34"/>
      <c r="Z207" s="34"/>
      <c r="AA207" s="34"/>
      <c r="AB207" s="34"/>
      <c r="AC207" s="34"/>
      <c r="AD207" s="34"/>
      <c r="AE207" s="34"/>
      <c r="AR207" s="201" t="s">
        <v>298</v>
      </c>
      <c r="AT207" s="201" t="s">
        <v>222</v>
      </c>
      <c r="AU207" s="201" t="s">
        <v>89</v>
      </c>
      <c r="AY207" s="17" t="s">
        <v>220</v>
      </c>
      <c r="BE207" s="202">
        <f>IF(N207="základní",J207,0)</f>
        <v>0</v>
      </c>
      <c r="BF207" s="202">
        <f>IF(N207="snížená",J207,0)</f>
        <v>0</v>
      </c>
      <c r="BG207" s="202">
        <f>IF(N207="zákl. přenesená",J207,0)</f>
        <v>0</v>
      </c>
      <c r="BH207" s="202">
        <f>IF(N207="sníž. přenesená",J207,0)</f>
        <v>0</v>
      </c>
      <c r="BI207" s="202">
        <f>IF(N207="nulová",J207,0)</f>
        <v>0</v>
      </c>
      <c r="BJ207" s="17" t="s">
        <v>89</v>
      </c>
      <c r="BK207" s="202">
        <f>ROUND(I207*H207,2)</f>
        <v>0</v>
      </c>
      <c r="BL207" s="17" t="s">
        <v>298</v>
      </c>
      <c r="BM207" s="201" t="s">
        <v>3754</v>
      </c>
    </row>
    <row r="208" spans="2:51" s="13" customFormat="1" ht="12">
      <c r="B208" s="203"/>
      <c r="C208" s="204"/>
      <c r="D208" s="205" t="s">
        <v>229</v>
      </c>
      <c r="E208" s="206" t="s">
        <v>1</v>
      </c>
      <c r="F208" s="207" t="s">
        <v>3755</v>
      </c>
      <c r="G208" s="204"/>
      <c r="H208" s="208">
        <v>50.4</v>
      </c>
      <c r="I208" s="209"/>
      <c r="J208" s="204"/>
      <c r="K208" s="204"/>
      <c r="L208" s="210"/>
      <c r="M208" s="211"/>
      <c r="N208" s="212"/>
      <c r="O208" s="212"/>
      <c r="P208" s="212"/>
      <c r="Q208" s="212"/>
      <c r="R208" s="212"/>
      <c r="S208" s="212"/>
      <c r="T208" s="213"/>
      <c r="AT208" s="214" t="s">
        <v>229</v>
      </c>
      <c r="AU208" s="214" t="s">
        <v>89</v>
      </c>
      <c r="AV208" s="13" t="s">
        <v>89</v>
      </c>
      <c r="AW208" s="13" t="s">
        <v>31</v>
      </c>
      <c r="AX208" s="13" t="s">
        <v>76</v>
      </c>
      <c r="AY208" s="214" t="s">
        <v>220</v>
      </c>
    </row>
    <row r="209" spans="2:51" s="13" customFormat="1" ht="12">
      <c r="B209" s="203"/>
      <c r="C209" s="204"/>
      <c r="D209" s="205" t="s">
        <v>229</v>
      </c>
      <c r="E209" s="206" t="s">
        <v>1</v>
      </c>
      <c r="F209" s="207" t="s">
        <v>3756</v>
      </c>
      <c r="G209" s="204"/>
      <c r="H209" s="208">
        <v>19.1</v>
      </c>
      <c r="I209" s="209"/>
      <c r="J209" s="204"/>
      <c r="K209" s="204"/>
      <c r="L209" s="210"/>
      <c r="M209" s="211"/>
      <c r="N209" s="212"/>
      <c r="O209" s="212"/>
      <c r="P209" s="212"/>
      <c r="Q209" s="212"/>
      <c r="R209" s="212"/>
      <c r="S209" s="212"/>
      <c r="T209" s="213"/>
      <c r="AT209" s="214" t="s">
        <v>229</v>
      </c>
      <c r="AU209" s="214" t="s">
        <v>89</v>
      </c>
      <c r="AV209" s="13" t="s">
        <v>89</v>
      </c>
      <c r="AW209" s="13" t="s">
        <v>31</v>
      </c>
      <c r="AX209" s="13" t="s">
        <v>76</v>
      </c>
      <c r="AY209" s="214" t="s">
        <v>220</v>
      </c>
    </row>
    <row r="210" spans="2:51" s="13" customFormat="1" ht="12">
      <c r="B210" s="203"/>
      <c r="C210" s="204"/>
      <c r="D210" s="205" t="s">
        <v>229</v>
      </c>
      <c r="E210" s="206" t="s">
        <v>1</v>
      </c>
      <c r="F210" s="207" t="s">
        <v>3757</v>
      </c>
      <c r="G210" s="204"/>
      <c r="H210" s="208">
        <v>41.2</v>
      </c>
      <c r="I210" s="209"/>
      <c r="J210" s="204"/>
      <c r="K210" s="204"/>
      <c r="L210" s="210"/>
      <c r="M210" s="211"/>
      <c r="N210" s="212"/>
      <c r="O210" s="212"/>
      <c r="P210" s="212"/>
      <c r="Q210" s="212"/>
      <c r="R210" s="212"/>
      <c r="S210" s="212"/>
      <c r="T210" s="213"/>
      <c r="AT210" s="214" t="s">
        <v>229</v>
      </c>
      <c r="AU210" s="214" t="s">
        <v>89</v>
      </c>
      <c r="AV210" s="13" t="s">
        <v>89</v>
      </c>
      <c r="AW210" s="13" t="s">
        <v>31</v>
      </c>
      <c r="AX210" s="13" t="s">
        <v>76</v>
      </c>
      <c r="AY210" s="214" t="s">
        <v>220</v>
      </c>
    </row>
    <row r="211" spans="2:51" s="14" customFormat="1" ht="12">
      <c r="B211" s="215"/>
      <c r="C211" s="216"/>
      <c r="D211" s="205" t="s">
        <v>229</v>
      </c>
      <c r="E211" s="217" t="s">
        <v>1</v>
      </c>
      <c r="F211" s="218" t="s">
        <v>249</v>
      </c>
      <c r="G211" s="216"/>
      <c r="H211" s="219">
        <v>110.7</v>
      </c>
      <c r="I211" s="220"/>
      <c r="J211" s="216"/>
      <c r="K211" s="216"/>
      <c r="L211" s="221"/>
      <c r="M211" s="222"/>
      <c r="N211" s="223"/>
      <c r="O211" s="223"/>
      <c r="P211" s="223"/>
      <c r="Q211" s="223"/>
      <c r="R211" s="223"/>
      <c r="S211" s="223"/>
      <c r="T211" s="224"/>
      <c r="AT211" s="225" t="s">
        <v>229</v>
      </c>
      <c r="AU211" s="225" t="s">
        <v>89</v>
      </c>
      <c r="AV211" s="14" t="s">
        <v>227</v>
      </c>
      <c r="AW211" s="14" t="s">
        <v>31</v>
      </c>
      <c r="AX211" s="14" t="s">
        <v>83</v>
      </c>
      <c r="AY211" s="225" t="s">
        <v>220</v>
      </c>
    </row>
    <row r="212" spans="1:65" s="2" customFormat="1" ht="24">
      <c r="A212" s="34"/>
      <c r="B212" s="35"/>
      <c r="C212" s="190" t="s">
        <v>424</v>
      </c>
      <c r="D212" s="190" t="s">
        <v>222</v>
      </c>
      <c r="E212" s="191" t="s">
        <v>3758</v>
      </c>
      <c r="F212" s="192" t="s">
        <v>3759</v>
      </c>
      <c r="G212" s="193" t="s">
        <v>996</v>
      </c>
      <c r="H212" s="246"/>
      <c r="I212" s="195"/>
      <c r="J212" s="196">
        <f>ROUND(I212*H212,2)</f>
        <v>0</v>
      </c>
      <c r="K212" s="192" t="s">
        <v>226</v>
      </c>
      <c r="L212" s="39"/>
      <c r="M212" s="197" t="s">
        <v>1</v>
      </c>
      <c r="N212" s="198" t="s">
        <v>42</v>
      </c>
      <c r="O212" s="71"/>
      <c r="P212" s="199">
        <f>O212*H212</f>
        <v>0</v>
      </c>
      <c r="Q212" s="199">
        <v>0</v>
      </c>
      <c r="R212" s="199">
        <f>Q212*H212</f>
        <v>0</v>
      </c>
      <c r="S212" s="199">
        <v>0</v>
      </c>
      <c r="T212" s="200">
        <f>S212*H212</f>
        <v>0</v>
      </c>
      <c r="U212" s="34"/>
      <c r="V212" s="34"/>
      <c r="W212" s="34"/>
      <c r="X212" s="34"/>
      <c r="Y212" s="34"/>
      <c r="Z212" s="34"/>
      <c r="AA212" s="34"/>
      <c r="AB212" s="34"/>
      <c r="AC212" s="34"/>
      <c r="AD212" s="34"/>
      <c r="AE212" s="34"/>
      <c r="AR212" s="201" t="s">
        <v>298</v>
      </c>
      <c r="AT212" s="201" t="s">
        <v>222</v>
      </c>
      <c r="AU212" s="201" t="s">
        <v>89</v>
      </c>
      <c r="AY212" s="17" t="s">
        <v>220</v>
      </c>
      <c r="BE212" s="202">
        <f>IF(N212="základní",J212,0)</f>
        <v>0</v>
      </c>
      <c r="BF212" s="202">
        <f>IF(N212="snížená",J212,0)</f>
        <v>0</v>
      </c>
      <c r="BG212" s="202">
        <f>IF(N212="zákl. přenesená",J212,0)</f>
        <v>0</v>
      </c>
      <c r="BH212" s="202">
        <f>IF(N212="sníž. přenesená",J212,0)</f>
        <v>0</v>
      </c>
      <c r="BI212" s="202">
        <f>IF(N212="nulová",J212,0)</f>
        <v>0</v>
      </c>
      <c r="BJ212" s="17" t="s">
        <v>89</v>
      </c>
      <c r="BK212" s="202">
        <f>ROUND(I212*H212,2)</f>
        <v>0</v>
      </c>
      <c r="BL212" s="17" t="s">
        <v>298</v>
      </c>
      <c r="BM212" s="201" t="s">
        <v>3760</v>
      </c>
    </row>
    <row r="213" spans="2:63" s="12" customFormat="1" ht="22.9" customHeight="1">
      <c r="B213" s="174"/>
      <c r="C213" s="175"/>
      <c r="D213" s="176" t="s">
        <v>75</v>
      </c>
      <c r="E213" s="188" t="s">
        <v>1491</v>
      </c>
      <c r="F213" s="188" t="s">
        <v>1492</v>
      </c>
      <c r="G213" s="175"/>
      <c r="H213" s="175"/>
      <c r="I213" s="178"/>
      <c r="J213" s="189">
        <f>BK213</f>
        <v>0</v>
      </c>
      <c r="K213" s="175"/>
      <c r="L213" s="180"/>
      <c r="M213" s="181"/>
      <c r="N213" s="182"/>
      <c r="O213" s="182"/>
      <c r="P213" s="183">
        <f>SUM(P214:P223)</f>
        <v>0</v>
      </c>
      <c r="Q213" s="182"/>
      <c r="R213" s="183">
        <f>SUM(R214:R223)</f>
        <v>0</v>
      </c>
      <c r="S213" s="182"/>
      <c r="T213" s="184">
        <f>SUM(T214:T223)</f>
        <v>0</v>
      </c>
      <c r="AR213" s="185" t="s">
        <v>89</v>
      </c>
      <c r="AT213" s="186" t="s">
        <v>75</v>
      </c>
      <c r="AU213" s="186" t="s">
        <v>83</v>
      </c>
      <c r="AY213" s="185" t="s">
        <v>220</v>
      </c>
      <c r="BK213" s="187">
        <f>SUM(BK214:BK223)</f>
        <v>0</v>
      </c>
    </row>
    <row r="214" spans="1:65" s="2" customFormat="1" ht="24">
      <c r="A214" s="34"/>
      <c r="B214" s="35"/>
      <c r="C214" s="190" t="s">
        <v>428</v>
      </c>
      <c r="D214" s="190" t="s">
        <v>222</v>
      </c>
      <c r="E214" s="191" t="s">
        <v>1494</v>
      </c>
      <c r="F214" s="192" t="s">
        <v>3761</v>
      </c>
      <c r="G214" s="193" t="s">
        <v>1500</v>
      </c>
      <c r="H214" s="194">
        <v>500</v>
      </c>
      <c r="I214" s="195"/>
      <c r="J214" s="196">
        <f>ROUND(I214*H214,2)</f>
        <v>0</v>
      </c>
      <c r="K214" s="192" t="s">
        <v>1</v>
      </c>
      <c r="L214" s="39"/>
      <c r="M214" s="197" t="s">
        <v>1</v>
      </c>
      <c r="N214" s="198" t="s">
        <v>42</v>
      </c>
      <c r="O214" s="71"/>
      <c r="P214" s="199">
        <f>O214*H214</f>
        <v>0</v>
      </c>
      <c r="Q214" s="199">
        <v>0</v>
      </c>
      <c r="R214" s="199">
        <f>Q214*H214</f>
        <v>0</v>
      </c>
      <c r="S214" s="199">
        <v>0</v>
      </c>
      <c r="T214" s="200">
        <f>S214*H214</f>
        <v>0</v>
      </c>
      <c r="U214" s="34"/>
      <c r="V214" s="34"/>
      <c r="W214" s="34"/>
      <c r="X214" s="34"/>
      <c r="Y214" s="34"/>
      <c r="Z214" s="34"/>
      <c r="AA214" s="34"/>
      <c r="AB214" s="34"/>
      <c r="AC214" s="34"/>
      <c r="AD214" s="34"/>
      <c r="AE214" s="34"/>
      <c r="AR214" s="201" t="s">
        <v>298</v>
      </c>
      <c r="AT214" s="201" t="s">
        <v>222</v>
      </c>
      <c r="AU214" s="201" t="s">
        <v>89</v>
      </c>
      <c r="AY214" s="17" t="s">
        <v>220</v>
      </c>
      <c r="BE214" s="202">
        <f>IF(N214="základní",J214,0)</f>
        <v>0</v>
      </c>
      <c r="BF214" s="202">
        <f>IF(N214="snížená",J214,0)</f>
        <v>0</v>
      </c>
      <c r="BG214" s="202">
        <f>IF(N214="zákl. přenesená",J214,0)</f>
        <v>0</v>
      </c>
      <c r="BH214" s="202">
        <f>IF(N214="sníž. přenesená",J214,0)</f>
        <v>0</v>
      </c>
      <c r="BI214" s="202">
        <f>IF(N214="nulová",J214,0)</f>
        <v>0</v>
      </c>
      <c r="BJ214" s="17" t="s">
        <v>89</v>
      </c>
      <c r="BK214" s="202">
        <f>ROUND(I214*H214,2)</f>
        <v>0</v>
      </c>
      <c r="BL214" s="17" t="s">
        <v>298</v>
      </c>
      <c r="BM214" s="201" t="s">
        <v>3762</v>
      </c>
    </row>
    <row r="215" spans="2:51" s="13" customFormat="1" ht="12">
      <c r="B215" s="203"/>
      <c r="C215" s="204"/>
      <c r="D215" s="205" t="s">
        <v>229</v>
      </c>
      <c r="E215" s="206" t="s">
        <v>1</v>
      </c>
      <c r="F215" s="207" t="s">
        <v>3763</v>
      </c>
      <c r="G215" s="204"/>
      <c r="H215" s="208">
        <v>500</v>
      </c>
      <c r="I215" s="209"/>
      <c r="J215" s="204"/>
      <c r="K215" s="204"/>
      <c r="L215" s="210"/>
      <c r="M215" s="211"/>
      <c r="N215" s="212"/>
      <c r="O215" s="212"/>
      <c r="P215" s="212"/>
      <c r="Q215" s="212"/>
      <c r="R215" s="212"/>
      <c r="S215" s="212"/>
      <c r="T215" s="213"/>
      <c r="AT215" s="214" t="s">
        <v>229</v>
      </c>
      <c r="AU215" s="214" t="s">
        <v>89</v>
      </c>
      <c r="AV215" s="13" t="s">
        <v>89</v>
      </c>
      <c r="AW215" s="13" t="s">
        <v>31</v>
      </c>
      <c r="AX215" s="13" t="s">
        <v>83</v>
      </c>
      <c r="AY215" s="214" t="s">
        <v>220</v>
      </c>
    </row>
    <row r="216" spans="1:65" s="2" customFormat="1" ht="24">
      <c r="A216" s="34"/>
      <c r="B216" s="35"/>
      <c r="C216" s="190" t="s">
        <v>432</v>
      </c>
      <c r="D216" s="190" t="s">
        <v>222</v>
      </c>
      <c r="E216" s="191" t="s">
        <v>1498</v>
      </c>
      <c r="F216" s="192" t="s">
        <v>3764</v>
      </c>
      <c r="G216" s="193" t="s">
        <v>1500</v>
      </c>
      <c r="H216" s="194">
        <v>178</v>
      </c>
      <c r="I216" s="195"/>
      <c r="J216" s="196">
        <f>ROUND(I216*H216,2)</f>
        <v>0</v>
      </c>
      <c r="K216" s="192" t="s">
        <v>1</v>
      </c>
      <c r="L216" s="39"/>
      <c r="M216" s="197" t="s">
        <v>1</v>
      </c>
      <c r="N216" s="198" t="s">
        <v>42</v>
      </c>
      <c r="O216" s="71"/>
      <c r="P216" s="199">
        <f>O216*H216</f>
        <v>0</v>
      </c>
      <c r="Q216" s="199">
        <v>0</v>
      </c>
      <c r="R216" s="199">
        <f>Q216*H216</f>
        <v>0</v>
      </c>
      <c r="S216" s="199">
        <v>0</v>
      </c>
      <c r="T216" s="200">
        <f>S216*H216</f>
        <v>0</v>
      </c>
      <c r="U216" s="34"/>
      <c r="V216" s="34"/>
      <c r="W216" s="34"/>
      <c r="X216" s="34"/>
      <c r="Y216" s="34"/>
      <c r="Z216" s="34"/>
      <c r="AA216" s="34"/>
      <c r="AB216" s="34"/>
      <c r="AC216" s="34"/>
      <c r="AD216" s="34"/>
      <c r="AE216" s="34"/>
      <c r="AR216" s="201" t="s">
        <v>298</v>
      </c>
      <c r="AT216" s="201" t="s">
        <v>222</v>
      </c>
      <c r="AU216" s="201" t="s">
        <v>89</v>
      </c>
      <c r="AY216" s="17" t="s">
        <v>220</v>
      </c>
      <c r="BE216" s="202">
        <f>IF(N216="základní",J216,0)</f>
        <v>0</v>
      </c>
      <c r="BF216" s="202">
        <f>IF(N216="snížená",J216,0)</f>
        <v>0</v>
      </c>
      <c r="BG216" s="202">
        <f>IF(N216="zákl. přenesená",J216,0)</f>
        <v>0</v>
      </c>
      <c r="BH216" s="202">
        <f>IF(N216="sníž. přenesená",J216,0)</f>
        <v>0</v>
      </c>
      <c r="BI216" s="202">
        <f>IF(N216="nulová",J216,0)</f>
        <v>0</v>
      </c>
      <c r="BJ216" s="17" t="s">
        <v>89</v>
      </c>
      <c r="BK216" s="202">
        <f>ROUND(I216*H216,2)</f>
        <v>0</v>
      </c>
      <c r="BL216" s="17" t="s">
        <v>298</v>
      </c>
      <c r="BM216" s="201" t="s">
        <v>3765</v>
      </c>
    </row>
    <row r="217" spans="2:51" s="13" customFormat="1" ht="12">
      <c r="B217" s="203"/>
      <c r="C217" s="204"/>
      <c r="D217" s="205" t="s">
        <v>229</v>
      </c>
      <c r="E217" s="206" t="s">
        <v>1</v>
      </c>
      <c r="F217" s="207" t="s">
        <v>3766</v>
      </c>
      <c r="G217" s="204"/>
      <c r="H217" s="208">
        <v>178</v>
      </c>
      <c r="I217" s="209"/>
      <c r="J217" s="204"/>
      <c r="K217" s="204"/>
      <c r="L217" s="210"/>
      <c r="M217" s="211"/>
      <c r="N217" s="212"/>
      <c r="O217" s="212"/>
      <c r="P217" s="212"/>
      <c r="Q217" s="212"/>
      <c r="R217" s="212"/>
      <c r="S217" s="212"/>
      <c r="T217" s="213"/>
      <c r="AT217" s="214" t="s">
        <v>229</v>
      </c>
      <c r="AU217" s="214" t="s">
        <v>89</v>
      </c>
      <c r="AV217" s="13" t="s">
        <v>89</v>
      </c>
      <c r="AW217" s="13" t="s">
        <v>31</v>
      </c>
      <c r="AX217" s="13" t="s">
        <v>83</v>
      </c>
      <c r="AY217" s="214" t="s">
        <v>220</v>
      </c>
    </row>
    <row r="218" spans="1:65" s="2" customFormat="1" ht="36">
      <c r="A218" s="34"/>
      <c r="B218" s="35"/>
      <c r="C218" s="190" t="s">
        <v>436</v>
      </c>
      <c r="D218" s="190" t="s">
        <v>222</v>
      </c>
      <c r="E218" s="191" t="s">
        <v>1504</v>
      </c>
      <c r="F218" s="192" t="s">
        <v>3767</v>
      </c>
      <c r="G218" s="193" t="s">
        <v>1500</v>
      </c>
      <c r="H218" s="194">
        <v>256.7</v>
      </c>
      <c r="I218" s="195"/>
      <c r="J218" s="196">
        <f>ROUND(I218*H218,2)</f>
        <v>0</v>
      </c>
      <c r="K218" s="192" t="s">
        <v>1</v>
      </c>
      <c r="L218" s="39"/>
      <c r="M218" s="197" t="s">
        <v>1</v>
      </c>
      <c r="N218" s="198" t="s">
        <v>42</v>
      </c>
      <c r="O218" s="71"/>
      <c r="P218" s="199">
        <f>O218*H218</f>
        <v>0</v>
      </c>
      <c r="Q218" s="199">
        <v>0</v>
      </c>
      <c r="R218" s="199">
        <f>Q218*H218</f>
        <v>0</v>
      </c>
      <c r="S218" s="199">
        <v>0</v>
      </c>
      <c r="T218" s="200">
        <f>S218*H218</f>
        <v>0</v>
      </c>
      <c r="U218" s="34"/>
      <c r="V218" s="34"/>
      <c r="W218" s="34"/>
      <c r="X218" s="34"/>
      <c r="Y218" s="34"/>
      <c r="Z218" s="34"/>
      <c r="AA218" s="34"/>
      <c r="AB218" s="34"/>
      <c r="AC218" s="34"/>
      <c r="AD218" s="34"/>
      <c r="AE218" s="34"/>
      <c r="AR218" s="201" t="s">
        <v>298</v>
      </c>
      <c r="AT218" s="201" t="s">
        <v>222</v>
      </c>
      <c r="AU218" s="201" t="s">
        <v>89</v>
      </c>
      <c r="AY218" s="17" t="s">
        <v>220</v>
      </c>
      <c r="BE218" s="202">
        <f>IF(N218="základní",J218,0)</f>
        <v>0</v>
      </c>
      <c r="BF218" s="202">
        <f>IF(N218="snížená",J218,0)</f>
        <v>0</v>
      </c>
      <c r="BG218" s="202">
        <f>IF(N218="zákl. přenesená",J218,0)</f>
        <v>0</v>
      </c>
      <c r="BH218" s="202">
        <f>IF(N218="sníž. přenesená",J218,0)</f>
        <v>0</v>
      </c>
      <c r="BI218" s="202">
        <f>IF(N218="nulová",J218,0)</f>
        <v>0</v>
      </c>
      <c r="BJ218" s="17" t="s">
        <v>89</v>
      </c>
      <c r="BK218" s="202">
        <f>ROUND(I218*H218,2)</f>
        <v>0</v>
      </c>
      <c r="BL218" s="17" t="s">
        <v>298</v>
      </c>
      <c r="BM218" s="201" t="s">
        <v>3768</v>
      </c>
    </row>
    <row r="219" spans="2:51" s="13" customFormat="1" ht="12">
      <c r="B219" s="203"/>
      <c r="C219" s="204"/>
      <c r="D219" s="205" t="s">
        <v>229</v>
      </c>
      <c r="E219" s="206" t="s">
        <v>1</v>
      </c>
      <c r="F219" s="207" t="s">
        <v>3769</v>
      </c>
      <c r="G219" s="204"/>
      <c r="H219" s="208">
        <v>256.7</v>
      </c>
      <c r="I219" s="209"/>
      <c r="J219" s="204"/>
      <c r="K219" s="204"/>
      <c r="L219" s="210"/>
      <c r="M219" s="211"/>
      <c r="N219" s="212"/>
      <c r="O219" s="212"/>
      <c r="P219" s="212"/>
      <c r="Q219" s="212"/>
      <c r="R219" s="212"/>
      <c r="S219" s="212"/>
      <c r="T219" s="213"/>
      <c r="AT219" s="214" t="s">
        <v>229</v>
      </c>
      <c r="AU219" s="214" t="s">
        <v>89</v>
      </c>
      <c r="AV219" s="13" t="s">
        <v>89</v>
      </c>
      <c r="AW219" s="13" t="s">
        <v>31</v>
      </c>
      <c r="AX219" s="13" t="s">
        <v>83</v>
      </c>
      <c r="AY219" s="214" t="s">
        <v>220</v>
      </c>
    </row>
    <row r="220" spans="1:65" s="2" customFormat="1" ht="36">
      <c r="A220" s="34"/>
      <c r="B220" s="35"/>
      <c r="C220" s="190" t="s">
        <v>440</v>
      </c>
      <c r="D220" s="190" t="s">
        <v>222</v>
      </c>
      <c r="E220" s="191" t="s">
        <v>1509</v>
      </c>
      <c r="F220" s="192" t="s">
        <v>3770</v>
      </c>
      <c r="G220" s="193" t="s">
        <v>1500</v>
      </c>
      <c r="H220" s="194">
        <v>691</v>
      </c>
      <c r="I220" s="195"/>
      <c r="J220" s="196">
        <f>ROUND(I220*H220,2)</f>
        <v>0</v>
      </c>
      <c r="K220" s="192" t="s">
        <v>1</v>
      </c>
      <c r="L220" s="39"/>
      <c r="M220" s="197" t="s">
        <v>1</v>
      </c>
      <c r="N220" s="198" t="s">
        <v>42</v>
      </c>
      <c r="O220" s="71"/>
      <c r="P220" s="199">
        <f>O220*H220</f>
        <v>0</v>
      </c>
      <c r="Q220" s="199">
        <v>0</v>
      </c>
      <c r="R220" s="199">
        <f>Q220*H220</f>
        <v>0</v>
      </c>
      <c r="S220" s="199">
        <v>0</v>
      </c>
      <c r="T220" s="200">
        <f>S220*H220</f>
        <v>0</v>
      </c>
      <c r="U220" s="34"/>
      <c r="V220" s="34"/>
      <c r="W220" s="34"/>
      <c r="X220" s="34"/>
      <c r="Y220" s="34"/>
      <c r="Z220" s="34"/>
      <c r="AA220" s="34"/>
      <c r="AB220" s="34"/>
      <c r="AC220" s="34"/>
      <c r="AD220" s="34"/>
      <c r="AE220" s="34"/>
      <c r="AR220" s="201" t="s">
        <v>298</v>
      </c>
      <c r="AT220" s="201" t="s">
        <v>222</v>
      </c>
      <c r="AU220" s="201" t="s">
        <v>89</v>
      </c>
      <c r="AY220" s="17" t="s">
        <v>220</v>
      </c>
      <c r="BE220" s="202">
        <f>IF(N220="základní",J220,0)</f>
        <v>0</v>
      </c>
      <c r="BF220" s="202">
        <f>IF(N220="snížená",J220,0)</f>
        <v>0</v>
      </c>
      <c r="BG220" s="202">
        <f>IF(N220="zákl. přenesená",J220,0)</f>
        <v>0</v>
      </c>
      <c r="BH220" s="202">
        <f>IF(N220="sníž. přenesená",J220,0)</f>
        <v>0</v>
      </c>
      <c r="BI220" s="202">
        <f>IF(N220="nulová",J220,0)</f>
        <v>0</v>
      </c>
      <c r="BJ220" s="17" t="s">
        <v>89</v>
      </c>
      <c r="BK220" s="202">
        <f>ROUND(I220*H220,2)</f>
        <v>0</v>
      </c>
      <c r="BL220" s="17" t="s">
        <v>298</v>
      </c>
      <c r="BM220" s="201" t="s">
        <v>3771</v>
      </c>
    </row>
    <row r="221" spans="1:65" s="2" customFormat="1" ht="16.5" customHeight="1">
      <c r="A221" s="34"/>
      <c r="B221" s="35"/>
      <c r="C221" s="190" t="s">
        <v>444</v>
      </c>
      <c r="D221" s="190" t="s">
        <v>222</v>
      </c>
      <c r="E221" s="191" t="s">
        <v>1514</v>
      </c>
      <c r="F221" s="192" t="s">
        <v>3772</v>
      </c>
      <c r="G221" s="193" t="s">
        <v>1159</v>
      </c>
      <c r="H221" s="194">
        <v>4.8</v>
      </c>
      <c r="I221" s="195"/>
      <c r="J221" s="196">
        <f>ROUND(I221*H221,2)</f>
        <v>0</v>
      </c>
      <c r="K221" s="192" t="s">
        <v>1</v>
      </c>
      <c r="L221" s="39"/>
      <c r="M221" s="197" t="s">
        <v>1</v>
      </c>
      <c r="N221" s="198" t="s">
        <v>42</v>
      </c>
      <c r="O221" s="71"/>
      <c r="P221" s="199">
        <f>O221*H221</f>
        <v>0</v>
      </c>
      <c r="Q221" s="199">
        <v>0</v>
      </c>
      <c r="R221" s="199">
        <f>Q221*H221</f>
        <v>0</v>
      </c>
      <c r="S221" s="199">
        <v>0</v>
      </c>
      <c r="T221" s="200">
        <f>S221*H221</f>
        <v>0</v>
      </c>
      <c r="U221" s="34"/>
      <c r="V221" s="34"/>
      <c r="W221" s="34"/>
      <c r="X221" s="34"/>
      <c r="Y221" s="34"/>
      <c r="Z221" s="34"/>
      <c r="AA221" s="34"/>
      <c r="AB221" s="34"/>
      <c r="AC221" s="34"/>
      <c r="AD221" s="34"/>
      <c r="AE221" s="34"/>
      <c r="AR221" s="201" t="s">
        <v>298</v>
      </c>
      <c r="AT221" s="201" t="s">
        <v>222</v>
      </c>
      <c r="AU221" s="201" t="s">
        <v>89</v>
      </c>
      <c r="AY221" s="17" t="s">
        <v>220</v>
      </c>
      <c r="BE221" s="202">
        <f>IF(N221="základní",J221,0)</f>
        <v>0</v>
      </c>
      <c r="BF221" s="202">
        <f>IF(N221="snížená",J221,0)</f>
        <v>0</v>
      </c>
      <c r="BG221" s="202">
        <f>IF(N221="zákl. přenesená",J221,0)</f>
        <v>0</v>
      </c>
      <c r="BH221" s="202">
        <f>IF(N221="sníž. přenesená",J221,0)</f>
        <v>0</v>
      </c>
      <c r="BI221" s="202">
        <f>IF(N221="nulová",J221,0)</f>
        <v>0</v>
      </c>
      <c r="BJ221" s="17" t="s">
        <v>89</v>
      </c>
      <c r="BK221" s="202">
        <f>ROUND(I221*H221,2)</f>
        <v>0</v>
      </c>
      <c r="BL221" s="17" t="s">
        <v>298</v>
      </c>
      <c r="BM221" s="201" t="s">
        <v>3773</v>
      </c>
    </row>
    <row r="222" spans="2:51" s="13" customFormat="1" ht="12">
      <c r="B222" s="203"/>
      <c r="C222" s="204"/>
      <c r="D222" s="205" t="s">
        <v>229</v>
      </c>
      <c r="E222" s="206" t="s">
        <v>1</v>
      </c>
      <c r="F222" s="207" t="s">
        <v>3774</v>
      </c>
      <c r="G222" s="204"/>
      <c r="H222" s="208">
        <v>4.8</v>
      </c>
      <c r="I222" s="209"/>
      <c r="J222" s="204"/>
      <c r="K222" s="204"/>
      <c r="L222" s="210"/>
      <c r="M222" s="211"/>
      <c r="N222" s="212"/>
      <c r="O222" s="212"/>
      <c r="P222" s="212"/>
      <c r="Q222" s="212"/>
      <c r="R222" s="212"/>
      <c r="S222" s="212"/>
      <c r="T222" s="213"/>
      <c r="AT222" s="214" t="s">
        <v>229</v>
      </c>
      <c r="AU222" s="214" t="s">
        <v>89</v>
      </c>
      <c r="AV222" s="13" t="s">
        <v>89</v>
      </c>
      <c r="AW222" s="13" t="s">
        <v>31</v>
      </c>
      <c r="AX222" s="13" t="s">
        <v>83</v>
      </c>
      <c r="AY222" s="214" t="s">
        <v>220</v>
      </c>
    </row>
    <row r="223" spans="1:65" s="2" customFormat="1" ht="24">
      <c r="A223" s="34"/>
      <c r="B223" s="35"/>
      <c r="C223" s="190" t="s">
        <v>448</v>
      </c>
      <c r="D223" s="190" t="s">
        <v>222</v>
      </c>
      <c r="E223" s="191" t="s">
        <v>3775</v>
      </c>
      <c r="F223" s="192" t="s">
        <v>3776</v>
      </c>
      <c r="G223" s="193" t="s">
        <v>996</v>
      </c>
      <c r="H223" s="246"/>
      <c r="I223" s="195"/>
      <c r="J223" s="196">
        <f>ROUND(I223*H223,2)</f>
        <v>0</v>
      </c>
      <c r="K223" s="192" t="s">
        <v>226</v>
      </c>
      <c r="L223" s="39"/>
      <c r="M223" s="253" t="s">
        <v>1</v>
      </c>
      <c r="N223" s="254" t="s">
        <v>42</v>
      </c>
      <c r="O223" s="251"/>
      <c r="P223" s="255">
        <f>O223*H223</f>
        <v>0</v>
      </c>
      <c r="Q223" s="255">
        <v>0</v>
      </c>
      <c r="R223" s="255">
        <f>Q223*H223</f>
        <v>0</v>
      </c>
      <c r="S223" s="255">
        <v>0</v>
      </c>
      <c r="T223" s="256">
        <f>S223*H223</f>
        <v>0</v>
      </c>
      <c r="U223" s="34"/>
      <c r="V223" s="34"/>
      <c r="W223" s="34"/>
      <c r="X223" s="34"/>
      <c r="Y223" s="34"/>
      <c r="Z223" s="34"/>
      <c r="AA223" s="34"/>
      <c r="AB223" s="34"/>
      <c r="AC223" s="34"/>
      <c r="AD223" s="34"/>
      <c r="AE223" s="34"/>
      <c r="AR223" s="201" t="s">
        <v>298</v>
      </c>
      <c r="AT223" s="201" t="s">
        <v>222</v>
      </c>
      <c r="AU223" s="201" t="s">
        <v>89</v>
      </c>
      <c r="AY223" s="17" t="s">
        <v>220</v>
      </c>
      <c r="BE223" s="202">
        <f>IF(N223="základní",J223,0)</f>
        <v>0</v>
      </c>
      <c r="BF223" s="202">
        <f>IF(N223="snížená",J223,0)</f>
        <v>0</v>
      </c>
      <c r="BG223" s="202">
        <f>IF(N223="zákl. přenesená",J223,0)</f>
        <v>0</v>
      </c>
      <c r="BH223" s="202">
        <f>IF(N223="sníž. přenesená",J223,0)</f>
        <v>0</v>
      </c>
      <c r="BI223" s="202">
        <f>IF(N223="nulová",J223,0)</f>
        <v>0</v>
      </c>
      <c r="BJ223" s="17" t="s">
        <v>89</v>
      </c>
      <c r="BK223" s="202">
        <f>ROUND(I223*H223,2)</f>
        <v>0</v>
      </c>
      <c r="BL223" s="17" t="s">
        <v>298</v>
      </c>
      <c r="BM223" s="201" t="s">
        <v>3777</v>
      </c>
    </row>
    <row r="224" spans="1:31" s="2" customFormat="1" ht="6.95" customHeight="1">
      <c r="A224" s="34"/>
      <c r="B224" s="54"/>
      <c r="C224" s="55"/>
      <c r="D224" s="55"/>
      <c r="E224" s="55"/>
      <c r="F224" s="55"/>
      <c r="G224" s="55"/>
      <c r="H224" s="55"/>
      <c r="I224" s="55"/>
      <c r="J224" s="55"/>
      <c r="K224" s="55"/>
      <c r="L224" s="39"/>
      <c r="M224" s="34"/>
      <c r="O224" s="34"/>
      <c r="P224" s="34"/>
      <c r="Q224" s="34"/>
      <c r="R224" s="34"/>
      <c r="S224" s="34"/>
      <c r="T224" s="34"/>
      <c r="U224" s="34"/>
      <c r="V224" s="34"/>
      <c r="W224" s="34"/>
      <c r="X224" s="34"/>
      <c r="Y224" s="34"/>
      <c r="Z224" s="34"/>
      <c r="AA224" s="34"/>
      <c r="AB224" s="34"/>
      <c r="AC224" s="34"/>
      <c r="AD224" s="34"/>
      <c r="AE224" s="34"/>
    </row>
  </sheetData>
  <sheetProtection password="DAFF" sheet="1" objects="1" scenarios="1"/>
  <autoFilter ref="C125:K223"/>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2:BM134"/>
  <sheetViews>
    <sheetView showGridLines="0" tabSelected="1" workbookViewId="0" topLeftCell="A1">
      <selection activeCell="J12" sqref="J1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170</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1:31" s="2" customFormat="1" ht="12" customHeight="1">
      <c r="A8" s="34"/>
      <c r="B8" s="39"/>
      <c r="C8" s="34"/>
      <c r="D8" s="119" t="s">
        <v>172</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8" t="s">
        <v>3778</v>
      </c>
      <c r="F9" s="317"/>
      <c r="G9" s="317"/>
      <c r="H9" s="317"/>
      <c r="I9" s="34"/>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9" t="s">
        <v>18</v>
      </c>
      <c r="E11" s="34"/>
      <c r="F11" s="110" t="s">
        <v>1</v>
      </c>
      <c r="G11" s="34"/>
      <c r="H11" s="34"/>
      <c r="I11" s="119" t="s">
        <v>19</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9" t="s">
        <v>20</v>
      </c>
      <c r="E12" s="34"/>
      <c r="F12" s="110" t="s">
        <v>21</v>
      </c>
      <c r="G12" s="34"/>
      <c r="H12" s="34"/>
      <c r="I12" s="119" t="s">
        <v>22</v>
      </c>
      <c r="J12" s="265" t="str">
        <f>'Rekapitulace stavby'!AN8</f>
        <v>Vyplň údaj</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9" t="s">
        <v>23</v>
      </c>
      <c r="E14" s="34"/>
      <c r="F14" s="34"/>
      <c r="G14" s="34"/>
      <c r="H14" s="34"/>
      <c r="I14" s="119" t="s">
        <v>24</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25</v>
      </c>
      <c r="F15" s="34"/>
      <c r="G15" s="34"/>
      <c r="H15" s="34"/>
      <c r="I15" s="119" t="s">
        <v>26</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9" t="s">
        <v>27</v>
      </c>
      <c r="E17" s="34"/>
      <c r="F17" s="34"/>
      <c r="G17" s="34"/>
      <c r="H17" s="34"/>
      <c r="I17" s="119" t="s">
        <v>24</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9" t="str">
        <f>'Rekapitulace stavby'!E14</f>
        <v>Vyplň údaj</v>
      </c>
      <c r="F18" s="320"/>
      <c r="G18" s="320"/>
      <c r="H18" s="320"/>
      <c r="I18" s="119"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9" t="s">
        <v>29</v>
      </c>
      <c r="E20" s="34"/>
      <c r="F20" s="34"/>
      <c r="G20" s="34"/>
      <c r="H20" s="34"/>
      <c r="I20" s="119" t="s">
        <v>24</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30</v>
      </c>
      <c r="F21" s="34"/>
      <c r="G21" s="34"/>
      <c r="H21" s="34"/>
      <c r="I21" s="119" t="s">
        <v>26</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9" t="s">
        <v>32</v>
      </c>
      <c r="E23" s="34"/>
      <c r="F23" s="34"/>
      <c r="G23" s="34"/>
      <c r="H23" s="34"/>
      <c r="I23" s="119" t="s">
        <v>24</v>
      </c>
      <c r="J23" s="110"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tr">
        <f>IF('Rekapitulace stavby'!E20="","",'Rekapitulace stavby'!E20)</f>
        <v xml:space="preserve"> </v>
      </c>
      <c r="F24" s="34"/>
      <c r="G24" s="34"/>
      <c r="H24" s="34"/>
      <c r="I24" s="119" t="s">
        <v>26</v>
      </c>
      <c r="J24" s="110"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9" t="s">
        <v>34</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20"/>
      <c r="B27" s="121"/>
      <c r="C27" s="120"/>
      <c r="D27" s="120"/>
      <c r="E27" s="321" t="s">
        <v>1</v>
      </c>
      <c r="F27" s="321"/>
      <c r="G27" s="321"/>
      <c r="H27" s="321"/>
      <c r="I27" s="120"/>
      <c r="J27" s="120"/>
      <c r="K27" s="120"/>
      <c r="L27" s="122"/>
      <c r="S27" s="120"/>
      <c r="T27" s="120"/>
      <c r="U27" s="120"/>
      <c r="V27" s="120"/>
      <c r="W27" s="120"/>
      <c r="X27" s="120"/>
      <c r="Y27" s="120"/>
      <c r="Z27" s="120"/>
      <c r="AA27" s="120"/>
      <c r="AB27" s="120"/>
      <c r="AC27" s="120"/>
      <c r="AD27" s="120"/>
      <c r="AE27" s="120"/>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3"/>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4" t="s">
        <v>36</v>
      </c>
      <c r="E30" s="34"/>
      <c r="F30" s="34"/>
      <c r="G30" s="34"/>
      <c r="H30" s="34"/>
      <c r="I30" s="34"/>
      <c r="J30" s="125">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6" t="s">
        <v>38</v>
      </c>
      <c r="G32" s="34"/>
      <c r="H32" s="34"/>
      <c r="I32" s="126" t="s">
        <v>37</v>
      </c>
      <c r="J32" s="126"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7" t="s">
        <v>40</v>
      </c>
      <c r="E33" s="119" t="s">
        <v>41</v>
      </c>
      <c r="F33" s="128">
        <f>ROUND((SUM(BE120:BE133)),2)</f>
        <v>0</v>
      </c>
      <c r="G33" s="34"/>
      <c r="H33" s="34"/>
      <c r="I33" s="129">
        <v>0.21</v>
      </c>
      <c r="J33" s="128">
        <f>ROUND(((SUM(BE120:BE133))*I33),2)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9" t="s">
        <v>42</v>
      </c>
      <c r="F34" s="128">
        <f>ROUND((SUM(BF120:BF133)),2)</f>
        <v>0</v>
      </c>
      <c r="G34" s="34"/>
      <c r="H34" s="34"/>
      <c r="I34" s="129">
        <v>0.15</v>
      </c>
      <c r="J34" s="128">
        <f>ROUND(((SUM(BF120:BF133))*I34),2)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9" t="s">
        <v>43</v>
      </c>
      <c r="F35" s="128">
        <f>ROUND((SUM(BG120:BG133)),2)</f>
        <v>0</v>
      </c>
      <c r="G35" s="34"/>
      <c r="H35" s="34"/>
      <c r="I35" s="129">
        <v>0.21</v>
      </c>
      <c r="J35" s="128">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9" t="s">
        <v>44</v>
      </c>
      <c r="F36" s="128">
        <f>ROUND((SUM(BH120:BH133)),2)</f>
        <v>0</v>
      </c>
      <c r="G36" s="34"/>
      <c r="H36" s="34"/>
      <c r="I36" s="129">
        <v>0.15</v>
      </c>
      <c r="J36" s="128">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45</v>
      </c>
      <c r="F37" s="128">
        <f>ROUND((SUM(BI120:BI133)),2)</f>
        <v>0</v>
      </c>
      <c r="G37" s="34"/>
      <c r="H37" s="34"/>
      <c r="I37" s="129">
        <v>0</v>
      </c>
      <c r="J37" s="128">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30"/>
      <c r="D39" s="131" t="s">
        <v>46</v>
      </c>
      <c r="E39" s="132"/>
      <c r="F39" s="132"/>
      <c r="G39" s="133" t="s">
        <v>47</v>
      </c>
      <c r="H39" s="134" t="s">
        <v>48</v>
      </c>
      <c r="I39" s="132"/>
      <c r="J39" s="135">
        <f>SUM(J30:J37)</f>
        <v>0</v>
      </c>
      <c r="K39" s="136"/>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172</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74" t="str">
        <f>E9</f>
        <v>12 - SO 12-Vedlejší a ostatní náklady</v>
      </c>
      <c r="F87" s="312"/>
      <c r="G87" s="312"/>
      <c r="H87" s="312"/>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Hradec Králové-Roudnička </v>
      </c>
      <c r="G89" s="36"/>
      <c r="H89" s="36"/>
      <c r="I89" s="29" t="s">
        <v>22</v>
      </c>
      <c r="J89" s="66" t="str">
        <f>IF(J12="","",J12)</f>
        <v>Vyplň údaj</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23</v>
      </c>
      <c r="D91" s="36"/>
      <c r="E91" s="36"/>
      <c r="F91" s="27" t="str">
        <f>E15</f>
        <v>Královéhradecký kraj</v>
      </c>
      <c r="G91" s="36"/>
      <c r="H91" s="36"/>
      <c r="I91" s="29" t="s">
        <v>29</v>
      </c>
      <c r="J91" s="32" t="str">
        <f>E21</f>
        <v>Pridos Hradec Králové</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32</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8" t="s">
        <v>177</v>
      </c>
      <c r="D94" s="149"/>
      <c r="E94" s="149"/>
      <c r="F94" s="149"/>
      <c r="G94" s="149"/>
      <c r="H94" s="149"/>
      <c r="I94" s="149"/>
      <c r="J94" s="150" t="s">
        <v>178</v>
      </c>
      <c r="K94" s="149"/>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51" t="s">
        <v>179</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180</v>
      </c>
    </row>
    <row r="97" spans="2:12" s="9" customFormat="1" ht="24.95" customHeight="1">
      <c r="B97" s="152"/>
      <c r="C97" s="153"/>
      <c r="D97" s="154" t="s">
        <v>3779</v>
      </c>
      <c r="E97" s="155"/>
      <c r="F97" s="155"/>
      <c r="G97" s="155"/>
      <c r="H97" s="155"/>
      <c r="I97" s="155"/>
      <c r="J97" s="156">
        <f>J121</f>
        <v>0</v>
      </c>
      <c r="K97" s="153"/>
      <c r="L97" s="157"/>
    </row>
    <row r="98" spans="2:12" s="10" customFormat="1" ht="19.9" customHeight="1">
      <c r="B98" s="158"/>
      <c r="C98" s="104"/>
      <c r="D98" s="159" t="s">
        <v>3780</v>
      </c>
      <c r="E98" s="160"/>
      <c r="F98" s="160"/>
      <c r="G98" s="160"/>
      <c r="H98" s="160"/>
      <c r="I98" s="160"/>
      <c r="J98" s="161">
        <f>J122</f>
        <v>0</v>
      </c>
      <c r="K98" s="104"/>
      <c r="L98" s="162"/>
    </row>
    <row r="99" spans="2:12" s="10" customFormat="1" ht="19.9" customHeight="1">
      <c r="B99" s="158"/>
      <c r="C99" s="104"/>
      <c r="D99" s="159" t="s">
        <v>3781</v>
      </c>
      <c r="E99" s="160"/>
      <c r="F99" s="160"/>
      <c r="G99" s="160"/>
      <c r="H99" s="160"/>
      <c r="I99" s="160"/>
      <c r="J99" s="161">
        <f>J125</f>
        <v>0</v>
      </c>
      <c r="K99" s="104"/>
      <c r="L99" s="162"/>
    </row>
    <row r="100" spans="2:12" s="10" customFormat="1" ht="19.9" customHeight="1">
      <c r="B100" s="158"/>
      <c r="C100" s="104"/>
      <c r="D100" s="159" t="s">
        <v>3782</v>
      </c>
      <c r="E100" s="160"/>
      <c r="F100" s="160"/>
      <c r="G100" s="160"/>
      <c r="H100" s="160"/>
      <c r="I100" s="160"/>
      <c r="J100" s="161">
        <f>J130</f>
        <v>0</v>
      </c>
      <c r="K100" s="104"/>
      <c r="L100" s="162"/>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205</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13" t="str">
        <f>E7</f>
        <v>Centrum pro osoby se zdravotním postižením</v>
      </c>
      <c r="F110" s="314"/>
      <c r="G110" s="314"/>
      <c r="H110" s="314"/>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172</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74" t="str">
        <f>E9</f>
        <v>12 - SO 12-Vedlejší a ostatní náklady</v>
      </c>
      <c r="F112" s="312"/>
      <c r="G112" s="312"/>
      <c r="H112" s="312"/>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20</v>
      </c>
      <c r="D114" s="36"/>
      <c r="E114" s="36"/>
      <c r="F114" s="27" t="str">
        <f>F12</f>
        <v xml:space="preserve">Hradec Králové-Roudnička </v>
      </c>
      <c r="G114" s="36"/>
      <c r="H114" s="36"/>
      <c r="I114" s="29" t="s">
        <v>22</v>
      </c>
      <c r="J114" s="66" t="str">
        <f>IF(J12="","",J12)</f>
        <v>Vyplň údaj</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23</v>
      </c>
      <c r="D116" s="36"/>
      <c r="E116" s="36"/>
      <c r="F116" s="27" t="str">
        <f>E15</f>
        <v>Královéhradecký kraj</v>
      </c>
      <c r="G116" s="36"/>
      <c r="H116" s="36"/>
      <c r="I116" s="29" t="s">
        <v>29</v>
      </c>
      <c r="J116" s="32" t="str">
        <f>E21</f>
        <v>Pridos Hradec Králové</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27</v>
      </c>
      <c r="D117" s="36"/>
      <c r="E117" s="36"/>
      <c r="F117" s="27" t="str">
        <f>IF(E18="","",E18)</f>
        <v>Vyplň údaj</v>
      </c>
      <c r="G117" s="36"/>
      <c r="H117" s="36"/>
      <c r="I117" s="29" t="s">
        <v>32</v>
      </c>
      <c r="J117" s="32" t="str">
        <f>E24</f>
        <v xml:space="preserve"> </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11" customFormat="1" ht="29.25" customHeight="1">
      <c r="A119" s="163"/>
      <c r="B119" s="164"/>
      <c r="C119" s="165" t="s">
        <v>206</v>
      </c>
      <c r="D119" s="166" t="s">
        <v>61</v>
      </c>
      <c r="E119" s="166" t="s">
        <v>57</v>
      </c>
      <c r="F119" s="166" t="s">
        <v>58</v>
      </c>
      <c r="G119" s="166" t="s">
        <v>207</v>
      </c>
      <c r="H119" s="166" t="s">
        <v>208</v>
      </c>
      <c r="I119" s="166" t="s">
        <v>209</v>
      </c>
      <c r="J119" s="166" t="s">
        <v>178</v>
      </c>
      <c r="K119" s="167" t="s">
        <v>210</v>
      </c>
      <c r="L119" s="168"/>
      <c r="M119" s="75" t="s">
        <v>1</v>
      </c>
      <c r="N119" s="76" t="s">
        <v>40</v>
      </c>
      <c r="O119" s="76" t="s">
        <v>211</v>
      </c>
      <c r="P119" s="76" t="s">
        <v>212</v>
      </c>
      <c r="Q119" s="76" t="s">
        <v>213</v>
      </c>
      <c r="R119" s="76" t="s">
        <v>214</v>
      </c>
      <c r="S119" s="76" t="s">
        <v>215</v>
      </c>
      <c r="T119" s="77" t="s">
        <v>216</v>
      </c>
      <c r="U119" s="163"/>
      <c r="V119" s="163"/>
      <c r="W119" s="163"/>
      <c r="X119" s="163"/>
      <c r="Y119" s="163"/>
      <c r="Z119" s="163"/>
      <c r="AA119" s="163"/>
      <c r="AB119" s="163"/>
      <c r="AC119" s="163"/>
      <c r="AD119" s="163"/>
      <c r="AE119" s="163"/>
    </row>
    <row r="120" spans="1:63" s="2" customFormat="1" ht="22.9" customHeight="1">
      <c r="A120" s="34"/>
      <c r="B120" s="35"/>
      <c r="C120" s="82" t="s">
        <v>217</v>
      </c>
      <c r="D120" s="36"/>
      <c r="E120" s="36"/>
      <c r="F120" s="36"/>
      <c r="G120" s="36"/>
      <c r="H120" s="36"/>
      <c r="I120" s="36"/>
      <c r="J120" s="169">
        <f>BK120</f>
        <v>0</v>
      </c>
      <c r="K120" s="36"/>
      <c r="L120" s="39"/>
      <c r="M120" s="78"/>
      <c r="N120" s="170"/>
      <c r="O120" s="79"/>
      <c r="P120" s="171">
        <f>P121</f>
        <v>0</v>
      </c>
      <c r="Q120" s="79"/>
      <c r="R120" s="171">
        <f>R121</f>
        <v>0</v>
      </c>
      <c r="S120" s="79"/>
      <c r="T120" s="172">
        <f>T121</f>
        <v>0</v>
      </c>
      <c r="U120" s="34"/>
      <c r="V120" s="34"/>
      <c r="W120" s="34"/>
      <c r="X120" s="34"/>
      <c r="Y120" s="34"/>
      <c r="Z120" s="34"/>
      <c r="AA120" s="34"/>
      <c r="AB120" s="34"/>
      <c r="AC120" s="34"/>
      <c r="AD120" s="34"/>
      <c r="AE120" s="34"/>
      <c r="AT120" s="17" t="s">
        <v>75</v>
      </c>
      <c r="AU120" s="17" t="s">
        <v>180</v>
      </c>
      <c r="BK120" s="173">
        <f>BK121</f>
        <v>0</v>
      </c>
    </row>
    <row r="121" spans="2:63" s="12" customFormat="1" ht="25.9" customHeight="1">
      <c r="B121" s="174"/>
      <c r="C121" s="175"/>
      <c r="D121" s="176" t="s">
        <v>75</v>
      </c>
      <c r="E121" s="177" t="s">
        <v>3783</v>
      </c>
      <c r="F121" s="177" t="s">
        <v>3784</v>
      </c>
      <c r="G121" s="175"/>
      <c r="H121" s="175"/>
      <c r="I121" s="178"/>
      <c r="J121" s="179">
        <f>BK121</f>
        <v>0</v>
      </c>
      <c r="K121" s="175"/>
      <c r="L121" s="180"/>
      <c r="M121" s="181"/>
      <c r="N121" s="182"/>
      <c r="O121" s="182"/>
      <c r="P121" s="183">
        <f>P122+P125+P130</f>
        <v>0</v>
      </c>
      <c r="Q121" s="182"/>
      <c r="R121" s="183">
        <f>R122+R125+R130</f>
        <v>0</v>
      </c>
      <c r="S121" s="182"/>
      <c r="T121" s="184">
        <f>T122+T125+T130</f>
        <v>0</v>
      </c>
      <c r="AR121" s="185" t="s">
        <v>243</v>
      </c>
      <c r="AT121" s="186" t="s">
        <v>75</v>
      </c>
      <c r="AU121" s="186" t="s">
        <v>76</v>
      </c>
      <c r="AY121" s="185" t="s">
        <v>220</v>
      </c>
      <c r="BK121" s="187">
        <f>BK122+BK125+BK130</f>
        <v>0</v>
      </c>
    </row>
    <row r="122" spans="2:63" s="12" customFormat="1" ht="22.9" customHeight="1">
      <c r="B122" s="174"/>
      <c r="C122" s="175"/>
      <c r="D122" s="176" t="s">
        <v>75</v>
      </c>
      <c r="E122" s="188" t="s">
        <v>3785</v>
      </c>
      <c r="F122" s="188" t="s">
        <v>3786</v>
      </c>
      <c r="G122" s="175"/>
      <c r="H122" s="175"/>
      <c r="I122" s="178"/>
      <c r="J122" s="189">
        <f>BK122</f>
        <v>0</v>
      </c>
      <c r="K122" s="175"/>
      <c r="L122" s="180"/>
      <c r="M122" s="181"/>
      <c r="N122" s="182"/>
      <c r="O122" s="182"/>
      <c r="P122" s="183">
        <f>SUM(P123:P124)</f>
        <v>0</v>
      </c>
      <c r="Q122" s="182"/>
      <c r="R122" s="183">
        <f>SUM(R123:R124)</f>
        <v>0</v>
      </c>
      <c r="S122" s="182"/>
      <c r="T122" s="184">
        <f>SUM(T123:T124)</f>
        <v>0</v>
      </c>
      <c r="AR122" s="185" t="s">
        <v>243</v>
      </c>
      <c r="AT122" s="186" t="s">
        <v>75</v>
      </c>
      <c r="AU122" s="186" t="s">
        <v>83</v>
      </c>
      <c r="AY122" s="185" t="s">
        <v>220</v>
      </c>
      <c r="BK122" s="187">
        <f>SUM(BK123:BK124)</f>
        <v>0</v>
      </c>
    </row>
    <row r="123" spans="1:65" s="2" customFormat="1" ht="16.5" customHeight="1">
      <c r="A123" s="34"/>
      <c r="B123" s="35"/>
      <c r="C123" s="190" t="s">
        <v>83</v>
      </c>
      <c r="D123" s="190" t="s">
        <v>222</v>
      </c>
      <c r="E123" s="191" t="s">
        <v>3787</v>
      </c>
      <c r="F123" s="192" t="s">
        <v>3788</v>
      </c>
      <c r="G123" s="193" t="s">
        <v>3789</v>
      </c>
      <c r="H123" s="194">
        <v>1</v>
      </c>
      <c r="I123" s="195"/>
      <c r="J123" s="196">
        <f>ROUND(I123*H123,2)</f>
        <v>0</v>
      </c>
      <c r="K123" s="192" t="s">
        <v>226</v>
      </c>
      <c r="L123" s="39"/>
      <c r="M123" s="197" t="s">
        <v>1</v>
      </c>
      <c r="N123" s="198" t="s">
        <v>42</v>
      </c>
      <c r="O123" s="71"/>
      <c r="P123" s="199">
        <f>O123*H123</f>
        <v>0</v>
      </c>
      <c r="Q123" s="199">
        <v>0</v>
      </c>
      <c r="R123" s="199">
        <f>Q123*H123</f>
        <v>0</v>
      </c>
      <c r="S123" s="199">
        <v>0</v>
      </c>
      <c r="T123" s="200">
        <f>S123*H123</f>
        <v>0</v>
      </c>
      <c r="U123" s="34"/>
      <c r="V123" s="34"/>
      <c r="W123" s="34"/>
      <c r="X123" s="34"/>
      <c r="Y123" s="34"/>
      <c r="Z123" s="34"/>
      <c r="AA123" s="34"/>
      <c r="AB123" s="34"/>
      <c r="AC123" s="34"/>
      <c r="AD123" s="34"/>
      <c r="AE123" s="34"/>
      <c r="AR123" s="201" t="s">
        <v>3790</v>
      </c>
      <c r="AT123" s="201" t="s">
        <v>222</v>
      </c>
      <c r="AU123" s="201" t="s">
        <v>89</v>
      </c>
      <c r="AY123" s="17" t="s">
        <v>220</v>
      </c>
      <c r="BE123" s="202">
        <f>IF(N123="základní",J123,0)</f>
        <v>0</v>
      </c>
      <c r="BF123" s="202">
        <f>IF(N123="snížená",J123,0)</f>
        <v>0</v>
      </c>
      <c r="BG123" s="202">
        <f>IF(N123="zákl. přenesená",J123,0)</f>
        <v>0</v>
      </c>
      <c r="BH123" s="202">
        <f>IF(N123="sníž. přenesená",J123,0)</f>
        <v>0</v>
      </c>
      <c r="BI123" s="202">
        <f>IF(N123="nulová",J123,0)</f>
        <v>0</v>
      </c>
      <c r="BJ123" s="17" t="s">
        <v>89</v>
      </c>
      <c r="BK123" s="202">
        <f>ROUND(I123*H123,2)</f>
        <v>0</v>
      </c>
      <c r="BL123" s="17" t="s">
        <v>3790</v>
      </c>
      <c r="BM123" s="201" t="s">
        <v>3791</v>
      </c>
    </row>
    <row r="124" spans="1:65" s="2" customFormat="1" ht="24" customHeight="1">
      <c r="A124" s="34"/>
      <c r="B124" s="35"/>
      <c r="C124" s="190" t="s">
        <v>89</v>
      </c>
      <c r="D124" s="190" t="s">
        <v>222</v>
      </c>
      <c r="E124" s="191" t="s">
        <v>3792</v>
      </c>
      <c r="F124" s="192" t="s">
        <v>3821</v>
      </c>
      <c r="G124" s="193" t="s">
        <v>3789</v>
      </c>
      <c r="H124" s="194">
        <v>1</v>
      </c>
      <c r="I124" s="195"/>
      <c r="J124" s="196">
        <f>ROUND(I124*H124,2)</f>
        <v>0</v>
      </c>
      <c r="K124" s="192" t="s">
        <v>1</v>
      </c>
      <c r="L124" s="39"/>
      <c r="M124" s="197" t="s">
        <v>1</v>
      </c>
      <c r="N124" s="198" t="s">
        <v>42</v>
      </c>
      <c r="O124" s="71"/>
      <c r="P124" s="199">
        <f>O124*H124</f>
        <v>0</v>
      </c>
      <c r="Q124" s="199">
        <v>0</v>
      </c>
      <c r="R124" s="199">
        <f>Q124*H124</f>
        <v>0</v>
      </c>
      <c r="S124" s="199">
        <v>0</v>
      </c>
      <c r="T124" s="200">
        <f>S124*H124</f>
        <v>0</v>
      </c>
      <c r="U124" s="34"/>
      <c r="V124" s="34"/>
      <c r="W124" s="34"/>
      <c r="X124" s="34"/>
      <c r="Y124" s="34"/>
      <c r="Z124" s="34"/>
      <c r="AA124" s="34"/>
      <c r="AB124" s="34"/>
      <c r="AC124" s="34"/>
      <c r="AD124" s="34"/>
      <c r="AE124" s="34"/>
      <c r="AR124" s="201" t="s">
        <v>3790</v>
      </c>
      <c r="AT124" s="201" t="s">
        <v>222</v>
      </c>
      <c r="AU124" s="201" t="s">
        <v>89</v>
      </c>
      <c r="AY124" s="17" t="s">
        <v>220</v>
      </c>
      <c r="BE124" s="202">
        <f>IF(N124="základní",J124,0)</f>
        <v>0</v>
      </c>
      <c r="BF124" s="202">
        <f>IF(N124="snížená",J124,0)</f>
        <v>0</v>
      </c>
      <c r="BG124" s="202">
        <f>IF(N124="zákl. přenesená",J124,0)</f>
        <v>0</v>
      </c>
      <c r="BH124" s="202">
        <f>IF(N124="sníž. přenesená",J124,0)</f>
        <v>0</v>
      </c>
      <c r="BI124" s="202">
        <f>IF(N124="nulová",J124,0)</f>
        <v>0</v>
      </c>
      <c r="BJ124" s="17" t="s">
        <v>89</v>
      </c>
      <c r="BK124" s="202">
        <f>ROUND(I124*H124,2)</f>
        <v>0</v>
      </c>
      <c r="BL124" s="17" t="s">
        <v>3790</v>
      </c>
      <c r="BM124" s="201" t="s">
        <v>3793</v>
      </c>
    </row>
    <row r="125" spans="2:63" s="12" customFormat="1" ht="22.9" customHeight="1">
      <c r="B125" s="174"/>
      <c r="C125" s="175"/>
      <c r="D125" s="176" t="s">
        <v>75</v>
      </c>
      <c r="E125" s="188" t="s">
        <v>3794</v>
      </c>
      <c r="F125" s="188" t="s">
        <v>3795</v>
      </c>
      <c r="G125" s="175"/>
      <c r="H125" s="175"/>
      <c r="I125" s="178"/>
      <c r="J125" s="189">
        <f>BK125</f>
        <v>0</v>
      </c>
      <c r="K125" s="175"/>
      <c r="L125" s="180"/>
      <c r="M125" s="181"/>
      <c r="N125" s="182"/>
      <c r="O125" s="182"/>
      <c r="P125" s="183">
        <f>SUM(P126:P129)</f>
        <v>0</v>
      </c>
      <c r="Q125" s="182"/>
      <c r="R125" s="183">
        <f>SUM(R126:R129)</f>
        <v>0</v>
      </c>
      <c r="S125" s="182"/>
      <c r="T125" s="184">
        <f>SUM(T126:T129)</f>
        <v>0</v>
      </c>
      <c r="AR125" s="185" t="s">
        <v>243</v>
      </c>
      <c r="AT125" s="186" t="s">
        <v>75</v>
      </c>
      <c r="AU125" s="186" t="s">
        <v>83</v>
      </c>
      <c r="AY125" s="185" t="s">
        <v>220</v>
      </c>
      <c r="BK125" s="187">
        <f>SUM(BK126:BK129)</f>
        <v>0</v>
      </c>
    </row>
    <row r="126" spans="1:65" s="2" customFormat="1" ht="16.5" customHeight="1">
      <c r="A126" s="34"/>
      <c r="B126" s="35"/>
      <c r="C126" s="190" t="s">
        <v>108</v>
      </c>
      <c r="D126" s="190" t="s">
        <v>222</v>
      </c>
      <c r="E126" s="191" t="s">
        <v>3796</v>
      </c>
      <c r="F126" s="192" t="s">
        <v>3797</v>
      </c>
      <c r="G126" s="193" t="s">
        <v>3789</v>
      </c>
      <c r="H126" s="194">
        <v>1</v>
      </c>
      <c r="I126" s="195"/>
      <c r="J126" s="196">
        <f>ROUND(I126*H126,2)</f>
        <v>0</v>
      </c>
      <c r="K126" s="192" t="s">
        <v>226</v>
      </c>
      <c r="L126" s="39"/>
      <c r="M126" s="197" t="s">
        <v>1</v>
      </c>
      <c r="N126" s="198" t="s">
        <v>42</v>
      </c>
      <c r="O126" s="71"/>
      <c r="P126" s="199">
        <f>O126*H126</f>
        <v>0</v>
      </c>
      <c r="Q126" s="199">
        <v>0</v>
      </c>
      <c r="R126" s="199">
        <f>Q126*H126</f>
        <v>0</v>
      </c>
      <c r="S126" s="199">
        <v>0</v>
      </c>
      <c r="T126" s="200">
        <f>S126*H126</f>
        <v>0</v>
      </c>
      <c r="U126" s="34"/>
      <c r="V126" s="34"/>
      <c r="W126" s="34"/>
      <c r="X126" s="34"/>
      <c r="Y126" s="34"/>
      <c r="Z126" s="34"/>
      <c r="AA126" s="34"/>
      <c r="AB126" s="34"/>
      <c r="AC126" s="34"/>
      <c r="AD126" s="34"/>
      <c r="AE126" s="34"/>
      <c r="AR126" s="201" t="s">
        <v>3790</v>
      </c>
      <c r="AT126" s="201" t="s">
        <v>222</v>
      </c>
      <c r="AU126" s="201" t="s">
        <v>89</v>
      </c>
      <c r="AY126" s="17" t="s">
        <v>220</v>
      </c>
      <c r="BE126" s="202">
        <f>IF(N126="základní",J126,0)</f>
        <v>0</v>
      </c>
      <c r="BF126" s="202">
        <f>IF(N126="snížená",J126,0)</f>
        <v>0</v>
      </c>
      <c r="BG126" s="202">
        <f>IF(N126="zákl. přenesená",J126,0)</f>
        <v>0</v>
      </c>
      <c r="BH126" s="202">
        <f>IF(N126="sníž. přenesená",J126,0)</f>
        <v>0</v>
      </c>
      <c r="BI126" s="202">
        <f>IF(N126="nulová",J126,0)</f>
        <v>0</v>
      </c>
      <c r="BJ126" s="17" t="s">
        <v>89</v>
      </c>
      <c r="BK126" s="202">
        <f>ROUND(I126*H126,2)</f>
        <v>0</v>
      </c>
      <c r="BL126" s="17" t="s">
        <v>3790</v>
      </c>
      <c r="BM126" s="201" t="s">
        <v>3798</v>
      </c>
    </row>
    <row r="127" spans="1:65" s="2" customFormat="1" ht="16.5" customHeight="1">
      <c r="A127" s="34"/>
      <c r="B127" s="35"/>
      <c r="C127" s="190" t="s">
        <v>227</v>
      </c>
      <c r="D127" s="190" t="s">
        <v>222</v>
      </c>
      <c r="E127" s="191" t="s">
        <v>3799</v>
      </c>
      <c r="F127" s="192" t="s">
        <v>3800</v>
      </c>
      <c r="G127" s="193" t="s">
        <v>3789</v>
      </c>
      <c r="H127" s="194">
        <v>1</v>
      </c>
      <c r="I127" s="195"/>
      <c r="J127" s="196">
        <f>ROUND(I127*H127,2)</f>
        <v>0</v>
      </c>
      <c r="K127" s="192" t="s">
        <v>226</v>
      </c>
      <c r="L127" s="39"/>
      <c r="M127" s="197" t="s">
        <v>1</v>
      </c>
      <c r="N127" s="198" t="s">
        <v>42</v>
      </c>
      <c r="O127" s="71"/>
      <c r="P127" s="199">
        <f>O127*H127</f>
        <v>0</v>
      </c>
      <c r="Q127" s="199">
        <v>0</v>
      </c>
      <c r="R127" s="199">
        <f>Q127*H127</f>
        <v>0</v>
      </c>
      <c r="S127" s="199">
        <v>0</v>
      </c>
      <c r="T127" s="200">
        <f>S127*H127</f>
        <v>0</v>
      </c>
      <c r="U127" s="34"/>
      <c r="V127" s="34"/>
      <c r="W127" s="34"/>
      <c r="X127" s="34"/>
      <c r="Y127" s="34"/>
      <c r="Z127" s="34"/>
      <c r="AA127" s="34"/>
      <c r="AB127" s="34"/>
      <c r="AC127" s="34"/>
      <c r="AD127" s="34"/>
      <c r="AE127" s="34"/>
      <c r="AR127" s="201" t="s">
        <v>3790</v>
      </c>
      <c r="AT127" s="201" t="s">
        <v>222</v>
      </c>
      <c r="AU127" s="201" t="s">
        <v>89</v>
      </c>
      <c r="AY127" s="17" t="s">
        <v>220</v>
      </c>
      <c r="BE127" s="202">
        <f>IF(N127="základní",J127,0)</f>
        <v>0</v>
      </c>
      <c r="BF127" s="202">
        <f>IF(N127="snížená",J127,0)</f>
        <v>0</v>
      </c>
      <c r="BG127" s="202">
        <f>IF(N127="zákl. přenesená",J127,0)</f>
        <v>0</v>
      </c>
      <c r="BH127" s="202">
        <f>IF(N127="sníž. přenesená",J127,0)</f>
        <v>0</v>
      </c>
      <c r="BI127" s="202">
        <f>IF(N127="nulová",J127,0)</f>
        <v>0</v>
      </c>
      <c r="BJ127" s="17" t="s">
        <v>89</v>
      </c>
      <c r="BK127" s="202">
        <f>ROUND(I127*H127,2)</f>
        <v>0</v>
      </c>
      <c r="BL127" s="17" t="s">
        <v>3790</v>
      </c>
      <c r="BM127" s="201" t="s">
        <v>3801</v>
      </c>
    </row>
    <row r="128" spans="1:65" s="2" customFormat="1" ht="16.5" customHeight="1">
      <c r="A128" s="34"/>
      <c r="B128" s="35"/>
      <c r="C128" s="190" t="s">
        <v>243</v>
      </c>
      <c r="D128" s="190" t="s">
        <v>222</v>
      </c>
      <c r="E128" s="191" t="s">
        <v>3802</v>
      </c>
      <c r="F128" s="192" t="s">
        <v>3803</v>
      </c>
      <c r="G128" s="193" t="s">
        <v>3789</v>
      </c>
      <c r="H128" s="194">
        <v>1</v>
      </c>
      <c r="I128" s="195"/>
      <c r="J128" s="196">
        <f>ROUND(I128*H128,2)</f>
        <v>0</v>
      </c>
      <c r="K128" s="192" t="s">
        <v>226</v>
      </c>
      <c r="L128" s="39"/>
      <c r="M128" s="197" t="s">
        <v>1</v>
      </c>
      <c r="N128" s="198" t="s">
        <v>42</v>
      </c>
      <c r="O128" s="71"/>
      <c r="P128" s="199">
        <f>O128*H128</f>
        <v>0</v>
      </c>
      <c r="Q128" s="199">
        <v>0</v>
      </c>
      <c r="R128" s="199">
        <f>Q128*H128</f>
        <v>0</v>
      </c>
      <c r="S128" s="199">
        <v>0</v>
      </c>
      <c r="T128" s="200">
        <f>S128*H128</f>
        <v>0</v>
      </c>
      <c r="U128" s="34"/>
      <c r="V128" s="34"/>
      <c r="W128" s="34"/>
      <c r="X128" s="34"/>
      <c r="Y128" s="34"/>
      <c r="Z128" s="34"/>
      <c r="AA128" s="34"/>
      <c r="AB128" s="34"/>
      <c r="AC128" s="34"/>
      <c r="AD128" s="34"/>
      <c r="AE128" s="34"/>
      <c r="AR128" s="201" t="s">
        <v>3790</v>
      </c>
      <c r="AT128" s="201" t="s">
        <v>222</v>
      </c>
      <c r="AU128" s="201" t="s">
        <v>89</v>
      </c>
      <c r="AY128" s="17" t="s">
        <v>220</v>
      </c>
      <c r="BE128" s="202">
        <f>IF(N128="základní",J128,0)</f>
        <v>0</v>
      </c>
      <c r="BF128" s="202">
        <f>IF(N128="snížená",J128,0)</f>
        <v>0</v>
      </c>
      <c r="BG128" s="202">
        <f>IF(N128="zákl. přenesená",J128,0)</f>
        <v>0</v>
      </c>
      <c r="BH128" s="202">
        <f>IF(N128="sníž. přenesená",J128,0)</f>
        <v>0</v>
      </c>
      <c r="BI128" s="202">
        <f>IF(N128="nulová",J128,0)</f>
        <v>0</v>
      </c>
      <c r="BJ128" s="17" t="s">
        <v>89</v>
      </c>
      <c r="BK128" s="202">
        <f>ROUND(I128*H128,2)</f>
        <v>0</v>
      </c>
      <c r="BL128" s="17" t="s">
        <v>3790</v>
      </c>
      <c r="BM128" s="201" t="s">
        <v>3804</v>
      </c>
    </row>
    <row r="129" spans="1:65" s="2" customFormat="1" ht="16.5" customHeight="1">
      <c r="A129" s="34"/>
      <c r="B129" s="35"/>
      <c r="C129" s="190" t="s">
        <v>250</v>
      </c>
      <c r="D129" s="190" t="s">
        <v>222</v>
      </c>
      <c r="E129" s="191" t="s">
        <v>3805</v>
      </c>
      <c r="F129" s="192" t="s">
        <v>3806</v>
      </c>
      <c r="G129" s="193" t="s">
        <v>3789</v>
      </c>
      <c r="H129" s="194">
        <v>1</v>
      </c>
      <c r="I129" s="195"/>
      <c r="J129" s="196">
        <f>ROUND(I129*H129,2)</f>
        <v>0</v>
      </c>
      <c r="K129" s="192" t="s">
        <v>226</v>
      </c>
      <c r="L129" s="39"/>
      <c r="M129" s="197" t="s">
        <v>1</v>
      </c>
      <c r="N129" s="198" t="s">
        <v>42</v>
      </c>
      <c r="O129" s="71"/>
      <c r="P129" s="199">
        <f>O129*H129</f>
        <v>0</v>
      </c>
      <c r="Q129" s="199">
        <v>0</v>
      </c>
      <c r="R129" s="199">
        <f>Q129*H129</f>
        <v>0</v>
      </c>
      <c r="S129" s="199">
        <v>0</v>
      </c>
      <c r="T129" s="200">
        <f>S129*H129</f>
        <v>0</v>
      </c>
      <c r="U129" s="34"/>
      <c r="V129" s="34"/>
      <c r="W129" s="34"/>
      <c r="X129" s="34"/>
      <c r="Y129" s="34"/>
      <c r="Z129" s="34"/>
      <c r="AA129" s="34"/>
      <c r="AB129" s="34"/>
      <c r="AC129" s="34"/>
      <c r="AD129" s="34"/>
      <c r="AE129" s="34"/>
      <c r="AR129" s="201" t="s">
        <v>3790</v>
      </c>
      <c r="AT129" s="201" t="s">
        <v>222</v>
      </c>
      <c r="AU129" s="201" t="s">
        <v>89</v>
      </c>
      <c r="AY129" s="17" t="s">
        <v>220</v>
      </c>
      <c r="BE129" s="202">
        <f>IF(N129="základní",J129,0)</f>
        <v>0</v>
      </c>
      <c r="BF129" s="202">
        <f>IF(N129="snížená",J129,0)</f>
        <v>0</v>
      </c>
      <c r="BG129" s="202">
        <f>IF(N129="zákl. přenesená",J129,0)</f>
        <v>0</v>
      </c>
      <c r="BH129" s="202">
        <f>IF(N129="sníž. přenesená",J129,0)</f>
        <v>0</v>
      </c>
      <c r="BI129" s="202">
        <f>IF(N129="nulová",J129,0)</f>
        <v>0</v>
      </c>
      <c r="BJ129" s="17" t="s">
        <v>89</v>
      </c>
      <c r="BK129" s="202">
        <f>ROUND(I129*H129,2)</f>
        <v>0</v>
      </c>
      <c r="BL129" s="17" t="s">
        <v>3790</v>
      </c>
      <c r="BM129" s="201" t="s">
        <v>3807</v>
      </c>
    </row>
    <row r="130" spans="2:63" s="12" customFormat="1" ht="22.9" customHeight="1">
      <c r="B130" s="174"/>
      <c r="C130" s="175"/>
      <c r="D130" s="176" t="s">
        <v>75</v>
      </c>
      <c r="E130" s="188" t="s">
        <v>3808</v>
      </c>
      <c r="F130" s="188" t="s">
        <v>3809</v>
      </c>
      <c r="G130" s="175"/>
      <c r="H130" s="175"/>
      <c r="I130" s="178"/>
      <c r="J130" s="189">
        <f>BK130</f>
        <v>0</v>
      </c>
      <c r="K130" s="175"/>
      <c r="L130" s="180"/>
      <c r="M130" s="181"/>
      <c r="N130" s="182"/>
      <c r="O130" s="182"/>
      <c r="P130" s="183">
        <f>SUM(P131:P133)</f>
        <v>0</v>
      </c>
      <c r="Q130" s="182"/>
      <c r="R130" s="183">
        <f>SUM(R131:R133)</f>
        <v>0</v>
      </c>
      <c r="S130" s="182"/>
      <c r="T130" s="184">
        <f>SUM(T131:T133)</f>
        <v>0</v>
      </c>
      <c r="AR130" s="185" t="s">
        <v>243</v>
      </c>
      <c r="AT130" s="186" t="s">
        <v>75</v>
      </c>
      <c r="AU130" s="186" t="s">
        <v>83</v>
      </c>
      <c r="AY130" s="185" t="s">
        <v>220</v>
      </c>
      <c r="BK130" s="187">
        <f>SUM(BK131:BK133)</f>
        <v>0</v>
      </c>
    </row>
    <row r="131" spans="1:65" s="2" customFormat="1" ht="16.5" customHeight="1">
      <c r="A131" s="34"/>
      <c r="B131" s="35"/>
      <c r="C131" s="190" t="s">
        <v>255</v>
      </c>
      <c r="D131" s="190" t="s">
        <v>222</v>
      </c>
      <c r="E131" s="191" t="s">
        <v>3810</v>
      </c>
      <c r="F131" s="192" t="s">
        <v>3811</v>
      </c>
      <c r="G131" s="193" t="s">
        <v>3789</v>
      </c>
      <c r="H131" s="194">
        <v>1</v>
      </c>
      <c r="I131" s="195"/>
      <c r="J131" s="196">
        <f>ROUND(I131*H131,2)</f>
        <v>0</v>
      </c>
      <c r="K131" s="192" t="s">
        <v>226</v>
      </c>
      <c r="L131" s="39"/>
      <c r="M131" s="197" t="s">
        <v>1</v>
      </c>
      <c r="N131" s="198" t="s">
        <v>42</v>
      </c>
      <c r="O131" s="71"/>
      <c r="P131" s="199">
        <f>O131*H131</f>
        <v>0</v>
      </c>
      <c r="Q131" s="199">
        <v>0</v>
      </c>
      <c r="R131" s="199">
        <f>Q131*H131</f>
        <v>0</v>
      </c>
      <c r="S131" s="199">
        <v>0</v>
      </c>
      <c r="T131" s="200">
        <f>S131*H131</f>
        <v>0</v>
      </c>
      <c r="U131" s="34"/>
      <c r="V131" s="34"/>
      <c r="W131" s="34"/>
      <c r="X131" s="34"/>
      <c r="Y131" s="34"/>
      <c r="Z131" s="34"/>
      <c r="AA131" s="34"/>
      <c r="AB131" s="34"/>
      <c r="AC131" s="34"/>
      <c r="AD131" s="34"/>
      <c r="AE131" s="34"/>
      <c r="AR131" s="201" t="s">
        <v>3790</v>
      </c>
      <c r="AT131" s="201" t="s">
        <v>222</v>
      </c>
      <c r="AU131" s="201" t="s">
        <v>89</v>
      </c>
      <c r="AY131" s="17" t="s">
        <v>220</v>
      </c>
      <c r="BE131" s="202">
        <f>IF(N131="základní",J131,0)</f>
        <v>0</v>
      </c>
      <c r="BF131" s="202">
        <f>IF(N131="snížená",J131,0)</f>
        <v>0</v>
      </c>
      <c r="BG131" s="202">
        <f>IF(N131="zákl. přenesená",J131,0)</f>
        <v>0</v>
      </c>
      <c r="BH131" s="202">
        <f>IF(N131="sníž. přenesená",J131,0)</f>
        <v>0</v>
      </c>
      <c r="BI131" s="202">
        <f>IF(N131="nulová",J131,0)</f>
        <v>0</v>
      </c>
      <c r="BJ131" s="17" t="s">
        <v>89</v>
      </c>
      <c r="BK131" s="202">
        <f>ROUND(I131*H131,2)</f>
        <v>0</v>
      </c>
      <c r="BL131" s="17" t="s">
        <v>3790</v>
      </c>
      <c r="BM131" s="201" t="s">
        <v>3812</v>
      </c>
    </row>
    <row r="132" spans="1:65" s="2" customFormat="1" ht="16.5" customHeight="1">
      <c r="A132" s="34"/>
      <c r="B132" s="35"/>
      <c r="C132" s="190" t="s">
        <v>262</v>
      </c>
      <c r="D132" s="190" t="s">
        <v>222</v>
      </c>
      <c r="E132" s="191" t="s">
        <v>3813</v>
      </c>
      <c r="F132" s="192" t="s">
        <v>3814</v>
      </c>
      <c r="G132" s="193" t="s">
        <v>867</v>
      </c>
      <c r="H132" s="194">
        <v>1</v>
      </c>
      <c r="I132" s="195"/>
      <c r="J132" s="196">
        <f>ROUND(I132*H132,2)</f>
        <v>0</v>
      </c>
      <c r="K132" s="192" t="s">
        <v>1</v>
      </c>
      <c r="L132" s="39"/>
      <c r="M132" s="197" t="s">
        <v>1</v>
      </c>
      <c r="N132" s="198" t="s">
        <v>42</v>
      </c>
      <c r="O132" s="71"/>
      <c r="P132" s="199">
        <f>O132*H132</f>
        <v>0</v>
      </c>
      <c r="Q132" s="199">
        <v>0</v>
      </c>
      <c r="R132" s="199">
        <f>Q132*H132</f>
        <v>0</v>
      </c>
      <c r="S132" s="199">
        <v>0</v>
      </c>
      <c r="T132" s="200">
        <f>S132*H132</f>
        <v>0</v>
      </c>
      <c r="U132" s="34"/>
      <c r="V132" s="34"/>
      <c r="W132" s="34"/>
      <c r="X132" s="34"/>
      <c r="Y132" s="34"/>
      <c r="Z132" s="34"/>
      <c r="AA132" s="34"/>
      <c r="AB132" s="34"/>
      <c r="AC132" s="34"/>
      <c r="AD132" s="34"/>
      <c r="AE132" s="34"/>
      <c r="AR132" s="201" t="s">
        <v>3790</v>
      </c>
      <c r="AT132" s="201" t="s">
        <v>222</v>
      </c>
      <c r="AU132" s="201" t="s">
        <v>89</v>
      </c>
      <c r="AY132" s="17" t="s">
        <v>220</v>
      </c>
      <c r="BE132" s="202">
        <f>IF(N132="základní",J132,0)</f>
        <v>0</v>
      </c>
      <c r="BF132" s="202">
        <f>IF(N132="snížená",J132,0)</f>
        <v>0</v>
      </c>
      <c r="BG132" s="202">
        <f>IF(N132="zákl. přenesená",J132,0)</f>
        <v>0</v>
      </c>
      <c r="BH132" s="202">
        <f>IF(N132="sníž. přenesená",J132,0)</f>
        <v>0</v>
      </c>
      <c r="BI132" s="202">
        <f>IF(N132="nulová",J132,0)</f>
        <v>0</v>
      </c>
      <c r="BJ132" s="17" t="s">
        <v>89</v>
      </c>
      <c r="BK132" s="202">
        <f>ROUND(I132*H132,2)</f>
        <v>0</v>
      </c>
      <c r="BL132" s="17" t="s">
        <v>3790</v>
      </c>
      <c r="BM132" s="201" t="s">
        <v>3815</v>
      </c>
    </row>
    <row r="133" spans="1:65" s="2" customFormat="1" ht="16.5" customHeight="1">
      <c r="A133" s="34"/>
      <c r="B133" s="35"/>
      <c r="C133" s="190" t="s">
        <v>267</v>
      </c>
      <c r="D133" s="190" t="s">
        <v>222</v>
      </c>
      <c r="E133" s="191" t="s">
        <v>3816</v>
      </c>
      <c r="F133" s="192" t="s">
        <v>3817</v>
      </c>
      <c r="G133" s="193" t="s">
        <v>867</v>
      </c>
      <c r="H133" s="194">
        <v>1</v>
      </c>
      <c r="I133" s="195"/>
      <c r="J133" s="196">
        <f>ROUND(I133*H133,2)</f>
        <v>0</v>
      </c>
      <c r="K133" s="192" t="s">
        <v>1</v>
      </c>
      <c r="L133" s="39"/>
      <c r="M133" s="253" t="s">
        <v>1</v>
      </c>
      <c r="N133" s="254" t="s">
        <v>42</v>
      </c>
      <c r="O133" s="251"/>
      <c r="P133" s="255">
        <f>O133*H133</f>
        <v>0</v>
      </c>
      <c r="Q133" s="255">
        <v>0</v>
      </c>
      <c r="R133" s="255">
        <f>Q133*H133</f>
        <v>0</v>
      </c>
      <c r="S133" s="255">
        <v>0</v>
      </c>
      <c r="T133" s="256">
        <f>S133*H133</f>
        <v>0</v>
      </c>
      <c r="U133" s="34"/>
      <c r="V133" s="34"/>
      <c r="W133" s="34"/>
      <c r="X133" s="34"/>
      <c r="Y133" s="34"/>
      <c r="Z133" s="34"/>
      <c r="AA133" s="34"/>
      <c r="AB133" s="34"/>
      <c r="AC133" s="34"/>
      <c r="AD133" s="34"/>
      <c r="AE133" s="34"/>
      <c r="AR133" s="201" t="s">
        <v>3790</v>
      </c>
      <c r="AT133" s="201" t="s">
        <v>222</v>
      </c>
      <c r="AU133" s="201" t="s">
        <v>89</v>
      </c>
      <c r="AY133" s="17" t="s">
        <v>220</v>
      </c>
      <c r="BE133" s="202">
        <f>IF(N133="základní",J133,0)</f>
        <v>0</v>
      </c>
      <c r="BF133" s="202">
        <f>IF(N133="snížená",J133,0)</f>
        <v>0</v>
      </c>
      <c r="BG133" s="202">
        <f>IF(N133="zákl. přenesená",J133,0)</f>
        <v>0</v>
      </c>
      <c r="BH133" s="202">
        <f>IF(N133="sníž. přenesená",J133,0)</f>
        <v>0</v>
      </c>
      <c r="BI133" s="202">
        <f>IF(N133="nulová",J133,0)</f>
        <v>0</v>
      </c>
      <c r="BJ133" s="17" t="s">
        <v>89</v>
      </c>
      <c r="BK133" s="202">
        <f>ROUND(I133*H133,2)</f>
        <v>0</v>
      </c>
      <c r="BL133" s="17" t="s">
        <v>3790</v>
      </c>
      <c r="BM133" s="201" t="s">
        <v>3818</v>
      </c>
    </row>
    <row r="134" spans="1:31" s="2" customFormat="1" ht="6.95" customHeight="1">
      <c r="A134" s="34"/>
      <c r="B134" s="54"/>
      <c r="C134" s="55"/>
      <c r="D134" s="55"/>
      <c r="E134" s="55"/>
      <c r="F134" s="55"/>
      <c r="G134" s="55"/>
      <c r="H134" s="55"/>
      <c r="I134" s="55"/>
      <c r="J134" s="55"/>
      <c r="K134" s="55"/>
      <c r="L134" s="39"/>
      <c r="M134" s="34"/>
      <c r="O134" s="34"/>
      <c r="P134" s="34"/>
      <c r="Q134" s="34"/>
      <c r="R134" s="34"/>
      <c r="S134" s="34"/>
      <c r="T134" s="34"/>
      <c r="U134" s="34"/>
      <c r="V134" s="34"/>
      <c r="W134" s="34"/>
      <c r="X134" s="34"/>
      <c r="Y134" s="34"/>
      <c r="Z134" s="34"/>
      <c r="AA134" s="34"/>
      <c r="AB134" s="34"/>
      <c r="AC134" s="34"/>
      <c r="AD134" s="34"/>
      <c r="AE134" s="34"/>
    </row>
  </sheetData>
  <sheetProtection password="DAFF" sheet="1" objects="1" scenarios="1"/>
  <autoFilter ref="C119:K13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49"/>
  <sheetViews>
    <sheetView showGridLines="0" workbookViewId="0" topLeftCell="A1">
      <selection activeCell="K19" sqref="K1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93</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30" customHeight="1">
      <c r="A11" s="34"/>
      <c r="B11" s="39"/>
      <c r="C11" s="34"/>
      <c r="D11" s="34"/>
      <c r="E11" s="318" t="s">
        <v>1762</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ROUND(J132,2)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ROUND((SUM(BE132:BE248)),2)</f>
        <v>0</v>
      </c>
      <c r="G35" s="34"/>
      <c r="H35" s="34"/>
      <c r="I35" s="129">
        <v>0.21</v>
      </c>
      <c r="J35" s="128">
        <f>ROUND(((SUM(BE132:BE248))*I35),2)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ROUND((SUM(BF132:BF248)),2)</f>
        <v>0</v>
      </c>
      <c r="G36" s="34"/>
      <c r="H36" s="34"/>
      <c r="I36" s="129">
        <v>0.15</v>
      </c>
      <c r="J36" s="128">
        <f>ROUND(((SUM(BF132:BF248))*I36),2)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ROUND((SUM(BG132:BG248)),2)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ROUND((SUM(BH132:BH248)),2)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ROUND((SUM(BI132:BI248)),2)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30" customHeight="1">
      <c r="A89" s="34"/>
      <c r="B89" s="35"/>
      <c r="C89" s="36"/>
      <c r="D89" s="36"/>
      <c r="E89" s="274" t="str">
        <f>E11</f>
        <v>01.2 - SO 01-ZAŘÍZENÍ ZDRAVOTNĚ TECHNICKÝCH INSTALACÍ</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J132</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1764</v>
      </c>
      <c r="E99" s="155"/>
      <c r="F99" s="155"/>
      <c r="G99" s="155"/>
      <c r="H99" s="155"/>
      <c r="I99" s="155"/>
      <c r="J99" s="156">
        <f>J133</f>
        <v>0</v>
      </c>
      <c r="K99" s="153"/>
      <c r="L99" s="157"/>
    </row>
    <row r="100" spans="2:12" s="10" customFormat="1" ht="19.9" customHeight="1">
      <c r="B100" s="158"/>
      <c r="C100" s="104"/>
      <c r="D100" s="159" t="s">
        <v>1765</v>
      </c>
      <c r="E100" s="160"/>
      <c r="F100" s="160"/>
      <c r="G100" s="160"/>
      <c r="H100" s="160"/>
      <c r="I100" s="160"/>
      <c r="J100" s="161">
        <f>J134</f>
        <v>0</v>
      </c>
      <c r="K100" s="104"/>
      <c r="L100" s="162"/>
    </row>
    <row r="101" spans="2:12" s="9" customFormat="1" ht="24.95" customHeight="1">
      <c r="B101" s="152"/>
      <c r="C101" s="153"/>
      <c r="D101" s="154" t="s">
        <v>1766</v>
      </c>
      <c r="E101" s="155"/>
      <c r="F101" s="155"/>
      <c r="G101" s="155"/>
      <c r="H101" s="155"/>
      <c r="I101" s="155"/>
      <c r="J101" s="156">
        <f>J137</f>
        <v>0</v>
      </c>
      <c r="K101" s="153"/>
      <c r="L101" s="157"/>
    </row>
    <row r="102" spans="2:12" s="10" customFormat="1" ht="19.9" customHeight="1">
      <c r="B102" s="158"/>
      <c r="C102" s="104"/>
      <c r="D102" s="159" t="s">
        <v>1767</v>
      </c>
      <c r="E102" s="160"/>
      <c r="F102" s="160"/>
      <c r="G102" s="160"/>
      <c r="H102" s="160"/>
      <c r="I102" s="160"/>
      <c r="J102" s="161">
        <f>J138</f>
        <v>0</v>
      </c>
      <c r="K102" s="104"/>
      <c r="L102" s="162"/>
    </row>
    <row r="103" spans="2:12" s="10" customFormat="1" ht="19.9" customHeight="1">
      <c r="B103" s="158"/>
      <c r="C103" s="104"/>
      <c r="D103" s="159" t="s">
        <v>1768</v>
      </c>
      <c r="E103" s="160"/>
      <c r="F103" s="160"/>
      <c r="G103" s="160"/>
      <c r="H103" s="160"/>
      <c r="I103" s="160"/>
      <c r="J103" s="161">
        <f>J145</f>
        <v>0</v>
      </c>
      <c r="K103" s="104"/>
      <c r="L103" s="162"/>
    </row>
    <row r="104" spans="2:12" s="10" customFormat="1" ht="19.9" customHeight="1">
      <c r="B104" s="158"/>
      <c r="C104" s="104"/>
      <c r="D104" s="159" t="s">
        <v>1769</v>
      </c>
      <c r="E104" s="160"/>
      <c r="F104" s="160"/>
      <c r="G104" s="160"/>
      <c r="H104" s="160"/>
      <c r="I104" s="160"/>
      <c r="J104" s="161">
        <f>J149</f>
        <v>0</v>
      </c>
      <c r="K104" s="104"/>
      <c r="L104" s="162"/>
    </row>
    <row r="105" spans="2:12" s="10" customFormat="1" ht="19.9" customHeight="1">
      <c r="B105" s="158"/>
      <c r="C105" s="104"/>
      <c r="D105" s="159" t="s">
        <v>1770</v>
      </c>
      <c r="E105" s="160"/>
      <c r="F105" s="160"/>
      <c r="G105" s="160"/>
      <c r="H105" s="160"/>
      <c r="I105" s="160"/>
      <c r="J105" s="161">
        <f>J161</f>
        <v>0</v>
      </c>
      <c r="K105" s="104"/>
      <c r="L105" s="162"/>
    </row>
    <row r="106" spans="2:12" s="10" customFormat="1" ht="19.9" customHeight="1">
      <c r="B106" s="158"/>
      <c r="C106" s="104"/>
      <c r="D106" s="159" t="s">
        <v>1771</v>
      </c>
      <c r="E106" s="160"/>
      <c r="F106" s="160"/>
      <c r="G106" s="160"/>
      <c r="H106" s="160"/>
      <c r="I106" s="160"/>
      <c r="J106" s="161">
        <f>J180</f>
        <v>0</v>
      </c>
      <c r="K106" s="104"/>
      <c r="L106" s="162"/>
    </row>
    <row r="107" spans="2:12" s="10" customFormat="1" ht="19.9" customHeight="1">
      <c r="B107" s="158"/>
      <c r="C107" s="104"/>
      <c r="D107" s="159" t="s">
        <v>1772</v>
      </c>
      <c r="E107" s="160"/>
      <c r="F107" s="160"/>
      <c r="G107" s="160"/>
      <c r="H107" s="160"/>
      <c r="I107" s="160"/>
      <c r="J107" s="161">
        <f>J202</f>
        <v>0</v>
      </c>
      <c r="K107" s="104"/>
      <c r="L107" s="162"/>
    </row>
    <row r="108" spans="2:12" s="10" customFormat="1" ht="19.9" customHeight="1">
      <c r="B108" s="158"/>
      <c r="C108" s="104"/>
      <c r="D108" s="159" t="s">
        <v>1773</v>
      </c>
      <c r="E108" s="160"/>
      <c r="F108" s="160"/>
      <c r="G108" s="160"/>
      <c r="H108" s="160"/>
      <c r="I108" s="160"/>
      <c r="J108" s="161">
        <f>J212</f>
        <v>0</v>
      </c>
      <c r="K108" s="104"/>
      <c r="L108" s="162"/>
    </row>
    <row r="109" spans="2:12" s="10" customFormat="1" ht="19.9" customHeight="1">
      <c r="B109" s="158"/>
      <c r="C109" s="104"/>
      <c r="D109" s="159" t="s">
        <v>1774</v>
      </c>
      <c r="E109" s="160"/>
      <c r="F109" s="160"/>
      <c r="G109" s="160"/>
      <c r="H109" s="160"/>
      <c r="I109" s="160"/>
      <c r="J109" s="161">
        <f>J224</f>
        <v>0</v>
      </c>
      <c r="K109" s="104"/>
      <c r="L109" s="162"/>
    </row>
    <row r="110" spans="2:12" s="10" customFormat="1" ht="19.9" customHeight="1">
      <c r="B110" s="158"/>
      <c r="C110" s="104"/>
      <c r="D110" s="159" t="s">
        <v>1775</v>
      </c>
      <c r="E110" s="160"/>
      <c r="F110" s="160"/>
      <c r="G110" s="160"/>
      <c r="H110" s="160"/>
      <c r="I110" s="160"/>
      <c r="J110" s="161">
        <f>J246</f>
        <v>0</v>
      </c>
      <c r="K110" s="104"/>
      <c r="L110" s="162"/>
    </row>
    <row r="111" spans="1:31" s="2" customFormat="1" ht="21.7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54"/>
      <c r="C112" s="55"/>
      <c r="D112" s="55"/>
      <c r="E112" s="55"/>
      <c r="F112" s="55"/>
      <c r="G112" s="55"/>
      <c r="H112" s="55"/>
      <c r="I112" s="55"/>
      <c r="J112" s="55"/>
      <c r="K112" s="55"/>
      <c r="L112" s="51"/>
      <c r="S112" s="34"/>
      <c r="T112" s="34"/>
      <c r="U112" s="34"/>
      <c r="V112" s="34"/>
      <c r="W112" s="34"/>
      <c r="X112" s="34"/>
      <c r="Y112" s="34"/>
      <c r="Z112" s="34"/>
      <c r="AA112" s="34"/>
      <c r="AB112" s="34"/>
      <c r="AC112" s="34"/>
      <c r="AD112" s="34"/>
      <c r="AE112" s="34"/>
    </row>
    <row r="116" spans="1:31" s="2" customFormat="1" ht="6.95" customHeight="1">
      <c r="A116" s="34"/>
      <c r="B116" s="56"/>
      <c r="C116" s="57"/>
      <c r="D116" s="57"/>
      <c r="E116" s="57"/>
      <c r="F116" s="57"/>
      <c r="G116" s="57"/>
      <c r="H116" s="57"/>
      <c r="I116" s="57"/>
      <c r="J116" s="57"/>
      <c r="K116" s="57"/>
      <c r="L116" s="51"/>
      <c r="S116" s="34"/>
      <c r="T116" s="34"/>
      <c r="U116" s="34"/>
      <c r="V116" s="34"/>
      <c r="W116" s="34"/>
      <c r="X116" s="34"/>
      <c r="Y116" s="34"/>
      <c r="Z116" s="34"/>
      <c r="AA116" s="34"/>
      <c r="AB116" s="34"/>
      <c r="AC116" s="34"/>
      <c r="AD116" s="34"/>
      <c r="AE116" s="34"/>
    </row>
    <row r="117" spans="1:31" s="2" customFormat="1" ht="24.95" customHeight="1">
      <c r="A117" s="34"/>
      <c r="B117" s="35"/>
      <c r="C117" s="23" t="s">
        <v>205</v>
      </c>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16</v>
      </c>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6.5" customHeight="1">
      <c r="A120" s="34"/>
      <c r="B120" s="35"/>
      <c r="C120" s="36"/>
      <c r="D120" s="36"/>
      <c r="E120" s="313" t="str">
        <f>E7</f>
        <v>Centrum pro osoby se zdravotním postižením</v>
      </c>
      <c r="F120" s="314"/>
      <c r="G120" s="314"/>
      <c r="H120" s="314"/>
      <c r="I120" s="36"/>
      <c r="J120" s="36"/>
      <c r="K120" s="36"/>
      <c r="L120" s="51"/>
      <c r="S120" s="34"/>
      <c r="T120" s="34"/>
      <c r="U120" s="34"/>
      <c r="V120" s="34"/>
      <c r="W120" s="34"/>
      <c r="X120" s="34"/>
      <c r="Y120" s="34"/>
      <c r="Z120" s="34"/>
      <c r="AA120" s="34"/>
      <c r="AB120" s="34"/>
      <c r="AC120" s="34"/>
      <c r="AD120" s="34"/>
      <c r="AE120" s="34"/>
    </row>
    <row r="121" spans="2:12" s="1" customFormat="1" ht="12" customHeight="1">
      <c r="B121" s="21"/>
      <c r="C121" s="29" t="s">
        <v>172</v>
      </c>
      <c r="D121" s="22"/>
      <c r="E121" s="22"/>
      <c r="F121" s="22"/>
      <c r="G121" s="22"/>
      <c r="H121" s="22"/>
      <c r="I121" s="22"/>
      <c r="J121" s="22"/>
      <c r="K121" s="22"/>
      <c r="L121" s="20"/>
    </row>
    <row r="122" spans="1:31" s="2" customFormat="1" ht="16.5" customHeight="1">
      <c r="A122" s="34"/>
      <c r="B122" s="35"/>
      <c r="C122" s="36"/>
      <c r="D122" s="36"/>
      <c r="E122" s="313" t="s">
        <v>173</v>
      </c>
      <c r="F122" s="312"/>
      <c r="G122" s="312"/>
      <c r="H122" s="312"/>
      <c r="I122" s="36"/>
      <c r="J122" s="36"/>
      <c r="K122" s="36"/>
      <c r="L122" s="51"/>
      <c r="S122" s="34"/>
      <c r="T122" s="34"/>
      <c r="U122" s="34"/>
      <c r="V122" s="34"/>
      <c r="W122" s="34"/>
      <c r="X122" s="34"/>
      <c r="Y122" s="34"/>
      <c r="Z122" s="34"/>
      <c r="AA122" s="34"/>
      <c r="AB122" s="34"/>
      <c r="AC122" s="34"/>
      <c r="AD122" s="34"/>
      <c r="AE122" s="34"/>
    </row>
    <row r="123" spans="1:31" s="2" customFormat="1" ht="12" customHeight="1">
      <c r="A123" s="34"/>
      <c r="B123" s="35"/>
      <c r="C123" s="29" t="s">
        <v>174</v>
      </c>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2" customFormat="1" ht="30" customHeight="1">
      <c r="A124" s="34"/>
      <c r="B124" s="35"/>
      <c r="C124" s="36"/>
      <c r="D124" s="36"/>
      <c r="E124" s="274" t="str">
        <f>E11</f>
        <v>01.2 - SO 01-ZAŘÍZENÍ ZDRAVOTNĚ TECHNICKÝCH INSTALACÍ</v>
      </c>
      <c r="F124" s="312"/>
      <c r="G124" s="312"/>
      <c r="H124" s="312"/>
      <c r="I124" s="36"/>
      <c r="J124" s="36"/>
      <c r="K124" s="36"/>
      <c r="L124" s="51"/>
      <c r="S124" s="34"/>
      <c r="T124" s="34"/>
      <c r="U124" s="34"/>
      <c r="V124" s="34"/>
      <c r="W124" s="34"/>
      <c r="X124" s="34"/>
      <c r="Y124" s="34"/>
      <c r="Z124" s="34"/>
      <c r="AA124" s="34"/>
      <c r="AB124" s="34"/>
      <c r="AC124" s="34"/>
      <c r="AD124" s="34"/>
      <c r="AE124" s="34"/>
    </row>
    <row r="125" spans="1:31" s="2" customFormat="1" ht="6.95" customHeight="1">
      <c r="A125" s="34"/>
      <c r="B125" s="35"/>
      <c r="C125" s="36"/>
      <c r="D125" s="36"/>
      <c r="E125" s="36"/>
      <c r="F125" s="36"/>
      <c r="G125" s="36"/>
      <c r="H125" s="36"/>
      <c r="I125" s="36"/>
      <c r="J125" s="36"/>
      <c r="K125" s="36"/>
      <c r="L125" s="51"/>
      <c r="S125" s="34"/>
      <c r="T125" s="34"/>
      <c r="U125" s="34"/>
      <c r="V125" s="34"/>
      <c r="W125" s="34"/>
      <c r="X125" s="34"/>
      <c r="Y125" s="34"/>
      <c r="Z125" s="34"/>
      <c r="AA125" s="34"/>
      <c r="AB125" s="34"/>
      <c r="AC125" s="34"/>
      <c r="AD125" s="34"/>
      <c r="AE125" s="34"/>
    </row>
    <row r="126" spans="1:31" s="2" customFormat="1" ht="12" customHeight="1">
      <c r="A126" s="34"/>
      <c r="B126" s="35"/>
      <c r="C126" s="29" t="s">
        <v>20</v>
      </c>
      <c r="D126" s="36"/>
      <c r="E126" s="36"/>
      <c r="F126" s="27" t="str">
        <f>F14</f>
        <v xml:space="preserve">Hradec Králové-Roudnička </v>
      </c>
      <c r="G126" s="36"/>
      <c r="H126" s="36"/>
      <c r="I126" s="29" t="s">
        <v>22</v>
      </c>
      <c r="J126" s="66" t="str">
        <f>IF(J14="","",J14)</f>
        <v>Vyplň údaj</v>
      </c>
      <c r="K126" s="36"/>
      <c r="L126" s="51"/>
      <c r="S126" s="34"/>
      <c r="T126" s="34"/>
      <c r="U126" s="34"/>
      <c r="V126" s="34"/>
      <c r="W126" s="34"/>
      <c r="X126" s="34"/>
      <c r="Y126" s="34"/>
      <c r="Z126" s="34"/>
      <c r="AA126" s="34"/>
      <c r="AB126" s="34"/>
      <c r="AC126" s="34"/>
      <c r="AD126" s="34"/>
      <c r="AE126" s="34"/>
    </row>
    <row r="127" spans="1:31" s="2" customFormat="1" ht="6.95" customHeight="1">
      <c r="A127" s="34"/>
      <c r="B127" s="35"/>
      <c r="C127" s="36"/>
      <c r="D127" s="36"/>
      <c r="E127" s="36"/>
      <c r="F127" s="36"/>
      <c r="G127" s="36"/>
      <c r="H127" s="36"/>
      <c r="I127" s="36"/>
      <c r="J127" s="36"/>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23</v>
      </c>
      <c r="D128" s="36"/>
      <c r="E128" s="36"/>
      <c r="F128" s="27" t="str">
        <f>E17</f>
        <v>Královéhradecký kraj</v>
      </c>
      <c r="G128" s="36"/>
      <c r="H128" s="36"/>
      <c r="I128" s="29" t="s">
        <v>29</v>
      </c>
      <c r="J128" s="32" t="str">
        <f>E23</f>
        <v>Pridos Hradec Králové</v>
      </c>
      <c r="K128" s="36"/>
      <c r="L128" s="51"/>
      <c r="S128" s="34"/>
      <c r="T128" s="34"/>
      <c r="U128" s="34"/>
      <c r="V128" s="34"/>
      <c r="W128" s="34"/>
      <c r="X128" s="34"/>
      <c r="Y128" s="34"/>
      <c r="Z128" s="34"/>
      <c r="AA128" s="34"/>
      <c r="AB128" s="34"/>
      <c r="AC128" s="34"/>
      <c r="AD128" s="34"/>
      <c r="AE128" s="34"/>
    </row>
    <row r="129" spans="1:31" s="2" customFormat="1" ht="15.2" customHeight="1">
      <c r="A129" s="34"/>
      <c r="B129" s="35"/>
      <c r="C129" s="29" t="s">
        <v>27</v>
      </c>
      <c r="D129" s="36"/>
      <c r="E129" s="36"/>
      <c r="F129" s="27" t="str">
        <f>IF(E20="","",E20)</f>
        <v>Vyplň údaj</v>
      </c>
      <c r="G129" s="36"/>
      <c r="H129" s="36"/>
      <c r="I129" s="29" t="s">
        <v>32</v>
      </c>
      <c r="J129" s="32" t="str">
        <f>E26</f>
        <v xml:space="preserve"> </v>
      </c>
      <c r="K129" s="36"/>
      <c r="L129" s="51"/>
      <c r="S129" s="34"/>
      <c r="T129" s="34"/>
      <c r="U129" s="34"/>
      <c r="V129" s="34"/>
      <c r="W129" s="34"/>
      <c r="X129" s="34"/>
      <c r="Y129" s="34"/>
      <c r="Z129" s="34"/>
      <c r="AA129" s="34"/>
      <c r="AB129" s="34"/>
      <c r="AC129" s="34"/>
      <c r="AD129" s="34"/>
      <c r="AE129" s="34"/>
    </row>
    <row r="130" spans="1:31" s="2" customFormat="1" ht="10.35" customHeight="1">
      <c r="A130" s="34"/>
      <c r="B130" s="35"/>
      <c r="C130" s="36"/>
      <c r="D130" s="36"/>
      <c r="E130" s="36"/>
      <c r="F130" s="36"/>
      <c r="G130" s="36"/>
      <c r="H130" s="36"/>
      <c r="I130" s="36"/>
      <c r="J130" s="36"/>
      <c r="K130" s="36"/>
      <c r="L130" s="51"/>
      <c r="S130" s="34"/>
      <c r="T130" s="34"/>
      <c r="U130" s="34"/>
      <c r="V130" s="34"/>
      <c r="W130" s="34"/>
      <c r="X130" s="34"/>
      <c r="Y130" s="34"/>
      <c r="Z130" s="34"/>
      <c r="AA130" s="34"/>
      <c r="AB130" s="34"/>
      <c r="AC130" s="34"/>
      <c r="AD130" s="34"/>
      <c r="AE130" s="34"/>
    </row>
    <row r="131" spans="1:31" s="11" customFormat="1" ht="29.25" customHeight="1">
      <c r="A131" s="163"/>
      <c r="B131" s="164"/>
      <c r="C131" s="165" t="s">
        <v>206</v>
      </c>
      <c r="D131" s="166" t="s">
        <v>61</v>
      </c>
      <c r="E131" s="166" t="s">
        <v>57</v>
      </c>
      <c r="F131" s="166" t="s">
        <v>58</v>
      </c>
      <c r="G131" s="166" t="s">
        <v>207</v>
      </c>
      <c r="H131" s="166" t="s">
        <v>208</v>
      </c>
      <c r="I131" s="166" t="s">
        <v>209</v>
      </c>
      <c r="J131" s="166" t="s">
        <v>178</v>
      </c>
      <c r="K131" s="167" t="s">
        <v>210</v>
      </c>
      <c r="L131" s="168"/>
      <c r="M131" s="75" t="s">
        <v>1</v>
      </c>
      <c r="N131" s="76" t="s">
        <v>40</v>
      </c>
      <c r="O131" s="76" t="s">
        <v>211</v>
      </c>
      <c r="P131" s="76" t="s">
        <v>212</v>
      </c>
      <c r="Q131" s="76" t="s">
        <v>213</v>
      </c>
      <c r="R131" s="76" t="s">
        <v>214</v>
      </c>
      <c r="S131" s="76" t="s">
        <v>215</v>
      </c>
      <c r="T131" s="77" t="s">
        <v>216</v>
      </c>
      <c r="U131" s="163"/>
      <c r="V131" s="163"/>
      <c r="W131" s="163"/>
      <c r="X131" s="163"/>
      <c r="Y131" s="163"/>
      <c r="Z131" s="163"/>
      <c r="AA131" s="163"/>
      <c r="AB131" s="163"/>
      <c r="AC131" s="163"/>
      <c r="AD131" s="163"/>
      <c r="AE131" s="163"/>
    </row>
    <row r="132" spans="1:63" s="2" customFormat="1" ht="22.9" customHeight="1">
      <c r="A132" s="34"/>
      <c r="B132" s="35"/>
      <c r="C132" s="82" t="s">
        <v>217</v>
      </c>
      <c r="D132" s="36"/>
      <c r="E132" s="36"/>
      <c r="F132" s="36"/>
      <c r="G132" s="36"/>
      <c r="H132" s="36"/>
      <c r="I132" s="36"/>
      <c r="J132" s="169">
        <f>BK132</f>
        <v>0</v>
      </c>
      <c r="K132" s="36"/>
      <c r="L132" s="39"/>
      <c r="M132" s="78"/>
      <c r="N132" s="170"/>
      <c r="O132" s="79"/>
      <c r="P132" s="171">
        <f>P133+P137</f>
        <v>0</v>
      </c>
      <c r="Q132" s="79"/>
      <c r="R132" s="171">
        <f>R133+R137</f>
        <v>0</v>
      </c>
      <c r="S132" s="79"/>
      <c r="T132" s="172">
        <f>T133+T137</f>
        <v>0</v>
      </c>
      <c r="U132" s="34"/>
      <c r="V132" s="34"/>
      <c r="W132" s="34"/>
      <c r="X132" s="34"/>
      <c r="Y132" s="34"/>
      <c r="Z132" s="34"/>
      <c r="AA132" s="34"/>
      <c r="AB132" s="34"/>
      <c r="AC132" s="34"/>
      <c r="AD132" s="34"/>
      <c r="AE132" s="34"/>
      <c r="AT132" s="17" t="s">
        <v>75</v>
      </c>
      <c r="AU132" s="17" t="s">
        <v>180</v>
      </c>
      <c r="BK132" s="173">
        <f>BK133+BK137</f>
        <v>0</v>
      </c>
    </row>
    <row r="133" spans="2:63" s="12" customFormat="1" ht="25.9" customHeight="1">
      <c r="B133" s="174"/>
      <c r="C133" s="175"/>
      <c r="D133" s="176" t="s">
        <v>75</v>
      </c>
      <c r="E133" s="177" t="s">
        <v>1776</v>
      </c>
      <c r="F133" s="177" t="s">
        <v>219</v>
      </c>
      <c r="G133" s="175"/>
      <c r="H133" s="175"/>
      <c r="I133" s="178"/>
      <c r="J133" s="179">
        <f>BK133</f>
        <v>0</v>
      </c>
      <c r="K133" s="175"/>
      <c r="L133" s="180"/>
      <c r="M133" s="181"/>
      <c r="N133" s="182"/>
      <c r="O133" s="182"/>
      <c r="P133" s="183">
        <f>P134</f>
        <v>0</v>
      </c>
      <c r="Q133" s="182"/>
      <c r="R133" s="183">
        <f>R134</f>
        <v>0</v>
      </c>
      <c r="S133" s="182"/>
      <c r="T133" s="184">
        <f>T134</f>
        <v>0</v>
      </c>
      <c r="AR133" s="185" t="s">
        <v>83</v>
      </c>
      <c r="AT133" s="186" t="s">
        <v>75</v>
      </c>
      <c r="AU133" s="186" t="s">
        <v>76</v>
      </c>
      <c r="AY133" s="185" t="s">
        <v>220</v>
      </c>
      <c r="BK133" s="187">
        <f>BK134</f>
        <v>0</v>
      </c>
    </row>
    <row r="134" spans="2:63" s="12" customFormat="1" ht="22.9" customHeight="1">
      <c r="B134" s="174"/>
      <c r="C134" s="175"/>
      <c r="D134" s="176" t="s">
        <v>75</v>
      </c>
      <c r="E134" s="188" t="s">
        <v>1777</v>
      </c>
      <c r="F134" s="188" t="s">
        <v>1778</v>
      </c>
      <c r="G134" s="175"/>
      <c r="H134" s="175"/>
      <c r="I134" s="178"/>
      <c r="J134" s="189">
        <f>BK134</f>
        <v>0</v>
      </c>
      <c r="K134" s="175"/>
      <c r="L134" s="180"/>
      <c r="M134" s="181"/>
      <c r="N134" s="182"/>
      <c r="O134" s="182"/>
      <c r="P134" s="183">
        <f>SUM(P135:P136)</f>
        <v>0</v>
      </c>
      <c r="Q134" s="182"/>
      <c r="R134" s="183">
        <f>SUM(R135:R136)</f>
        <v>0</v>
      </c>
      <c r="S134" s="182"/>
      <c r="T134" s="184">
        <f>SUM(T135:T136)</f>
        <v>0</v>
      </c>
      <c r="AR134" s="185" t="s">
        <v>83</v>
      </c>
      <c r="AT134" s="186" t="s">
        <v>75</v>
      </c>
      <c r="AU134" s="186" t="s">
        <v>83</v>
      </c>
      <c r="AY134" s="185" t="s">
        <v>220</v>
      </c>
      <c r="BK134" s="187">
        <f>SUM(BK135:BK136)</f>
        <v>0</v>
      </c>
    </row>
    <row r="135" spans="1:65" s="2" customFormat="1" ht="16.5" customHeight="1">
      <c r="A135" s="34"/>
      <c r="B135" s="35"/>
      <c r="C135" s="190" t="s">
        <v>83</v>
      </c>
      <c r="D135" s="190" t="s">
        <v>222</v>
      </c>
      <c r="E135" s="191" t="s">
        <v>1779</v>
      </c>
      <c r="F135" s="192" t="s">
        <v>1780</v>
      </c>
      <c r="G135" s="193" t="s">
        <v>405</v>
      </c>
      <c r="H135" s="194">
        <v>1</v>
      </c>
      <c r="I135" s="195"/>
      <c r="J135" s="196">
        <f>ROUND(I135*H135,2)</f>
        <v>0</v>
      </c>
      <c r="K135" s="192" t="s">
        <v>1</v>
      </c>
      <c r="L135" s="39"/>
      <c r="M135" s="197" t="s">
        <v>1</v>
      </c>
      <c r="N135" s="198" t="s">
        <v>42</v>
      </c>
      <c r="O135" s="71"/>
      <c r="P135" s="199">
        <f>O135*H135</f>
        <v>0</v>
      </c>
      <c r="Q135" s="199">
        <v>0</v>
      </c>
      <c r="R135" s="199">
        <f>Q135*H135</f>
        <v>0</v>
      </c>
      <c r="S135" s="199">
        <v>0</v>
      </c>
      <c r="T135" s="200">
        <f>S135*H135</f>
        <v>0</v>
      </c>
      <c r="U135" s="34"/>
      <c r="V135" s="34"/>
      <c r="W135" s="34"/>
      <c r="X135" s="34"/>
      <c r="Y135" s="34"/>
      <c r="Z135" s="34"/>
      <c r="AA135" s="34"/>
      <c r="AB135" s="34"/>
      <c r="AC135" s="34"/>
      <c r="AD135" s="34"/>
      <c r="AE135" s="34"/>
      <c r="AR135" s="201" t="s">
        <v>227</v>
      </c>
      <c r="AT135" s="201" t="s">
        <v>222</v>
      </c>
      <c r="AU135" s="201" t="s">
        <v>89</v>
      </c>
      <c r="AY135" s="17" t="s">
        <v>220</v>
      </c>
      <c r="BE135" s="202">
        <f>IF(N135="základní",J135,0)</f>
        <v>0</v>
      </c>
      <c r="BF135" s="202">
        <f>IF(N135="snížená",J135,0)</f>
        <v>0</v>
      </c>
      <c r="BG135" s="202">
        <f>IF(N135="zákl. přenesená",J135,0)</f>
        <v>0</v>
      </c>
      <c r="BH135" s="202">
        <f>IF(N135="sníž. přenesená",J135,0)</f>
        <v>0</v>
      </c>
      <c r="BI135" s="202">
        <f>IF(N135="nulová",J135,0)</f>
        <v>0</v>
      </c>
      <c r="BJ135" s="17" t="s">
        <v>89</v>
      </c>
      <c r="BK135" s="202">
        <f>ROUND(I135*H135,2)</f>
        <v>0</v>
      </c>
      <c r="BL135" s="17" t="s">
        <v>227</v>
      </c>
      <c r="BM135" s="201" t="s">
        <v>89</v>
      </c>
    </row>
    <row r="136" spans="1:65" s="2" customFormat="1" ht="16.5" customHeight="1">
      <c r="A136" s="34"/>
      <c r="B136" s="35"/>
      <c r="C136" s="190" t="s">
        <v>89</v>
      </c>
      <c r="D136" s="190" t="s">
        <v>222</v>
      </c>
      <c r="E136" s="191" t="s">
        <v>1781</v>
      </c>
      <c r="F136" s="192" t="s">
        <v>1782</v>
      </c>
      <c r="G136" s="193" t="s">
        <v>405</v>
      </c>
      <c r="H136" s="194">
        <v>30</v>
      </c>
      <c r="I136" s="195"/>
      <c r="J136" s="196">
        <f>ROUND(I136*H136,2)</f>
        <v>0</v>
      </c>
      <c r="K136" s="192" t="s">
        <v>1</v>
      </c>
      <c r="L136" s="39"/>
      <c r="M136" s="197" t="s">
        <v>1</v>
      </c>
      <c r="N136" s="198" t="s">
        <v>42</v>
      </c>
      <c r="O136" s="71"/>
      <c r="P136" s="199">
        <f>O136*H136</f>
        <v>0</v>
      </c>
      <c r="Q136" s="199">
        <v>0</v>
      </c>
      <c r="R136" s="199">
        <f>Q136*H136</f>
        <v>0</v>
      </c>
      <c r="S136" s="199">
        <v>0</v>
      </c>
      <c r="T136" s="200">
        <f>S136*H136</f>
        <v>0</v>
      </c>
      <c r="U136" s="34"/>
      <c r="V136" s="34"/>
      <c r="W136" s="34"/>
      <c r="X136" s="34"/>
      <c r="Y136" s="34"/>
      <c r="Z136" s="34"/>
      <c r="AA136" s="34"/>
      <c r="AB136" s="34"/>
      <c r="AC136" s="34"/>
      <c r="AD136" s="34"/>
      <c r="AE136" s="34"/>
      <c r="AR136" s="201" t="s">
        <v>227</v>
      </c>
      <c r="AT136" s="201" t="s">
        <v>222</v>
      </c>
      <c r="AU136" s="201" t="s">
        <v>89</v>
      </c>
      <c r="AY136" s="17" t="s">
        <v>220</v>
      </c>
      <c r="BE136" s="202">
        <f>IF(N136="základní",J136,0)</f>
        <v>0</v>
      </c>
      <c r="BF136" s="202">
        <f>IF(N136="snížená",J136,0)</f>
        <v>0</v>
      </c>
      <c r="BG136" s="202">
        <f>IF(N136="zákl. přenesená",J136,0)</f>
        <v>0</v>
      </c>
      <c r="BH136" s="202">
        <f>IF(N136="sníž. přenesená",J136,0)</f>
        <v>0</v>
      </c>
      <c r="BI136" s="202">
        <f>IF(N136="nulová",J136,0)</f>
        <v>0</v>
      </c>
      <c r="BJ136" s="17" t="s">
        <v>89</v>
      </c>
      <c r="BK136" s="202">
        <f>ROUND(I136*H136,2)</f>
        <v>0</v>
      </c>
      <c r="BL136" s="17" t="s">
        <v>227</v>
      </c>
      <c r="BM136" s="201" t="s">
        <v>227</v>
      </c>
    </row>
    <row r="137" spans="2:63" s="12" customFormat="1" ht="25.9" customHeight="1">
      <c r="B137" s="174"/>
      <c r="C137" s="175"/>
      <c r="D137" s="176" t="s">
        <v>75</v>
      </c>
      <c r="E137" s="177" t="s">
        <v>1783</v>
      </c>
      <c r="F137" s="177" t="s">
        <v>932</v>
      </c>
      <c r="G137" s="175"/>
      <c r="H137" s="175"/>
      <c r="I137" s="178"/>
      <c r="J137" s="179">
        <f>BK137</f>
        <v>0</v>
      </c>
      <c r="K137" s="175"/>
      <c r="L137" s="180"/>
      <c r="M137" s="181"/>
      <c r="N137" s="182"/>
      <c r="O137" s="182"/>
      <c r="P137" s="183">
        <f>P138+P145+P149+P161+P180+P202+P212+P224+P246</f>
        <v>0</v>
      </c>
      <c r="Q137" s="182"/>
      <c r="R137" s="183">
        <f>R138+R145+R149+R161+R180+R202+R212+R224+R246</f>
        <v>0</v>
      </c>
      <c r="S137" s="182"/>
      <c r="T137" s="184">
        <f>T138+T145+T149+T161+T180+T202+T212+T224+T246</f>
        <v>0</v>
      </c>
      <c r="AR137" s="185" t="s">
        <v>83</v>
      </c>
      <c r="AT137" s="186" t="s">
        <v>75</v>
      </c>
      <c r="AU137" s="186" t="s">
        <v>76</v>
      </c>
      <c r="AY137" s="185" t="s">
        <v>220</v>
      </c>
      <c r="BK137" s="187">
        <f>BK138+BK145+BK149+BK161+BK180+BK202+BK212+BK224+BK246</f>
        <v>0</v>
      </c>
    </row>
    <row r="138" spans="2:63" s="12" customFormat="1" ht="22.9" customHeight="1">
      <c r="B138" s="174"/>
      <c r="C138" s="175"/>
      <c r="D138" s="176" t="s">
        <v>75</v>
      </c>
      <c r="E138" s="188" t="s">
        <v>1784</v>
      </c>
      <c r="F138" s="188" t="s">
        <v>1785</v>
      </c>
      <c r="G138" s="175"/>
      <c r="H138" s="175"/>
      <c r="I138" s="178"/>
      <c r="J138" s="189">
        <f>BK138</f>
        <v>0</v>
      </c>
      <c r="K138" s="175"/>
      <c r="L138" s="180"/>
      <c r="M138" s="181"/>
      <c r="N138" s="182"/>
      <c r="O138" s="182"/>
      <c r="P138" s="183">
        <f>SUM(P139:P144)</f>
        <v>0</v>
      </c>
      <c r="Q138" s="182"/>
      <c r="R138" s="183">
        <f>SUM(R139:R144)</f>
        <v>0</v>
      </c>
      <c r="S138" s="182"/>
      <c r="T138" s="184">
        <f>SUM(T139:T144)</f>
        <v>0</v>
      </c>
      <c r="AR138" s="185" t="s">
        <v>83</v>
      </c>
      <c r="AT138" s="186" t="s">
        <v>75</v>
      </c>
      <c r="AU138" s="186" t="s">
        <v>83</v>
      </c>
      <c r="AY138" s="185" t="s">
        <v>220</v>
      </c>
      <c r="BK138" s="187">
        <f>SUM(BK139:BK144)</f>
        <v>0</v>
      </c>
    </row>
    <row r="139" spans="1:65" s="2" customFormat="1" ht="21.75" customHeight="1">
      <c r="A139" s="34"/>
      <c r="B139" s="35"/>
      <c r="C139" s="190" t="s">
        <v>108</v>
      </c>
      <c r="D139" s="190" t="s">
        <v>222</v>
      </c>
      <c r="E139" s="191" t="s">
        <v>1786</v>
      </c>
      <c r="F139" s="192" t="s">
        <v>1787</v>
      </c>
      <c r="G139" s="193" t="s">
        <v>308</v>
      </c>
      <c r="H139" s="194">
        <v>130</v>
      </c>
      <c r="I139" s="195"/>
      <c r="J139" s="196">
        <f aca="true" t="shared" si="0" ref="J139:J144">ROUND(I139*H139,2)</f>
        <v>0</v>
      </c>
      <c r="K139" s="192" t="s">
        <v>1</v>
      </c>
      <c r="L139" s="39"/>
      <c r="M139" s="197" t="s">
        <v>1</v>
      </c>
      <c r="N139" s="198" t="s">
        <v>42</v>
      </c>
      <c r="O139" s="71"/>
      <c r="P139" s="199">
        <f aca="true" t="shared" si="1" ref="P139:P144">O139*H139</f>
        <v>0</v>
      </c>
      <c r="Q139" s="199">
        <v>0</v>
      </c>
      <c r="R139" s="199">
        <f aca="true" t="shared" si="2" ref="R139:R144">Q139*H139</f>
        <v>0</v>
      </c>
      <c r="S139" s="199">
        <v>0</v>
      </c>
      <c r="T139" s="200">
        <f aca="true" t="shared" si="3" ref="T139:T144">S139*H139</f>
        <v>0</v>
      </c>
      <c r="U139" s="34"/>
      <c r="V139" s="34"/>
      <c r="W139" s="34"/>
      <c r="X139" s="34"/>
      <c r="Y139" s="34"/>
      <c r="Z139" s="34"/>
      <c r="AA139" s="34"/>
      <c r="AB139" s="34"/>
      <c r="AC139" s="34"/>
      <c r="AD139" s="34"/>
      <c r="AE139" s="34"/>
      <c r="AR139" s="201" t="s">
        <v>298</v>
      </c>
      <c r="AT139" s="201" t="s">
        <v>222</v>
      </c>
      <c r="AU139" s="201" t="s">
        <v>89</v>
      </c>
      <c r="AY139" s="17" t="s">
        <v>220</v>
      </c>
      <c r="BE139" s="202">
        <f aca="true" t="shared" si="4" ref="BE139:BE144">IF(N139="základní",J139,0)</f>
        <v>0</v>
      </c>
      <c r="BF139" s="202">
        <f aca="true" t="shared" si="5" ref="BF139:BF144">IF(N139="snížená",J139,0)</f>
        <v>0</v>
      </c>
      <c r="BG139" s="202">
        <f aca="true" t="shared" si="6" ref="BG139:BG144">IF(N139="zákl. přenesená",J139,0)</f>
        <v>0</v>
      </c>
      <c r="BH139" s="202">
        <f aca="true" t="shared" si="7" ref="BH139:BH144">IF(N139="sníž. přenesená",J139,0)</f>
        <v>0</v>
      </c>
      <c r="BI139" s="202">
        <f aca="true" t="shared" si="8" ref="BI139:BI144">IF(N139="nulová",J139,0)</f>
        <v>0</v>
      </c>
      <c r="BJ139" s="17" t="s">
        <v>89</v>
      </c>
      <c r="BK139" s="202">
        <f aca="true" t="shared" si="9" ref="BK139:BK144">ROUND(I139*H139,2)</f>
        <v>0</v>
      </c>
      <c r="BL139" s="17" t="s">
        <v>298</v>
      </c>
      <c r="BM139" s="201" t="s">
        <v>250</v>
      </c>
    </row>
    <row r="140" spans="1:65" s="2" customFormat="1" ht="21.75" customHeight="1">
      <c r="A140" s="34"/>
      <c r="B140" s="35"/>
      <c r="C140" s="190" t="s">
        <v>227</v>
      </c>
      <c r="D140" s="190" t="s">
        <v>222</v>
      </c>
      <c r="E140" s="191" t="s">
        <v>1788</v>
      </c>
      <c r="F140" s="192" t="s">
        <v>1789</v>
      </c>
      <c r="G140" s="193" t="s">
        <v>308</v>
      </c>
      <c r="H140" s="194">
        <v>100</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298</v>
      </c>
      <c r="AT140" s="201" t="s">
        <v>222</v>
      </c>
      <c r="AU140" s="201" t="s">
        <v>89</v>
      </c>
      <c r="AY140" s="17" t="s">
        <v>220</v>
      </c>
      <c r="BE140" s="202">
        <f t="shared" si="4"/>
        <v>0</v>
      </c>
      <c r="BF140" s="202">
        <f t="shared" si="5"/>
        <v>0</v>
      </c>
      <c r="BG140" s="202">
        <f t="shared" si="6"/>
        <v>0</v>
      </c>
      <c r="BH140" s="202">
        <f t="shared" si="7"/>
        <v>0</v>
      </c>
      <c r="BI140" s="202">
        <f t="shared" si="8"/>
        <v>0</v>
      </c>
      <c r="BJ140" s="17" t="s">
        <v>89</v>
      </c>
      <c r="BK140" s="202">
        <f t="shared" si="9"/>
        <v>0</v>
      </c>
      <c r="BL140" s="17" t="s">
        <v>298</v>
      </c>
      <c r="BM140" s="201" t="s">
        <v>262</v>
      </c>
    </row>
    <row r="141" spans="1:65" s="2" customFormat="1" ht="21.75" customHeight="1">
      <c r="A141" s="34"/>
      <c r="B141" s="35"/>
      <c r="C141" s="190" t="s">
        <v>243</v>
      </c>
      <c r="D141" s="190" t="s">
        <v>222</v>
      </c>
      <c r="E141" s="191" t="s">
        <v>1790</v>
      </c>
      <c r="F141" s="192" t="s">
        <v>1791</v>
      </c>
      <c r="G141" s="193" t="s">
        <v>308</v>
      </c>
      <c r="H141" s="194">
        <v>75</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298</v>
      </c>
      <c r="AT141" s="201" t="s">
        <v>222</v>
      </c>
      <c r="AU141" s="201" t="s">
        <v>89</v>
      </c>
      <c r="AY141" s="17" t="s">
        <v>220</v>
      </c>
      <c r="BE141" s="202">
        <f t="shared" si="4"/>
        <v>0</v>
      </c>
      <c r="BF141" s="202">
        <f t="shared" si="5"/>
        <v>0</v>
      </c>
      <c r="BG141" s="202">
        <f t="shared" si="6"/>
        <v>0</v>
      </c>
      <c r="BH141" s="202">
        <f t="shared" si="7"/>
        <v>0</v>
      </c>
      <c r="BI141" s="202">
        <f t="shared" si="8"/>
        <v>0</v>
      </c>
      <c r="BJ141" s="17" t="s">
        <v>89</v>
      </c>
      <c r="BK141" s="202">
        <f t="shared" si="9"/>
        <v>0</v>
      </c>
      <c r="BL141" s="17" t="s">
        <v>298</v>
      </c>
      <c r="BM141" s="201" t="s">
        <v>161</v>
      </c>
    </row>
    <row r="142" spans="1:65" s="2" customFormat="1" ht="21.75" customHeight="1">
      <c r="A142" s="34"/>
      <c r="B142" s="35"/>
      <c r="C142" s="190" t="s">
        <v>250</v>
      </c>
      <c r="D142" s="190" t="s">
        <v>222</v>
      </c>
      <c r="E142" s="191" t="s">
        <v>1792</v>
      </c>
      <c r="F142" s="192" t="s">
        <v>1793</v>
      </c>
      <c r="G142" s="193" t="s">
        <v>308</v>
      </c>
      <c r="H142" s="194">
        <v>5</v>
      </c>
      <c r="I142" s="195"/>
      <c r="J142" s="196">
        <f t="shared" si="0"/>
        <v>0</v>
      </c>
      <c r="K142" s="192" t="s">
        <v>1</v>
      </c>
      <c r="L142" s="39"/>
      <c r="M142" s="197" t="s">
        <v>1</v>
      </c>
      <c r="N142" s="198" t="s">
        <v>42</v>
      </c>
      <c r="O142" s="71"/>
      <c r="P142" s="199">
        <f t="shared" si="1"/>
        <v>0</v>
      </c>
      <c r="Q142" s="199">
        <v>0</v>
      </c>
      <c r="R142" s="199">
        <f t="shared" si="2"/>
        <v>0</v>
      </c>
      <c r="S142" s="199">
        <v>0</v>
      </c>
      <c r="T142" s="200">
        <f t="shared" si="3"/>
        <v>0</v>
      </c>
      <c r="U142" s="34"/>
      <c r="V142" s="34"/>
      <c r="W142" s="34"/>
      <c r="X142" s="34"/>
      <c r="Y142" s="34"/>
      <c r="Z142" s="34"/>
      <c r="AA142" s="34"/>
      <c r="AB142" s="34"/>
      <c r="AC142" s="34"/>
      <c r="AD142" s="34"/>
      <c r="AE142" s="34"/>
      <c r="AR142" s="201" t="s">
        <v>298</v>
      </c>
      <c r="AT142" s="201" t="s">
        <v>222</v>
      </c>
      <c r="AU142" s="201" t="s">
        <v>89</v>
      </c>
      <c r="AY142" s="17" t="s">
        <v>220</v>
      </c>
      <c r="BE142" s="202">
        <f t="shared" si="4"/>
        <v>0</v>
      </c>
      <c r="BF142" s="202">
        <f t="shared" si="5"/>
        <v>0</v>
      </c>
      <c r="BG142" s="202">
        <f t="shared" si="6"/>
        <v>0</v>
      </c>
      <c r="BH142" s="202">
        <f t="shared" si="7"/>
        <v>0</v>
      </c>
      <c r="BI142" s="202">
        <f t="shared" si="8"/>
        <v>0</v>
      </c>
      <c r="BJ142" s="17" t="s">
        <v>89</v>
      </c>
      <c r="BK142" s="202">
        <f t="shared" si="9"/>
        <v>0</v>
      </c>
      <c r="BL142" s="17" t="s">
        <v>298</v>
      </c>
      <c r="BM142" s="201" t="s">
        <v>167</v>
      </c>
    </row>
    <row r="143" spans="1:65" s="2" customFormat="1" ht="16.5" customHeight="1">
      <c r="A143" s="34"/>
      <c r="B143" s="35"/>
      <c r="C143" s="190" t="s">
        <v>255</v>
      </c>
      <c r="D143" s="190" t="s">
        <v>222</v>
      </c>
      <c r="E143" s="191" t="s">
        <v>1794</v>
      </c>
      <c r="F143" s="192" t="s">
        <v>1795</v>
      </c>
      <c r="G143" s="193" t="s">
        <v>308</v>
      </c>
      <c r="H143" s="194">
        <v>310</v>
      </c>
      <c r="I143" s="195"/>
      <c r="J143" s="196">
        <f t="shared" si="0"/>
        <v>0</v>
      </c>
      <c r="K143" s="192" t="s">
        <v>1</v>
      </c>
      <c r="L143" s="39"/>
      <c r="M143" s="197" t="s">
        <v>1</v>
      </c>
      <c r="N143" s="198" t="s">
        <v>42</v>
      </c>
      <c r="O143" s="71"/>
      <c r="P143" s="199">
        <f t="shared" si="1"/>
        <v>0</v>
      </c>
      <c r="Q143" s="199">
        <v>0</v>
      </c>
      <c r="R143" s="199">
        <f t="shared" si="2"/>
        <v>0</v>
      </c>
      <c r="S143" s="199">
        <v>0</v>
      </c>
      <c r="T143" s="200">
        <f t="shared" si="3"/>
        <v>0</v>
      </c>
      <c r="U143" s="34"/>
      <c r="V143" s="34"/>
      <c r="W143" s="34"/>
      <c r="X143" s="34"/>
      <c r="Y143" s="34"/>
      <c r="Z143" s="34"/>
      <c r="AA143" s="34"/>
      <c r="AB143" s="34"/>
      <c r="AC143" s="34"/>
      <c r="AD143" s="34"/>
      <c r="AE143" s="34"/>
      <c r="AR143" s="201" t="s">
        <v>298</v>
      </c>
      <c r="AT143" s="201" t="s">
        <v>222</v>
      </c>
      <c r="AU143" s="201" t="s">
        <v>89</v>
      </c>
      <c r="AY143" s="17" t="s">
        <v>220</v>
      </c>
      <c r="BE143" s="202">
        <f t="shared" si="4"/>
        <v>0</v>
      </c>
      <c r="BF143" s="202">
        <f t="shared" si="5"/>
        <v>0</v>
      </c>
      <c r="BG143" s="202">
        <f t="shared" si="6"/>
        <v>0</v>
      </c>
      <c r="BH143" s="202">
        <f t="shared" si="7"/>
        <v>0</v>
      </c>
      <c r="BI143" s="202">
        <f t="shared" si="8"/>
        <v>0</v>
      </c>
      <c r="BJ143" s="17" t="s">
        <v>89</v>
      </c>
      <c r="BK143" s="202">
        <f t="shared" si="9"/>
        <v>0</v>
      </c>
      <c r="BL143" s="17" t="s">
        <v>298</v>
      </c>
      <c r="BM143" s="201" t="s">
        <v>290</v>
      </c>
    </row>
    <row r="144" spans="1:65" s="2" customFormat="1" ht="21.75" customHeight="1">
      <c r="A144" s="34"/>
      <c r="B144" s="35"/>
      <c r="C144" s="190" t="s">
        <v>262</v>
      </c>
      <c r="D144" s="190" t="s">
        <v>222</v>
      </c>
      <c r="E144" s="191" t="s">
        <v>1796</v>
      </c>
      <c r="F144" s="192" t="s">
        <v>1797</v>
      </c>
      <c r="G144" s="193" t="s">
        <v>996</v>
      </c>
      <c r="H144" s="246"/>
      <c r="I144" s="195"/>
      <c r="J144" s="196">
        <f t="shared" si="0"/>
        <v>0</v>
      </c>
      <c r="K144" s="192" t="s">
        <v>1</v>
      </c>
      <c r="L144" s="39"/>
      <c r="M144" s="197" t="s">
        <v>1</v>
      </c>
      <c r="N144" s="198" t="s">
        <v>42</v>
      </c>
      <c r="O144" s="71"/>
      <c r="P144" s="199">
        <f t="shared" si="1"/>
        <v>0</v>
      </c>
      <c r="Q144" s="199">
        <v>0</v>
      </c>
      <c r="R144" s="199">
        <f t="shared" si="2"/>
        <v>0</v>
      </c>
      <c r="S144" s="199">
        <v>0</v>
      </c>
      <c r="T144" s="200">
        <f t="shared" si="3"/>
        <v>0</v>
      </c>
      <c r="U144" s="34"/>
      <c r="V144" s="34"/>
      <c r="W144" s="34"/>
      <c r="X144" s="34"/>
      <c r="Y144" s="34"/>
      <c r="Z144" s="34"/>
      <c r="AA144" s="34"/>
      <c r="AB144" s="34"/>
      <c r="AC144" s="34"/>
      <c r="AD144" s="34"/>
      <c r="AE144" s="34"/>
      <c r="AR144" s="201" t="s">
        <v>298</v>
      </c>
      <c r="AT144" s="201" t="s">
        <v>222</v>
      </c>
      <c r="AU144" s="201" t="s">
        <v>89</v>
      </c>
      <c r="AY144" s="17" t="s">
        <v>220</v>
      </c>
      <c r="BE144" s="202">
        <f t="shared" si="4"/>
        <v>0</v>
      </c>
      <c r="BF144" s="202">
        <f t="shared" si="5"/>
        <v>0</v>
      </c>
      <c r="BG144" s="202">
        <f t="shared" si="6"/>
        <v>0</v>
      </c>
      <c r="BH144" s="202">
        <f t="shared" si="7"/>
        <v>0</v>
      </c>
      <c r="BI144" s="202">
        <f t="shared" si="8"/>
        <v>0</v>
      </c>
      <c r="BJ144" s="17" t="s">
        <v>89</v>
      </c>
      <c r="BK144" s="202">
        <f t="shared" si="9"/>
        <v>0</v>
      </c>
      <c r="BL144" s="17" t="s">
        <v>298</v>
      </c>
      <c r="BM144" s="201" t="s">
        <v>298</v>
      </c>
    </row>
    <row r="145" spans="2:63" s="12" customFormat="1" ht="22.9" customHeight="1">
      <c r="B145" s="174"/>
      <c r="C145" s="175"/>
      <c r="D145" s="176" t="s">
        <v>75</v>
      </c>
      <c r="E145" s="188" t="s">
        <v>1798</v>
      </c>
      <c r="F145" s="188" t="s">
        <v>1799</v>
      </c>
      <c r="G145" s="175"/>
      <c r="H145" s="175"/>
      <c r="I145" s="178"/>
      <c r="J145" s="189">
        <f>BK145</f>
        <v>0</v>
      </c>
      <c r="K145" s="175"/>
      <c r="L145" s="180"/>
      <c r="M145" s="181"/>
      <c r="N145" s="182"/>
      <c r="O145" s="182"/>
      <c r="P145" s="183">
        <f>SUM(P146:P148)</f>
        <v>0</v>
      </c>
      <c r="Q145" s="182"/>
      <c r="R145" s="183">
        <f>SUM(R146:R148)</f>
        <v>0</v>
      </c>
      <c r="S145" s="182"/>
      <c r="T145" s="184">
        <f>SUM(T146:T148)</f>
        <v>0</v>
      </c>
      <c r="AR145" s="185" t="s">
        <v>83</v>
      </c>
      <c r="AT145" s="186" t="s">
        <v>75</v>
      </c>
      <c r="AU145" s="186" t="s">
        <v>83</v>
      </c>
      <c r="AY145" s="185" t="s">
        <v>220</v>
      </c>
      <c r="BK145" s="187">
        <f>SUM(BK146:BK148)</f>
        <v>0</v>
      </c>
    </row>
    <row r="146" spans="1:65" s="2" customFormat="1" ht="24">
      <c r="A146" s="34"/>
      <c r="B146" s="35"/>
      <c r="C146" s="190" t="s">
        <v>267</v>
      </c>
      <c r="D146" s="190" t="s">
        <v>222</v>
      </c>
      <c r="E146" s="191" t="s">
        <v>1800</v>
      </c>
      <c r="F146" s="192" t="s">
        <v>1801</v>
      </c>
      <c r="G146" s="193" t="s">
        <v>308</v>
      </c>
      <c r="H146" s="194">
        <v>30</v>
      </c>
      <c r="I146" s="195"/>
      <c r="J146" s="196">
        <f>ROUND(I146*H146,2)</f>
        <v>0</v>
      </c>
      <c r="K146" s="192" t="s">
        <v>1</v>
      </c>
      <c r="L146" s="39"/>
      <c r="M146" s="197" t="s">
        <v>1</v>
      </c>
      <c r="N146" s="198" t="s">
        <v>42</v>
      </c>
      <c r="O146" s="71"/>
      <c r="P146" s="199">
        <f>O146*H146</f>
        <v>0</v>
      </c>
      <c r="Q146" s="199">
        <v>0</v>
      </c>
      <c r="R146" s="199">
        <f>Q146*H146</f>
        <v>0</v>
      </c>
      <c r="S146" s="199">
        <v>0</v>
      </c>
      <c r="T146" s="200">
        <f>S146*H146</f>
        <v>0</v>
      </c>
      <c r="U146" s="34"/>
      <c r="V146" s="34"/>
      <c r="W146" s="34"/>
      <c r="X146" s="34"/>
      <c r="Y146" s="34"/>
      <c r="Z146" s="34"/>
      <c r="AA146" s="34"/>
      <c r="AB146" s="34"/>
      <c r="AC146" s="34"/>
      <c r="AD146" s="34"/>
      <c r="AE146" s="34"/>
      <c r="AR146" s="201" t="s">
        <v>298</v>
      </c>
      <c r="AT146" s="201" t="s">
        <v>222</v>
      </c>
      <c r="AU146" s="201" t="s">
        <v>89</v>
      </c>
      <c r="AY146" s="17" t="s">
        <v>220</v>
      </c>
      <c r="BE146" s="202">
        <f>IF(N146="základní",J146,0)</f>
        <v>0</v>
      </c>
      <c r="BF146" s="202">
        <f>IF(N146="snížená",J146,0)</f>
        <v>0</v>
      </c>
      <c r="BG146" s="202">
        <f>IF(N146="zákl. přenesená",J146,0)</f>
        <v>0</v>
      </c>
      <c r="BH146" s="202">
        <f>IF(N146="sníž. přenesená",J146,0)</f>
        <v>0</v>
      </c>
      <c r="BI146" s="202">
        <f>IF(N146="nulová",J146,0)</f>
        <v>0</v>
      </c>
      <c r="BJ146" s="17" t="s">
        <v>89</v>
      </c>
      <c r="BK146" s="202">
        <f>ROUND(I146*H146,2)</f>
        <v>0</v>
      </c>
      <c r="BL146" s="17" t="s">
        <v>298</v>
      </c>
      <c r="BM146" s="201" t="s">
        <v>311</v>
      </c>
    </row>
    <row r="147" spans="1:65" s="2" customFormat="1" ht="16.5" customHeight="1">
      <c r="A147" s="34"/>
      <c r="B147" s="35"/>
      <c r="C147" s="190" t="s">
        <v>161</v>
      </c>
      <c r="D147" s="190" t="s">
        <v>222</v>
      </c>
      <c r="E147" s="191" t="s">
        <v>1794</v>
      </c>
      <c r="F147" s="192" t="s">
        <v>1795</v>
      </c>
      <c r="G147" s="193" t="s">
        <v>308</v>
      </c>
      <c r="H147" s="194">
        <v>30</v>
      </c>
      <c r="I147" s="195"/>
      <c r="J147" s="196">
        <f>ROUND(I147*H147,2)</f>
        <v>0</v>
      </c>
      <c r="K147" s="192" t="s">
        <v>1</v>
      </c>
      <c r="L147" s="39"/>
      <c r="M147" s="197" t="s">
        <v>1</v>
      </c>
      <c r="N147" s="198" t="s">
        <v>42</v>
      </c>
      <c r="O147" s="71"/>
      <c r="P147" s="199">
        <f>O147*H147</f>
        <v>0</v>
      </c>
      <c r="Q147" s="199">
        <v>0</v>
      </c>
      <c r="R147" s="199">
        <f>Q147*H147</f>
        <v>0</v>
      </c>
      <c r="S147" s="199">
        <v>0</v>
      </c>
      <c r="T147" s="200">
        <f>S147*H147</f>
        <v>0</v>
      </c>
      <c r="U147" s="34"/>
      <c r="V147" s="34"/>
      <c r="W147" s="34"/>
      <c r="X147" s="34"/>
      <c r="Y147" s="34"/>
      <c r="Z147" s="34"/>
      <c r="AA147" s="34"/>
      <c r="AB147" s="34"/>
      <c r="AC147" s="34"/>
      <c r="AD147" s="34"/>
      <c r="AE147" s="34"/>
      <c r="AR147" s="201" t="s">
        <v>298</v>
      </c>
      <c r="AT147" s="201" t="s">
        <v>222</v>
      </c>
      <c r="AU147" s="201" t="s">
        <v>89</v>
      </c>
      <c r="AY147" s="17" t="s">
        <v>220</v>
      </c>
      <c r="BE147" s="202">
        <f>IF(N147="základní",J147,0)</f>
        <v>0</v>
      </c>
      <c r="BF147" s="202">
        <f>IF(N147="snížená",J147,0)</f>
        <v>0</v>
      </c>
      <c r="BG147" s="202">
        <f>IF(N147="zákl. přenesená",J147,0)</f>
        <v>0</v>
      </c>
      <c r="BH147" s="202">
        <f>IF(N147="sníž. přenesená",J147,0)</f>
        <v>0</v>
      </c>
      <c r="BI147" s="202">
        <f>IF(N147="nulová",J147,0)</f>
        <v>0</v>
      </c>
      <c r="BJ147" s="17" t="s">
        <v>89</v>
      </c>
      <c r="BK147" s="202">
        <f>ROUND(I147*H147,2)</f>
        <v>0</v>
      </c>
      <c r="BL147" s="17" t="s">
        <v>298</v>
      </c>
      <c r="BM147" s="201" t="s">
        <v>321</v>
      </c>
    </row>
    <row r="148" spans="1:65" s="2" customFormat="1" ht="21.75" customHeight="1">
      <c r="A148" s="34"/>
      <c r="B148" s="35"/>
      <c r="C148" s="190" t="s">
        <v>164</v>
      </c>
      <c r="D148" s="190" t="s">
        <v>222</v>
      </c>
      <c r="E148" s="191" t="s">
        <v>1796</v>
      </c>
      <c r="F148" s="192" t="s">
        <v>1797</v>
      </c>
      <c r="G148" s="193" t="s">
        <v>996</v>
      </c>
      <c r="H148" s="246"/>
      <c r="I148" s="195"/>
      <c r="J148" s="196">
        <f>ROUND(I148*H148,2)</f>
        <v>0</v>
      </c>
      <c r="K148" s="192" t="s">
        <v>1</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298</v>
      </c>
      <c r="AT148" s="201" t="s">
        <v>222</v>
      </c>
      <c r="AU148" s="201" t="s">
        <v>89</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298</v>
      </c>
      <c r="BM148" s="201" t="s">
        <v>330</v>
      </c>
    </row>
    <row r="149" spans="2:63" s="12" customFormat="1" ht="22.9" customHeight="1">
      <c r="B149" s="174"/>
      <c r="C149" s="175"/>
      <c r="D149" s="176" t="s">
        <v>75</v>
      </c>
      <c r="E149" s="188" t="s">
        <v>1802</v>
      </c>
      <c r="F149" s="188" t="s">
        <v>1803</v>
      </c>
      <c r="G149" s="175"/>
      <c r="H149" s="175"/>
      <c r="I149" s="178"/>
      <c r="J149" s="189">
        <f>BK149</f>
        <v>0</v>
      </c>
      <c r="K149" s="175"/>
      <c r="L149" s="180"/>
      <c r="M149" s="181"/>
      <c r="N149" s="182"/>
      <c r="O149" s="182"/>
      <c r="P149" s="183">
        <f>SUM(P150:P160)</f>
        <v>0</v>
      </c>
      <c r="Q149" s="182"/>
      <c r="R149" s="183">
        <f>SUM(R150:R160)</f>
        <v>0</v>
      </c>
      <c r="S149" s="182"/>
      <c r="T149" s="184">
        <f>SUM(T150:T160)</f>
        <v>0</v>
      </c>
      <c r="AR149" s="185" t="s">
        <v>83</v>
      </c>
      <c r="AT149" s="186" t="s">
        <v>75</v>
      </c>
      <c r="AU149" s="186" t="s">
        <v>83</v>
      </c>
      <c r="AY149" s="185" t="s">
        <v>220</v>
      </c>
      <c r="BK149" s="187">
        <f>SUM(BK150:BK160)</f>
        <v>0</v>
      </c>
    </row>
    <row r="150" spans="1:65" s="2" customFormat="1" ht="21.75" customHeight="1">
      <c r="A150" s="34"/>
      <c r="B150" s="35"/>
      <c r="C150" s="190" t="s">
        <v>167</v>
      </c>
      <c r="D150" s="190" t="s">
        <v>222</v>
      </c>
      <c r="E150" s="191" t="s">
        <v>1804</v>
      </c>
      <c r="F150" s="192" t="s">
        <v>1805</v>
      </c>
      <c r="G150" s="193" t="s">
        <v>308</v>
      </c>
      <c r="H150" s="194">
        <v>25</v>
      </c>
      <c r="I150" s="195"/>
      <c r="J150" s="196">
        <f aca="true" t="shared" si="10" ref="J150:J160">ROUND(I150*H150,2)</f>
        <v>0</v>
      </c>
      <c r="K150" s="192" t="s">
        <v>1</v>
      </c>
      <c r="L150" s="39"/>
      <c r="M150" s="197" t="s">
        <v>1</v>
      </c>
      <c r="N150" s="198" t="s">
        <v>42</v>
      </c>
      <c r="O150" s="71"/>
      <c r="P150" s="199">
        <f aca="true" t="shared" si="11" ref="P150:P160">O150*H150</f>
        <v>0</v>
      </c>
      <c r="Q150" s="199">
        <v>0</v>
      </c>
      <c r="R150" s="199">
        <f aca="true" t="shared" si="12" ref="R150:R160">Q150*H150</f>
        <v>0</v>
      </c>
      <c r="S150" s="199">
        <v>0</v>
      </c>
      <c r="T150" s="200">
        <f aca="true" t="shared" si="13" ref="T150:T160">S150*H150</f>
        <v>0</v>
      </c>
      <c r="U150" s="34"/>
      <c r="V150" s="34"/>
      <c r="W150" s="34"/>
      <c r="X150" s="34"/>
      <c r="Y150" s="34"/>
      <c r="Z150" s="34"/>
      <c r="AA150" s="34"/>
      <c r="AB150" s="34"/>
      <c r="AC150" s="34"/>
      <c r="AD150" s="34"/>
      <c r="AE150" s="34"/>
      <c r="AR150" s="201" t="s">
        <v>298</v>
      </c>
      <c r="AT150" s="201" t="s">
        <v>222</v>
      </c>
      <c r="AU150" s="201" t="s">
        <v>89</v>
      </c>
      <c r="AY150" s="17" t="s">
        <v>220</v>
      </c>
      <c r="BE150" s="202">
        <f aca="true" t="shared" si="14" ref="BE150:BE160">IF(N150="základní",J150,0)</f>
        <v>0</v>
      </c>
      <c r="BF150" s="202">
        <f aca="true" t="shared" si="15" ref="BF150:BF160">IF(N150="snížená",J150,0)</f>
        <v>0</v>
      </c>
      <c r="BG150" s="202">
        <f aca="true" t="shared" si="16" ref="BG150:BG160">IF(N150="zákl. přenesená",J150,0)</f>
        <v>0</v>
      </c>
      <c r="BH150" s="202">
        <f aca="true" t="shared" si="17" ref="BH150:BH160">IF(N150="sníž. přenesená",J150,0)</f>
        <v>0</v>
      </c>
      <c r="BI150" s="202">
        <f aca="true" t="shared" si="18" ref="BI150:BI160">IF(N150="nulová",J150,0)</f>
        <v>0</v>
      </c>
      <c r="BJ150" s="17" t="s">
        <v>89</v>
      </c>
      <c r="BK150" s="202">
        <f aca="true" t="shared" si="19" ref="BK150:BK160">ROUND(I150*H150,2)</f>
        <v>0</v>
      </c>
      <c r="BL150" s="17" t="s">
        <v>298</v>
      </c>
      <c r="BM150" s="201" t="s">
        <v>342</v>
      </c>
    </row>
    <row r="151" spans="1:65" s="2" customFormat="1" ht="21.75" customHeight="1">
      <c r="A151" s="34"/>
      <c r="B151" s="35"/>
      <c r="C151" s="190" t="s">
        <v>285</v>
      </c>
      <c r="D151" s="190" t="s">
        <v>222</v>
      </c>
      <c r="E151" s="191" t="s">
        <v>1806</v>
      </c>
      <c r="F151" s="192" t="s">
        <v>1807</v>
      </c>
      <c r="G151" s="193" t="s">
        <v>308</v>
      </c>
      <c r="H151" s="194">
        <v>85</v>
      </c>
      <c r="I151" s="195"/>
      <c r="J151" s="196">
        <f t="shared" si="10"/>
        <v>0</v>
      </c>
      <c r="K151" s="192" t="s">
        <v>1</v>
      </c>
      <c r="L151" s="39"/>
      <c r="M151" s="197" t="s">
        <v>1</v>
      </c>
      <c r="N151" s="198" t="s">
        <v>42</v>
      </c>
      <c r="O151" s="71"/>
      <c r="P151" s="199">
        <f t="shared" si="11"/>
        <v>0</v>
      </c>
      <c r="Q151" s="199">
        <v>0</v>
      </c>
      <c r="R151" s="199">
        <f t="shared" si="12"/>
        <v>0</v>
      </c>
      <c r="S151" s="199">
        <v>0</v>
      </c>
      <c r="T151" s="200">
        <f t="shared" si="13"/>
        <v>0</v>
      </c>
      <c r="U151" s="34"/>
      <c r="V151" s="34"/>
      <c r="W151" s="34"/>
      <c r="X151" s="34"/>
      <c r="Y151" s="34"/>
      <c r="Z151" s="34"/>
      <c r="AA151" s="34"/>
      <c r="AB151" s="34"/>
      <c r="AC151" s="34"/>
      <c r="AD151" s="34"/>
      <c r="AE151" s="34"/>
      <c r="AR151" s="201" t="s">
        <v>298</v>
      </c>
      <c r="AT151" s="201" t="s">
        <v>222</v>
      </c>
      <c r="AU151" s="201" t="s">
        <v>89</v>
      </c>
      <c r="AY151" s="17" t="s">
        <v>220</v>
      </c>
      <c r="BE151" s="202">
        <f t="shared" si="14"/>
        <v>0</v>
      </c>
      <c r="BF151" s="202">
        <f t="shared" si="15"/>
        <v>0</v>
      </c>
      <c r="BG151" s="202">
        <f t="shared" si="16"/>
        <v>0</v>
      </c>
      <c r="BH151" s="202">
        <f t="shared" si="17"/>
        <v>0</v>
      </c>
      <c r="BI151" s="202">
        <f t="shared" si="18"/>
        <v>0</v>
      </c>
      <c r="BJ151" s="17" t="s">
        <v>89</v>
      </c>
      <c r="BK151" s="202">
        <f t="shared" si="19"/>
        <v>0</v>
      </c>
      <c r="BL151" s="17" t="s">
        <v>298</v>
      </c>
      <c r="BM151" s="201" t="s">
        <v>352</v>
      </c>
    </row>
    <row r="152" spans="1:65" s="2" customFormat="1" ht="21.75" customHeight="1">
      <c r="A152" s="34"/>
      <c r="B152" s="35"/>
      <c r="C152" s="190" t="s">
        <v>290</v>
      </c>
      <c r="D152" s="190" t="s">
        <v>222</v>
      </c>
      <c r="E152" s="191" t="s">
        <v>1808</v>
      </c>
      <c r="F152" s="192" t="s">
        <v>1809</v>
      </c>
      <c r="G152" s="193" t="s">
        <v>308</v>
      </c>
      <c r="H152" s="194">
        <v>30</v>
      </c>
      <c r="I152" s="195"/>
      <c r="J152" s="196">
        <f t="shared" si="10"/>
        <v>0</v>
      </c>
      <c r="K152" s="192" t="s">
        <v>1</v>
      </c>
      <c r="L152" s="39"/>
      <c r="M152" s="197" t="s">
        <v>1</v>
      </c>
      <c r="N152" s="198" t="s">
        <v>42</v>
      </c>
      <c r="O152" s="71"/>
      <c r="P152" s="199">
        <f t="shared" si="11"/>
        <v>0</v>
      </c>
      <c r="Q152" s="199">
        <v>0</v>
      </c>
      <c r="R152" s="199">
        <f t="shared" si="12"/>
        <v>0</v>
      </c>
      <c r="S152" s="199">
        <v>0</v>
      </c>
      <c r="T152" s="200">
        <f t="shared" si="13"/>
        <v>0</v>
      </c>
      <c r="U152" s="34"/>
      <c r="V152" s="34"/>
      <c r="W152" s="34"/>
      <c r="X152" s="34"/>
      <c r="Y152" s="34"/>
      <c r="Z152" s="34"/>
      <c r="AA152" s="34"/>
      <c r="AB152" s="34"/>
      <c r="AC152" s="34"/>
      <c r="AD152" s="34"/>
      <c r="AE152" s="34"/>
      <c r="AR152" s="201" t="s">
        <v>298</v>
      </c>
      <c r="AT152" s="201" t="s">
        <v>222</v>
      </c>
      <c r="AU152" s="201" t="s">
        <v>89</v>
      </c>
      <c r="AY152" s="17" t="s">
        <v>220</v>
      </c>
      <c r="BE152" s="202">
        <f t="shared" si="14"/>
        <v>0</v>
      </c>
      <c r="BF152" s="202">
        <f t="shared" si="15"/>
        <v>0</v>
      </c>
      <c r="BG152" s="202">
        <f t="shared" si="16"/>
        <v>0</v>
      </c>
      <c r="BH152" s="202">
        <f t="shared" si="17"/>
        <v>0</v>
      </c>
      <c r="BI152" s="202">
        <f t="shared" si="18"/>
        <v>0</v>
      </c>
      <c r="BJ152" s="17" t="s">
        <v>89</v>
      </c>
      <c r="BK152" s="202">
        <f t="shared" si="19"/>
        <v>0</v>
      </c>
      <c r="BL152" s="17" t="s">
        <v>298</v>
      </c>
      <c r="BM152" s="201" t="s">
        <v>364</v>
      </c>
    </row>
    <row r="153" spans="1:65" s="2" customFormat="1" ht="24">
      <c r="A153" s="34"/>
      <c r="B153" s="35"/>
      <c r="C153" s="190" t="s">
        <v>8</v>
      </c>
      <c r="D153" s="190" t="s">
        <v>222</v>
      </c>
      <c r="E153" s="191" t="s">
        <v>1810</v>
      </c>
      <c r="F153" s="192" t="s">
        <v>1811</v>
      </c>
      <c r="G153" s="193" t="s">
        <v>308</v>
      </c>
      <c r="H153" s="194">
        <v>125</v>
      </c>
      <c r="I153" s="195"/>
      <c r="J153" s="196">
        <f t="shared" si="10"/>
        <v>0</v>
      </c>
      <c r="K153" s="192" t="s">
        <v>1</v>
      </c>
      <c r="L153" s="39"/>
      <c r="M153" s="197" t="s">
        <v>1</v>
      </c>
      <c r="N153" s="198" t="s">
        <v>42</v>
      </c>
      <c r="O153" s="71"/>
      <c r="P153" s="199">
        <f t="shared" si="11"/>
        <v>0</v>
      </c>
      <c r="Q153" s="199">
        <v>0</v>
      </c>
      <c r="R153" s="199">
        <f t="shared" si="12"/>
        <v>0</v>
      </c>
      <c r="S153" s="199">
        <v>0</v>
      </c>
      <c r="T153" s="200">
        <f t="shared" si="13"/>
        <v>0</v>
      </c>
      <c r="U153" s="34"/>
      <c r="V153" s="34"/>
      <c r="W153" s="34"/>
      <c r="X153" s="34"/>
      <c r="Y153" s="34"/>
      <c r="Z153" s="34"/>
      <c r="AA153" s="34"/>
      <c r="AB153" s="34"/>
      <c r="AC153" s="34"/>
      <c r="AD153" s="34"/>
      <c r="AE153" s="34"/>
      <c r="AR153" s="201" t="s">
        <v>298</v>
      </c>
      <c r="AT153" s="201" t="s">
        <v>222</v>
      </c>
      <c r="AU153" s="201" t="s">
        <v>89</v>
      </c>
      <c r="AY153" s="17" t="s">
        <v>220</v>
      </c>
      <c r="BE153" s="202">
        <f t="shared" si="14"/>
        <v>0</v>
      </c>
      <c r="BF153" s="202">
        <f t="shared" si="15"/>
        <v>0</v>
      </c>
      <c r="BG153" s="202">
        <f t="shared" si="16"/>
        <v>0</v>
      </c>
      <c r="BH153" s="202">
        <f t="shared" si="17"/>
        <v>0</v>
      </c>
      <c r="BI153" s="202">
        <f t="shared" si="18"/>
        <v>0</v>
      </c>
      <c r="BJ153" s="17" t="s">
        <v>89</v>
      </c>
      <c r="BK153" s="202">
        <f t="shared" si="19"/>
        <v>0</v>
      </c>
      <c r="BL153" s="17" t="s">
        <v>298</v>
      </c>
      <c r="BM153" s="201" t="s">
        <v>389</v>
      </c>
    </row>
    <row r="154" spans="1:65" s="2" customFormat="1" ht="21.75" customHeight="1">
      <c r="A154" s="34"/>
      <c r="B154" s="35"/>
      <c r="C154" s="190" t="s">
        <v>298</v>
      </c>
      <c r="D154" s="190" t="s">
        <v>222</v>
      </c>
      <c r="E154" s="191" t="s">
        <v>1812</v>
      </c>
      <c r="F154" s="192" t="s">
        <v>1813</v>
      </c>
      <c r="G154" s="193" t="s">
        <v>308</v>
      </c>
      <c r="H154" s="194">
        <v>35</v>
      </c>
      <c r="I154" s="195"/>
      <c r="J154" s="196">
        <f t="shared" si="10"/>
        <v>0</v>
      </c>
      <c r="K154" s="192" t="s">
        <v>1</v>
      </c>
      <c r="L154" s="39"/>
      <c r="M154" s="197" t="s">
        <v>1</v>
      </c>
      <c r="N154" s="198" t="s">
        <v>42</v>
      </c>
      <c r="O154" s="71"/>
      <c r="P154" s="199">
        <f t="shared" si="11"/>
        <v>0</v>
      </c>
      <c r="Q154" s="199">
        <v>0</v>
      </c>
      <c r="R154" s="199">
        <f t="shared" si="12"/>
        <v>0</v>
      </c>
      <c r="S154" s="199">
        <v>0</v>
      </c>
      <c r="T154" s="200">
        <f t="shared" si="13"/>
        <v>0</v>
      </c>
      <c r="U154" s="34"/>
      <c r="V154" s="34"/>
      <c r="W154" s="34"/>
      <c r="X154" s="34"/>
      <c r="Y154" s="34"/>
      <c r="Z154" s="34"/>
      <c r="AA154" s="34"/>
      <c r="AB154" s="34"/>
      <c r="AC154" s="34"/>
      <c r="AD154" s="34"/>
      <c r="AE154" s="34"/>
      <c r="AR154" s="201" t="s">
        <v>298</v>
      </c>
      <c r="AT154" s="201" t="s">
        <v>222</v>
      </c>
      <c r="AU154" s="201" t="s">
        <v>89</v>
      </c>
      <c r="AY154" s="17" t="s">
        <v>220</v>
      </c>
      <c r="BE154" s="202">
        <f t="shared" si="14"/>
        <v>0</v>
      </c>
      <c r="BF154" s="202">
        <f t="shared" si="15"/>
        <v>0</v>
      </c>
      <c r="BG154" s="202">
        <f t="shared" si="16"/>
        <v>0</v>
      </c>
      <c r="BH154" s="202">
        <f t="shared" si="17"/>
        <v>0</v>
      </c>
      <c r="BI154" s="202">
        <f t="shared" si="18"/>
        <v>0</v>
      </c>
      <c r="BJ154" s="17" t="s">
        <v>89</v>
      </c>
      <c r="BK154" s="202">
        <f t="shared" si="19"/>
        <v>0</v>
      </c>
      <c r="BL154" s="17" t="s">
        <v>298</v>
      </c>
      <c r="BM154" s="201" t="s">
        <v>399</v>
      </c>
    </row>
    <row r="155" spans="1:65" s="2" customFormat="1" ht="24">
      <c r="A155" s="34"/>
      <c r="B155" s="35"/>
      <c r="C155" s="190" t="s">
        <v>305</v>
      </c>
      <c r="D155" s="190" t="s">
        <v>222</v>
      </c>
      <c r="E155" s="191" t="s">
        <v>1814</v>
      </c>
      <c r="F155" s="192" t="s">
        <v>1815</v>
      </c>
      <c r="G155" s="193" t="s">
        <v>308</v>
      </c>
      <c r="H155" s="194">
        <v>145</v>
      </c>
      <c r="I155" s="195"/>
      <c r="J155" s="196">
        <f t="shared" si="10"/>
        <v>0</v>
      </c>
      <c r="K155" s="192" t="s">
        <v>1</v>
      </c>
      <c r="L155" s="39"/>
      <c r="M155" s="197" t="s">
        <v>1</v>
      </c>
      <c r="N155" s="198" t="s">
        <v>42</v>
      </c>
      <c r="O155" s="71"/>
      <c r="P155" s="199">
        <f t="shared" si="11"/>
        <v>0</v>
      </c>
      <c r="Q155" s="199">
        <v>0</v>
      </c>
      <c r="R155" s="199">
        <f t="shared" si="12"/>
        <v>0</v>
      </c>
      <c r="S155" s="199">
        <v>0</v>
      </c>
      <c r="T155" s="200">
        <f t="shared" si="13"/>
        <v>0</v>
      </c>
      <c r="U155" s="34"/>
      <c r="V155" s="34"/>
      <c r="W155" s="34"/>
      <c r="X155" s="34"/>
      <c r="Y155" s="34"/>
      <c r="Z155" s="34"/>
      <c r="AA155" s="34"/>
      <c r="AB155" s="34"/>
      <c r="AC155" s="34"/>
      <c r="AD155" s="34"/>
      <c r="AE155" s="34"/>
      <c r="AR155" s="201" t="s">
        <v>298</v>
      </c>
      <c r="AT155" s="201" t="s">
        <v>222</v>
      </c>
      <c r="AU155" s="201" t="s">
        <v>89</v>
      </c>
      <c r="AY155" s="17" t="s">
        <v>220</v>
      </c>
      <c r="BE155" s="202">
        <f t="shared" si="14"/>
        <v>0</v>
      </c>
      <c r="BF155" s="202">
        <f t="shared" si="15"/>
        <v>0</v>
      </c>
      <c r="BG155" s="202">
        <f t="shared" si="16"/>
        <v>0</v>
      </c>
      <c r="BH155" s="202">
        <f t="shared" si="17"/>
        <v>0</v>
      </c>
      <c r="BI155" s="202">
        <f t="shared" si="18"/>
        <v>0</v>
      </c>
      <c r="BJ155" s="17" t="s">
        <v>89</v>
      </c>
      <c r="BK155" s="202">
        <f t="shared" si="19"/>
        <v>0</v>
      </c>
      <c r="BL155" s="17" t="s">
        <v>298</v>
      </c>
      <c r="BM155" s="201" t="s">
        <v>407</v>
      </c>
    </row>
    <row r="156" spans="1:65" s="2" customFormat="1" ht="16.5" customHeight="1">
      <c r="A156" s="34"/>
      <c r="B156" s="35"/>
      <c r="C156" s="190" t="s">
        <v>311</v>
      </c>
      <c r="D156" s="190" t="s">
        <v>222</v>
      </c>
      <c r="E156" s="191" t="s">
        <v>1816</v>
      </c>
      <c r="F156" s="192" t="s">
        <v>1817</v>
      </c>
      <c r="G156" s="193" t="s">
        <v>308</v>
      </c>
      <c r="H156" s="194">
        <v>170</v>
      </c>
      <c r="I156" s="195"/>
      <c r="J156" s="196">
        <f t="shared" si="10"/>
        <v>0</v>
      </c>
      <c r="K156" s="192" t="s">
        <v>1</v>
      </c>
      <c r="L156" s="39"/>
      <c r="M156" s="197" t="s">
        <v>1</v>
      </c>
      <c r="N156" s="198" t="s">
        <v>42</v>
      </c>
      <c r="O156" s="71"/>
      <c r="P156" s="199">
        <f t="shared" si="11"/>
        <v>0</v>
      </c>
      <c r="Q156" s="199">
        <v>0</v>
      </c>
      <c r="R156" s="199">
        <f t="shared" si="12"/>
        <v>0</v>
      </c>
      <c r="S156" s="199">
        <v>0</v>
      </c>
      <c r="T156" s="200">
        <f t="shared" si="13"/>
        <v>0</v>
      </c>
      <c r="U156" s="34"/>
      <c r="V156" s="34"/>
      <c r="W156" s="34"/>
      <c r="X156" s="34"/>
      <c r="Y156" s="34"/>
      <c r="Z156" s="34"/>
      <c r="AA156" s="34"/>
      <c r="AB156" s="34"/>
      <c r="AC156" s="34"/>
      <c r="AD156" s="34"/>
      <c r="AE156" s="34"/>
      <c r="AR156" s="201" t="s">
        <v>298</v>
      </c>
      <c r="AT156" s="201" t="s">
        <v>222</v>
      </c>
      <c r="AU156" s="201" t="s">
        <v>89</v>
      </c>
      <c r="AY156" s="17" t="s">
        <v>220</v>
      </c>
      <c r="BE156" s="202">
        <f t="shared" si="14"/>
        <v>0</v>
      </c>
      <c r="BF156" s="202">
        <f t="shared" si="15"/>
        <v>0</v>
      </c>
      <c r="BG156" s="202">
        <f t="shared" si="16"/>
        <v>0</v>
      </c>
      <c r="BH156" s="202">
        <f t="shared" si="17"/>
        <v>0</v>
      </c>
      <c r="BI156" s="202">
        <f t="shared" si="18"/>
        <v>0</v>
      </c>
      <c r="BJ156" s="17" t="s">
        <v>89</v>
      </c>
      <c r="BK156" s="202">
        <f t="shared" si="19"/>
        <v>0</v>
      </c>
      <c r="BL156" s="17" t="s">
        <v>298</v>
      </c>
      <c r="BM156" s="201" t="s">
        <v>416</v>
      </c>
    </row>
    <row r="157" spans="1:65" s="2" customFormat="1" ht="16.5" customHeight="1">
      <c r="A157" s="34"/>
      <c r="B157" s="35"/>
      <c r="C157" s="190" t="s">
        <v>316</v>
      </c>
      <c r="D157" s="190" t="s">
        <v>222</v>
      </c>
      <c r="E157" s="191" t="s">
        <v>1818</v>
      </c>
      <c r="F157" s="192" t="s">
        <v>1819</v>
      </c>
      <c r="G157" s="193" t="s">
        <v>1500</v>
      </c>
      <c r="H157" s="194">
        <v>300</v>
      </c>
      <c r="I157" s="195"/>
      <c r="J157" s="196">
        <f t="shared" si="10"/>
        <v>0</v>
      </c>
      <c r="K157" s="192" t="s">
        <v>1</v>
      </c>
      <c r="L157" s="39"/>
      <c r="M157" s="197" t="s">
        <v>1</v>
      </c>
      <c r="N157" s="198" t="s">
        <v>42</v>
      </c>
      <c r="O157" s="71"/>
      <c r="P157" s="199">
        <f t="shared" si="11"/>
        <v>0</v>
      </c>
      <c r="Q157" s="199">
        <v>0</v>
      </c>
      <c r="R157" s="199">
        <f t="shared" si="12"/>
        <v>0</v>
      </c>
      <c r="S157" s="199">
        <v>0</v>
      </c>
      <c r="T157" s="200">
        <f t="shared" si="13"/>
        <v>0</v>
      </c>
      <c r="U157" s="34"/>
      <c r="V157" s="34"/>
      <c r="W157" s="34"/>
      <c r="X157" s="34"/>
      <c r="Y157" s="34"/>
      <c r="Z157" s="34"/>
      <c r="AA157" s="34"/>
      <c r="AB157" s="34"/>
      <c r="AC157" s="34"/>
      <c r="AD157" s="34"/>
      <c r="AE157" s="34"/>
      <c r="AR157" s="201" t="s">
        <v>298</v>
      </c>
      <c r="AT157" s="201" t="s">
        <v>222</v>
      </c>
      <c r="AU157" s="201" t="s">
        <v>89</v>
      </c>
      <c r="AY157" s="17" t="s">
        <v>220</v>
      </c>
      <c r="BE157" s="202">
        <f t="shared" si="14"/>
        <v>0</v>
      </c>
      <c r="BF157" s="202">
        <f t="shared" si="15"/>
        <v>0</v>
      </c>
      <c r="BG157" s="202">
        <f t="shared" si="16"/>
        <v>0</v>
      </c>
      <c r="BH157" s="202">
        <f t="shared" si="17"/>
        <v>0</v>
      </c>
      <c r="BI157" s="202">
        <f t="shared" si="18"/>
        <v>0</v>
      </c>
      <c r="BJ157" s="17" t="s">
        <v>89</v>
      </c>
      <c r="BK157" s="202">
        <f t="shared" si="19"/>
        <v>0</v>
      </c>
      <c r="BL157" s="17" t="s">
        <v>298</v>
      </c>
      <c r="BM157" s="201" t="s">
        <v>424</v>
      </c>
    </row>
    <row r="158" spans="1:65" s="2" customFormat="1" ht="16.5" customHeight="1">
      <c r="A158" s="34"/>
      <c r="B158" s="35"/>
      <c r="C158" s="190" t="s">
        <v>321</v>
      </c>
      <c r="D158" s="190" t="s">
        <v>222</v>
      </c>
      <c r="E158" s="191" t="s">
        <v>1820</v>
      </c>
      <c r="F158" s="192" t="s">
        <v>1821</v>
      </c>
      <c r="G158" s="193" t="s">
        <v>1822</v>
      </c>
      <c r="H158" s="194">
        <v>100</v>
      </c>
      <c r="I158" s="195"/>
      <c r="J158" s="196">
        <f t="shared" si="10"/>
        <v>0</v>
      </c>
      <c r="K158" s="192" t="s">
        <v>1</v>
      </c>
      <c r="L158" s="39"/>
      <c r="M158" s="197" t="s">
        <v>1</v>
      </c>
      <c r="N158" s="198" t="s">
        <v>42</v>
      </c>
      <c r="O158" s="71"/>
      <c r="P158" s="199">
        <f t="shared" si="11"/>
        <v>0</v>
      </c>
      <c r="Q158" s="199">
        <v>0</v>
      </c>
      <c r="R158" s="199">
        <f t="shared" si="12"/>
        <v>0</v>
      </c>
      <c r="S158" s="199">
        <v>0</v>
      </c>
      <c r="T158" s="200">
        <f t="shared" si="13"/>
        <v>0</v>
      </c>
      <c r="U158" s="34"/>
      <c r="V158" s="34"/>
      <c r="W158" s="34"/>
      <c r="X158" s="34"/>
      <c r="Y158" s="34"/>
      <c r="Z158" s="34"/>
      <c r="AA158" s="34"/>
      <c r="AB158" s="34"/>
      <c r="AC158" s="34"/>
      <c r="AD158" s="34"/>
      <c r="AE158" s="34"/>
      <c r="AR158" s="201" t="s">
        <v>298</v>
      </c>
      <c r="AT158" s="201" t="s">
        <v>222</v>
      </c>
      <c r="AU158" s="201" t="s">
        <v>89</v>
      </c>
      <c r="AY158" s="17" t="s">
        <v>220</v>
      </c>
      <c r="BE158" s="202">
        <f t="shared" si="14"/>
        <v>0</v>
      </c>
      <c r="BF158" s="202">
        <f t="shared" si="15"/>
        <v>0</v>
      </c>
      <c r="BG158" s="202">
        <f t="shared" si="16"/>
        <v>0</v>
      </c>
      <c r="BH158" s="202">
        <f t="shared" si="17"/>
        <v>0</v>
      </c>
      <c r="BI158" s="202">
        <f t="shared" si="18"/>
        <v>0</v>
      </c>
      <c r="BJ158" s="17" t="s">
        <v>89</v>
      </c>
      <c r="BK158" s="202">
        <f t="shared" si="19"/>
        <v>0</v>
      </c>
      <c r="BL158" s="17" t="s">
        <v>298</v>
      </c>
      <c r="BM158" s="201" t="s">
        <v>432</v>
      </c>
    </row>
    <row r="159" spans="1:65" s="2" customFormat="1" ht="16.5" customHeight="1">
      <c r="A159" s="34"/>
      <c r="B159" s="35"/>
      <c r="C159" s="190" t="s">
        <v>7</v>
      </c>
      <c r="D159" s="190" t="s">
        <v>222</v>
      </c>
      <c r="E159" s="191" t="s">
        <v>1794</v>
      </c>
      <c r="F159" s="192" t="s">
        <v>1795</v>
      </c>
      <c r="G159" s="193" t="s">
        <v>308</v>
      </c>
      <c r="H159" s="194">
        <v>615</v>
      </c>
      <c r="I159" s="195"/>
      <c r="J159" s="196">
        <f t="shared" si="10"/>
        <v>0</v>
      </c>
      <c r="K159" s="192" t="s">
        <v>1</v>
      </c>
      <c r="L159" s="39"/>
      <c r="M159" s="197" t="s">
        <v>1</v>
      </c>
      <c r="N159" s="198" t="s">
        <v>42</v>
      </c>
      <c r="O159" s="71"/>
      <c r="P159" s="199">
        <f t="shared" si="11"/>
        <v>0</v>
      </c>
      <c r="Q159" s="199">
        <v>0</v>
      </c>
      <c r="R159" s="199">
        <f t="shared" si="12"/>
        <v>0</v>
      </c>
      <c r="S159" s="199">
        <v>0</v>
      </c>
      <c r="T159" s="200">
        <f t="shared" si="13"/>
        <v>0</v>
      </c>
      <c r="U159" s="34"/>
      <c r="V159" s="34"/>
      <c r="W159" s="34"/>
      <c r="X159" s="34"/>
      <c r="Y159" s="34"/>
      <c r="Z159" s="34"/>
      <c r="AA159" s="34"/>
      <c r="AB159" s="34"/>
      <c r="AC159" s="34"/>
      <c r="AD159" s="34"/>
      <c r="AE159" s="34"/>
      <c r="AR159" s="201" t="s">
        <v>298</v>
      </c>
      <c r="AT159" s="201" t="s">
        <v>222</v>
      </c>
      <c r="AU159" s="201" t="s">
        <v>89</v>
      </c>
      <c r="AY159" s="17" t="s">
        <v>220</v>
      </c>
      <c r="BE159" s="202">
        <f t="shared" si="14"/>
        <v>0</v>
      </c>
      <c r="BF159" s="202">
        <f t="shared" si="15"/>
        <v>0</v>
      </c>
      <c r="BG159" s="202">
        <f t="shared" si="16"/>
        <v>0</v>
      </c>
      <c r="BH159" s="202">
        <f t="shared" si="17"/>
        <v>0</v>
      </c>
      <c r="BI159" s="202">
        <f t="shared" si="18"/>
        <v>0</v>
      </c>
      <c r="BJ159" s="17" t="s">
        <v>89</v>
      </c>
      <c r="BK159" s="202">
        <f t="shared" si="19"/>
        <v>0</v>
      </c>
      <c r="BL159" s="17" t="s">
        <v>298</v>
      </c>
      <c r="BM159" s="201" t="s">
        <v>440</v>
      </c>
    </row>
    <row r="160" spans="1:65" s="2" customFormat="1" ht="21.75" customHeight="1">
      <c r="A160" s="34"/>
      <c r="B160" s="35"/>
      <c r="C160" s="190" t="s">
        <v>330</v>
      </c>
      <c r="D160" s="190" t="s">
        <v>222</v>
      </c>
      <c r="E160" s="191" t="s">
        <v>1796</v>
      </c>
      <c r="F160" s="192" t="s">
        <v>1797</v>
      </c>
      <c r="G160" s="193" t="s">
        <v>996</v>
      </c>
      <c r="H160" s="246"/>
      <c r="I160" s="195"/>
      <c r="J160" s="196">
        <f t="shared" si="10"/>
        <v>0</v>
      </c>
      <c r="K160" s="192" t="s">
        <v>1</v>
      </c>
      <c r="L160" s="39"/>
      <c r="M160" s="197" t="s">
        <v>1</v>
      </c>
      <c r="N160" s="198" t="s">
        <v>42</v>
      </c>
      <c r="O160" s="71"/>
      <c r="P160" s="199">
        <f t="shared" si="11"/>
        <v>0</v>
      </c>
      <c r="Q160" s="199">
        <v>0</v>
      </c>
      <c r="R160" s="199">
        <f t="shared" si="12"/>
        <v>0</v>
      </c>
      <c r="S160" s="199">
        <v>0</v>
      </c>
      <c r="T160" s="200">
        <f t="shared" si="13"/>
        <v>0</v>
      </c>
      <c r="U160" s="34"/>
      <c r="V160" s="34"/>
      <c r="W160" s="34"/>
      <c r="X160" s="34"/>
      <c r="Y160" s="34"/>
      <c r="Z160" s="34"/>
      <c r="AA160" s="34"/>
      <c r="AB160" s="34"/>
      <c r="AC160" s="34"/>
      <c r="AD160" s="34"/>
      <c r="AE160" s="34"/>
      <c r="AR160" s="201" t="s">
        <v>298</v>
      </c>
      <c r="AT160" s="201" t="s">
        <v>222</v>
      </c>
      <c r="AU160" s="201" t="s">
        <v>89</v>
      </c>
      <c r="AY160" s="17" t="s">
        <v>220</v>
      </c>
      <c r="BE160" s="202">
        <f t="shared" si="14"/>
        <v>0</v>
      </c>
      <c r="BF160" s="202">
        <f t="shared" si="15"/>
        <v>0</v>
      </c>
      <c r="BG160" s="202">
        <f t="shared" si="16"/>
        <v>0</v>
      </c>
      <c r="BH160" s="202">
        <f t="shared" si="17"/>
        <v>0</v>
      </c>
      <c r="BI160" s="202">
        <f t="shared" si="18"/>
        <v>0</v>
      </c>
      <c r="BJ160" s="17" t="s">
        <v>89</v>
      </c>
      <c r="BK160" s="202">
        <f t="shared" si="19"/>
        <v>0</v>
      </c>
      <c r="BL160" s="17" t="s">
        <v>298</v>
      </c>
      <c r="BM160" s="201" t="s">
        <v>448</v>
      </c>
    </row>
    <row r="161" spans="2:63" s="12" customFormat="1" ht="22.9" customHeight="1">
      <c r="B161" s="174"/>
      <c r="C161" s="175"/>
      <c r="D161" s="176" t="s">
        <v>75</v>
      </c>
      <c r="E161" s="188" t="s">
        <v>1823</v>
      </c>
      <c r="F161" s="188" t="s">
        <v>1824</v>
      </c>
      <c r="G161" s="175"/>
      <c r="H161" s="175"/>
      <c r="I161" s="178"/>
      <c r="J161" s="189">
        <f>BK161</f>
        <v>0</v>
      </c>
      <c r="K161" s="175"/>
      <c r="L161" s="180"/>
      <c r="M161" s="181"/>
      <c r="N161" s="182"/>
      <c r="O161" s="182"/>
      <c r="P161" s="183">
        <f>SUM(P162:P179)</f>
        <v>0</v>
      </c>
      <c r="Q161" s="182"/>
      <c r="R161" s="183">
        <f>SUM(R162:R179)</f>
        <v>0</v>
      </c>
      <c r="S161" s="182"/>
      <c r="T161" s="184">
        <f>SUM(T162:T179)</f>
        <v>0</v>
      </c>
      <c r="AR161" s="185" t="s">
        <v>83</v>
      </c>
      <c r="AT161" s="186" t="s">
        <v>75</v>
      </c>
      <c r="AU161" s="186" t="s">
        <v>83</v>
      </c>
      <c r="AY161" s="185" t="s">
        <v>220</v>
      </c>
      <c r="BK161" s="187">
        <f>SUM(BK162:BK179)</f>
        <v>0</v>
      </c>
    </row>
    <row r="162" spans="1:65" s="2" customFormat="1" ht="16.5" customHeight="1">
      <c r="A162" s="34"/>
      <c r="B162" s="35"/>
      <c r="C162" s="190" t="s">
        <v>336</v>
      </c>
      <c r="D162" s="190" t="s">
        <v>222</v>
      </c>
      <c r="E162" s="191" t="s">
        <v>1825</v>
      </c>
      <c r="F162" s="192" t="s">
        <v>1826</v>
      </c>
      <c r="G162" s="193" t="s">
        <v>405</v>
      </c>
      <c r="H162" s="194">
        <v>10</v>
      </c>
      <c r="I162" s="195"/>
      <c r="J162" s="196">
        <f aca="true" t="shared" si="20" ref="J162:J179">ROUND(I162*H162,2)</f>
        <v>0</v>
      </c>
      <c r="K162" s="192" t="s">
        <v>1</v>
      </c>
      <c r="L162" s="39"/>
      <c r="M162" s="197" t="s">
        <v>1</v>
      </c>
      <c r="N162" s="198" t="s">
        <v>42</v>
      </c>
      <c r="O162" s="71"/>
      <c r="P162" s="199">
        <f aca="true" t="shared" si="21" ref="P162:P179">O162*H162</f>
        <v>0</v>
      </c>
      <c r="Q162" s="199">
        <v>0</v>
      </c>
      <c r="R162" s="199">
        <f aca="true" t="shared" si="22" ref="R162:R179">Q162*H162</f>
        <v>0</v>
      </c>
      <c r="S162" s="199">
        <v>0</v>
      </c>
      <c r="T162" s="200">
        <f aca="true" t="shared" si="23" ref="T162:T179">S162*H162</f>
        <v>0</v>
      </c>
      <c r="U162" s="34"/>
      <c r="V162" s="34"/>
      <c r="W162" s="34"/>
      <c r="X162" s="34"/>
      <c r="Y162" s="34"/>
      <c r="Z162" s="34"/>
      <c r="AA162" s="34"/>
      <c r="AB162" s="34"/>
      <c r="AC162" s="34"/>
      <c r="AD162" s="34"/>
      <c r="AE162" s="34"/>
      <c r="AR162" s="201" t="s">
        <v>298</v>
      </c>
      <c r="AT162" s="201" t="s">
        <v>222</v>
      </c>
      <c r="AU162" s="201" t="s">
        <v>89</v>
      </c>
      <c r="AY162" s="17" t="s">
        <v>220</v>
      </c>
      <c r="BE162" s="202">
        <f aca="true" t="shared" si="24" ref="BE162:BE179">IF(N162="základní",J162,0)</f>
        <v>0</v>
      </c>
      <c r="BF162" s="202">
        <f aca="true" t="shared" si="25" ref="BF162:BF179">IF(N162="snížená",J162,0)</f>
        <v>0</v>
      </c>
      <c r="BG162" s="202">
        <f aca="true" t="shared" si="26" ref="BG162:BG179">IF(N162="zákl. přenesená",J162,0)</f>
        <v>0</v>
      </c>
      <c r="BH162" s="202">
        <f aca="true" t="shared" si="27" ref="BH162:BH179">IF(N162="sníž. přenesená",J162,0)</f>
        <v>0</v>
      </c>
      <c r="BI162" s="202">
        <f aca="true" t="shared" si="28" ref="BI162:BI179">IF(N162="nulová",J162,0)</f>
        <v>0</v>
      </c>
      <c r="BJ162" s="17" t="s">
        <v>89</v>
      </c>
      <c r="BK162" s="202">
        <f aca="true" t="shared" si="29" ref="BK162:BK179">ROUND(I162*H162,2)</f>
        <v>0</v>
      </c>
      <c r="BL162" s="17" t="s">
        <v>298</v>
      </c>
      <c r="BM162" s="201" t="s">
        <v>456</v>
      </c>
    </row>
    <row r="163" spans="1:65" s="2" customFormat="1" ht="16.5" customHeight="1">
      <c r="A163" s="34"/>
      <c r="B163" s="35"/>
      <c r="C163" s="190" t="s">
        <v>342</v>
      </c>
      <c r="D163" s="190" t="s">
        <v>222</v>
      </c>
      <c r="E163" s="191" t="s">
        <v>1827</v>
      </c>
      <c r="F163" s="192" t="s">
        <v>1828</v>
      </c>
      <c r="G163" s="193" t="s">
        <v>405</v>
      </c>
      <c r="H163" s="194">
        <v>74</v>
      </c>
      <c r="I163" s="195"/>
      <c r="J163" s="196">
        <f t="shared" si="20"/>
        <v>0</v>
      </c>
      <c r="K163" s="192" t="s">
        <v>1</v>
      </c>
      <c r="L163" s="39"/>
      <c r="M163" s="197" t="s">
        <v>1</v>
      </c>
      <c r="N163" s="198" t="s">
        <v>42</v>
      </c>
      <c r="O163" s="71"/>
      <c r="P163" s="199">
        <f t="shared" si="21"/>
        <v>0</v>
      </c>
      <c r="Q163" s="199">
        <v>0</v>
      </c>
      <c r="R163" s="199">
        <f t="shared" si="22"/>
        <v>0</v>
      </c>
      <c r="S163" s="199">
        <v>0</v>
      </c>
      <c r="T163" s="200">
        <f t="shared" si="23"/>
        <v>0</v>
      </c>
      <c r="U163" s="34"/>
      <c r="V163" s="34"/>
      <c r="W163" s="34"/>
      <c r="X163" s="34"/>
      <c r="Y163" s="34"/>
      <c r="Z163" s="34"/>
      <c r="AA163" s="34"/>
      <c r="AB163" s="34"/>
      <c r="AC163" s="34"/>
      <c r="AD163" s="34"/>
      <c r="AE163" s="34"/>
      <c r="AR163" s="201" t="s">
        <v>298</v>
      </c>
      <c r="AT163" s="201" t="s">
        <v>222</v>
      </c>
      <c r="AU163" s="201" t="s">
        <v>89</v>
      </c>
      <c r="AY163" s="17" t="s">
        <v>220</v>
      </c>
      <c r="BE163" s="202">
        <f t="shared" si="24"/>
        <v>0</v>
      </c>
      <c r="BF163" s="202">
        <f t="shared" si="25"/>
        <v>0</v>
      </c>
      <c r="BG163" s="202">
        <f t="shared" si="26"/>
        <v>0</v>
      </c>
      <c r="BH163" s="202">
        <f t="shared" si="27"/>
        <v>0</v>
      </c>
      <c r="BI163" s="202">
        <f t="shared" si="28"/>
        <v>0</v>
      </c>
      <c r="BJ163" s="17" t="s">
        <v>89</v>
      </c>
      <c r="BK163" s="202">
        <f t="shared" si="29"/>
        <v>0</v>
      </c>
      <c r="BL163" s="17" t="s">
        <v>298</v>
      </c>
      <c r="BM163" s="201" t="s">
        <v>464</v>
      </c>
    </row>
    <row r="164" spans="1:65" s="2" customFormat="1" ht="16.5" customHeight="1">
      <c r="A164" s="34"/>
      <c r="B164" s="35"/>
      <c r="C164" s="190" t="s">
        <v>346</v>
      </c>
      <c r="D164" s="190" t="s">
        <v>222</v>
      </c>
      <c r="E164" s="191" t="s">
        <v>1829</v>
      </c>
      <c r="F164" s="192" t="s">
        <v>1830</v>
      </c>
      <c r="G164" s="193" t="s">
        <v>405</v>
      </c>
      <c r="H164" s="194">
        <v>22</v>
      </c>
      <c r="I164" s="195"/>
      <c r="J164" s="196">
        <f t="shared" si="20"/>
        <v>0</v>
      </c>
      <c r="K164" s="192" t="s">
        <v>1</v>
      </c>
      <c r="L164" s="39"/>
      <c r="M164" s="197" t="s">
        <v>1</v>
      </c>
      <c r="N164" s="198" t="s">
        <v>42</v>
      </c>
      <c r="O164" s="71"/>
      <c r="P164" s="199">
        <f t="shared" si="21"/>
        <v>0</v>
      </c>
      <c r="Q164" s="199">
        <v>0</v>
      </c>
      <c r="R164" s="199">
        <f t="shared" si="22"/>
        <v>0</v>
      </c>
      <c r="S164" s="199">
        <v>0</v>
      </c>
      <c r="T164" s="200">
        <f t="shared" si="23"/>
        <v>0</v>
      </c>
      <c r="U164" s="34"/>
      <c r="V164" s="34"/>
      <c r="W164" s="34"/>
      <c r="X164" s="34"/>
      <c r="Y164" s="34"/>
      <c r="Z164" s="34"/>
      <c r="AA164" s="34"/>
      <c r="AB164" s="34"/>
      <c r="AC164" s="34"/>
      <c r="AD164" s="34"/>
      <c r="AE164" s="34"/>
      <c r="AR164" s="201" t="s">
        <v>298</v>
      </c>
      <c r="AT164" s="201" t="s">
        <v>222</v>
      </c>
      <c r="AU164" s="201" t="s">
        <v>89</v>
      </c>
      <c r="AY164" s="17" t="s">
        <v>220</v>
      </c>
      <c r="BE164" s="202">
        <f t="shared" si="24"/>
        <v>0</v>
      </c>
      <c r="BF164" s="202">
        <f t="shared" si="25"/>
        <v>0</v>
      </c>
      <c r="BG164" s="202">
        <f t="shared" si="26"/>
        <v>0</v>
      </c>
      <c r="BH164" s="202">
        <f t="shared" si="27"/>
        <v>0</v>
      </c>
      <c r="BI164" s="202">
        <f t="shared" si="28"/>
        <v>0</v>
      </c>
      <c r="BJ164" s="17" t="s">
        <v>89</v>
      </c>
      <c r="BK164" s="202">
        <f t="shared" si="29"/>
        <v>0</v>
      </c>
      <c r="BL164" s="17" t="s">
        <v>298</v>
      </c>
      <c r="BM164" s="201" t="s">
        <v>472</v>
      </c>
    </row>
    <row r="165" spans="1:65" s="2" customFormat="1" ht="21.75" customHeight="1">
      <c r="A165" s="34"/>
      <c r="B165" s="35"/>
      <c r="C165" s="190" t="s">
        <v>352</v>
      </c>
      <c r="D165" s="190" t="s">
        <v>222</v>
      </c>
      <c r="E165" s="191" t="s">
        <v>1831</v>
      </c>
      <c r="F165" s="192" t="s">
        <v>1832</v>
      </c>
      <c r="G165" s="193" t="s">
        <v>405</v>
      </c>
      <c r="H165" s="194">
        <v>14</v>
      </c>
      <c r="I165" s="195"/>
      <c r="J165" s="196">
        <f t="shared" si="20"/>
        <v>0</v>
      </c>
      <c r="K165" s="192" t="s">
        <v>1</v>
      </c>
      <c r="L165" s="39"/>
      <c r="M165" s="197" t="s">
        <v>1</v>
      </c>
      <c r="N165" s="198" t="s">
        <v>42</v>
      </c>
      <c r="O165" s="71"/>
      <c r="P165" s="199">
        <f t="shared" si="21"/>
        <v>0</v>
      </c>
      <c r="Q165" s="199">
        <v>0</v>
      </c>
      <c r="R165" s="199">
        <f t="shared" si="22"/>
        <v>0</v>
      </c>
      <c r="S165" s="199">
        <v>0</v>
      </c>
      <c r="T165" s="200">
        <f t="shared" si="23"/>
        <v>0</v>
      </c>
      <c r="U165" s="34"/>
      <c r="V165" s="34"/>
      <c r="W165" s="34"/>
      <c r="X165" s="34"/>
      <c r="Y165" s="34"/>
      <c r="Z165" s="34"/>
      <c r="AA165" s="34"/>
      <c r="AB165" s="34"/>
      <c r="AC165" s="34"/>
      <c r="AD165" s="34"/>
      <c r="AE165" s="34"/>
      <c r="AR165" s="201" t="s">
        <v>298</v>
      </c>
      <c r="AT165" s="201" t="s">
        <v>222</v>
      </c>
      <c r="AU165" s="201" t="s">
        <v>89</v>
      </c>
      <c r="AY165" s="17" t="s">
        <v>220</v>
      </c>
      <c r="BE165" s="202">
        <f t="shared" si="24"/>
        <v>0</v>
      </c>
      <c r="BF165" s="202">
        <f t="shared" si="25"/>
        <v>0</v>
      </c>
      <c r="BG165" s="202">
        <f t="shared" si="26"/>
        <v>0</v>
      </c>
      <c r="BH165" s="202">
        <f t="shared" si="27"/>
        <v>0</v>
      </c>
      <c r="BI165" s="202">
        <f t="shared" si="28"/>
        <v>0</v>
      </c>
      <c r="BJ165" s="17" t="s">
        <v>89</v>
      </c>
      <c r="BK165" s="202">
        <f t="shared" si="29"/>
        <v>0</v>
      </c>
      <c r="BL165" s="17" t="s">
        <v>298</v>
      </c>
      <c r="BM165" s="201" t="s">
        <v>480</v>
      </c>
    </row>
    <row r="166" spans="1:65" s="2" customFormat="1" ht="16.5" customHeight="1">
      <c r="A166" s="34"/>
      <c r="B166" s="35"/>
      <c r="C166" s="190" t="s">
        <v>357</v>
      </c>
      <c r="D166" s="190" t="s">
        <v>222</v>
      </c>
      <c r="E166" s="191" t="s">
        <v>1833</v>
      </c>
      <c r="F166" s="192" t="s">
        <v>1834</v>
      </c>
      <c r="G166" s="193" t="s">
        <v>405</v>
      </c>
      <c r="H166" s="194">
        <v>1</v>
      </c>
      <c r="I166" s="195"/>
      <c r="J166" s="196">
        <f t="shared" si="20"/>
        <v>0</v>
      </c>
      <c r="K166" s="192" t="s">
        <v>1</v>
      </c>
      <c r="L166" s="39"/>
      <c r="M166" s="197" t="s">
        <v>1</v>
      </c>
      <c r="N166" s="198" t="s">
        <v>42</v>
      </c>
      <c r="O166" s="71"/>
      <c r="P166" s="199">
        <f t="shared" si="21"/>
        <v>0</v>
      </c>
      <c r="Q166" s="199">
        <v>0</v>
      </c>
      <c r="R166" s="199">
        <f t="shared" si="22"/>
        <v>0</v>
      </c>
      <c r="S166" s="199">
        <v>0</v>
      </c>
      <c r="T166" s="200">
        <f t="shared" si="23"/>
        <v>0</v>
      </c>
      <c r="U166" s="34"/>
      <c r="V166" s="34"/>
      <c r="W166" s="34"/>
      <c r="X166" s="34"/>
      <c r="Y166" s="34"/>
      <c r="Z166" s="34"/>
      <c r="AA166" s="34"/>
      <c r="AB166" s="34"/>
      <c r="AC166" s="34"/>
      <c r="AD166" s="34"/>
      <c r="AE166" s="34"/>
      <c r="AR166" s="201" t="s">
        <v>298</v>
      </c>
      <c r="AT166" s="201" t="s">
        <v>222</v>
      </c>
      <c r="AU166" s="201" t="s">
        <v>89</v>
      </c>
      <c r="AY166" s="17" t="s">
        <v>220</v>
      </c>
      <c r="BE166" s="202">
        <f t="shared" si="24"/>
        <v>0</v>
      </c>
      <c r="BF166" s="202">
        <f t="shared" si="25"/>
        <v>0</v>
      </c>
      <c r="BG166" s="202">
        <f t="shared" si="26"/>
        <v>0</v>
      </c>
      <c r="BH166" s="202">
        <f t="shared" si="27"/>
        <v>0</v>
      </c>
      <c r="BI166" s="202">
        <f t="shared" si="28"/>
        <v>0</v>
      </c>
      <c r="BJ166" s="17" t="s">
        <v>89</v>
      </c>
      <c r="BK166" s="202">
        <f t="shared" si="29"/>
        <v>0</v>
      </c>
      <c r="BL166" s="17" t="s">
        <v>298</v>
      </c>
      <c r="BM166" s="201" t="s">
        <v>488</v>
      </c>
    </row>
    <row r="167" spans="1:65" s="2" customFormat="1" ht="16.5" customHeight="1">
      <c r="A167" s="34"/>
      <c r="B167" s="35"/>
      <c r="C167" s="190" t="s">
        <v>364</v>
      </c>
      <c r="D167" s="190" t="s">
        <v>222</v>
      </c>
      <c r="E167" s="191" t="s">
        <v>1835</v>
      </c>
      <c r="F167" s="192" t="s">
        <v>1836</v>
      </c>
      <c r="G167" s="193" t="s">
        <v>405</v>
      </c>
      <c r="H167" s="194">
        <v>5</v>
      </c>
      <c r="I167" s="195"/>
      <c r="J167" s="196">
        <f t="shared" si="20"/>
        <v>0</v>
      </c>
      <c r="K167" s="192" t="s">
        <v>1</v>
      </c>
      <c r="L167" s="39"/>
      <c r="M167" s="197" t="s">
        <v>1</v>
      </c>
      <c r="N167" s="198" t="s">
        <v>42</v>
      </c>
      <c r="O167" s="71"/>
      <c r="P167" s="199">
        <f t="shared" si="21"/>
        <v>0</v>
      </c>
      <c r="Q167" s="199">
        <v>0</v>
      </c>
      <c r="R167" s="199">
        <f t="shared" si="22"/>
        <v>0</v>
      </c>
      <c r="S167" s="199">
        <v>0</v>
      </c>
      <c r="T167" s="200">
        <f t="shared" si="23"/>
        <v>0</v>
      </c>
      <c r="U167" s="34"/>
      <c r="V167" s="34"/>
      <c r="W167" s="34"/>
      <c r="X167" s="34"/>
      <c r="Y167" s="34"/>
      <c r="Z167" s="34"/>
      <c r="AA167" s="34"/>
      <c r="AB167" s="34"/>
      <c r="AC167" s="34"/>
      <c r="AD167" s="34"/>
      <c r="AE167" s="34"/>
      <c r="AR167" s="201" t="s">
        <v>298</v>
      </c>
      <c r="AT167" s="201" t="s">
        <v>222</v>
      </c>
      <c r="AU167" s="201" t="s">
        <v>89</v>
      </c>
      <c r="AY167" s="17" t="s">
        <v>220</v>
      </c>
      <c r="BE167" s="202">
        <f t="shared" si="24"/>
        <v>0</v>
      </c>
      <c r="BF167" s="202">
        <f t="shared" si="25"/>
        <v>0</v>
      </c>
      <c r="BG167" s="202">
        <f t="shared" si="26"/>
        <v>0</v>
      </c>
      <c r="BH167" s="202">
        <f t="shared" si="27"/>
        <v>0</v>
      </c>
      <c r="BI167" s="202">
        <f t="shared" si="28"/>
        <v>0</v>
      </c>
      <c r="BJ167" s="17" t="s">
        <v>89</v>
      </c>
      <c r="BK167" s="202">
        <f t="shared" si="29"/>
        <v>0</v>
      </c>
      <c r="BL167" s="17" t="s">
        <v>298</v>
      </c>
      <c r="BM167" s="201" t="s">
        <v>508</v>
      </c>
    </row>
    <row r="168" spans="1:65" s="2" customFormat="1" ht="16.5" customHeight="1">
      <c r="A168" s="34"/>
      <c r="B168" s="35"/>
      <c r="C168" s="190" t="s">
        <v>383</v>
      </c>
      <c r="D168" s="190" t="s">
        <v>222</v>
      </c>
      <c r="E168" s="191" t="s">
        <v>1837</v>
      </c>
      <c r="F168" s="192" t="s">
        <v>1838</v>
      </c>
      <c r="G168" s="193" t="s">
        <v>405</v>
      </c>
      <c r="H168" s="194">
        <v>7</v>
      </c>
      <c r="I168" s="195"/>
      <c r="J168" s="196">
        <f t="shared" si="20"/>
        <v>0</v>
      </c>
      <c r="K168" s="192" t="s">
        <v>1</v>
      </c>
      <c r="L168" s="39"/>
      <c r="M168" s="197" t="s">
        <v>1</v>
      </c>
      <c r="N168" s="198" t="s">
        <v>42</v>
      </c>
      <c r="O168" s="71"/>
      <c r="P168" s="199">
        <f t="shared" si="21"/>
        <v>0</v>
      </c>
      <c r="Q168" s="199">
        <v>0</v>
      </c>
      <c r="R168" s="199">
        <f t="shared" si="22"/>
        <v>0</v>
      </c>
      <c r="S168" s="199">
        <v>0</v>
      </c>
      <c r="T168" s="200">
        <f t="shared" si="23"/>
        <v>0</v>
      </c>
      <c r="U168" s="34"/>
      <c r="V168" s="34"/>
      <c r="W168" s="34"/>
      <c r="X168" s="34"/>
      <c r="Y168" s="34"/>
      <c r="Z168" s="34"/>
      <c r="AA168" s="34"/>
      <c r="AB168" s="34"/>
      <c r="AC168" s="34"/>
      <c r="AD168" s="34"/>
      <c r="AE168" s="34"/>
      <c r="AR168" s="201" t="s">
        <v>298</v>
      </c>
      <c r="AT168" s="201" t="s">
        <v>222</v>
      </c>
      <c r="AU168" s="201" t="s">
        <v>89</v>
      </c>
      <c r="AY168" s="17" t="s">
        <v>220</v>
      </c>
      <c r="BE168" s="202">
        <f t="shared" si="24"/>
        <v>0</v>
      </c>
      <c r="BF168" s="202">
        <f t="shared" si="25"/>
        <v>0</v>
      </c>
      <c r="BG168" s="202">
        <f t="shared" si="26"/>
        <v>0</v>
      </c>
      <c r="BH168" s="202">
        <f t="shared" si="27"/>
        <v>0</v>
      </c>
      <c r="BI168" s="202">
        <f t="shared" si="28"/>
        <v>0</v>
      </c>
      <c r="BJ168" s="17" t="s">
        <v>89</v>
      </c>
      <c r="BK168" s="202">
        <f t="shared" si="29"/>
        <v>0</v>
      </c>
      <c r="BL168" s="17" t="s">
        <v>298</v>
      </c>
      <c r="BM168" s="201" t="s">
        <v>525</v>
      </c>
    </row>
    <row r="169" spans="1:65" s="2" customFormat="1" ht="16.5" customHeight="1">
      <c r="A169" s="34"/>
      <c r="B169" s="35"/>
      <c r="C169" s="190" t="s">
        <v>389</v>
      </c>
      <c r="D169" s="190" t="s">
        <v>222</v>
      </c>
      <c r="E169" s="191" t="s">
        <v>1839</v>
      </c>
      <c r="F169" s="192" t="s">
        <v>1840</v>
      </c>
      <c r="G169" s="193" t="s">
        <v>405</v>
      </c>
      <c r="H169" s="194">
        <v>4</v>
      </c>
      <c r="I169" s="195"/>
      <c r="J169" s="196">
        <f t="shared" si="20"/>
        <v>0</v>
      </c>
      <c r="K169" s="192" t="s">
        <v>1</v>
      </c>
      <c r="L169" s="39"/>
      <c r="M169" s="197" t="s">
        <v>1</v>
      </c>
      <c r="N169" s="198" t="s">
        <v>42</v>
      </c>
      <c r="O169" s="71"/>
      <c r="P169" s="199">
        <f t="shared" si="21"/>
        <v>0</v>
      </c>
      <c r="Q169" s="199">
        <v>0</v>
      </c>
      <c r="R169" s="199">
        <f t="shared" si="22"/>
        <v>0</v>
      </c>
      <c r="S169" s="199">
        <v>0</v>
      </c>
      <c r="T169" s="200">
        <f t="shared" si="23"/>
        <v>0</v>
      </c>
      <c r="U169" s="34"/>
      <c r="V169" s="34"/>
      <c r="W169" s="34"/>
      <c r="X169" s="34"/>
      <c r="Y169" s="34"/>
      <c r="Z169" s="34"/>
      <c r="AA169" s="34"/>
      <c r="AB169" s="34"/>
      <c r="AC169" s="34"/>
      <c r="AD169" s="34"/>
      <c r="AE169" s="34"/>
      <c r="AR169" s="201" t="s">
        <v>298</v>
      </c>
      <c r="AT169" s="201" t="s">
        <v>222</v>
      </c>
      <c r="AU169" s="201" t="s">
        <v>89</v>
      </c>
      <c r="AY169" s="17" t="s">
        <v>220</v>
      </c>
      <c r="BE169" s="202">
        <f t="shared" si="24"/>
        <v>0</v>
      </c>
      <c r="BF169" s="202">
        <f t="shared" si="25"/>
        <v>0</v>
      </c>
      <c r="BG169" s="202">
        <f t="shared" si="26"/>
        <v>0</v>
      </c>
      <c r="BH169" s="202">
        <f t="shared" si="27"/>
        <v>0</v>
      </c>
      <c r="BI169" s="202">
        <f t="shared" si="28"/>
        <v>0</v>
      </c>
      <c r="BJ169" s="17" t="s">
        <v>89</v>
      </c>
      <c r="BK169" s="202">
        <f t="shared" si="29"/>
        <v>0</v>
      </c>
      <c r="BL169" s="17" t="s">
        <v>298</v>
      </c>
      <c r="BM169" s="201" t="s">
        <v>540</v>
      </c>
    </row>
    <row r="170" spans="1:65" s="2" customFormat="1" ht="16.5" customHeight="1">
      <c r="A170" s="34"/>
      <c r="B170" s="35"/>
      <c r="C170" s="190" t="s">
        <v>394</v>
      </c>
      <c r="D170" s="190" t="s">
        <v>222</v>
      </c>
      <c r="E170" s="191" t="s">
        <v>1841</v>
      </c>
      <c r="F170" s="192" t="s">
        <v>1842</v>
      </c>
      <c r="G170" s="193" t="s">
        <v>405</v>
      </c>
      <c r="H170" s="194">
        <v>1</v>
      </c>
      <c r="I170" s="195"/>
      <c r="J170" s="196">
        <f t="shared" si="20"/>
        <v>0</v>
      </c>
      <c r="K170" s="192" t="s">
        <v>1</v>
      </c>
      <c r="L170" s="39"/>
      <c r="M170" s="197" t="s">
        <v>1</v>
      </c>
      <c r="N170" s="198" t="s">
        <v>42</v>
      </c>
      <c r="O170" s="71"/>
      <c r="P170" s="199">
        <f t="shared" si="21"/>
        <v>0</v>
      </c>
      <c r="Q170" s="199">
        <v>0</v>
      </c>
      <c r="R170" s="199">
        <f t="shared" si="22"/>
        <v>0</v>
      </c>
      <c r="S170" s="199">
        <v>0</v>
      </c>
      <c r="T170" s="200">
        <f t="shared" si="23"/>
        <v>0</v>
      </c>
      <c r="U170" s="34"/>
      <c r="V170" s="34"/>
      <c r="W170" s="34"/>
      <c r="X170" s="34"/>
      <c r="Y170" s="34"/>
      <c r="Z170" s="34"/>
      <c r="AA170" s="34"/>
      <c r="AB170" s="34"/>
      <c r="AC170" s="34"/>
      <c r="AD170" s="34"/>
      <c r="AE170" s="34"/>
      <c r="AR170" s="201" t="s">
        <v>298</v>
      </c>
      <c r="AT170" s="201" t="s">
        <v>222</v>
      </c>
      <c r="AU170" s="201" t="s">
        <v>89</v>
      </c>
      <c r="AY170" s="17" t="s">
        <v>220</v>
      </c>
      <c r="BE170" s="202">
        <f t="shared" si="24"/>
        <v>0</v>
      </c>
      <c r="BF170" s="202">
        <f t="shared" si="25"/>
        <v>0</v>
      </c>
      <c r="BG170" s="202">
        <f t="shared" si="26"/>
        <v>0</v>
      </c>
      <c r="BH170" s="202">
        <f t="shared" si="27"/>
        <v>0</v>
      </c>
      <c r="BI170" s="202">
        <f t="shared" si="28"/>
        <v>0</v>
      </c>
      <c r="BJ170" s="17" t="s">
        <v>89</v>
      </c>
      <c r="BK170" s="202">
        <f t="shared" si="29"/>
        <v>0</v>
      </c>
      <c r="BL170" s="17" t="s">
        <v>298</v>
      </c>
      <c r="BM170" s="201" t="s">
        <v>549</v>
      </c>
    </row>
    <row r="171" spans="1:65" s="2" customFormat="1" ht="16.5" customHeight="1">
      <c r="A171" s="34"/>
      <c r="B171" s="35"/>
      <c r="C171" s="190" t="s">
        <v>399</v>
      </c>
      <c r="D171" s="190" t="s">
        <v>222</v>
      </c>
      <c r="E171" s="191" t="s">
        <v>1843</v>
      </c>
      <c r="F171" s="192" t="s">
        <v>1844</v>
      </c>
      <c r="G171" s="193" t="s">
        <v>405</v>
      </c>
      <c r="H171" s="194">
        <v>6</v>
      </c>
      <c r="I171" s="195"/>
      <c r="J171" s="196">
        <f t="shared" si="20"/>
        <v>0</v>
      </c>
      <c r="K171" s="192" t="s">
        <v>1</v>
      </c>
      <c r="L171" s="39"/>
      <c r="M171" s="197" t="s">
        <v>1</v>
      </c>
      <c r="N171" s="198" t="s">
        <v>42</v>
      </c>
      <c r="O171" s="71"/>
      <c r="P171" s="199">
        <f t="shared" si="21"/>
        <v>0</v>
      </c>
      <c r="Q171" s="199">
        <v>0</v>
      </c>
      <c r="R171" s="199">
        <f t="shared" si="22"/>
        <v>0</v>
      </c>
      <c r="S171" s="199">
        <v>0</v>
      </c>
      <c r="T171" s="200">
        <f t="shared" si="23"/>
        <v>0</v>
      </c>
      <c r="U171" s="34"/>
      <c r="V171" s="34"/>
      <c r="W171" s="34"/>
      <c r="X171" s="34"/>
      <c r="Y171" s="34"/>
      <c r="Z171" s="34"/>
      <c r="AA171" s="34"/>
      <c r="AB171" s="34"/>
      <c r="AC171" s="34"/>
      <c r="AD171" s="34"/>
      <c r="AE171" s="34"/>
      <c r="AR171" s="201" t="s">
        <v>298</v>
      </c>
      <c r="AT171" s="201" t="s">
        <v>222</v>
      </c>
      <c r="AU171" s="201" t="s">
        <v>89</v>
      </c>
      <c r="AY171" s="17" t="s">
        <v>220</v>
      </c>
      <c r="BE171" s="202">
        <f t="shared" si="24"/>
        <v>0</v>
      </c>
      <c r="BF171" s="202">
        <f t="shared" si="25"/>
        <v>0</v>
      </c>
      <c r="BG171" s="202">
        <f t="shared" si="26"/>
        <v>0</v>
      </c>
      <c r="BH171" s="202">
        <f t="shared" si="27"/>
        <v>0</v>
      </c>
      <c r="BI171" s="202">
        <f t="shared" si="28"/>
        <v>0</v>
      </c>
      <c r="BJ171" s="17" t="s">
        <v>89</v>
      </c>
      <c r="BK171" s="202">
        <f t="shared" si="29"/>
        <v>0</v>
      </c>
      <c r="BL171" s="17" t="s">
        <v>298</v>
      </c>
      <c r="BM171" s="201" t="s">
        <v>557</v>
      </c>
    </row>
    <row r="172" spans="1:65" s="2" customFormat="1" ht="24">
      <c r="A172" s="34"/>
      <c r="B172" s="35"/>
      <c r="C172" s="190" t="s">
        <v>402</v>
      </c>
      <c r="D172" s="190" t="s">
        <v>222</v>
      </c>
      <c r="E172" s="191" t="s">
        <v>1845</v>
      </c>
      <c r="F172" s="192" t="s">
        <v>1846</v>
      </c>
      <c r="G172" s="193" t="s">
        <v>405</v>
      </c>
      <c r="H172" s="194">
        <v>4</v>
      </c>
      <c r="I172" s="195"/>
      <c r="J172" s="196">
        <f t="shared" si="20"/>
        <v>0</v>
      </c>
      <c r="K172" s="192" t="s">
        <v>1</v>
      </c>
      <c r="L172" s="39"/>
      <c r="M172" s="197" t="s">
        <v>1</v>
      </c>
      <c r="N172" s="198" t="s">
        <v>42</v>
      </c>
      <c r="O172" s="71"/>
      <c r="P172" s="199">
        <f t="shared" si="21"/>
        <v>0</v>
      </c>
      <c r="Q172" s="199">
        <v>0</v>
      </c>
      <c r="R172" s="199">
        <f t="shared" si="22"/>
        <v>0</v>
      </c>
      <c r="S172" s="199">
        <v>0</v>
      </c>
      <c r="T172" s="200">
        <f t="shared" si="23"/>
        <v>0</v>
      </c>
      <c r="U172" s="34"/>
      <c r="V172" s="34"/>
      <c r="W172" s="34"/>
      <c r="X172" s="34"/>
      <c r="Y172" s="34"/>
      <c r="Z172" s="34"/>
      <c r="AA172" s="34"/>
      <c r="AB172" s="34"/>
      <c r="AC172" s="34"/>
      <c r="AD172" s="34"/>
      <c r="AE172" s="34"/>
      <c r="AR172" s="201" t="s">
        <v>298</v>
      </c>
      <c r="AT172" s="201" t="s">
        <v>222</v>
      </c>
      <c r="AU172" s="201" t="s">
        <v>89</v>
      </c>
      <c r="AY172" s="17" t="s">
        <v>220</v>
      </c>
      <c r="BE172" s="202">
        <f t="shared" si="24"/>
        <v>0</v>
      </c>
      <c r="BF172" s="202">
        <f t="shared" si="25"/>
        <v>0</v>
      </c>
      <c r="BG172" s="202">
        <f t="shared" si="26"/>
        <v>0</v>
      </c>
      <c r="BH172" s="202">
        <f t="shared" si="27"/>
        <v>0</v>
      </c>
      <c r="BI172" s="202">
        <f t="shared" si="28"/>
        <v>0</v>
      </c>
      <c r="BJ172" s="17" t="s">
        <v>89</v>
      </c>
      <c r="BK172" s="202">
        <f t="shared" si="29"/>
        <v>0</v>
      </c>
      <c r="BL172" s="17" t="s">
        <v>298</v>
      </c>
      <c r="BM172" s="201" t="s">
        <v>568</v>
      </c>
    </row>
    <row r="173" spans="1:65" s="2" customFormat="1" ht="24">
      <c r="A173" s="34"/>
      <c r="B173" s="35"/>
      <c r="C173" s="190" t="s">
        <v>407</v>
      </c>
      <c r="D173" s="190" t="s">
        <v>222</v>
      </c>
      <c r="E173" s="191" t="s">
        <v>1847</v>
      </c>
      <c r="F173" s="192" t="s">
        <v>1848</v>
      </c>
      <c r="G173" s="193" t="s">
        <v>405</v>
      </c>
      <c r="H173" s="194">
        <v>16</v>
      </c>
      <c r="I173" s="195"/>
      <c r="J173" s="196">
        <f t="shared" si="20"/>
        <v>0</v>
      </c>
      <c r="K173" s="192" t="s">
        <v>1</v>
      </c>
      <c r="L173" s="39"/>
      <c r="M173" s="197" t="s">
        <v>1</v>
      </c>
      <c r="N173" s="198" t="s">
        <v>42</v>
      </c>
      <c r="O173" s="71"/>
      <c r="P173" s="199">
        <f t="shared" si="21"/>
        <v>0</v>
      </c>
      <c r="Q173" s="199">
        <v>0</v>
      </c>
      <c r="R173" s="199">
        <f t="shared" si="22"/>
        <v>0</v>
      </c>
      <c r="S173" s="199">
        <v>0</v>
      </c>
      <c r="T173" s="200">
        <f t="shared" si="23"/>
        <v>0</v>
      </c>
      <c r="U173" s="34"/>
      <c r="V173" s="34"/>
      <c r="W173" s="34"/>
      <c r="X173" s="34"/>
      <c r="Y173" s="34"/>
      <c r="Z173" s="34"/>
      <c r="AA173" s="34"/>
      <c r="AB173" s="34"/>
      <c r="AC173" s="34"/>
      <c r="AD173" s="34"/>
      <c r="AE173" s="34"/>
      <c r="AR173" s="201" t="s">
        <v>298</v>
      </c>
      <c r="AT173" s="201" t="s">
        <v>222</v>
      </c>
      <c r="AU173" s="201" t="s">
        <v>89</v>
      </c>
      <c r="AY173" s="17" t="s">
        <v>220</v>
      </c>
      <c r="BE173" s="202">
        <f t="shared" si="24"/>
        <v>0</v>
      </c>
      <c r="BF173" s="202">
        <f t="shared" si="25"/>
        <v>0</v>
      </c>
      <c r="BG173" s="202">
        <f t="shared" si="26"/>
        <v>0</v>
      </c>
      <c r="BH173" s="202">
        <f t="shared" si="27"/>
        <v>0</v>
      </c>
      <c r="BI173" s="202">
        <f t="shared" si="28"/>
        <v>0</v>
      </c>
      <c r="BJ173" s="17" t="s">
        <v>89</v>
      </c>
      <c r="BK173" s="202">
        <f t="shared" si="29"/>
        <v>0</v>
      </c>
      <c r="BL173" s="17" t="s">
        <v>298</v>
      </c>
      <c r="BM173" s="201" t="s">
        <v>576</v>
      </c>
    </row>
    <row r="174" spans="1:65" s="2" customFormat="1" ht="16.5" customHeight="1">
      <c r="A174" s="34"/>
      <c r="B174" s="35"/>
      <c r="C174" s="190" t="s">
        <v>412</v>
      </c>
      <c r="D174" s="190" t="s">
        <v>222</v>
      </c>
      <c r="E174" s="191" t="s">
        <v>1849</v>
      </c>
      <c r="F174" s="192" t="s">
        <v>1850</v>
      </c>
      <c r="G174" s="193" t="s">
        <v>405</v>
      </c>
      <c r="H174" s="194">
        <v>1</v>
      </c>
      <c r="I174" s="195"/>
      <c r="J174" s="196">
        <f t="shared" si="20"/>
        <v>0</v>
      </c>
      <c r="K174" s="192" t="s">
        <v>1</v>
      </c>
      <c r="L174" s="39"/>
      <c r="M174" s="197" t="s">
        <v>1</v>
      </c>
      <c r="N174" s="198" t="s">
        <v>42</v>
      </c>
      <c r="O174" s="71"/>
      <c r="P174" s="199">
        <f t="shared" si="21"/>
        <v>0</v>
      </c>
      <c r="Q174" s="199">
        <v>0</v>
      </c>
      <c r="R174" s="199">
        <f t="shared" si="22"/>
        <v>0</v>
      </c>
      <c r="S174" s="199">
        <v>0</v>
      </c>
      <c r="T174" s="200">
        <f t="shared" si="23"/>
        <v>0</v>
      </c>
      <c r="U174" s="34"/>
      <c r="V174" s="34"/>
      <c r="W174" s="34"/>
      <c r="X174" s="34"/>
      <c r="Y174" s="34"/>
      <c r="Z174" s="34"/>
      <c r="AA174" s="34"/>
      <c r="AB174" s="34"/>
      <c r="AC174" s="34"/>
      <c r="AD174" s="34"/>
      <c r="AE174" s="34"/>
      <c r="AR174" s="201" t="s">
        <v>298</v>
      </c>
      <c r="AT174" s="201" t="s">
        <v>222</v>
      </c>
      <c r="AU174" s="201" t="s">
        <v>89</v>
      </c>
      <c r="AY174" s="17" t="s">
        <v>220</v>
      </c>
      <c r="BE174" s="202">
        <f t="shared" si="24"/>
        <v>0</v>
      </c>
      <c r="BF174" s="202">
        <f t="shared" si="25"/>
        <v>0</v>
      </c>
      <c r="BG174" s="202">
        <f t="shared" si="26"/>
        <v>0</v>
      </c>
      <c r="BH174" s="202">
        <f t="shared" si="27"/>
        <v>0</v>
      </c>
      <c r="BI174" s="202">
        <f t="shared" si="28"/>
        <v>0</v>
      </c>
      <c r="BJ174" s="17" t="s">
        <v>89</v>
      </c>
      <c r="BK174" s="202">
        <f t="shared" si="29"/>
        <v>0</v>
      </c>
      <c r="BL174" s="17" t="s">
        <v>298</v>
      </c>
      <c r="BM174" s="201" t="s">
        <v>585</v>
      </c>
    </row>
    <row r="175" spans="1:65" s="2" customFormat="1" ht="21.75" customHeight="1">
      <c r="A175" s="34"/>
      <c r="B175" s="35"/>
      <c r="C175" s="190" t="s">
        <v>416</v>
      </c>
      <c r="D175" s="190" t="s">
        <v>222</v>
      </c>
      <c r="E175" s="191" t="s">
        <v>1851</v>
      </c>
      <c r="F175" s="192" t="s">
        <v>1852</v>
      </c>
      <c r="G175" s="193" t="s">
        <v>405</v>
      </c>
      <c r="H175" s="194">
        <v>4</v>
      </c>
      <c r="I175" s="195"/>
      <c r="J175" s="196">
        <f t="shared" si="20"/>
        <v>0</v>
      </c>
      <c r="K175" s="192" t="s">
        <v>1</v>
      </c>
      <c r="L175" s="39"/>
      <c r="M175" s="197" t="s">
        <v>1</v>
      </c>
      <c r="N175" s="198" t="s">
        <v>42</v>
      </c>
      <c r="O175" s="71"/>
      <c r="P175" s="199">
        <f t="shared" si="21"/>
        <v>0</v>
      </c>
      <c r="Q175" s="199">
        <v>0</v>
      </c>
      <c r="R175" s="199">
        <f t="shared" si="22"/>
        <v>0</v>
      </c>
      <c r="S175" s="199">
        <v>0</v>
      </c>
      <c r="T175" s="200">
        <f t="shared" si="23"/>
        <v>0</v>
      </c>
      <c r="U175" s="34"/>
      <c r="V175" s="34"/>
      <c r="W175" s="34"/>
      <c r="X175" s="34"/>
      <c r="Y175" s="34"/>
      <c r="Z175" s="34"/>
      <c r="AA175" s="34"/>
      <c r="AB175" s="34"/>
      <c r="AC175" s="34"/>
      <c r="AD175" s="34"/>
      <c r="AE175" s="34"/>
      <c r="AR175" s="201" t="s">
        <v>298</v>
      </c>
      <c r="AT175" s="201" t="s">
        <v>222</v>
      </c>
      <c r="AU175" s="201" t="s">
        <v>89</v>
      </c>
      <c r="AY175" s="17" t="s">
        <v>220</v>
      </c>
      <c r="BE175" s="202">
        <f t="shared" si="24"/>
        <v>0</v>
      </c>
      <c r="BF175" s="202">
        <f t="shared" si="25"/>
        <v>0</v>
      </c>
      <c r="BG175" s="202">
        <f t="shared" si="26"/>
        <v>0</v>
      </c>
      <c r="BH175" s="202">
        <f t="shared" si="27"/>
        <v>0</v>
      </c>
      <c r="BI175" s="202">
        <f t="shared" si="28"/>
        <v>0</v>
      </c>
      <c r="BJ175" s="17" t="s">
        <v>89</v>
      </c>
      <c r="BK175" s="202">
        <f t="shared" si="29"/>
        <v>0</v>
      </c>
      <c r="BL175" s="17" t="s">
        <v>298</v>
      </c>
      <c r="BM175" s="201" t="s">
        <v>614</v>
      </c>
    </row>
    <row r="176" spans="1:65" s="2" customFormat="1" ht="21.75" customHeight="1">
      <c r="A176" s="34"/>
      <c r="B176" s="35"/>
      <c r="C176" s="190" t="s">
        <v>420</v>
      </c>
      <c r="D176" s="190" t="s">
        <v>222</v>
      </c>
      <c r="E176" s="191" t="s">
        <v>1853</v>
      </c>
      <c r="F176" s="192" t="s">
        <v>1854</v>
      </c>
      <c r="G176" s="193" t="s">
        <v>405</v>
      </c>
      <c r="H176" s="194">
        <v>20</v>
      </c>
      <c r="I176" s="195"/>
      <c r="J176" s="196">
        <f t="shared" si="20"/>
        <v>0</v>
      </c>
      <c r="K176" s="192" t="s">
        <v>1</v>
      </c>
      <c r="L176" s="39"/>
      <c r="M176" s="197" t="s">
        <v>1</v>
      </c>
      <c r="N176" s="198" t="s">
        <v>42</v>
      </c>
      <c r="O176" s="71"/>
      <c r="P176" s="199">
        <f t="shared" si="21"/>
        <v>0</v>
      </c>
      <c r="Q176" s="199">
        <v>0</v>
      </c>
      <c r="R176" s="199">
        <f t="shared" si="22"/>
        <v>0</v>
      </c>
      <c r="S176" s="199">
        <v>0</v>
      </c>
      <c r="T176" s="200">
        <f t="shared" si="23"/>
        <v>0</v>
      </c>
      <c r="U176" s="34"/>
      <c r="V176" s="34"/>
      <c r="W176" s="34"/>
      <c r="X176" s="34"/>
      <c r="Y176" s="34"/>
      <c r="Z176" s="34"/>
      <c r="AA176" s="34"/>
      <c r="AB176" s="34"/>
      <c r="AC176" s="34"/>
      <c r="AD176" s="34"/>
      <c r="AE176" s="34"/>
      <c r="AR176" s="201" t="s">
        <v>298</v>
      </c>
      <c r="AT176" s="201" t="s">
        <v>222</v>
      </c>
      <c r="AU176" s="201" t="s">
        <v>89</v>
      </c>
      <c r="AY176" s="17" t="s">
        <v>220</v>
      </c>
      <c r="BE176" s="202">
        <f t="shared" si="24"/>
        <v>0</v>
      </c>
      <c r="BF176" s="202">
        <f t="shared" si="25"/>
        <v>0</v>
      </c>
      <c r="BG176" s="202">
        <f t="shared" si="26"/>
        <v>0</v>
      </c>
      <c r="BH176" s="202">
        <f t="shared" si="27"/>
        <v>0</v>
      </c>
      <c r="BI176" s="202">
        <f t="shared" si="28"/>
        <v>0</v>
      </c>
      <c r="BJ176" s="17" t="s">
        <v>89</v>
      </c>
      <c r="BK176" s="202">
        <f t="shared" si="29"/>
        <v>0</v>
      </c>
      <c r="BL176" s="17" t="s">
        <v>298</v>
      </c>
      <c r="BM176" s="201" t="s">
        <v>623</v>
      </c>
    </row>
    <row r="177" spans="1:65" s="2" customFormat="1" ht="24">
      <c r="A177" s="34"/>
      <c r="B177" s="35"/>
      <c r="C177" s="190" t="s">
        <v>424</v>
      </c>
      <c r="D177" s="190" t="s">
        <v>222</v>
      </c>
      <c r="E177" s="191" t="s">
        <v>1855</v>
      </c>
      <c r="F177" s="192" t="s">
        <v>1856</v>
      </c>
      <c r="G177" s="193" t="s">
        <v>405</v>
      </c>
      <c r="H177" s="194">
        <v>4</v>
      </c>
      <c r="I177" s="195"/>
      <c r="J177" s="196">
        <f t="shared" si="20"/>
        <v>0</v>
      </c>
      <c r="K177" s="192" t="s">
        <v>1</v>
      </c>
      <c r="L177" s="39"/>
      <c r="M177" s="197" t="s">
        <v>1</v>
      </c>
      <c r="N177" s="198" t="s">
        <v>42</v>
      </c>
      <c r="O177" s="71"/>
      <c r="P177" s="199">
        <f t="shared" si="21"/>
        <v>0</v>
      </c>
      <c r="Q177" s="199">
        <v>0</v>
      </c>
      <c r="R177" s="199">
        <f t="shared" si="22"/>
        <v>0</v>
      </c>
      <c r="S177" s="199">
        <v>0</v>
      </c>
      <c r="T177" s="200">
        <f t="shared" si="23"/>
        <v>0</v>
      </c>
      <c r="U177" s="34"/>
      <c r="V177" s="34"/>
      <c r="W177" s="34"/>
      <c r="X177" s="34"/>
      <c r="Y177" s="34"/>
      <c r="Z177" s="34"/>
      <c r="AA177" s="34"/>
      <c r="AB177" s="34"/>
      <c r="AC177" s="34"/>
      <c r="AD177" s="34"/>
      <c r="AE177" s="34"/>
      <c r="AR177" s="201" t="s">
        <v>298</v>
      </c>
      <c r="AT177" s="201" t="s">
        <v>222</v>
      </c>
      <c r="AU177" s="201" t="s">
        <v>89</v>
      </c>
      <c r="AY177" s="17" t="s">
        <v>220</v>
      </c>
      <c r="BE177" s="202">
        <f t="shared" si="24"/>
        <v>0</v>
      </c>
      <c r="BF177" s="202">
        <f t="shared" si="25"/>
        <v>0</v>
      </c>
      <c r="BG177" s="202">
        <f t="shared" si="26"/>
        <v>0</v>
      </c>
      <c r="BH177" s="202">
        <f t="shared" si="27"/>
        <v>0</v>
      </c>
      <c r="BI177" s="202">
        <f t="shared" si="28"/>
        <v>0</v>
      </c>
      <c r="BJ177" s="17" t="s">
        <v>89</v>
      </c>
      <c r="BK177" s="202">
        <f t="shared" si="29"/>
        <v>0</v>
      </c>
      <c r="BL177" s="17" t="s">
        <v>298</v>
      </c>
      <c r="BM177" s="201" t="s">
        <v>633</v>
      </c>
    </row>
    <row r="178" spans="1:65" s="2" customFormat="1" ht="24">
      <c r="A178" s="34"/>
      <c r="B178" s="35"/>
      <c r="C178" s="190" t="s">
        <v>428</v>
      </c>
      <c r="D178" s="190" t="s">
        <v>222</v>
      </c>
      <c r="E178" s="191" t="s">
        <v>1857</v>
      </c>
      <c r="F178" s="192" t="s">
        <v>1858</v>
      </c>
      <c r="G178" s="193" t="s">
        <v>405</v>
      </c>
      <c r="H178" s="194">
        <v>3</v>
      </c>
      <c r="I178" s="195"/>
      <c r="J178" s="196">
        <f t="shared" si="20"/>
        <v>0</v>
      </c>
      <c r="K178" s="192" t="s">
        <v>1</v>
      </c>
      <c r="L178" s="39"/>
      <c r="M178" s="197" t="s">
        <v>1</v>
      </c>
      <c r="N178" s="198" t="s">
        <v>42</v>
      </c>
      <c r="O178" s="71"/>
      <c r="P178" s="199">
        <f t="shared" si="21"/>
        <v>0</v>
      </c>
      <c r="Q178" s="199">
        <v>0</v>
      </c>
      <c r="R178" s="199">
        <f t="shared" si="22"/>
        <v>0</v>
      </c>
      <c r="S178" s="199">
        <v>0</v>
      </c>
      <c r="T178" s="200">
        <f t="shared" si="23"/>
        <v>0</v>
      </c>
      <c r="U178" s="34"/>
      <c r="V178" s="34"/>
      <c r="W178" s="34"/>
      <c r="X178" s="34"/>
      <c r="Y178" s="34"/>
      <c r="Z178" s="34"/>
      <c r="AA178" s="34"/>
      <c r="AB178" s="34"/>
      <c r="AC178" s="34"/>
      <c r="AD178" s="34"/>
      <c r="AE178" s="34"/>
      <c r="AR178" s="201" t="s">
        <v>298</v>
      </c>
      <c r="AT178" s="201" t="s">
        <v>222</v>
      </c>
      <c r="AU178" s="201" t="s">
        <v>89</v>
      </c>
      <c r="AY178" s="17" t="s">
        <v>220</v>
      </c>
      <c r="BE178" s="202">
        <f t="shared" si="24"/>
        <v>0</v>
      </c>
      <c r="BF178" s="202">
        <f t="shared" si="25"/>
        <v>0</v>
      </c>
      <c r="BG178" s="202">
        <f t="shared" si="26"/>
        <v>0</v>
      </c>
      <c r="BH178" s="202">
        <f t="shared" si="27"/>
        <v>0</v>
      </c>
      <c r="BI178" s="202">
        <f t="shared" si="28"/>
        <v>0</v>
      </c>
      <c r="BJ178" s="17" t="s">
        <v>89</v>
      </c>
      <c r="BK178" s="202">
        <f t="shared" si="29"/>
        <v>0</v>
      </c>
      <c r="BL178" s="17" t="s">
        <v>298</v>
      </c>
      <c r="BM178" s="201" t="s">
        <v>643</v>
      </c>
    </row>
    <row r="179" spans="1:65" s="2" customFormat="1" ht="21.75" customHeight="1">
      <c r="A179" s="34"/>
      <c r="B179" s="35"/>
      <c r="C179" s="190" t="s">
        <v>432</v>
      </c>
      <c r="D179" s="190" t="s">
        <v>222</v>
      </c>
      <c r="E179" s="191" t="s">
        <v>1796</v>
      </c>
      <c r="F179" s="192" t="s">
        <v>1797</v>
      </c>
      <c r="G179" s="193" t="s">
        <v>996</v>
      </c>
      <c r="H179" s="246"/>
      <c r="I179" s="195"/>
      <c r="J179" s="196">
        <f t="shared" si="20"/>
        <v>0</v>
      </c>
      <c r="K179" s="192" t="s">
        <v>1</v>
      </c>
      <c r="L179" s="39"/>
      <c r="M179" s="197" t="s">
        <v>1</v>
      </c>
      <c r="N179" s="198" t="s">
        <v>42</v>
      </c>
      <c r="O179" s="71"/>
      <c r="P179" s="199">
        <f t="shared" si="21"/>
        <v>0</v>
      </c>
      <c r="Q179" s="199">
        <v>0</v>
      </c>
      <c r="R179" s="199">
        <f t="shared" si="22"/>
        <v>0</v>
      </c>
      <c r="S179" s="199">
        <v>0</v>
      </c>
      <c r="T179" s="200">
        <f t="shared" si="23"/>
        <v>0</v>
      </c>
      <c r="U179" s="34"/>
      <c r="V179" s="34"/>
      <c r="W179" s="34"/>
      <c r="X179" s="34"/>
      <c r="Y179" s="34"/>
      <c r="Z179" s="34"/>
      <c r="AA179" s="34"/>
      <c r="AB179" s="34"/>
      <c r="AC179" s="34"/>
      <c r="AD179" s="34"/>
      <c r="AE179" s="34"/>
      <c r="AR179" s="201" t="s">
        <v>298</v>
      </c>
      <c r="AT179" s="201" t="s">
        <v>222</v>
      </c>
      <c r="AU179" s="201" t="s">
        <v>89</v>
      </c>
      <c r="AY179" s="17" t="s">
        <v>220</v>
      </c>
      <c r="BE179" s="202">
        <f t="shared" si="24"/>
        <v>0</v>
      </c>
      <c r="BF179" s="202">
        <f t="shared" si="25"/>
        <v>0</v>
      </c>
      <c r="BG179" s="202">
        <f t="shared" si="26"/>
        <v>0</v>
      </c>
      <c r="BH179" s="202">
        <f t="shared" si="27"/>
        <v>0</v>
      </c>
      <c r="BI179" s="202">
        <f t="shared" si="28"/>
        <v>0</v>
      </c>
      <c r="BJ179" s="17" t="s">
        <v>89</v>
      </c>
      <c r="BK179" s="202">
        <f t="shared" si="29"/>
        <v>0</v>
      </c>
      <c r="BL179" s="17" t="s">
        <v>298</v>
      </c>
      <c r="BM179" s="201" t="s">
        <v>653</v>
      </c>
    </row>
    <row r="180" spans="2:63" s="12" customFormat="1" ht="22.9" customHeight="1">
      <c r="B180" s="174"/>
      <c r="C180" s="175"/>
      <c r="D180" s="176" t="s">
        <v>75</v>
      </c>
      <c r="E180" s="188" t="s">
        <v>1859</v>
      </c>
      <c r="F180" s="188" t="s">
        <v>1860</v>
      </c>
      <c r="G180" s="175"/>
      <c r="H180" s="175"/>
      <c r="I180" s="178"/>
      <c r="J180" s="189">
        <f>BK180</f>
        <v>0</v>
      </c>
      <c r="K180" s="175"/>
      <c r="L180" s="180"/>
      <c r="M180" s="181"/>
      <c r="N180" s="182"/>
      <c r="O180" s="182"/>
      <c r="P180" s="183">
        <f>SUM(P181:P201)</f>
        <v>0</v>
      </c>
      <c r="Q180" s="182"/>
      <c r="R180" s="183">
        <f>SUM(R181:R201)</f>
        <v>0</v>
      </c>
      <c r="S180" s="182"/>
      <c r="T180" s="184">
        <f>SUM(T181:T201)</f>
        <v>0</v>
      </c>
      <c r="AR180" s="185" t="s">
        <v>83</v>
      </c>
      <c r="AT180" s="186" t="s">
        <v>75</v>
      </c>
      <c r="AU180" s="186" t="s">
        <v>83</v>
      </c>
      <c r="AY180" s="185" t="s">
        <v>220</v>
      </c>
      <c r="BK180" s="187">
        <f>SUM(BK181:BK201)</f>
        <v>0</v>
      </c>
    </row>
    <row r="181" spans="1:65" s="2" customFormat="1" ht="33" customHeight="1">
      <c r="A181" s="34"/>
      <c r="B181" s="35"/>
      <c r="C181" s="190" t="s">
        <v>436</v>
      </c>
      <c r="D181" s="190" t="s">
        <v>222</v>
      </c>
      <c r="E181" s="191" t="s">
        <v>1861</v>
      </c>
      <c r="F181" s="192" t="s">
        <v>1862</v>
      </c>
      <c r="G181" s="193" t="s">
        <v>405</v>
      </c>
      <c r="H181" s="194">
        <v>4</v>
      </c>
      <c r="I181" s="195"/>
      <c r="J181" s="196">
        <f aca="true" t="shared" si="30" ref="J181:J201">ROUND(I181*H181,2)</f>
        <v>0</v>
      </c>
      <c r="K181" s="192" t="s">
        <v>1</v>
      </c>
      <c r="L181" s="39"/>
      <c r="M181" s="197" t="s">
        <v>1</v>
      </c>
      <c r="N181" s="198" t="s">
        <v>42</v>
      </c>
      <c r="O181" s="71"/>
      <c r="P181" s="199">
        <f aca="true" t="shared" si="31" ref="P181:P201">O181*H181</f>
        <v>0</v>
      </c>
      <c r="Q181" s="199">
        <v>0</v>
      </c>
      <c r="R181" s="199">
        <f aca="true" t="shared" si="32" ref="R181:R201">Q181*H181</f>
        <v>0</v>
      </c>
      <c r="S181" s="199">
        <v>0</v>
      </c>
      <c r="T181" s="200">
        <f aca="true" t="shared" si="33" ref="T181:T201">S181*H181</f>
        <v>0</v>
      </c>
      <c r="U181" s="34"/>
      <c r="V181" s="34"/>
      <c r="W181" s="34"/>
      <c r="X181" s="34"/>
      <c r="Y181" s="34"/>
      <c r="Z181" s="34"/>
      <c r="AA181" s="34"/>
      <c r="AB181" s="34"/>
      <c r="AC181" s="34"/>
      <c r="AD181" s="34"/>
      <c r="AE181" s="34"/>
      <c r="AR181" s="201" t="s">
        <v>298</v>
      </c>
      <c r="AT181" s="201" t="s">
        <v>222</v>
      </c>
      <c r="AU181" s="201" t="s">
        <v>89</v>
      </c>
      <c r="AY181" s="17" t="s">
        <v>220</v>
      </c>
      <c r="BE181" s="202">
        <f aca="true" t="shared" si="34" ref="BE181:BE201">IF(N181="základní",J181,0)</f>
        <v>0</v>
      </c>
      <c r="BF181" s="202">
        <f aca="true" t="shared" si="35" ref="BF181:BF201">IF(N181="snížená",J181,0)</f>
        <v>0</v>
      </c>
      <c r="BG181" s="202">
        <f aca="true" t="shared" si="36" ref="BG181:BG201">IF(N181="zákl. přenesená",J181,0)</f>
        <v>0</v>
      </c>
      <c r="BH181" s="202">
        <f aca="true" t="shared" si="37" ref="BH181:BH201">IF(N181="sníž. přenesená",J181,0)</f>
        <v>0</v>
      </c>
      <c r="BI181" s="202">
        <f aca="true" t="shared" si="38" ref="BI181:BI201">IF(N181="nulová",J181,0)</f>
        <v>0</v>
      </c>
      <c r="BJ181" s="17" t="s">
        <v>89</v>
      </c>
      <c r="BK181" s="202">
        <f aca="true" t="shared" si="39" ref="BK181:BK201">ROUND(I181*H181,2)</f>
        <v>0</v>
      </c>
      <c r="BL181" s="17" t="s">
        <v>298</v>
      </c>
      <c r="BM181" s="201" t="s">
        <v>662</v>
      </c>
    </row>
    <row r="182" spans="1:65" s="2" customFormat="1" ht="24">
      <c r="A182" s="34"/>
      <c r="B182" s="35"/>
      <c r="C182" s="190" t="s">
        <v>440</v>
      </c>
      <c r="D182" s="190" t="s">
        <v>222</v>
      </c>
      <c r="E182" s="191" t="s">
        <v>1863</v>
      </c>
      <c r="F182" s="192" t="s">
        <v>1864</v>
      </c>
      <c r="G182" s="193" t="s">
        <v>405</v>
      </c>
      <c r="H182" s="194">
        <v>11</v>
      </c>
      <c r="I182" s="195"/>
      <c r="J182" s="196">
        <f t="shared" si="30"/>
        <v>0</v>
      </c>
      <c r="K182" s="192" t="s">
        <v>1</v>
      </c>
      <c r="L182" s="39"/>
      <c r="M182" s="197" t="s">
        <v>1</v>
      </c>
      <c r="N182" s="198" t="s">
        <v>42</v>
      </c>
      <c r="O182" s="71"/>
      <c r="P182" s="199">
        <f t="shared" si="31"/>
        <v>0</v>
      </c>
      <c r="Q182" s="199">
        <v>0</v>
      </c>
      <c r="R182" s="199">
        <f t="shared" si="32"/>
        <v>0</v>
      </c>
      <c r="S182" s="199">
        <v>0</v>
      </c>
      <c r="T182" s="200">
        <f t="shared" si="33"/>
        <v>0</v>
      </c>
      <c r="U182" s="34"/>
      <c r="V182" s="34"/>
      <c r="W182" s="34"/>
      <c r="X182" s="34"/>
      <c r="Y182" s="34"/>
      <c r="Z182" s="34"/>
      <c r="AA182" s="34"/>
      <c r="AB182" s="34"/>
      <c r="AC182" s="34"/>
      <c r="AD182" s="34"/>
      <c r="AE182" s="34"/>
      <c r="AR182" s="201" t="s">
        <v>298</v>
      </c>
      <c r="AT182" s="201" t="s">
        <v>222</v>
      </c>
      <c r="AU182" s="201" t="s">
        <v>89</v>
      </c>
      <c r="AY182" s="17" t="s">
        <v>220</v>
      </c>
      <c r="BE182" s="202">
        <f t="shared" si="34"/>
        <v>0</v>
      </c>
      <c r="BF182" s="202">
        <f t="shared" si="35"/>
        <v>0</v>
      </c>
      <c r="BG182" s="202">
        <f t="shared" si="36"/>
        <v>0</v>
      </c>
      <c r="BH182" s="202">
        <f t="shared" si="37"/>
        <v>0</v>
      </c>
      <c r="BI182" s="202">
        <f t="shared" si="38"/>
        <v>0</v>
      </c>
      <c r="BJ182" s="17" t="s">
        <v>89</v>
      </c>
      <c r="BK182" s="202">
        <f t="shared" si="39"/>
        <v>0</v>
      </c>
      <c r="BL182" s="17" t="s">
        <v>298</v>
      </c>
      <c r="BM182" s="201" t="s">
        <v>674</v>
      </c>
    </row>
    <row r="183" spans="1:65" s="2" customFormat="1" ht="24">
      <c r="A183" s="34"/>
      <c r="B183" s="35"/>
      <c r="C183" s="190" t="s">
        <v>444</v>
      </c>
      <c r="D183" s="190" t="s">
        <v>222</v>
      </c>
      <c r="E183" s="191" t="s">
        <v>1865</v>
      </c>
      <c r="F183" s="192" t="s">
        <v>1866</v>
      </c>
      <c r="G183" s="193" t="s">
        <v>405</v>
      </c>
      <c r="H183" s="194">
        <v>11</v>
      </c>
      <c r="I183" s="195"/>
      <c r="J183" s="196">
        <f t="shared" si="30"/>
        <v>0</v>
      </c>
      <c r="K183" s="192" t="s">
        <v>1</v>
      </c>
      <c r="L183" s="39"/>
      <c r="M183" s="197" t="s">
        <v>1</v>
      </c>
      <c r="N183" s="198" t="s">
        <v>42</v>
      </c>
      <c r="O183" s="71"/>
      <c r="P183" s="199">
        <f t="shared" si="31"/>
        <v>0</v>
      </c>
      <c r="Q183" s="199">
        <v>0</v>
      </c>
      <c r="R183" s="199">
        <f t="shared" si="32"/>
        <v>0</v>
      </c>
      <c r="S183" s="199">
        <v>0</v>
      </c>
      <c r="T183" s="200">
        <f t="shared" si="33"/>
        <v>0</v>
      </c>
      <c r="U183" s="34"/>
      <c r="V183" s="34"/>
      <c r="W183" s="34"/>
      <c r="X183" s="34"/>
      <c r="Y183" s="34"/>
      <c r="Z183" s="34"/>
      <c r="AA183" s="34"/>
      <c r="AB183" s="34"/>
      <c r="AC183" s="34"/>
      <c r="AD183" s="34"/>
      <c r="AE183" s="34"/>
      <c r="AR183" s="201" t="s">
        <v>298</v>
      </c>
      <c r="AT183" s="201" t="s">
        <v>222</v>
      </c>
      <c r="AU183" s="201" t="s">
        <v>89</v>
      </c>
      <c r="AY183" s="17" t="s">
        <v>220</v>
      </c>
      <c r="BE183" s="202">
        <f t="shared" si="34"/>
        <v>0</v>
      </c>
      <c r="BF183" s="202">
        <f t="shared" si="35"/>
        <v>0</v>
      </c>
      <c r="BG183" s="202">
        <f t="shared" si="36"/>
        <v>0</v>
      </c>
      <c r="BH183" s="202">
        <f t="shared" si="37"/>
        <v>0</v>
      </c>
      <c r="BI183" s="202">
        <f t="shared" si="38"/>
        <v>0</v>
      </c>
      <c r="BJ183" s="17" t="s">
        <v>89</v>
      </c>
      <c r="BK183" s="202">
        <f t="shared" si="39"/>
        <v>0</v>
      </c>
      <c r="BL183" s="17" t="s">
        <v>298</v>
      </c>
      <c r="BM183" s="201" t="s">
        <v>684</v>
      </c>
    </row>
    <row r="184" spans="1:65" s="2" customFormat="1" ht="21.75" customHeight="1">
      <c r="A184" s="34"/>
      <c r="B184" s="35"/>
      <c r="C184" s="190" t="s">
        <v>448</v>
      </c>
      <c r="D184" s="190" t="s">
        <v>222</v>
      </c>
      <c r="E184" s="191" t="s">
        <v>1867</v>
      </c>
      <c r="F184" s="192" t="s">
        <v>1868</v>
      </c>
      <c r="G184" s="193" t="s">
        <v>405</v>
      </c>
      <c r="H184" s="194">
        <v>11</v>
      </c>
      <c r="I184" s="195"/>
      <c r="J184" s="196">
        <f t="shared" si="30"/>
        <v>0</v>
      </c>
      <c r="K184" s="192" t="s">
        <v>1</v>
      </c>
      <c r="L184" s="39"/>
      <c r="M184" s="197" t="s">
        <v>1</v>
      </c>
      <c r="N184" s="198" t="s">
        <v>42</v>
      </c>
      <c r="O184" s="71"/>
      <c r="P184" s="199">
        <f t="shared" si="31"/>
        <v>0</v>
      </c>
      <c r="Q184" s="199">
        <v>0</v>
      </c>
      <c r="R184" s="199">
        <f t="shared" si="32"/>
        <v>0</v>
      </c>
      <c r="S184" s="199">
        <v>0</v>
      </c>
      <c r="T184" s="200">
        <f t="shared" si="33"/>
        <v>0</v>
      </c>
      <c r="U184" s="34"/>
      <c r="V184" s="34"/>
      <c r="W184" s="34"/>
      <c r="X184" s="34"/>
      <c r="Y184" s="34"/>
      <c r="Z184" s="34"/>
      <c r="AA184" s="34"/>
      <c r="AB184" s="34"/>
      <c r="AC184" s="34"/>
      <c r="AD184" s="34"/>
      <c r="AE184" s="34"/>
      <c r="AR184" s="201" t="s">
        <v>298</v>
      </c>
      <c r="AT184" s="201" t="s">
        <v>222</v>
      </c>
      <c r="AU184" s="201" t="s">
        <v>89</v>
      </c>
      <c r="AY184" s="17" t="s">
        <v>220</v>
      </c>
      <c r="BE184" s="202">
        <f t="shared" si="34"/>
        <v>0</v>
      </c>
      <c r="BF184" s="202">
        <f t="shared" si="35"/>
        <v>0</v>
      </c>
      <c r="BG184" s="202">
        <f t="shared" si="36"/>
        <v>0</v>
      </c>
      <c r="BH184" s="202">
        <f t="shared" si="37"/>
        <v>0</v>
      </c>
      <c r="BI184" s="202">
        <f t="shared" si="38"/>
        <v>0</v>
      </c>
      <c r="BJ184" s="17" t="s">
        <v>89</v>
      </c>
      <c r="BK184" s="202">
        <f t="shared" si="39"/>
        <v>0</v>
      </c>
      <c r="BL184" s="17" t="s">
        <v>298</v>
      </c>
      <c r="BM184" s="201" t="s">
        <v>692</v>
      </c>
    </row>
    <row r="185" spans="1:65" s="2" customFormat="1" ht="16.5" customHeight="1">
      <c r="A185" s="34"/>
      <c r="B185" s="35"/>
      <c r="C185" s="190" t="s">
        <v>452</v>
      </c>
      <c r="D185" s="190" t="s">
        <v>222</v>
      </c>
      <c r="E185" s="191" t="s">
        <v>1869</v>
      </c>
      <c r="F185" s="192" t="s">
        <v>1870</v>
      </c>
      <c r="G185" s="193" t="s">
        <v>405</v>
      </c>
      <c r="H185" s="194">
        <v>1</v>
      </c>
      <c r="I185" s="195"/>
      <c r="J185" s="196">
        <f t="shared" si="30"/>
        <v>0</v>
      </c>
      <c r="K185" s="192" t="s">
        <v>1</v>
      </c>
      <c r="L185" s="39"/>
      <c r="M185" s="197" t="s">
        <v>1</v>
      </c>
      <c r="N185" s="198" t="s">
        <v>42</v>
      </c>
      <c r="O185" s="71"/>
      <c r="P185" s="199">
        <f t="shared" si="31"/>
        <v>0</v>
      </c>
      <c r="Q185" s="199">
        <v>0</v>
      </c>
      <c r="R185" s="199">
        <f t="shared" si="32"/>
        <v>0</v>
      </c>
      <c r="S185" s="199">
        <v>0</v>
      </c>
      <c r="T185" s="200">
        <f t="shared" si="33"/>
        <v>0</v>
      </c>
      <c r="U185" s="34"/>
      <c r="V185" s="34"/>
      <c r="W185" s="34"/>
      <c r="X185" s="34"/>
      <c r="Y185" s="34"/>
      <c r="Z185" s="34"/>
      <c r="AA185" s="34"/>
      <c r="AB185" s="34"/>
      <c r="AC185" s="34"/>
      <c r="AD185" s="34"/>
      <c r="AE185" s="34"/>
      <c r="AR185" s="201" t="s">
        <v>298</v>
      </c>
      <c r="AT185" s="201" t="s">
        <v>222</v>
      </c>
      <c r="AU185" s="201" t="s">
        <v>89</v>
      </c>
      <c r="AY185" s="17" t="s">
        <v>220</v>
      </c>
      <c r="BE185" s="202">
        <f t="shared" si="34"/>
        <v>0</v>
      </c>
      <c r="BF185" s="202">
        <f t="shared" si="35"/>
        <v>0</v>
      </c>
      <c r="BG185" s="202">
        <f t="shared" si="36"/>
        <v>0</v>
      </c>
      <c r="BH185" s="202">
        <f t="shared" si="37"/>
        <v>0</v>
      </c>
      <c r="BI185" s="202">
        <f t="shared" si="38"/>
        <v>0</v>
      </c>
      <c r="BJ185" s="17" t="s">
        <v>89</v>
      </c>
      <c r="BK185" s="202">
        <f t="shared" si="39"/>
        <v>0</v>
      </c>
      <c r="BL185" s="17" t="s">
        <v>298</v>
      </c>
      <c r="BM185" s="201" t="s">
        <v>701</v>
      </c>
    </row>
    <row r="186" spans="1:65" s="2" customFormat="1" ht="33" customHeight="1">
      <c r="A186" s="34"/>
      <c r="B186" s="35"/>
      <c r="C186" s="190" t="s">
        <v>456</v>
      </c>
      <c r="D186" s="190" t="s">
        <v>222</v>
      </c>
      <c r="E186" s="191" t="s">
        <v>1871</v>
      </c>
      <c r="F186" s="192" t="s">
        <v>1872</v>
      </c>
      <c r="G186" s="193" t="s">
        <v>405</v>
      </c>
      <c r="H186" s="194">
        <v>1</v>
      </c>
      <c r="I186" s="195"/>
      <c r="J186" s="196">
        <f t="shared" si="30"/>
        <v>0</v>
      </c>
      <c r="K186" s="192" t="s">
        <v>1</v>
      </c>
      <c r="L186" s="39"/>
      <c r="M186" s="197" t="s">
        <v>1</v>
      </c>
      <c r="N186" s="198" t="s">
        <v>42</v>
      </c>
      <c r="O186" s="71"/>
      <c r="P186" s="199">
        <f t="shared" si="31"/>
        <v>0</v>
      </c>
      <c r="Q186" s="199">
        <v>0</v>
      </c>
      <c r="R186" s="199">
        <f t="shared" si="32"/>
        <v>0</v>
      </c>
      <c r="S186" s="199">
        <v>0</v>
      </c>
      <c r="T186" s="200">
        <f t="shared" si="33"/>
        <v>0</v>
      </c>
      <c r="U186" s="34"/>
      <c r="V186" s="34"/>
      <c r="W186" s="34"/>
      <c r="X186" s="34"/>
      <c r="Y186" s="34"/>
      <c r="Z186" s="34"/>
      <c r="AA186" s="34"/>
      <c r="AB186" s="34"/>
      <c r="AC186" s="34"/>
      <c r="AD186" s="34"/>
      <c r="AE186" s="34"/>
      <c r="AR186" s="201" t="s">
        <v>298</v>
      </c>
      <c r="AT186" s="201" t="s">
        <v>222</v>
      </c>
      <c r="AU186" s="201" t="s">
        <v>89</v>
      </c>
      <c r="AY186" s="17" t="s">
        <v>220</v>
      </c>
      <c r="BE186" s="202">
        <f t="shared" si="34"/>
        <v>0</v>
      </c>
      <c r="BF186" s="202">
        <f t="shared" si="35"/>
        <v>0</v>
      </c>
      <c r="BG186" s="202">
        <f t="shared" si="36"/>
        <v>0</v>
      </c>
      <c r="BH186" s="202">
        <f t="shared" si="37"/>
        <v>0</v>
      </c>
      <c r="BI186" s="202">
        <f t="shared" si="38"/>
        <v>0</v>
      </c>
      <c r="BJ186" s="17" t="s">
        <v>89</v>
      </c>
      <c r="BK186" s="202">
        <f t="shared" si="39"/>
        <v>0</v>
      </c>
      <c r="BL186" s="17" t="s">
        <v>298</v>
      </c>
      <c r="BM186" s="201" t="s">
        <v>712</v>
      </c>
    </row>
    <row r="187" spans="1:65" s="2" customFormat="1" ht="16.5" customHeight="1">
      <c r="A187" s="34"/>
      <c r="B187" s="35"/>
      <c r="C187" s="190" t="s">
        <v>460</v>
      </c>
      <c r="D187" s="190" t="s">
        <v>222</v>
      </c>
      <c r="E187" s="191" t="s">
        <v>1873</v>
      </c>
      <c r="F187" s="192" t="s">
        <v>1874</v>
      </c>
      <c r="G187" s="193" t="s">
        <v>405</v>
      </c>
      <c r="H187" s="194">
        <v>2</v>
      </c>
      <c r="I187" s="195"/>
      <c r="J187" s="196">
        <f t="shared" si="30"/>
        <v>0</v>
      </c>
      <c r="K187" s="192" t="s">
        <v>1</v>
      </c>
      <c r="L187" s="39"/>
      <c r="M187" s="197" t="s">
        <v>1</v>
      </c>
      <c r="N187" s="198" t="s">
        <v>42</v>
      </c>
      <c r="O187" s="71"/>
      <c r="P187" s="199">
        <f t="shared" si="31"/>
        <v>0</v>
      </c>
      <c r="Q187" s="199">
        <v>0</v>
      </c>
      <c r="R187" s="199">
        <f t="shared" si="32"/>
        <v>0</v>
      </c>
      <c r="S187" s="199">
        <v>0</v>
      </c>
      <c r="T187" s="200">
        <f t="shared" si="33"/>
        <v>0</v>
      </c>
      <c r="U187" s="34"/>
      <c r="V187" s="34"/>
      <c r="W187" s="34"/>
      <c r="X187" s="34"/>
      <c r="Y187" s="34"/>
      <c r="Z187" s="34"/>
      <c r="AA187" s="34"/>
      <c r="AB187" s="34"/>
      <c r="AC187" s="34"/>
      <c r="AD187" s="34"/>
      <c r="AE187" s="34"/>
      <c r="AR187" s="201" t="s">
        <v>298</v>
      </c>
      <c r="AT187" s="201" t="s">
        <v>222</v>
      </c>
      <c r="AU187" s="201" t="s">
        <v>89</v>
      </c>
      <c r="AY187" s="17" t="s">
        <v>220</v>
      </c>
      <c r="BE187" s="202">
        <f t="shared" si="34"/>
        <v>0</v>
      </c>
      <c r="BF187" s="202">
        <f t="shared" si="35"/>
        <v>0</v>
      </c>
      <c r="BG187" s="202">
        <f t="shared" si="36"/>
        <v>0</v>
      </c>
      <c r="BH187" s="202">
        <f t="shared" si="37"/>
        <v>0</v>
      </c>
      <c r="BI187" s="202">
        <f t="shared" si="38"/>
        <v>0</v>
      </c>
      <c r="BJ187" s="17" t="s">
        <v>89</v>
      </c>
      <c r="BK187" s="202">
        <f t="shared" si="39"/>
        <v>0</v>
      </c>
      <c r="BL187" s="17" t="s">
        <v>298</v>
      </c>
      <c r="BM187" s="201" t="s">
        <v>721</v>
      </c>
    </row>
    <row r="188" spans="1:65" s="2" customFormat="1" ht="21.75" customHeight="1">
      <c r="A188" s="34"/>
      <c r="B188" s="35"/>
      <c r="C188" s="190" t="s">
        <v>464</v>
      </c>
      <c r="D188" s="190" t="s">
        <v>222</v>
      </c>
      <c r="E188" s="191" t="s">
        <v>1875</v>
      </c>
      <c r="F188" s="192" t="s">
        <v>1876</v>
      </c>
      <c r="G188" s="193" t="s">
        <v>405</v>
      </c>
      <c r="H188" s="194">
        <v>2</v>
      </c>
      <c r="I188" s="195"/>
      <c r="J188" s="196">
        <f t="shared" si="30"/>
        <v>0</v>
      </c>
      <c r="K188" s="192" t="s">
        <v>1</v>
      </c>
      <c r="L188" s="39"/>
      <c r="M188" s="197" t="s">
        <v>1</v>
      </c>
      <c r="N188" s="198" t="s">
        <v>42</v>
      </c>
      <c r="O188" s="71"/>
      <c r="P188" s="199">
        <f t="shared" si="31"/>
        <v>0</v>
      </c>
      <c r="Q188" s="199">
        <v>0</v>
      </c>
      <c r="R188" s="199">
        <f t="shared" si="32"/>
        <v>0</v>
      </c>
      <c r="S188" s="199">
        <v>0</v>
      </c>
      <c r="T188" s="200">
        <f t="shared" si="33"/>
        <v>0</v>
      </c>
      <c r="U188" s="34"/>
      <c r="V188" s="34"/>
      <c r="W188" s="34"/>
      <c r="X188" s="34"/>
      <c r="Y188" s="34"/>
      <c r="Z188" s="34"/>
      <c r="AA188" s="34"/>
      <c r="AB188" s="34"/>
      <c r="AC188" s="34"/>
      <c r="AD188" s="34"/>
      <c r="AE188" s="34"/>
      <c r="AR188" s="201" t="s">
        <v>298</v>
      </c>
      <c r="AT188" s="201" t="s">
        <v>222</v>
      </c>
      <c r="AU188" s="201" t="s">
        <v>89</v>
      </c>
      <c r="AY188" s="17" t="s">
        <v>220</v>
      </c>
      <c r="BE188" s="202">
        <f t="shared" si="34"/>
        <v>0</v>
      </c>
      <c r="BF188" s="202">
        <f t="shared" si="35"/>
        <v>0</v>
      </c>
      <c r="BG188" s="202">
        <f t="shared" si="36"/>
        <v>0</v>
      </c>
      <c r="BH188" s="202">
        <f t="shared" si="37"/>
        <v>0</v>
      </c>
      <c r="BI188" s="202">
        <f t="shared" si="38"/>
        <v>0</v>
      </c>
      <c r="BJ188" s="17" t="s">
        <v>89</v>
      </c>
      <c r="BK188" s="202">
        <f t="shared" si="39"/>
        <v>0</v>
      </c>
      <c r="BL188" s="17" t="s">
        <v>298</v>
      </c>
      <c r="BM188" s="201" t="s">
        <v>739</v>
      </c>
    </row>
    <row r="189" spans="1:65" s="2" customFormat="1" ht="16.5" customHeight="1">
      <c r="A189" s="34"/>
      <c r="B189" s="35"/>
      <c r="C189" s="190" t="s">
        <v>468</v>
      </c>
      <c r="D189" s="190" t="s">
        <v>222</v>
      </c>
      <c r="E189" s="191" t="s">
        <v>1877</v>
      </c>
      <c r="F189" s="192" t="s">
        <v>1878</v>
      </c>
      <c r="G189" s="193" t="s">
        <v>405</v>
      </c>
      <c r="H189" s="194">
        <v>1</v>
      </c>
      <c r="I189" s="195"/>
      <c r="J189" s="196">
        <f t="shared" si="30"/>
        <v>0</v>
      </c>
      <c r="K189" s="192" t="s">
        <v>1</v>
      </c>
      <c r="L189" s="39"/>
      <c r="M189" s="197" t="s">
        <v>1</v>
      </c>
      <c r="N189" s="198" t="s">
        <v>42</v>
      </c>
      <c r="O189" s="71"/>
      <c r="P189" s="199">
        <f t="shared" si="31"/>
        <v>0</v>
      </c>
      <c r="Q189" s="199">
        <v>0</v>
      </c>
      <c r="R189" s="199">
        <f t="shared" si="32"/>
        <v>0</v>
      </c>
      <c r="S189" s="199">
        <v>0</v>
      </c>
      <c r="T189" s="200">
        <f t="shared" si="33"/>
        <v>0</v>
      </c>
      <c r="U189" s="34"/>
      <c r="V189" s="34"/>
      <c r="W189" s="34"/>
      <c r="X189" s="34"/>
      <c r="Y189" s="34"/>
      <c r="Z189" s="34"/>
      <c r="AA189" s="34"/>
      <c r="AB189" s="34"/>
      <c r="AC189" s="34"/>
      <c r="AD189" s="34"/>
      <c r="AE189" s="34"/>
      <c r="AR189" s="201" t="s">
        <v>298</v>
      </c>
      <c r="AT189" s="201" t="s">
        <v>222</v>
      </c>
      <c r="AU189" s="201" t="s">
        <v>89</v>
      </c>
      <c r="AY189" s="17" t="s">
        <v>220</v>
      </c>
      <c r="BE189" s="202">
        <f t="shared" si="34"/>
        <v>0</v>
      </c>
      <c r="BF189" s="202">
        <f t="shared" si="35"/>
        <v>0</v>
      </c>
      <c r="BG189" s="202">
        <f t="shared" si="36"/>
        <v>0</v>
      </c>
      <c r="BH189" s="202">
        <f t="shared" si="37"/>
        <v>0</v>
      </c>
      <c r="BI189" s="202">
        <f t="shared" si="38"/>
        <v>0</v>
      </c>
      <c r="BJ189" s="17" t="s">
        <v>89</v>
      </c>
      <c r="BK189" s="202">
        <f t="shared" si="39"/>
        <v>0</v>
      </c>
      <c r="BL189" s="17" t="s">
        <v>298</v>
      </c>
      <c r="BM189" s="201" t="s">
        <v>750</v>
      </c>
    </row>
    <row r="190" spans="1:65" s="2" customFormat="1" ht="16.5" customHeight="1">
      <c r="A190" s="34"/>
      <c r="B190" s="35"/>
      <c r="C190" s="190" t="s">
        <v>472</v>
      </c>
      <c r="D190" s="190" t="s">
        <v>222</v>
      </c>
      <c r="E190" s="191" t="s">
        <v>1879</v>
      </c>
      <c r="F190" s="192" t="s">
        <v>1880</v>
      </c>
      <c r="G190" s="193" t="s">
        <v>405</v>
      </c>
      <c r="H190" s="194">
        <v>8</v>
      </c>
      <c r="I190" s="195"/>
      <c r="J190" s="196">
        <f t="shared" si="30"/>
        <v>0</v>
      </c>
      <c r="K190" s="192" t="s">
        <v>1</v>
      </c>
      <c r="L190" s="39"/>
      <c r="M190" s="197" t="s">
        <v>1</v>
      </c>
      <c r="N190" s="198" t="s">
        <v>42</v>
      </c>
      <c r="O190" s="71"/>
      <c r="P190" s="199">
        <f t="shared" si="31"/>
        <v>0</v>
      </c>
      <c r="Q190" s="199">
        <v>0</v>
      </c>
      <c r="R190" s="199">
        <f t="shared" si="32"/>
        <v>0</v>
      </c>
      <c r="S190" s="199">
        <v>0</v>
      </c>
      <c r="T190" s="200">
        <f t="shared" si="33"/>
        <v>0</v>
      </c>
      <c r="U190" s="34"/>
      <c r="V190" s="34"/>
      <c r="W190" s="34"/>
      <c r="X190" s="34"/>
      <c r="Y190" s="34"/>
      <c r="Z190" s="34"/>
      <c r="AA190" s="34"/>
      <c r="AB190" s="34"/>
      <c r="AC190" s="34"/>
      <c r="AD190" s="34"/>
      <c r="AE190" s="34"/>
      <c r="AR190" s="201" t="s">
        <v>298</v>
      </c>
      <c r="AT190" s="201" t="s">
        <v>222</v>
      </c>
      <c r="AU190" s="201" t="s">
        <v>89</v>
      </c>
      <c r="AY190" s="17" t="s">
        <v>220</v>
      </c>
      <c r="BE190" s="202">
        <f t="shared" si="34"/>
        <v>0</v>
      </c>
      <c r="BF190" s="202">
        <f t="shared" si="35"/>
        <v>0</v>
      </c>
      <c r="BG190" s="202">
        <f t="shared" si="36"/>
        <v>0</v>
      </c>
      <c r="BH190" s="202">
        <f t="shared" si="37"/>
        <v>0</v>
      </c>
      <c r="BI190" s="202">
        <f t="shared" si="38"/>
        <v>0</v>
      </c>
      <c r="BJ190" s="17" t="s">
        <v>89</v>
      </c>
      <c r="BK190" s="202">
        <f t="shared" si="39"/>
        <v>0</v>
      </c>
      <c r="BL190" s="17" t="s">
        <v>298</v>
      </c>
      <c r="BM190" s="201" t="s">
        <v>759</v>
      </c>
    </row>
    <row r="191" spans="1:65" s="2" customFormat="1" ht="36">
      <c r="A191" s="34"/>
      <c r="B191" s="35"/>
      <c r="C191" s="190" t="s">
        <v>476</v>
      </c>
      <c r="D191" s="190" t="s">
        <v>222</v>
      </c>
      <c r="E191" s="191" t="s">
        <v>1881</v>
      </c>
      <c r="F191" s="192" t="s">
        <v>1882</v>
      </c>
      <c r="G191" s="193" t="s">
        <v>405</v>
      </c>
      <c r="H191" s="194">
        <v>9</v>
      </c>
      <c r="I191" s="195"/>
      <c r="J191" s="196">
        <f t="shared" si="30"/>
        <v>0</v>
      </c>
      <c r="K191" s="192" t="s">
        <v>1</v>
      </c>
      <c r="L191" s="39"/>
      <c r="M191" s="197" t="s">
        <v>1</v>
      </c>
      <c r="N191" s="198" t="s">
        <v>42</v>
      </c>
      <c r="O191" s="71"/>
      <c r="P191" s="199">
        <f t="shared" si="31"/>
        <v>0</v>
      </c>
      <c r="Q191" s="199">
        <v>0</v>
      </c>
      <c r="R191" s="199">
        <f t="shared" si="32"/>
        <v>0</v>
      </c>
      <c r="S191" s="199">
        <v>0</v>
      </c>
      <c r="T191" s="200">
        <f t="shared" si="33"/>
        <v>0</v>
      </c>
      <c r="U191" s="34"/>
      <c r="V191" s="34"/>
      <c r="W191" s="34"/>
      <c r="X191" s="34"/>
      <c r="Y191" s="34"/>
      <c r="Z191" s="34"/>
      <c r="AA191" s="34"/>
      <c r="AB191" s="34"/>
      <c r="AC191" s="34"/>
      <c r="AD191" s="34"/>
      <c r="AE191" s="34"/>
      <c r="AR191" s="201" t="s">
        <v>298</v>
      </c>
      <c r="AT191" s="201" t="s">
        <v>222</v>
      </c>
      <c r="AU191" s="201" t="s">
        <v>89</v>
      </c>
      <c r="AY191" s="17" t="s">
        <v>220</v>
      </c>
      <c r="BE191" s="202">
        <f t="shared" si="34"/>
        <v>0</v>
      </c>
      <c r="BF191" s="202">
        <f t="shared" si="35"/>
        <v>0</v>
      </c>
      <c r="BG191" s="202">
        <f t="shared" si="36"/>
        <v>0</v>
      </c>
      <c r="BH191" s="202">
        <f t="shared" si="37"/>
        <v>0</v>
      </c>
      <c r="BI191" s="202">
        <f t="shared" si="38"/>
        <v>0</v>
      </c>
      <c r="BJ191" s="17" t="s">
        <v>89</v>
      </c>
      <c r="BK191" s="202">
        <f t="shared" si="39"/>
        <v>0</v>
      </c>
      <c r="BL191" s="17" t="s">
        <v>298</v>
      </c>
      <c r="BM191" s="201" t="s">
        <v>769</v>
      </c>
    </row>
    <row r="192" spans="1:65" s="2" customFormat="1" ht="24">
      <c r="A192" s="34"/>
      <c r="B192" s="35"/>
      <c r="C192" s="190" t="s">
        <v>480</v>
      </c>
      <c r="D192" s="190" t="s">
        <v>222</v>
      </c>
      <c r="E192" s="191" t="s">
        <v>1883</v>
      </c>
      <c r="F192" s="192" t="s">
        <v>1884</v>
      </c>
      <c r="G192" s="193" t="s">
        <v>405</v>
      </c>
      <c r="H192" s="194">
        <v>15</v>
      </c>
      <c r="I192" s="195"/>
      <c r="J192" s="196">
        <f t="shared" si="30"/>
        <v>0</v>
      </c>
      <c r="K192" s="192" t="s">
        <v>1</v>
      </c>
      <c r="L192" s="39"/>
      <c r="M192" s="197" t="s">
        <v>1</v>
      </c>
      <c r="N192" s="198" t="s">
        <v>42</v>
      </c>
      <c r="O192" s="71"/>
      <c r="P192" s="199">
        <f t="shared" si="31"/>
        <v>0</v>
      </c>
      <c r="Q192" s="199">
        <v>0</v>
      </c>
      <c r="R192" s="199">
        <f t="shared" si="32"/>
        <v>0</v>
      </c>
      <c r="S192" s="199">
        <v>0</v>
      </c>
      <c r="T192" s="200">
        <f t="shared" si="33"/>
        <v>0</v>
      </c>
      <c r="U192" s="34"/>
      <c r="V192" s="34"/>
      <c r="W192" s="34"/>
      <c r="X192" s="34"/>
      <c r="Y192" s="34"/>
      <c r="Z192" s="34"/>
      <c r="AA192" s="34"/>
      <c r="AB192" s="34"/>
      <c r="AC192" s="34"/>
      <c r="AD192" s="34"/>
      <c r="AE192" s="34"/>
      <c r="AR192" s="201" t="s">
        <v>298</v>
      </c>
      <c r="AT192" s="201" t="s">
        <v>222</v>
      </c>
      <c r="AU192" s="201" t="s">
        <v>89</v>
      </c>
      <c r="AY192" s="17" t="s">
        <v>220</v>
      </c>
      <c r="BE192" s="202">
        <f t="shared" si="34"/>
        <v>0</v>
      </c>
      <c r="BF192" s="202">
        <f t="shared" si="35"/>
        <v>0</v>
      </c>
      <c r="BG192" s="202">
        <f t="shared" si="36"/>
        <v>0</v>
      </c>
      <c r="BH192" s="202">
        <f t="shared" si="37"/>
        <v>0</v>
      </c>
      <c r="BI192" s="202">
        <f t="shared" si="38"/>
        <v>0</v>
      </c>
      <c r="BJ192" s="17" t="s">
        <v>89</v>
      </c>
      <c r="BK192" s="202">
        <f t="shared" si="39"/>
        <v>0</v>
      </c>
      <c r="BL192" s="17" t="s">
        <v>298</v>
      </c>
      <c r="BM192" s="201" t="s">
        <v>779</v>
      </c>
    </row>
    <row r="193" spans="1:65" s="2" customFormat="1" ht="21.75" customHeight="1">
      <c r="A193" s="34"/>
      <c r="B193" s="35"/>
      <c r="C193" s="190" t="s">
        <v>484</v>
      </c>
      <c r="D193" s="190" t="s">
        <v>222</v>
      </c>
      <c r="E193" s="191" t="s">
        <v>1885</v>
      </c>
      <c r="F193" s="192" t="s">
        <v>1886</v>
      </c>
      <c r="G193" s="193" t="s">
        <v>405</v>
      </c>
      <c r="H193" s="194">
        <v>15</v>
      </c>
      <c r="I193" s="195"/>
      <c r="J193" s="196">
        <f t="shared" si="30"/>
        <v>0</v>
      </c>
      <c r="K193" s="192" t="s">
        <v>1</v>
      </c>
      <c r="L193" s="39"/>
      <c r="M193" s="197" t="s">
        <v>1</v>
      </c>
      <c r="N193" s="198" t="s">
        <v>42</v>
      </c>
      <c r="O193" s="71"/>
      <c r="P193" s="199">
        <f t="shared" si="31"/>
        <v>0</v>
      </c>
      <c r="Q193" s="199">
        <v>0</v>
      </c>
      <c r="R193" s="199">
        <f t="shared" si="32"/>
        <v>0</v>
      </c>
      <c r="S193" s="199">
        <v>0</v>
      </c>
      <c r="T193" s="200">
        <f t="shared" si="33"/>
        <v>0</v>
      </c>
      <c r="U193" s="34"/>
      <c r="V193" s="34"/>
      <c r="W193" s="34"/>
      <c r="X193" s="34"/>
      <c r="Y193" s="34"/>
      <c r="Z193" s="34"/>
      <c r="AA193" s="34"/>
      <c r="AB193" s="34"/>
      <c r="AC193" s="34"/>
      <c r="AD193" s="34"/>
      <c r="AE193" s="34"/>
      <c r="AR193" s="201" t="s">
        <v>298</v>
      </c>
      <c r="AT193" s="201" t="s">
        <v>222</v>
      </c>
      <c r="AU193" s="201" t="s">
        <v>89</v>
      </c>
      <c r="AY193" s="17" t="s">
        <v>220</v>
      </c>
      <c r="BE193" s="202">
        <f t="shared" si="34"/>
        <v>0</v>
      </c>
      <c r="BF193" s="202">
        <f t="shared" si="35"/>
        <v>0</v>
      </c>
      <c r="BG193" s="202">
        <f t="shared" si="36"/>
        <v>0</v>
      </c>
      <c r="BH193" s="202">
        <f t="shared" si="37"/>
        <v>0</v>
      </c>
      <c r="BI193" s="202">
        <f t="shared" si="38"/>
        <v>0</v>
      </c>
      <c r="BJ193" s="17" t="s">
        <v>89</v>
      </c>
      <c r="BK193" s="202">
        <f t="shared" si="39"/>
        <v>0</v>
      </c>
      <c r="BL193" s="17" t="s">
        <v>298</v>
      </c>
      <c r="BM193" s="201" t="s">
        <v>788</v>
      </c>
    </row>
    <row r="194" spans="1:65" s="2" customFormat="1" ht="16.5" customHeight="1">
      <c r="A194" s="34"/>
      <c r="B194" s="35"/>
      <c r="C194" s="190" t="s">
        <v>488</v>
      </c>
      <c r="D194" s="190" t="s">
        <v>222</v>
      </c>
      <c r="E194" s="191" t="s">
        <v>1887</v>
      </c>
      <c r="F194" s="192" t="s">
        <v>1888</v>
      </c>
      <c r="G194" s="193" t="s">
        <v>405</v>
      </c>
      <c r="H194" s="194">
        <v>15</v>
      </c>
      <c r="I194" s="195"/>
      <c r="J194" s="196">
        <f t="shared" si="30"/>
        <v>0</v>
      </c>
      <c r="K194" s="192" t="s">
        <v>1</v>
      </c>
      <c r="L194" s="39"/>
      <c r="M194" s="197" t="s">
        <v>1</v>
      </c>
      <c r="N194" s="198" t="s">
        <v>42</v>
      </c>
      <c r="O194" s="71"/>
      <c r="P194" s="199">
        <f t="shared" si="31"/>
        <v>0</v>
      </c>
      <c r="Q194" s="199">
        <v>0</v>
      </c>
      <c r="R194" s="199">
        <f t="shared" si="32"/>
        <v>0</v>
      </c>
      <c r="S194" s="199">
        <v>0</v>
      </c>
      <c r="T194" s="200">
        <f t="shared" si="33"/>
        <v>0</v>
      </c>
      <c r="U194" s="34"/>
      <c r="V194" s="34"/>
      <c r="W194" s="34"/>
      <c r="X194" s="34"/>
      <c r="Y194" s="34"/>
      <c r="Z194" s="34"/>
      <c r="AA194" s="34"/>
      <c r="AB194" s="34"/>
      <c r="AC194" s="34"/>
      <c r="AD194" s="34"/>
      <c r="AE194" s="34"/>
      <c r="AR194" s="201" t="s">
        <v>298</v>
      </c>
      <c r="AT194" s="201" t="s">
        <v>222</v>
      </c>
      <c r="AU194" s="201" t="s">
        <v>89</v>
      </c>
      <c r="AY194" s="17" t="s">
        <v>220</v>
      </c>
      <c r="BE194" s="202">
        <f t="shared" si="34"/>
        <v>0</v>
      </c>
      <c r="BF194" s="202">
        <f t="shared" si="35"/>
        <v>0</v>
      </c>
      <c r="BG194" s="202">
        <f t="shared" si="36"/>
        <v>0</v>
      </c>
      <c r="BH194" s="202">
        <f t="shared" si="37"/>
        <v>0</v>
      </c>
      <c r="BI194" s="202">
        <f t="shared" si="38"/>
        <v>0</v>
      </c>
      <c r="BJ194" s="17" t="s">
        <v>89</v>
      </c>
      <c r="BK194" s="202">
        <f t="shared" si="39"/>
        <v>0</v>
      </c>
      <c r="BL194" s="17" t="s">
        <v>298</v>
      </c>
      <c r="BM194" s="201" t="s">
        <v>798</v>
      </c>
    </row>
    <row r="195" spans="1:65" s="2" customFormat="1" ht="33" customHeight="1">
      <c r="A195" s="34"/>
      <c r="B195" s="35"/>
      <c r="C195" s="190" t="s">
        <v>496</v>
      </c>
      <c r="D195" s="190" t="s">
        <v>222</v>
      </c>
      <c r="E195" s="191" t="s">
        <v>1889</v>
      </c>
      <c r="F195" s="192" t="s">
        <v>1890</v>
      </c>
      <c r="G195" s="193" t="s">
        <v>405</v>
      </c>
      <c r="H195" s="194">
        <v>8</v>
      </c>
      <c r="I195" s="195"/>
      <c r="J195" s="196">
        <f t="shared" si="30"/>
        <v>0</v>
      </c>
      <c r="K195" s="192" t="s">
        <v>1</v>
      </c>
      <c r="L195" s="39"/>
      <c r="M195" s="197" t="s">
        <v>1</v>
      </c>
      <c r="N195" s="198" t="s">
        <v>42</v>
      </c>
      <c r="O195" s="71"/>
      <c r="P195" s="199">
        <f t="shared" si="31"/>
        <v>0</v>
      </c>
      <c r="Q195" s="199">
        <v>0</v>
      </c>
      <c r="R195" s="199">
        <f t="shared" si="32"/>
        <v>0</v>
      </c>
      <c r="S195" s="199">
        <v>0</v>
      </c>
      <c r="T195" s="200">
        <f t="shared" si="33"/>
        <v>0</v>
      </c>
      <c r="U195" s="34"/>
      <c r="V195" s="34"/>
      <c r="W195" s="34"/>
      <c r="X195" s="34"/>
      <c r="Y195" s="34"/>
      <c r="Z195" s="34"/>
      <c r="AA195" s="34"/>
      <c r="AB195" s="34"/>
      <c r="AC195" s="34"/>
      <c r="AD195" s="34"/>
      <c r="AE195" s="34"/>
      <c r="AR195" s="201" t="s">
        <v>298</v>
      </c>
      <c r="AT195" s="201" t="s">
        <v>222</v>
      </c>
      <c r="AU195" s="201" t="s">
        <v>89</v>
      </c>
      <c r="AY195" s="17" t="s">
        <v>220</v>
      </c>
      <c r="BE195" s="202">
        <f t="shared" si="34"/>
        <v>0</v>
      </c>
      <c r="BF195" s="202">
        <f t="shared" si="35"/>
        <v>0</v>
      </c>
      <c r="BG195" s="202">
        <f t="shared" si="36"/>
        <v>0</v>
      </c>
      <c r="BH195" s="202">
        <f t="shared" si="37"/>
        <v>0</v>
      </c>
      <c r="BI195" s="202">
        <f t="shared" si="38"/>
        <v>0</v>
      </c>
      <c r="BJ195" s="17" t="s">
        <v>89</v>
      </c>
      <c r="BK195" s="202">
        <f t="shared" si="39"/>
        <v>0</v>
      </c>
      <c r="BL195" s="17" t="s">
        <v>298</v>
      </c>
      <c r="BM195" s="201" t="s">
        <v>813</v>
      </c>
    </row>
    <row r="196" spans="1:65" s="2" customFormat="1" ht="24">
      <c r="A196" s="34"/>
      <c r="B196" s="35"/>
      <c r="C196" s="190" t="s">
        <v>508</v>
      </c>
      <c r="D196" s="190" t="s">
        <v>222</v>
      </c>
      <c r="E196" s="191" t="s">
        <v>1891</v>
      </c>
      <c r="F196" s="192" t="s">
        <v>1892</v>
      </c>
      <c r="G196" s="193" t="s">
        <v>405</v>
      </c>
      <c r="H196" s="194">
        <v>2</v>
      </c>
      <c r="I196" s="195"/>
      <c r="J196" s="196">
        <f t="shared" si="30"/>
        <v>0</v>
      </c>
      <c r="K196" s="192" t="s">
        <v>1</v>
      </c>
      <c r="L196" s="39"/>
      <c r="M196" s="197" t="s">
        <v>1</v>
      </c>
      <c r="N196" s="198" t="s">
        <v>42</v>
      </c>
      <c r="O196" s="71"/>
      <c r="P196" s="199">
        <f t="shared" si="31"/>
        <v>0</v>
      </c>
      <c r="Q196" s="199">
        <v>0</v>
      </c>
      <c r="R196" s="199">
        <f t="shared" si="32"/>
        <v>0</v>
      </c>
      <c r="S196" s="199">
        <v>0</v>
      </c>
      <c r="T196" s="200">
        <f t="shared" si="33"/>
        <v>0</v>
      </c>
      <c r="U196" s="34"/>
      <c r="V196" s="34"/>
      <c r="W196" s="34"/>
      <c r="X196" s="34"/>
      <c r="Y196" s="34"/>
      <c r="Z196" s="34"/>
      <c r="AA196" s="34"/>
      <c r="AB196" s="34"/>
      <c r="AC196" s="34"/>
      <c r="AD196" s="34"/>
      <c r="AE196" s="34"/>
      <c r="AR196" s="201" t="s">
        <v>298</v>
      </c>
      <c r="AT196" s="201" t="s">
        <v>222</v>
      </c>
      <c r="AU196" s="201" t="s">
        <v>89</v>
      </c>
      <c r="AY196" s="17" t="s">
        <v>220</v>
      </c>
      <c r="BE196" s="202">
        <f t="shared" si="34"/>
        <v>0</v>
      </c>
      <c r="BF196" s="202">
        <f t="shared" si="35"/>
        <v>0</v>
      </c>
      <c r="BG196" s="202">
        <f t="shared" si="36"/>
        <v>0</v>
      </c>
      <c r="BH196" s="202">
        <f t="shared" si="37"/>
        <v>0</v>
      </c>
      <c r="BI196" s="202">
        <f t="shared" si="38"/>
        <v>0</v>
      </c>
      <c r="BJ196" s="17" t="s">
        <v>89</v>
      </c>
      <c r="BK196" s="202">
        <f t="shared" si="39"/>
        <v>0</v>
      </c>
      <c r="BL196" s="17" t="s">
        <v>298</v>
      </c>
      <c r="BM196" s="201" t="s">
        <v>823</v>
      </c>
    </row>
    <row r="197" spans="1:65" s="2" customFormat="1" ht="33" customHeight="1">
      <c r="A197" s="34"/>
      <c r="B197" s="35"/>
      <c r="C197" s="190" t="s">
        <v>518</v>
      </c>
      <c r="D197" s="190" t="s">
        <v>222</v>
      </c>
      <c r="E197" s="191" t="s">
        <v>1871</v>
      </c>
      <c r="F197" s="192" t="s">
        <v>1872</v>
      </c>
      <c r="G197" s="193" t="s">
        <v>405</v>
      </c>
      <c r="H197" s="194">
        <v>6</v>
      </c>
      <c r="I197" s="195"/>
      <c r="J197" s="196">
        <f t="shared" si="30"/>
        <v>0</v>
      </c>
      <c r="K197" s="192" t="s">
        <v>1</v>
      </c>
      <c r="L197" s="39"/>
      <c r="M197" s="197" t="s">
        <v>1</v>
      </c>
      <c r="N197" s="198" t="s">
        <v>42</v>
      </c>
      <c r="O197" s="71"/>
      <c r="P197" s="199">
        <f t="shared" si="31"/>
        <v>0</v>
      </c>
      <c r="Q197" s="199">
        <v>0</v>
      </c>
      <c r="R197" s="199">
        <f t="shared" si="32"/>
        <v>0</v>
      </c>
      <c r="S197" s="199">
        <v>0</v>
      </c>
      <c r="T197" s="200">
        <f t="shared" si="33"/>
        <v>0</v>
      </c>
      <c r="U197" s="34"/>
      <c r="V197" s="34"/>
      <c r="W197" s="34"/>
      <c r="X197" s="34"/>
      <c r="Y197" s="34"/>
      <c r="Z197" s="34"/>
      <c r="AA197" s="34"/>
      <c r="AB197" s="34"/>
      <c r="AC197" s="34"/>
      <c r="AD197" s="34"/>
      <c r="AE197" s="34"/>
      <c r="AR197" s="201" t="s">
        <v>298</v>
      </c>
      <c r="AT197" s="201" t="s">
        <v>222</v>
      </c>
      <c r="AU197" s="201" t="s">
        <v>89</v>
      </c>
      <c r="AY197" s="17" t="s">
        <v>220</v>
      </c>
      <c r="BE197" s="202">
        <f t="shared" si="34"/>
        <v>0</v>
      </c>
      <c r="BF197" s="202">
        <f t="shared" si="35"/>
        <v>0</v>
      </c>
      <c r="BG197" s="202">
        <f t="shared" si="36"/>
        <v>0</v>
      </c>
      <c r="BH197" s="202">
        <f t="shared" si="37"/>
        <v>0</v>
      </c>
      <c r="BI197" s="202">
        <f t="shared" si="38"/>
        <v>0</v>
      </c>
      <c r="BJ197" s="17" t="s">
        <v>89</v>
      </c>
      <c r="BK197" s="202">
        <f t="shared" si="39"/>
        <v>0</v>
      </c>
      <c r="BL197" s="17" t="s">
        <v>298</v>
      </c>
      <c r="BM197" s="201" t="s">
        <v>835</v>
      </c>
    </row>
    <row r="198" spans="1:65" s="2" customFormat="1" ht="24">
      <c r="A198" s="34"/>
      <c r="B198" s="35"/>
      <c r="C198" s="190" t="s">
        <v>525</v>
      </c>
      <c r="D198" s="190" t="s">
        <v>222</v>
      </c>
      <c r="E198" s="191" t="s">
        <v>1893</v>
      </c>
      <c r="F198" s="192" t="s">
        <v>1894</v>
      </c>
      <c r="G198" s="193" t="s">
        <v>405</v>
      </c>
      <c r="H198" s="194">
        <v>6</v>
      </c>
      <c r="I198" s="195"/>
      <c r="J198" s="196">
        <f t="shared" si="30"/>
        <v>0</v>
      </c>
      <c r="K198" s="192" t="s">
        <v>1</v>
      </c>
      <c r="L198" s="39"/>
      <c r="M198" s="197" t="s">
        <v>1</v>
      </c>
      <c r="N198" s="198" t="s">
        <v>42</v>
      </c>
      <c r="O198" s="71"/>
      <c r="P198" s="199">
        <f t="shared" si="31"/>
        <v>0</v>
      </c>
      <c r="Q198" s="199">
        <v>0</v>
      </c>
      <c r="R198" s="199">
        <f t="shared" si="32"/>
        <v>0</v>
      </c>
      <c r="S198" s="199">
        <v>0</v>
      </c>
      <c r="T198" s="200">
        <f t="shared" si="33"/>
        <v>0</v>
      </c>
      <c r="U198" s="34"/>
      <c r="V198" s="34"/>
      <c r="W198" s="34"/>
      <c r="X198" s="34"/>
      <c r="Y198" s="34"/>
      <c r="Z198" s="34"/>
      <c r="AA198" s="34"/>
      <c r="AB198" s="34"/>
      <c r="AC198" s="34"/>
      <c r="AD198" s="34"/>
      <c r="AE198" s="34"/>
      <c r="AR198" s="201" t="s">
        <v>298</v>
      </c>
      <c r="AT198" s="201" t="s">
        <v>222</v>
      </c>
      <c r="AU198" s="201" t="s">
        <v>89</v>
      </c>
      <c r="AY198" s="17" t="s">
        <v>220</v>
      </c>
      <c r="BE198" s="202">
        <f t="shared" si="34"/>
        <v>0</v>
      </c>
      <c r="BF198" s="202">
        <f t="shared" si="35"/>
        <v>0</v>
      </c>
      <c r="BG198" s="202">
        <f t="shared" si="36"/>
        <v>0</v>
      </c>
      <c r="BH198" s="202">
        <f t="shared" si="37"/>
        <v>0</v>
      </c>
      <c r="BI198" s="202">
        <f t="shared" si="38"/>
        <v>0</v>
      </c>
      <c r="BJ198" s="17" t="s">
        <v>89</v>
      </c>
      <c r="BK198" s="202">
        <f t="shared" si="39"/>
        <v>0</v>
      </c>
      <c r="BL198" s="17" t="s">
        <v>298</v>
      </c>
      <c r="BM198" s="201" t="s">
        <v>845</v>
      </c>
    </row>
    <row r="199" spans="1:65" s="2" customFormat="1" ht="33" customHeight="1">
      <c r="A199" s="34"/>
      <c r="B199" s="35"/>
      <c r="C199" s="190" t="s">
        <v>531</v>
      </c>
      <c r="D199" s="190" t="s">
        <v>222</v>
      </c>
      <c r="E199" s="191" t="s">
        <v>1895</v>
      </c>
      <c r="F199" s="192" t="s">
        <v>1896</v>
      </c>
      <c r="G199" s="193" t="s">
        <v>405</v>
      </c>
      <c r="H199" s="194">
        <v>2</v>
      </c>
      <c r="I199" s="195"/>
      <c r="J199" s="196">
        <f t="shared" si="30"/>
        <v>0</v>
      </c>
      <c r="K199" s="192" t="s">
        <v>1</v>
      </c>
      <c r="L199" s="39"/>
      <c r="M199" s="197" t="s">
        <v>1</v>
      </c>
      <c r="N199" s="198" t="s">
        <v>42</v>
      </c>
      <c r="O199" s="71"/>
      <c r="P199" s="199">
        <f t="shared" si="31"/>
        <v>0</v>
      </c>
      <c r="Q199" s="199">
        <v>0</v>
      </c>
      <c r="R199" s="199">
        <f t="shared" si="32"/>
        <v>0</v>
      </c>
      <c r="S199" s="199">
        <v>0</v>
      </c>
      <c r="T199" s="200">
        <f t="shared" si="33"/>
        <v>0</v>
      </c>
      <c r="U199" s="34"/>
      <c r="V199" s="34"/>
      <c r="W199" s="34"/>
      <c r="X199" s="34"/>
      <c r="Y199" s="34"/>
      <c r="Z199" s="34"/>
      <c r="AA199" s="34"/>
      <c r="AB199" s="34"/>
      <c r="AC199" s="34"/>
      <c r="AD199" s="34"/>
      <c r="AE199" s="34"/>
      <c r="AR199" s="201" t="s">
        <v>298</v>
      </c>
      <c r="AT199" s="201" t="s">
        <v>222</v>
      </c>
      <c r="AU199" s="201" t="s">
        <v>89</v>
      </c>
      <c r="AY199" s="17" t="s">
        <v>220</v>
      </c>
      <c r="BE199" s="202">
        <f t="shared" si="34"/>
        <v>0</v>
      </c>
      <c r="BF199" s="202">
        <f t="shared" si="35"/>
        <v>0</v>
      </c>
      <c r="BG199" s="202">
        <f t="shared" si="36"/>
        <v>0</v>
      </c>
      <c r="BH199" s="202">
        <f t="shared" si="37"/>
        <v>0</v>
      </c>
      <c r="BI199" s="202">
        <f t="shared" si="38"/>
        <v>0</v>
      </c>
      <c r="BJ199" s="17" t="s">
        <v>89</v>
      </c>
      <c r="BK199" s="202">
        <f t="shared" si="39"/>
        <v>0</v>
      </c>
      <c r="BL199" s="17" t="s">
        <v>298</v>
      </c>
      <c r="BM199" s="201" t="s">
        <v>855</v>
      </c>
    </row>
    <row r="200" spans="1:65" s="2" customFormat="1" ht="16.5" customHeight="1">
      <c r="A200" s="34"/>
      <c r="B200" s="35"/>
      <c r="C200" s="190" t="s">
        <v>540</v>
      </c>
      <c r="D200" s="190" t="s">
        <v>222</v>
      </c>
      <c r="E200" s="191" t="s">
        <v>1897</v>
      </c>
      <c r="F200" s="192" t="s">
        <v>1898</v>
      </c>
      <c r="G200" s="193" t="s">
        <v>405</v>
      </c>
      <c r="H200" s="194">
        <v>2</v>
      </c>
      <c r="I200" s="195"/>
      <c r="J200" s="196">
        <f t="shared" si="30"/>
        <v>0</v>
      </c>
      <c r="K200" s="192" t="s">
        <v>1</v>
      </c>
      <c r="L200" s="39"/>
      <c r="M200" s="197" t="s">
        <v>1</v>
      </c>
      <c r="N200" s="198" t="s">
        <v>42</v>
      </c>
      <c r="O200" s="71"/>
      <c r="P200" s="199">
        <f t="shared" si="31"/>
        <v>0</v>
      </c>
      <c r="Q200" s="199">
        <v>0</v>
      </c>
      <c r="R200" s="199">
        <f t="shared" si="32"/>
        <v>0</v>
      </c>
      <c r="S200" s="199">
        <v>0</v>
      </c>
      <c r="T200" s="200">
        <f t="shared" si="33"/>
        <v>0</v>
      </c>
      <c r="U200" s="34"/>
      <c r="V200" s="34"/>
      <c r="W200" s="34"/>
      <c r="X200" s="34"/>
      <c r="Y200" s="34"/>
      <c r="Z200" s="34"/>
      <c r="AA200" s="34"/>
      <c r="AB200" s="34"/>
      <c r="AC200" s="34"/>
      <c r="AD200" s="34"/>
      <c r="AE200" s="34"/>
      <c r="AR200" s="201" t="s">
        <v>298</v>
      </c>
      <c r="AT200" s="201" t="s">
        <v>222</v>
      </c>
      <c r="AU200" s="201" t="s">
        <v>89</v>
      </c>
      <c r="AY200" s="17" t="s">
        <v>220</v>
      </c>
      <c r="BE200" s="202">
        <f t="shared" si="34"/>
        <v>0</v>
      </c>
      <c r="BF200" s="202">
        <f t="shared" si="35"/>
        <v>0</v>
      </c>
      <c r="BG200" s="202">
        <f t="shared" si="36"/>
        <v>0</v>
      </c>
      <c r="BH200" s="202">
        <f t="shared" si="37"/>
        <v>0</v>
      </c>
      <c r="BI200" s="202">
        <f t="shared" si="38"/>
        <v>0</v>
      </c>
      <c r="BJ200" s="17" t="s">
        <v>89</v>
      </c>
      <c r="BK200" s="202">
        <f t="shared" si="39"/>
        <v>0</v>
      </c>
      <c r="BL200" s="17" t="s">
        <v>298</v>
      </c>
      <c r="BM200" s="201" t="s">
        <v>864</v>
      </c>
    </row>
    <row r="201" spans="1:65" s="2" customFormat="1" ht="24">
      <c r="A201" s="34"/>
      <c r="B201" s="35"/>
      <c r="C201" s="190" t="s">
        <v>545</v>
      </c>
      <c r="D201" s="190" t="s">
        <v>222</v>
      </c>
      <c r="E201" s="191" t="s">
        <v>1899</v>
      </c>
      <c r="F201" s="192" t="s">
        <v>1900</v>
      </c>
      <c r="G201" s="193" t="s">
        <v>996</v>
      </c>
      <c r="H201" s="246"/>
      <c r="I201" s="195"/>
      <c r="J201" s="196">
        <f t="shared" si="30"/>
        <v>0</v>
      </c>
      <c r="K201" s="192" t="s">
        <v>1</v>
      </c>
      <c r="L201" s="39"/>
      <c r="M201" s="197" t="s">
        <v>1</v>
      </c>
      <c r="N201" s="198" t="s">
        <v>42</v>
      </c>
      <c r="O201" s="71"/>
      <c r="P201" s="199">
        <f t="shared" si="31"/>
        <v>0</v>
      </c>
      <c r="Q201" s="199">
        <v>0</v>
      </c>
      <c r="R201" s="199">
        <f t="shared" si="32"/>
        <v>0</v>
      </c>
      <c r="S201" s="199">
        <v>0</v>
      </c>
      <c r="T201" s="200">
        <f t="shared" si="33"/>
        <v>0</v>
      </c>
      <c r="U201" s="34"/>
      <c r="V201" s="34"/>
      <c r="W201" s="34"/>
      <c r="X201" s="34"/>
      <c r="Y201" s="34"/>
      <c r="Z201" s="34"/>
      <c r="AA201" s="34"/>
      <c r="AB201" s="34"/>
      <c r="AC201" s="34"/>
      <c r="AD201" s="34"/>
      <c r="AE201" s="34"/>
      <c r="AR201" s="201" t="s">
        <v>298</v>
      </c>
      <c r="AT201" s="201" t="s">
        <v>222</v>
      </c>
      <c r="AU201" s="201" t="s">
        <v>89</v>
      </c>
      <c r="AY201" s="17" t="s">
        <v>220</v>
      </c>
      <c r="BE201" s="202">
        <f t="shared" si="34"/>
        <v>0</v>
      </c>
      <c r="BF201" s="202">
        <f t="shared" si="35"/>
        <v>0</v>
      </c>
      <c r="BG201" s="202">
        <f t="shared" si="36"/>
        <v>0</v>
      </c>
      <c r="BH201" s="202">
        <f t="shared" si="37"/>
        <v>0</v>
      </c>
      <c r="BI201" s="202">
        <f t="shared" si="38"/>
        <v>0</v>
      </c>
      <c r="BJ201" s="17" t="s">
        <v>89</v>
      </c>
      <c r="BK201" s="202">
        <f t="shared" si="39"/>
        <v>0</v>
      </c>
      <c r="BL201" s="17" t="s">
        <v>298</v>
      </c>
      <c r="BM201" s="201" t="s">
        <v>874</v>
      </c>
    </row>
    <row r="202" spans="2:63" s="12" customFormat="1" ht="22.9" customHeight="1">
      <c r="B202" s="174"/>
      <c r="C202" s="175"/>
      <c r="D202" s="176" t="s">
        <v>75</v>
      </c>
      <c r="E202" s="188" t="s">
        <v>1901</v>
      </c>
      <c r="F202" s="188" t="s">
        <v>1902</v>
      </c>
      <c r="G202" s="175"/>
      <c r="H202" s="175"/>
      <c r="I202" s="178"/>
      <c r="J202" s="189">
        <f>BK202</f>
        <v>0</v>
      </c>
      <c r="K202" s="175"/>
      <c r="L202" s="180"/>
      <c r="M202" s="181"/>
      <c r="N202" s="182"/>
      <c r="O202" s="182"/>
      <c r="P202" s="183">
        <f>SUM(P203:P211)</f>
        <v>0</v>
      </c>
      <c r="Q202" s="182"/>
      <c r="R202" s="183">
        <f>SUM(R203:R211)</f>
        <v>0</v>
      </c>
      <c r="S202" s="182"/>
      <c r="T202" s="184">
        <f>SUM(T203:T211)</f>
        <v>0</v>
      </c>
      <c r="AR202" s="185" t="s">
        <v>83</v>
      </c>
      <c r="AT202" s="186" t="s">
        <v>75</v>
      </c>
      <c r="AU202" s="186" t="s">
        <v>83</v>
      </c>
      <c r="AY202" s="185" t="s">
        <v>220</v>
      </c>
      <c r="BK202" s="187">
        <f>SUM(BK203:BK211)</f>
        <v>0</v>
      </c>
    </row>
    <row r="203" spans="1:65" s="2" customFormat="1" ht="16.5" customHeight="1">
      <c r="A203" s="34"/>
      <c r="B203" s="35"/>
      <c r="C203" s="190" t="s">
        <v>549</v>
      </c>
      <c r="D203" s="190" t="s">
        <v>222</v>
      </c>
      <c r="E203" s="191" t="s">
        <v>1903</v>
      </c>
      <c r="F203" s="192" t="s">
        <v>1904</v>
      </c>
      <c r="G203" s="193" t="s">
        <v>308</v>
      </c>
      <c r="H203" s="194">
        <v>32</v>
      </c>
      <c r="I203" s="195"/>
      <c r="J203" s="196">
        <f aca="true" t="shared" si="40" ref="J203:J211">ROUND(I203*H203,2)</f>
        <v>0</v>
      </c>
      <c r="K203" s="192" t="s">
        <v>1</v>
      </c>
      <c r="L203" s="39"/>
      <c r="M203" s="197" t="s">
        <v>1</v>
      </c>
      <c r="N203" s="198" t="s">
        <v>42</v>
      </c>
      <c r="O203" s="71"/>
      <c r="P203" s="199">
        <f aca="true" t="shared" si="41" ref="P203:P211">O203*H203</f>
        <v>0</v>
      </c>
      <c r="Q203" s="199">
        <v>0</v>
      </c>
      <c r="R203" s="199">
        <f aca="true" t="shared" si="42" ref="R203:R211">Q203*H203</f>
        <v>0</v>
      </c>
      <c r="S203" s="199">
        <v>0</v>
      </c>
      <c r="T203" s="200">
        <f aca="true" t="shared" si="43" ref="T203:T211">S203*H203</f>
        <v>0</v>
      </c>
      <c r="U203" s="34"/>
      <c r="V203" s="34"/>
      <c r="W203" s="34"/>
      <c r="X203" s="34"/>
      <c r="Y203" s="34"/>
      <c r="Z203" s="34"/>
      <c r="AA203" s="34"/>
      <c r="AB203" s="34"/>
      <c r="AC203" s="34"/>
      <c r="AD203" s="34"/>
      <c r="AE203" s="34"/>
      <c r="AR203" s="201" t="s">
        <v>298</v>
      </c>
      <c r="AT203" s="201" t="s">
        <v>222</v>
      </c>
      <c r="AU203" s="201" t="s">
        <v>89</v>
      </c>
      <c r="AY203" s="17" t="s">
        <v>220</v>
      </c>
      <c r="BE203" s="202">
        <f aca="true" t="shared" si="44" ref="BE203:BE211">IF(N203="základní",J203,0)</f>
        <v>0</v>
      </c>
      <c r="BF203" s="202">
        <f aca="true" t="shared" si="45" ref="BF203:BF211">IF(N203="snížená",J203,0)</f>
        <v>0</v>
      </c>
      <c r="BG203" s="202">
        <f aca="true" t="shared" si="46" ref="BG203:BG211">IF(N203="zákl. přenesená",J203,0)</f>
        <v>0</v>
      </c>
      <c r="BH203" s="202">
        <f aca="true" t="shared" si="47" ref="BH203:BH211">IF(N203="sníž. přenesená",J203,0)</f>
        <v>0</v>
      </c>
      <c r="BI203" s="202">
        <f aca="true" t="shared" si="48" ref="BI203:BI211">IF(N203="nulová",J203,0)</f>
        <v>0</v>
      </c>
      <c r="BJ203" s="17" t="s">
        <v>89</v>
      </c>
      <c r="BK203" s="202">
        <f aca="true" t="shared" si="49" ref="BK203:BK211">ROUND(I203*H203,2)</f>
        <v>0</v>
      </c>
      <c r="BL203" s="17" t="s">
        <v>298</v>
      </c>
      <c r="BM203" s="201" t="s">
        <v>883</v>
      </c>
    </row>
    <row r="204" spans="1:65" s="2" customFormat="1" ht="16.5" customHeight="1">
      <c r="A204" s="34"/>
      <c r="B204" s="35"/>
      <c r="C204" s="190" t="s">
        <v>554</v>
      </c>
      <c r="D204" s="190" t="s">
        <v>222</v>
      </c>
      <c r="E204" s="191" t="s">
        <v>1905</v>
      </c>
      <c r="F204" s="192" t="s">
        <v>1906</v>
      </c>
      <c r="G204" s="193" t="s">
        <v>308</v>
      </c>
      <c r="H204" s="194">
        <v>29</v>
      </c>
      <c r="I204" s="195"/>
      <c r="J204" s="196">
        <f t="shared" si="40"/>
        <v>0</v>
      </c>
      <c r="K204" s="192" t="s">
        <v>1</v>
      </c>
      <c r="L204" s="39"/>
      <c r="M204" s="197" t="s">
        <v>1</v>
      </c>
      <c r="N204" s="198" t="s">
        <v>42</v>
      </c>
      <c r="O204" s="71"/>
      <c r="P204" s="199">
        <f t="shared" si="41"/>
        <v>0</v>
      </c>
      <c r="Q204" s="199">
        <v>0</v>
      </c>
      <c r="R204" s="199">
        <f t="shared" si="42"/>
        <v>0</v>
      </c>
      <c r="S204" s="199">
        <v>0</v>
      </c>
      <c r="T204" s="200">
        <f t="shared" si="43"/>
        <v>0</v>
      </c>
      <c r="U204" s="34"/>
      <c r="V204" s="34"/>
      <c r="W204" s="34"/>
      <c r="X204" s="34"/>
      <c r="Y204" s="34"/>
      <c r="Z204" s="34"/>
      <c r="AA204" s="34"/>
      <c r="AB204" s="34"/>
      <c r="AC204" s="34"/>
      <c r="AD204" s="34"/>
      <c r="AE204" s="34"/>
      <c r="AR204" s="201" t="s">
        <v>298</v>
      </c>
      <c r="AT204" s="201" t="s">
        <v>222</v>
      </c>
      <c r="AU204" s="201" t="s">
        <v>89</v>
      </c>
      <c r="AY204" s="17" t="s">
        <v>220</v>
      </c>
      <c r="BE204" s="202">
        <f t="shared" si="44"/>
        <v>0</v>
      </c>
      <c r="BF204" s="202">
        <f t="shared" si="45"/>
        <v>0</v>
      </c>
      <c r="BG204" s="202">
        <f t="shared" si="46"/>
        <v>0</v>
      </c>
      <c r="BH204" s="202">
        <f t="shared" si="47"/>
        <v>0</v>
      </c>
      <c r="BI204" s="202">
        <f t="shared" si="48"/>
        <v>0</v>
      </c>
      <c r="BJ204" s="17" t="s">
        <v>89</v>
      </c>
      <c r="BK204" s="202">
        <f t="shared" si="49"/>
        <v>0</v>
      </c>
      <c r="BL204" s="17" t="s">
        <v>298</v>
      </c>
      <c r="BM204" s="201" t="s">
        <v>891</v>
      </c>
    </row>
    <row r="205" spans="1:65" s="2" customFormat="1" ht="16.5" customHeight="1">
      <c r="A205" s="34"/>
      <c r="B205" s="35"/>
      <c r="C205" s="190" t="s">
        <v>557</v>
      </c>
      <c r="D205" s="190" t="s">
        <v>222</v>
      </c>
      <c r="E205" s="191" t="s">
        <v>1907</v>
      </c>
      <c r="F205" s="192" t="s">
        <v>1908</v>
      </c>
      <c r="G205" s="193" t="s">
        <v>308</v>
      </c>
      <c r="H205" s="194">
        <v>61</v>
      </c>
      <c r="I205" s="195"/>
      <c r="J205" s="196">
        <f t="shared" si="40"/>
        <v>0</v>
      </c>
      <c r="K205" s="192" t="s">
        <v>1</v>
      </c>
      <c r="L205" s="39"/>
      <c r="M205" s="197" t="s">
        <v>1</v>
      </c>
      <c r="N205" s="198" t="s">
        <v>42</v>
      </c>
      <c r="O205" s="71"/>
      <c r="P205" s="199">
        <f t="shared" si="41"/>
        <v>0</v>
      </c>
      <c r="Q205" s="199">
        <v>0</v>
      </c>
      <c r="R205" s="199">
        <f t="shared" si="42"/>
        <v>0</v>
      </c>
      <c r="S205" s="199">
        <v>0</v>
      </c>
      <c r="T205" s="200">
        <f t="shared" si="43"/>
        <v>0</v>
      </c>
      <c r="U205" s="34"/>
      <c r="V205" s="34"/>
      <c r="W205" s="34"/>
      <c r="X205" s="34"/>
      <c r="Y205" s="34"/>
      <c r="Z205" s="34"/>
      <c r="AA205" s="34"/>
      <c r="AB205" s="34"/>
      <c r="AC205" s="34"/>
      <c r="AD205" s="34"/>
      <c r="AE205" s="34"/>
      <c r="AR205" s="201" t="s">
        <v>298</v>
      </c>
      <c r="AT205" s="201" t="s">
        <v>222</v>
      </c>
      <c r="AU205" s="201" t="s">
        <v>89</v>
      </c>
      <c r="AY205" s="17" t="s">
        <v>220</v>
      </c>
      <c r="BE205" s="202">
        <f t="shared" si="44"/>
        <v>0</v>
      </c>
      <c r="BF205" s="202">
        <f t="shared" si="45"/>
        <v>0</v>
      </c>
      <c r="BG205" s="202">
        <f t="shared" si="46"/>
        <v>0</v>
      </c>
      <c r="BH205" s="202">
        <f t="shared" si="47"/>
        <v>0</v>
      </c>
      <c r="BI205" s="202">
        <f t="shared" si="48"/>
        <v>0</v>
      </c>
      <c r="BJ205" s="17" t="s">
        <v>89</v>
      </c>
      <c r="BK205" s="202">
        <f t="shared" si="49"/>
        <v>0</v>
      </c>
      <c r="BL205" s="17" t="s">
        <v>298</v>
      </c>
      <c r="BM205" s="201" t="s">
        <v>900</v>
      </c>
    </row>
    <row r="206" spans="1:65" s="2" customFormat="1" ht="16.5" customHeight="1">
      <c r="A206" s="34"/>
      <c r="B206" s="35"/>
      <c r="C206" s="190" t="s">
        <v>563</v>
      </c>
      <c r="D206" s="190" t="s">
        <v>222</v>
      </c>
      <c r="E206" s="191" t="s">
        <v>1909</v>
      </c>
      <c r="F206" s="192" t="s">
        <v>1910</v>
      </c>
      <c r="G206" s="193" t="s">
        <v>308</v>
      </c>
      <c r="H206" s="194">
        <v>61</v>
      </c>
      <c r="I206" s="195"/>
      <c r="J206" s="196">
        <f t="shared" si="40"/>
        <v>0</v>
      </c>
      <c r="K206" s="192" t="s">
        <v>1</v>
      </c>
      <c r="L206" s="39"/>
      <c r="M206" s="197" t="s">
        <v>1</v>
      </c>
      <c r="N206" s="198" t="s">
        <v>42</v>
      </c>
      <c r="O206" s="71"/>
      <c r="P206" s="199">
        <f t="shared" si="41"/>
        <v>0</v>
      </c>
      <c r="Q206" s="199">
        <v>0</v>
      </c>
      <c r="R206" s="199">
        <f t="shared" si="42"/>
        <v>0</v>
      </c>
      <c r="S206" s="199">
        <v>0</v>
      </c>
      <c r="T206" s="200">
        <f t="shared" si="43"/>
        <v>0</v>
      </c>
      <c r="U206" s="34"/>
      <c r="V206" s="34"/>
      <c r="W206" s="34"/>
      <c r="X206" s="34"/>
      <c r="Y206" s="34"/>
      <c r="Z206" s="34"/>
      <c r="AA206" s="34"/>
      <c r="AB206" s="34"/>
      <c r="AC206" s="34"/>
      <c r="AD206" s="34"/>
      <c r="AE206" s="34"/>
      <c r="AR206" s="201" t="s">
        <v>298</v>
      </c>
      <c r="AT206" s="201" t="s">
        <v>222</v>
      </c>
      <c r="AU206" s="201" t="s">
        <v>89</v>
      </c>
      <c r="AY206" s="17" t="s">
        <v>220</v>
      </c>
      <c r="BE206" s="202">
        <f t="shared" si="44"/>
        <v>0</v>
      </c>
      <c r="BF206" s="202">
        <f t="shared" si="45"/>
        <v>0</v>
      </c>
      <c r="BG206" s="202">
        <f t="shared" si="46"/>
        <v>0</v>
      </c>
      <c r="BH206" s="202">
        <f t="shared" si="47"/>
        <v>0</v>
      </c>
      <c r="BI206" s="202">
        <f t="shared" si="48"/>
        <v>0</v>
      </c>
      <c r="BJ206" s="17" t="s">
        <v>89</v>
      </c>
      <c r="BK206" s="202">
        <f t="shared" si="49"/>
        <v>0</v>
      </c>
      <c r="BL206" s="17" t="s">
        <v>298</v>
      </c>
      <c r="BM206" s="201" t="s">
        <v>910</v>
      </c>
    </row>
    <row r="207" spans="1:65" s="2" customFormat="1" ht="16.5" customHeight="1">
      <c r="A207" s="34"/>
      <c r="B207" s="35"/>
      <c r="C207" s="190" t="s">
        <v>568</v>
      </c>
      <c r="D207" s="190" t="s">
        <v>222</v>
      </c>
      <c r="E207" s="191" t="s">
        <v>1911</v>
      </c>
      <c r="F207" s="192" t="s">
        <v>1912</v>
      </c>
      <c r="G207" s="193" t="s">
        <v>308</v>
      </c>
      <c r="H207" s="194">
        <v>61</v>
      </c>
      <c r="I207" s="195"/>
      <c r="J207" s="196">
        <f t="shared" si="40"/>
        <v>0</v>
      </c>
      <c r="K207" s="192" t="s">
        <v>1</v>
      </c>
      <c r="L207" s="39"/>
      <c r="M207" s="197" t="s">
        <v>1</v>
      </c>
      <c r="N207" s="198" t="s">
        <v>42</v>
      </c>
      <c r="O207" s="71"/>
      <c r="P207" s="199">
        <f t="shared" si="41"/>
        <v>0</v>
      </c>
      <c r="Q207" s="199">
        <v>0</v>
      </c>
      <c r="R207" s="199">
        <f t="shared" si="42"/>
        <v>0</v>
      </c>
      <c r="S207" s="199">
        <v>0</v>
      </c>
      <c r="T207" s="200">
        <f t="shared" si="43"/>
        <v>0</v>
      </c>
      <c r="U207" s="34"/>
      <c r="V207" s="34"/>
      <c r="W207" s="34"/>
      <c r="X207" s="34"/>
      <c r="Y207" s="34"/>
      <c r="Z207" s="34"/>
      <c r="AA207" s="34"/>
      <c r="AB207" s="34"/>
      <c r="AC207" s="34"/>
      <c r="AD207" s="34"/>
      <c r="AE207" s="34"/>
      <c r="AR207" s="201" t="s">
        <v>298</v>
      </c>
      <c r="AT207" s="201" t="s">
        <v>222</v>
      </c>
      <c r="AU207" s="201" t="s">
        <v>89</v>
      </c>
      <c r="AY207" s="17" t="s">
        <v>220</v>
      </c>
      <c r="BE207" s="202">
        <f t="shared" si="44"/>
        <v>0</v>
      </c>
      <c r="BF207" s="202">
        <f t="shared" si="45"/>
        <v>0</v>
      </c>
      <c r="BG207" s="202">
        <f t="shared" si="46"/>
        <v>0</v>
      </c>
      <c r="BH207" s="202">
        <f t="shared" si="47"/>
        <v>0</v>
      </c>
      <c r="BI207" s="202">
        <f t="shared" si="48"/>
        <v>0</v>
      </c>
      <c r="BJ207" s="17" t="s">
        <v>89</v>
      </c>
      <c r="BK207" s="202">
        <f t="shared" si="49"/>
        <v>0</v>
      </c>
      <c r="BL207" s="17" t="s">
        <v>298</v>
      </c>
      <c r="BM207" s="201" t="s">
        <v>920</v>
      </c>
    </row>
    <row r="208" spans="1:65" s="2" customFormat="1" ht="16.5" customHeight="1">
      <c r="A208" s="34"/>
      <c r="B208" s="35"/>
      <c r="C208" s="190" t="s">
        <v>572</v>
      </c>
      <c r="D208" s="190" t="s">
        <v>222</v>
      </c>
      <c r="E208" s="191" t="s">
        <v>1818</v>
      </c>
      <c r="F208" s="192" t="s">
        <v>1819</v>
      </c>
      <c r="G208" s="193" t="s">
        <v>1500</v>
      </c>
      <c r="H208" s="194">
        <v>20</v>
      </c>
      <c r="I208" s="195"/>
      <c r="J208" s="196">
        <f t="shared" si="40"/>
        <v>0</v>
      </c>
      <c r="K208" s="192" t="s">
        <v>1</v>
      </c>
      <c r="L208" s="39"/>
      <c r="M208" s="197" t="s">
        <v>1</v>
      </c>
      <c r="N208" s="198" t="s">
        <v>42</v>
      </c>
      <c r="O208" s="71"/>
      <c r="P208" s="199">
        <f t="shared" si="41"/>
        <v>0</v>
      </c>
      <c r="Q208" s="199">
        <v>0</v>
      </c>
      <c r="R208" s="199">
        <f t="shared" si="42"/>
        <v>0</v>
      </c>
      <c r="S208" s="199">
        <v>0</v>
      </c>
      <c r="T208" s="200">
        <f t="shared" si="43"/>
        <v>0</v>
      </c>
      <c r="U208" s="34"/>
      <c r="V208" s="34"/>
      <c r="W208" s="34"/>
      <c r="X208" s="34"/>
      <c r="Y208" s="34"/>
      <c r="Z208" s="34"/>
      <c r="AA208" s="34"/>
      <c r="AB208" s="34"/>
      <c r="AC208" s="34"/>
      <c r="AD208" s="34"/>
      <c r="AE208" s="34"/>
      <c r="AR208" s="201" t="s">
        <v>298</v>
      </c>
      <c r="AT208" s="201" t="s">
        <v>222</v>
      </c>
      <c r="AU208" s="201" t="s">
        <v>89</v>
      </c>
      <c r="AY208" s="17" t="s">
        <v>220</v>
      </c>
      <c r="BE208" s="202">
        <f t="shared" si="44"/>
        <v>0</v>
      </c>
      <c r="BF208" s="202">
        <f t="shared" si="45"/>
        <v>0</v>
      </c>
      <c r="BG208" s="202">
        <f t="shared" si="46"/>
        <v>0</v>
      </c>
      <c r="BH208" s="202">
        <f t="shared" si="47"/>
        <v>0</v>
      </c>
      <c r="BI208" s="202">
        <f t="shared" si="48"/>
        <v>0</v>
      </c>
      <c r="BJ208" s="17" t="s">
        <v>89</v>
      </c>
      <c r="BK208" s="202">
        <f t="shared" si="49"/>
        <v>0</v>
      </c>
      <c r="BL208" s="17" t="s">
        <v>298</v>
      </c>
      <c r="BM208" s="201" t="s">
        <v>935</v>
      </c>
    </row>
    <row r="209" spans="1:65" s="2" customFormat="1" ht="16.5" customHeight="1">
      <c r="A209" s="34"/>
      <c r="B209" s="35"/>
      <c r="C209" s="190" t="s">
        <v>576</v>
      </c>
      <c r="D209" s="190" t="s">
        <v>222</v>
      </c>
      <c r="E209" s="191" t="s">
        <v>1820</v>
      </c>
      <c r="F209" s="192" t="s">
        <v>1821</v>
      </c>
      <c r="G209" s="193" t="s">
        <v>1822</v>
      </c>
      <c r="H209" s="194">
        <v>5</v>
      </c>
      <c r="I209" s="195"/>
      <c r="J209" s="196">
        <f t="shared" si="40"/>
        <v>0</v>
      </c>
      <c r="K209" s="192" t="s">
        <v>1</v>
      </c>
      <c r="L209" s="39"/>
      <c r="M209" s="197" t="s">
        <v>1</v>
      </c>
      <c r="N209" s="198" t="s">
        <v>42</v>
      </c>
      <c r="O209" s="71"/>
      <c r="P209" s="199">
        <f t="shared" si="41"/>
        <v>0</v>
      </c>
      <c r="Q209" s="199">
        <v>0</v>
      </c>
      <c r="R209" s="199">
        <f t="shared" si="42"/>
        <v>0</v>
      </c>
      <c r="S209" s="199">
        <v>0</v>
      </c>
      <c r="T209" s="200">
        <f t="shared" si="43"/>
        <v>0</v>
      </c>
      <c r="U209" s="34"/>
      <c r="V209" s="34"/>
      <c r="W209" s="34"/>
      <c r="X209" s="34"/>
      <c r="Y209" s="34"/>
      <c r="Z209" s="34"/>
      <c r="AA209" s="34"/>
      <c r="AB209" s="34"/>
      <c r="AC209" s="34"/>
      <c r="AD209" s="34"/>
      <c r="AE209" s="34"/>
      <c r="AR209" s="201" t="s">
        <v>298</v>
      </c>
      <c r="AT209" s="201" t="s">
        <v>222</v>
      </c>
      <c r="AU209" s="201" t="s">
        <v>89</v>
      </c>
      <c r="AY209" s="17" t="s">
        <v>220</v>
      </c>
      <c r="BE209" s="202">
        <f t="shared" si="44"/>
        <v>0</v>
      </c>
      <c r="BF209" s="202">
        <f t="shared" si="45"/>
        <v>0</v>
      </c>
      <c r="BG209" s="202">
        <f t="shared" si="46"/>
        <v>0</v>
      </c>
      <c r="BH209" s="202">
        <f t="shared" si="47"/>
        <v>0</v>
      </c>
      <c r="BI209" s="202">
        <f t="shared" si="48"/>
        <v>0</v>
      </c>
      <c r="BJ209" s="17" t="s">
        <v>89</v>
      </c>
      <c r="BK209" s="202">
        <f t="shared" si="49"/>
        <v>0</v>
      </c>
      <c r="BL209" s="17" t="s">
        <v>298</v>
      </c>
      <c r="BM209" s="201" t="s">
        <v>945</v>
      </c>
    </row>
    <row r="210" spans="1:65" s="2" customFormat="1" ht="36">
      <c r="A210" s="34"/>
      <c r="B210" s="35"/>
      <c r="C210" s="190" t="s">
        <v>580</v>
      </c>
      <c r="D210" s="190" t="s">
        <v>222</v>
      </c>
      <c r="E210" s="191" t="s">
        <v>1913</v>
      </c>
      <c r="F210" s="192" t="s">
        <v>1914</v>
      </c>
      <c r="G210" s="193" t="s">
        <v>867</v>
      </c>
      <c r="H210" s="194">
        <v>3</v>
      </c>
      <c r="I210" s="195"/>
      <c r="J210" s="196">
        <f t="shared" si="40"/>
        <v>0</v>
      </c>
      <c r="K210" s="192" t="s">
        <v>1</v>
      </c>
      <c r="L210" s="39"/>
      <c r="M210" s="197" t="s">
        <v>1</v>
      </c>
      <c r="N210" s="198" t="s">
        <v>42</v>
      </c>
      <c r="O210" s="71"/>
      <c r="P210" s="199">
        <f t="shared" si="41"/>
        <v>0</v>
      </c>
      <c r="Q210" s="199">
        <v>0</v>
      </c>
      <c r="R210" s="199">
        <f t="shared" si="42"/>
        <v>0</v>
      </c>
      <c r="S210" s="199">
        <v>0</v>
      </c>
      <c r="T210" s="200">
        <f t="shared" si="43"/>
        <v>0</v>
      </c>
      <c r="U210" s="34"/>
      <c r="V210" s="34"/>
      <c r="W210" s="34"/>
      <c r="X210" s="34"/>
      <c r="Y210" s="34"/>
      <c r="Z210" s="34"/>
      <c r="AA210" s="34"/>
      <c r="AB210" s="34"/>
      <c r="AC210" s="34"/>
      <c r="AD210" s="34"/>
      <c r="AE210" s="34"/>
      <c r="AR210" s="201" t="s">
        <v>298</v>
      </c>
      <c r="AT210" s="201" t="s">
        <v>222</v>
      </c>
      <c r="AU210" s="201" t="s">
        <v>89</v>
      </c>
      <c r="AY210" s="17" t="s">
        <v>220</v>
      </c>
      <c r="BE210" s="202">
        <f t="shared" si="44"/>
        <v>0</v>
      </c>
      <c r="BF210" s="202">
        <f t="shared" si="45"/>
        <v>0</v>
      </c>
      <c r="BG210" s="202">
        <f t="shared" si="46"/>
        <v>0</v>
      </c>
      <c r="BH210" s="202">
        <f t="shared" si="47"/>
        <v>0</v>
      </c>
      <c r="BI210" s="202">
        <f t="shared" si="48"/>
        <v>0</v>
      </c>
      <c r="BJ210" s="17" t="s">
        <v>89</v>
      </c>
      <c r="BK210" s="202">
        <f t="shared" si="49"/>
        <v>0</v>
      </c>
      <c r="BL210" s="17" t="s">
        <v>298</v>
      </c>
      <c r="BM210" s="201" t="s">
        <v>953</v>
      </c>
    </row>
    <row r="211" spans="1:65" s="2" customFormat="1" ht="21.75" customHeight="1">
      <c r="A211" s="34"/>
      <c r="B211" s="35"/>
      <c r="C211" s="190" t="s">
        <v>585</v>
      </c>
      <c r="D211" s="190" t="s">
        <v>222</v>
      </c>
      <c r="E211" s="191" t="s">
        <v>1796</v>
      </c>
      <c r="F211" s="192" t="s">
        <v>1797</v>
      </c>
      <c r="G211" s="193" t="s">
        <v>996</v>
      </c>
      <c r="H211" s="246"/>
      <c r="I211" s="195"/>
      <c r="J211" s="196">
        <f t="shared" si="40"/>
        <v>0</v>
      </c>
      <c r="K211" s="192" t="s">
        <v>1</v>
      </c>
      <c r="L211" s="39"/>
      <c r="M211" s="197" t="s">
        <v>1</v>
      </c>
      <c r="N211" s="198" t="s">
        <v>42</v>
      </c>
      <c r="O211" s="71"/>
      <c r="P211" s="199">
        <f t="shared" si="41"/>
        <v>0</v>
      </c>
      <c r="Q211" s="199">
        <v>0</v>
      </c>
      <c r="R211" s="199">
        <f t="shared" si="42"/>
        <v>0</v>
      </c>
      <c r="S211" s="199">
        <v>0</v>
      </c>
      <c r="T211" s="200">
        <f t="shared" si="43"/>
        <v>0</v>
      </c>
      <c r="U211" s="34"/>
      <c r="V211" s="34"/>
      <c r="W211" s="34"/>
      <c r="X211" s="34"/>
      <c r="Y211" s="34"/>
      <c r="Z211" s="34"/>
      <c r="AA211" s="34"/>
      <c r="AB211" s="34"/>
      <c r="AC211" s="34"/>
      <c r="AD211" s="34"/>
      <c r="AE211" s="34"/>
      <c r="AR211" s="201" t="s">
        <v>298</v>
      </c>
      <c r="AT211" s="201" t="s">
        <v>222</v>
      </c>
      <c r="AU211" s="201" t="s">
        <v>89</v>
      </c>
      <c r="AY211" s="17" t="s">
        <v>220</v>
      </c>
      <c r="BE211" s="202">
        <f t="shared" si="44"/>
        <v>0</v>
      </c>
      <c r="BF211" s="202">
        <f t="shared" si="45"/>
        <v>0</v>
      </c>
      <c r="BG211" s="202">
        <f t="shared" si="46"/>
        <v>0</v>
      </c>
      <c r="BH211" s="202">
        <f t="shared" si="47"/>
        <v>0</v>
      </c>
      <c r="BI211" s="202">
        <f t="shared" si="48"/>
        <v>0</v>
      </c>
      <c r="BJ211" s="17" t="s">
        <v>89</v>
      </c>
      <c r="BK211" s="202">
        <f t="shared" si="49"/>
        <v>0</v>
      </c>
      <c r="BL211" s="17" t="s">
        <v>298</v>
      </c>
      <c r="BM211" s="201" t="s">
        <v>963</v>
      </c>
    </row>
    <row r="212" spans="2:63" s="12" customFormat="1" ht="22.9" customHeight="1">
      <c r="B212" s="174"/>
      <c r="C212" s="175"/>
      <c r="D212" s="176" t="s">
        <v>75</v>
      </c>
      <c r="E212" s="188" t="s">
        <v>1915</v>
      </c>
      <c r="F212" s="188" t="s">
        <v>1916</v>
      </c>
      <c r="G212" s="175"/>
      <c r="H212" s="175"/>
      <c r="I212" s="178"/>
      <c r="J212" s="189">
        <f>BK212</f>
        <v>0</v>
      </c>
      <c r="K212" s="175"/>
      <c r="L212" s="180"/>
      <c r="M212" s="181"/>
      <c r="N212" s="182"/>
      <c r="O212" s="182"/>
      <c r="P212" s="183">
        <f>SUM(P213:P223)</f>
        <v>0</v>
      </c>
      <c r="Q212" s="182"/>
      <c r="R212" s="183">
        <f>SUM(R213:R223)</f>
        <v>0</v>
      </c>
      <c r="S212" s="182"/>
      <c r="T212" s="184">
        <f>SUM(T213:T223)</f>
        <v>0</v>
      </c>
      <c r="AR212" s="185" t="s">
        <v>83</v>
      </c>
      <c r="AT212" s="186" t="s">
        <v>75</v>
      </c>
      <c r="AU212" s="186" t="s">
        <v>83</v>
      </c>
      <c r="AY212" s="185" t="s">
        <v>220</v>
      </c>
      <c r="BK212" s="187">
        <f>SUM(BK213:BK223)</f>
        <v>0</v>
      </c>
    </row>
    <row r="213" spans="1:65" s="2" customFormat="1" ht="24">
      <c r="A213" s="34"/>
      <c r="B213" s="35"/>
      <c r="C213" s="190" t="s">
        <v>602</v>
      </c>
      <c r="D213" s="190" t="s">
        <v>222</v>
      </c>
      <c r="E213" s="191" t="s">
        <v>1917</v>
      </c>
      <c r="F213" s="192" t="s">
        <v>1918</v>
      </c>
      <c r="G213" s="193" t="s">
        <v>308</v>
      </c>
      <c r="H213" s="194">
        <v>775</v>
      </c>
      <c r="I213" s="195"/>
      <c r="J213" s="196">
        <f aca="true" t="shared" si="50" ref="J213:J223">ROUND(I213*H213,2)</f>
        <v>0</v>
      </c>
      <c r="K213" s="192" t="s">
        <v>1</v>
      </c>
      <c r="L213" s="39"/>
      <c r="M213" s="197" t="s">
        <v>1</v>
      </c>
      <c r="N213" s="198" t="s">
        <v>42</v>
      </c>
      <c r="O213" s="71"/>
      <c r="P213" s="199">
        <f aca="true" t="shared" si="51" ref="P213:P223">O213*H213</f>
        <v>0</v>
      </c>
      <c r="Q213" s="199">
        <v>0</v>
      </c>
      <c r="R213" s="199">
        <f aca="true" t="shared" si="52" ref="R213:R223">Q213*H213</f>
        <v>0</v>
      </c>
      <c r="S213" s="199">
        <v>0</v>
      </c>
      <c r="T213" s="200">
        <f aca="true" t="shared" si="53" ref="T213:T223">S213*H213</f>
        <v>0</v>
      </c>
      <c r="U213" s="34"/>
      <c r="V213" s="34"/>
      <c r="W213" s="34"/>
      <c r="X213" s="34"/>
      <c r="Y213" s="34"/>
      <c r="Z213" s="34"/>
      <c r="AA213" s="34"/>
      <c r="AB213" s="34"/>
      <c r="AC213" s="34"/>
      <c r="AD213" s="34"/>
      <c r="AE213" s="34"/>
      <c r="AR213" s="201" t="s">
        <v>298</v>
      </c>
      <c r="AT213" s="201" t="s">
        <v>222</v>
      </c>
      <c r="AU213" s="201" t="s">
        <v>89</v>
      </c>
      <c r="AY213" s="17" t="s">
        <v>220</v>
      </c>
      <c r="BE213" s="202">
        <f aca="true" t="shared" si="54" ref="BE213:BE223">IF(N213="základní",J213,0)</f>
        <v>0</v>
      </c>
      <c r="BF213" s="202">
        <f aca="true" t="shared" si="55" ref="BF213:BF223">IF(N213="snížená",J213,0)</f>
        <v>0</v>
      </c>
      <c r="BG213" s="202">
        <f aca="true" t="shared" si="56" ref="BG213:BG223">IF(N213="zákl. přenesená",J213,0)</f>
        <v>0</v>
      </c>
      <c r="BH213" s="202">
        <f aca="true" t="shared" si="57" ref="BH213:BH223">IF(N213="sníž. přenesená",J213,0)</f>
        <v>0</v>
      </c>
      <c r="BI213" s="202">
        <f aca="true" t="shared" si="58" ref="BI213:BI223">IF(N213="nulová",J213,0)</f>
        <v>0</v>
      </c>
      <c r="BJ213" s="17" t="s">
        <v>89</v>
      </c>
      <c r="BK213" s="202">
        <f aca="true" t="shared" si="59" ref="BK213:BK223">ROUND(I213*H213,2)</f>
        <v>0</v>
      </c>
      <c r="BL213" s="17" t="s">
        <v>298</v>
      </c>
      <c r="BM213" s="201" t="s">
        <v>971</v>
      </c>
    </row>
    <row r="214" spans="1:65" s="2" customFormat="1" ht="24">
      <c r="A214" s="34"/>
      <c r="B214" s="35"/>
      <c r="C214" s="190" t="s">
        <v>614</v>
      </c>
      <c r="D214" s="190" t="s">
        <v>222</v>
      </c>
      <c r="E214" s="191" t="s">
        <v>1919</v>
      </c>
      <c r="F214" s="192" t="s">
        <v>1920</v>
      </c>
      <c r="G214" s="193" t="s">
        <v>308</v>
      </c>
      <c r="H214" s="194">
        <v>192</v>
      </c>
      <c r="I214" s="195"/>
      <c r="J214" s="196">
        <f t="shared" si="50"/>
        <v>0</v>
      </c>
      <c r="K214" s="192" t="s">
        <v>1</v>
      </c>
      <c r="L214" s="39"/>
      <c r="M214" s="197" t="s">
        <v>1</v>
      </c>
      <c r="N214" s="198" t="s">
        <v>42</v>
      </c>
      <c r="O214" s="71"/>
      <c r="P214" s="199">
        <f t="shared" si="51"/>
        <v>0</v>
      </c>
      <c r="Q214" s="199">
        <v>0</v>
      </c>
      <c r="R214" s="199">
        <f t="shared" si="52"/>
        <v>0</v>
      </c>
      <c r="S214" s="199">
        <v>0</v>
      </c>
      <c r="T214" s="200">
        <f t="shared" si="53"/>
        <v>0</v>
      </c>
      <c r="U214" s="34"/>
      <c r="V214" s="34"/>
      <c r="W214" s="34"/>
      <c r="X214" s="34"/>
      <c r="Y214" s="34"/>
      <c r="Z214" s="34"/>
      <c r="AA214" s="34"/>
      <c r="AB214" s="34"/>
      <c r="AC214" s="34"/>
      <c r="AD214" s="34"/>
      <c r="AE214" s="34"/>
      <c r="AR214" s="201" t="s">
        <v>298</v>
      </c>
      <c r="AT214" s="201" t="s">
        <v>222</v>
      </c>
      <c r="AU214" s="201" t="s">
        <v>89</v>
      </c>
      <c r="AY214" s="17" t="s">
        <v>220</v>
      </c>
      <c r="BE214" s="202">
        <f t="shared" si="54"/>
        <v>0</v>
      </c>
      <c r="BF214" s="202">
        <f t="shared" si="55"/>
        <v>0</v>
      </c>
      <c r="BG214" s="202">
        <f t="shared" si="56"/>
        <v>0</v>
      </c>
      <c r="BH214" s="202">
        <f t="shared" si="57"/>
        <v>0</v>
      </c>
      <c r="BI214" s="202">
        <f t="shared" si="58"/>
        <v>0</v>
      </c>
      <c r="BJ214" s="17" t="s">
        <v>89</v>
      </c>
      <c r="BK214" s="202">
        <f t="shared" si="59"/>
        <v>0</v>
      </c>
      <c r="BL214" s="17" t="s">
        <v>298</v>
      </c>
      <c r="BM214" s="201" t="s">
        <v>979</v>
      </c>
    </row>
    <row r="215" spans="1:65" s="2" customFormat="1" ht="24">
      <c r="A215" s="34"/>
      <c r="B215" s="35"/>
      <c r="C215" s="190" t="s">
        <v>618</v>
      </c>
      <c r="D215" s="190" t="s">
        <v>222</v>
      </c>
      <c r="E215" s="191" t="s">
        <v>1921</v>
      </c>
      <c r="F215" s="192" t="s">
        <v>1922</v>
      </c>
      <c r="G215" s="193" t="s">
        <v>308</v>
      </c>
      <c r="H215" s="194">
        <v>236</v>
      </c>
      <c r="I215" s="195"/>
      <c r="J215" s="196">
        <f t="shared" si="50"/>
        <v>0</v>
      </c>
      <c r="K215" s="192" t="s">
        <v>1</v>
      </c>
      <c r="L215" s="39"/>
      <c r="M215" s="197" t="s">
        <v>1</v>
      </c>
      <c r="N215" s="198" t="s">
        <v>42</v>
      </c>
      <c r="O215" s="71"/>
      <c r="P215" s="199">
        <f t="shared" si="51"/>
        <v>0</v>
      </c>
      <c r="Q215" s="199">
        <v>0</v>
      </c>
      <c r="R215" s="199">
        <f t="shared" si="52"/>
        <v>0</v>
      </c>
      <c r="S215" s="199">
        <v>0</v>
      </c>
      <c r="T215" s="200">
        <f t="shared" si="53"/>
        <v>0</v>
      </c>
      <c r="U215" s="34"/>
      <c r="V215" s="34"/>
      <c r="W215" s="34"/>
      <c r="X215" s="34"/>
      <c r="Y215" s="34"/>
      <c r="Z215" s="34"/>
      <c r="AA215" s="34"/>
      <c r="AB215" s="34"/>
      <c r="AC215" s="34"/>
      <c r="AD215" s="34"/>
      <c r="AE215" s="34"/>
      <c r="AR215" s="201" t="s">
        <v>298</v>
      </c>
      <c r="AT215" s="201" t="s">
        <v>222</v>
      </c>
      <c r="AU215" s="201" t="s">
        <v>89</v>
      </c>
      <c r="AY215" s="17" t="s">
        <v>220</v>
      </c>
      <c r="BE215" s="202">
        <f t="shared" si="54"/>
        <v>0</v>
      </c>
      <c r="BF215" s="202">
        <f t="shared" si="55"/>
        <v>0</v>
      </c>
      <c r="BG215" s="202">
        <f t="shared" si="56"/>
        <v>0</v>
      </c>
      <c r="BH215" s="202">
        <f t="shared" si="57"/>
        <v>0</v>
      </c>
      <c r="BI215" s="202">
        <f t="shared" si="58"/>
        <v>0</v>
      </c>
      <c r="BJ215" s="17" t="s">
        <v>89</v>
      </c>
      <c r="BK215" s="202">
        <f t="shared" si="59"/>
        <v>0</v>
      </c>
      <c r="BL215" s="17" t="s">
        <v>298</v>
      </c>
      <c r="BM215" s="201" t="s">
        <v>989</v>
      </c>
    </row>
    <row r="216" spans="1:65" s="2" customFormat="1" ht="24">
      <c r="A216" s="34"/>
      <c r="B216" s="35"/>
      <c r="C216" s="190" t="s">
        <v>623</v>
      </c>
      <c r="D216" s="190" t="s">
        <v>222</v>
      </c>
      <c r="E216" s="191" t="s">
        <v>1923</v>
      </c>
      <c r="F216" s="192" t="s">
        <v>1924</v>
      </c>
      <c r="G216" s="193" t="s">
        <v>308</v>
      </c>
      <c r="H216" s="194">
        <v>118</v>
      </c>
      <c r="I216" s="195"/>
      <c r="J216" s="196">
        <f t="shared" si="50"/>
        <v>0</v>
      </c>
      <c r="K216" s="192" t="s">
        <v>1</v>
      </c>
      <c r="L216" s="39"/>
      <c r="M216" s="197" t="s">
        <v>1</v>
      </c>
      <c r="N216" s="198" t="s">
        <v>42</v>
      </c>
      <c r="O216" s="71"/>
      <c r="P216" s="199">
        <f t="shared" si="51"/>
        <v>0</v>
      </c>
      <c r="Q216" s="199">
        <v>0</v>
      </c>
      <c r="R216" s="199">
        <f t="shared" si="52"/>
        <v>0</v>
      </c>
      <c r="S216" s="199">
        <v>0</v>
      </c>
      <c r="T216" s="200">
        <f t="shared" si="53"/>
        <v>0</v>
      </c>
      <c r="U216" s="34"/>
      <c r="V216" s="34"/>
      <c r="W216" s="34"/>
      <c r="X216" s="34"/>
      <c r="Y216" s="34"/>
      <c r="Z216" s="34"/>
      <c r="AA216" s="34"/>
      <c r="AB216" s="34"/>
      <c r="AC216" s="34"/>
      <c r="AD216" s="34"/>
      <c r="AE216" s="34"/>
      <c r="AR216" s="201" t="s">
        <v>298</v>
      </c>
      <c r="AT216" s="201" t="s">
        <v>222</v>
      </c>
      <c r="AU216" s="201" t="s">
        <v>89</v>
      </c>
      <c r="AY216" s="17" t="s">
        <v>220</v>
      </c>
      <c r="BE216" s="202">
        <f t="shared" si="54"/>
        <v>0</v>
      </c>
      <c r="BF216" s="202">
        <f t="shared" si="55"/>
        <v>0</v>
      </c>
      <c r="BG216" s="202">
        <f t="shared" si="56"/>
        <v>0</v>
      </c>
      <c r="BH216" s="202">
        <f t="shared" si="57"/>
        <v>0</v>
      </c>
      <c r="BI216" s="202">
        <f t="shared" si="58"/>
        <v>0</v>
      </c>
      <c r="BJ216" s="17" t="s">
        <v>89</v>
      </c>
      <c r="BK216" s="202">
        <f t="shared" si="59"/>
        <v>0</v>
      </c>
      <c r="BL216" s="17" t="s">
        <v>298</v>
      </c>
      <c r="BM216" s="201" t="s">
        <v>1000</v>
      </c>
    </row>
    <row r="217" spans="1:65" s="2" customFormat="1" ht="24">
      <c r="A217" s="34"/>
      <c r="B217" s="35"/>
      <c r="C217" s="190" t="s">
        <v>628</v>
      </c>
      <c r="D217" s="190" t="s">
        <v>222</v>
      </c>
      <c r="E217" s="191" t="s">
        <v>1925</v>
      </c>
      <c r="F217" s="192" t="s">
        <v>1926</v>
      </c>
      <c r="G217" s="193" t="s">
        <v>308</v>
      </c>
      <c r="H217" s="194">
        <v>50</v>
      </c>
      <c r="I217" s="195"/>
      <c r="J217" s="196">
        <f t="shared" si="50"/>
        <v>0</v>
      </c>
      <c r="K217" s="192" t="s">
        <v>1</v>
      </c>
      <c r="L217" s="39"/>
      <c r="M217" s="197" t="s">
        <v>1</v>
      </c>
      <c r="N217" s="198" t="s">
        <v>42</v>
      </c>
      <c r="O217" s="71"/>
      <c r="P217" s="199">
        <f t="shared" si="51"/>
        <v>0</v>
      </c>
      <c r="Q217" s="199">
        <v>0</v>
      </c>
      <c r="R217" s="199">
        <f t="shared" si="52"/>
        <v>0</v>
      </c>
      <c r="S217" s="199">
        <v>0</v>
      </c>
      <c r="T217" s="200">
        <f t="shared" si="53"/>
        <v>0</v>
      </c>
      <c r="U217" s="34"/>
      <c r="V217" s="34"/>
      <c r="W217" s="34"/>
      <c r="X217" s="34"/>
      <c r="Y217" s="34"/>
      <c r="Z217" s="34"/>
      <c r="AA217" s="34"/>
      <c r="AB217" s="34"/>
      <c r="AC217" s="34"/>
      <c r="AD217" s="34"/>
      <c r="AE217" s="34"/>
      <c r="AR217" s="201" t="s">
        <v>298</v>
      </c>
      <c r="AT217" s="201" t="s">
        <v>222</v>
      </c>
      <c r="AU217" s="201" t="s">
        <v>89</v>
      </c>
      <c r="AY217" s="17" t="s">
        <v>220</v>
      </c>
      <c r="BE217" s="202">
        <f t="shared" si="54"/>
        <v>0</v>
      </c>
      <c r="BF217" s="202">
        <f t="shared" si="55"/>
        <v>0</v>
      </c>
      <c r="BG217" s="202">
        <f t="shared" si="56"/>
        <v>0</v>
      </c>
      <c r="BH217" s="202">
        <f t="shared" si="57"/>
        <v>0</v>
      </c>
      <c r="BI217" s="202">
        <f t="shared" si="58"/>
        <v>0</v>
      </c>
      <c r="BJ217" s="17" t="s">
        <v>89</v>
      </c>
      <c r="BK217" s="202">
        <f t="shared" si="59"/>
        <v>0</v>
      </c>
      <c r="BL217" s="17" t="s">
        <v>298</v>
      </c>
      <c r="BM217" s="201" t="s">
        <v>1009</v>
      </c>
    </row>
    <row r="218" spans="1:65" s="2" customFormat="1" ht="16.5" customHeight="1">
      <c r="A218" s="34"/>
      <c r="B218" s="35"/>
      <c r="C218" s="190" t="s">
        <v>633</v>
      </c>
      <c r="D218" s="190" t="s">
        <v>222</v>
      </c>
      <c r="E218" s="191" t="s">
        <v>1907</v>
      </c>
      <c r="F218" s="192" t="s">
        <v>1908</v>
      </c>
      <c r="G218" s="193" t="s">
        <v>308</v>
      </c>
      <c r="H218" s="194">
        <v>1371</v>
      </c>
      <c r="I218" s="195"/>
      <c r="J218" s="196">
        <f t="shared" si="50"/>
        <v>0</v>
      </c>
      <c r="K218" s="192" t="s">
        <v>1</v>
      </c>
      <c r="L218" s="39"/>
      <c r="M218" s="197" t="s">
        <v>1</v>
      </c>
      <c r="N218" s="198" t="s">
        <v>42</v>
      </c>
      <c r="O218" s="71"/>
      <c r="P218" s="199">
        <f t="shared" si="51"/>
        <v>0</v>
      </c>
      <c r="Q218" s="199">
        <v>0</v>
      </c>
      <c r="R218" s="199">
        <f t="shared" si="52"/>
        <v>0</v>
      </c>
      <c r="S218" s="199">
        <v>0</v>
      </c>
      <c r="T218" s="200">
        <f t="shared" si="53"/>
        <v>0</v>
      </c>
      <c r="U218" s="34"/>
      <c r="V218" s="34"/>
      <c r="W218" s="34"/>
      <c r="X218" s="34"/>
      <c r="Y218" s="34"/>
      <c r="Z218" s="34"/>
      <c r="AA218" s="34"/>
      <c r="AB218" s="34"/>
      <c r="AC218" s="34"/>
      <c r="AD218" s="34"/>
      <c r="AE218" s="34"/>
      <c r="AR218" s="201" t="s">
        <v>298</v>
      </c>
      <c r="AT218" s="201" t="s">
        <v>222</v>
      </c>
      <c r="AU218" s="201" t="s">
        <v>89</v>
      </c>
      <c r="AY218" s="17" t="s">
        <v>220</v>
      </c>
      <c r="BE218" s="202">
        <f t="shared" si="54"/>
        <v>0</v>
      </c>
      <c r="BF218" s="202">
        <f t="shared" si="55"/>
        <v>0</v>
      </c>
      <c r="BG218" s="202">
        <f t="shared" si="56"/>
        <v>0</v>
      </c>
      <c r="BH218" s="202">
        <f t="shared" si="57"/>
        <v>0</v>
      </c>
      <c r="BI218" s="202">
        <f t="shared" si="58"/>
        <v>0</v>
      </c>
      <c r="BJ218" s="17" t="s">
        <v>89</v>
      </c>
      <c r="BK218" s="202">
        <f t="shared" si="59"/>
        <v>0</v>
      </c>
      <c r="BL218" s="17" t="s">
        <v>298</v>
      </c>
      <c r="BM218" s="201" t="s">
        <v>1016</v>
      </c>
    </row>
    <row r="219" spans="1:65" s="2" customFormat="1" ht="16.5" customHeight="1">
      <c r="A219" s="34"/>
      <c r="B219" s="35"/>
      <c r="C219" s="190" t="s">
        <v>638</v>
      </c>
      <c r="D219" s="190" t="s">
        <v>222</v>
      </c>
      <c r="E219" s="191" t="s">
        <v>1909</v>
      </c>
      <c r="F219" s="192" t="s">
        <v>1910</v>
      </c>
      <c r="G219" s="193" t="s">
        <v>308</v>
      </c>
      <c r="H219" s="194">
        <v>1371</v>
      </c>
      <c r="I219" s="195"/>
      <c r="J219" s="196">
        <f t="shared" si="50"/>
        <v>0</v>
      </c>
      <c r="K219" s="192" t="s">
        <v>1</v>
      </c>
      <c r="L219" s="39"/>
      <c r="M219" s="197" t="s">
        <v>1</v>
      </c>
      <c r="N219" s="198" t="s">
        <v>42</v>
      </c>
      <c r="O219" s="71"/>
      <c r="P219" s="199">
        <f t="shared" si="51"/>
        <v>0</v>
      </c>
      <c r="Q219" s="199">
        <v>0</v>
      </c>
      <c r="R219" s="199">
        <f t="shared" si="52"/>
        <v>0</v>
      </c>
      <c r="S219" s="199">
        <v>0</v>
      </c>
      <c r="T219" s="200">
        <f t="shared" si="53"/>
        <v>0</v>
      </c>
      <c r="U219" s="34"/>
      <c r="V219" s="34"/>
      <c r="W219" s="34"/>
      <c r="X219" s="34"/>
      <c r="Y219" s="34"/>
      <c r="Z219" s="34"/>
      <c r="AA219" s="34"/>
      <c r="AB219" s="34"/>
      <c r="AC219" s="34"/>
      <c r="AD219" s="34"/>
      <c r="AE219" s="34"/>
      <c r="AR219" s="201" t="s">
        <v>298</v>
      </c>
      <c r="AT219" s="201" t="s">
        <v>222</v>
      </c>
      <c r="AU219" s="201" t="s">
        <v>89</v>
      </c>
      <c r="AY219" s="17" t="s">
        <v>220</v>
      </c>
      <c r="BE219" s="202">
        <f t="shared" si="54"/>
        <v>0</v>
      </c>
      <c r="BF219" s="202">
        <f t="shared" si="55"/>
        <v>0</v>
      </c>
      <c r="BG219" s="202">
        <f t="shared" si="56"/>
        <v>0</v>
      </c>
      <c r="BH219" s="202">
        <f t="shared" si="57"/>
        <v>0</v>
      </c>
      <c r="BI219" s="202">
        <f t="shared" si="58"/>
        <v>0</v>
      </c>
      <c r="BJ219" s="17" t="s">
        <v>89</v>
      </c>
      <c r="BK219" s="202">
        <f t="shared" si="59"/>
        <v>0</v>
      </c>
      <c r="BL219" s="17" t="s">
        <v>298</v>
      </c>
      <c r="BM219" s="201" t="s">
        <v>1026</v>
      </c>
    </row>
    <row r="220" spans="1:65" s="2" customFormat="1" ht="16.5" customHeight="1">
      <c r="A220" s="34"/>
      <c r="B220" s="35"/>
      <c r="C220" s="190" t="s">
        <v>643</v>
      </c>
      <c r="D220" s="190" t="s">
        <v>222</v>
      </c>
      <c r="E220" s="191" t="s">
        <v>1911</v>
      </c>
      <c r="F220" s="192" t="s">
        <v>1912</v>
      </c>
      <c r="G220" s="193" t="s">
        <v>308</v>
      </c>
      <c r="H220" s="194">
        <v>1371</v>
      </c>
      <c r="I220" s="195"/>
      <c r="J220" s="196">
        <f t="shared" si="50"/>
        <v>0</v>
      </c>
      <c r="K220" s="192" t="s">
        <v>1</v>
      </c>
      <c r="L220" s="39"/>
      <c r="M220" s="197" t="s">
        <v>1</v>
      </c>
      <c r="N220" s="198" t="s">
        <v>42</v>
      </c>
      <c r="O220" s="71"/>
      <c r="P220" s="199">
        <f t="shared" si="51"/>
        <v>0</v>
      </c>
      <c r="Q220" s="199">
        <v>0</v>
      </c>
      <c r="R220" s="199">
        <f t="shared" si="52"/>
        <v>0</v>
      </c>
      <c r="S220" s="199">
        <v>0</v>
      </c>
      <c r="T220" s="200">
        <f t="shared" si="53"/>
        <v>0</v>
      </c>
      <c r="U220" s="34"/>
      <c r="V220" s="34"/>
      <c r="W220" s="34"/>
      <c r="X220" s="34"/>
      <c r="Y220" s="34"/>
      <c r="Z220" s="34"/>
      <c r="AA220" s="34"/>
      <c r="AB220" s="34"/>
      <c r="AC220" s="34"/>
      <c r="AD220" s="34"/>
      <c r="AE220" s="34"/>
      <c r="AR220" s="201" t="s">
        <v>298</v>
      </c>
      <c r="AT220" s="201" t="s">
        <v>222</v>
      </c>
      <c r="AU220" s="201" t="s">
        <v>89</v>
      </c>
      <c r="AY220" s="17" t="s">
        <v>220</v>
      </c>
      <c r="BE220" s="202">
        <f t="shared" si="54"/>
        <v>0</v>
      </c>
      <c r="BF220" s="202">
        <f t="shared" si="55"/>
        <v>0</v>
      </c>
      <c r="BG220" s="202">
        <f t="shared" si="56"/>
        <v>0</v>
      </c>
      <c r="BH220" s="202">
        <f t="shared" si="57"/>
        <v>0</v>
      </c>
      <c r="BI220" s="202">
        <f t="shared" si="58"/>
        <v>0</v>
      </c>
      <c r="BJ220" s="17" t="s">
        <v>89</v>
      </c>
      <c r="BK220" s="202">
        <f t="shared" si="59"/>
        <v>0</v>
      </c>
      <c r="BL220" s="17" t="s">
        <v>298</v>
      </c>
      <c r="BM220" s="201" t="s">
        <v>1035</v>
      </c>
    </row>
    <row r="221" spans="1:65" s="2" customFormat="1" ht="16.5" customHeight="1">
      <c r="A221" s="34"/>
      <c r="B221" s="35"/>
      <c r="C221" s="190" t="s">
        <v>648</v>
      </c>
      <c r="D221" s="190" t="s">
        <v>222</v>
      </c>
      <c r="E221" s="191" t="s">
        <v>1818</v>
      </c>
      <c r="F221" s="192" t="s">
        <v>1819</v>
      </c>
      <c r="G221" s="193" t="s">
        <v>1500</v>
      </c>
      <c r="H221" s="194">
        <v>300</v>
      </c>
      <c r="I221" s="195"/>
      <c r="J221" s="196">
        <f t="shared" si="50"/>
        <v>0</v>
      </c>
      <c r="K221" s="192" t="s">
        <v>1</v>
      </c>
      <c r="L221" s="39"/>
      <c r="M221" s="197" t="s">
        <v>1</v>
      </c>
      <c r="N221" s="198" t="s">
        <v>42</v>
      </c>
      <c r="O221" s="71"/>
      <c r="P221" s="199">
        <f t="shared" si="51"/>
        <v>0</v>
      </c>
      <c r="Q221" s="199">
        <v>0</v>
      </c>
      <c r="R221" s="199">
        <f t="shared" si="52"/>
        <v>0</v>
      </c>
      <c r="S221" s="199">
        <v>0</v>
      </c>
      <c r="T221" s="200">
        <f t="shared" si="53"/>
        <v>0</v>
      </c>
      <c r="U221" s="34"/>
      <c r="V221" s="34"/>
      <c r="W221" s="34"/>
      <c r="X221" s="34"/>
      <c r="Y221" s="34"/>
      <c r="Z221" s="34"/>
      <c r="AA221" s="34"/>
      <c r="AB221" s="34"/>
      <c r="AC221" s="34"/>
      <c r="AD221" s="34"/>
      <c r="AE221" s="34"/>
      <c r="AR221" s="201" t="s">
        <v>298</v>
      </c>
      <c r="AT221" s="201" t="s">
        <v>222</v>
      </c>
      <c r="AU221" s="201" t="s">
        <v>89</v>
      </c>
      <c r="AY221" s="17" t="s">
        <v>220</v>
      </c>
      <c r="BE221" s="202">
        <f t="shared" si="54"/>
        <v>0</v>
      </c>
      <c r="BF221" s="202">
        <f t="shared" si="55"/>
        <v>0</v>
      </c>
      <c r="BG221" s="202">
        <f t="shared" si="56"/>
        <v>0</v>
      </c>
      <c r="BH221" s="202">
        <f t="shared" si="57"/>
        <v>0</v>
      </c>
      <c r="BI221" s="202">
        <f t="shared" si="58"/>
        <v>0</v>
      </c>
      <c r="BJ221" s="17" t="s">
        <v>89</v>
      </c>
      <c r="BK221" s="202">
        <f t="shared" si="59"/>
        <v>0</v>
      </c>
      <c r="BL221" s="17" t="s">
        <v>298</v>
      </c>
      <c r="BM221" s="201" t="s">
        <v>1044</v>
      </c>
    </row>
    <row r="222" spans="1:65" s="2" customFormat="1" ht="16.5" customHeight="1">
      <c r="A222" s="34"/>
      <c r="B222" s="35"/>
      <c r="C222" s="190" t="s">
        <v>653</v>
      </c>
      <c r="D222" s="190" t="s">
        <v>222</v>
      </c>
      <c r="E222" s="191" t="s">
        <v>1820</v>
      </c>
      <c r="F222" s="192" t="s">
        <v>1821</v>
      </c>
      <c r="G222" s="193" t="s">
        <v>1822</v>
      </c>
      <c r="H222" s="194">
        <v>30</v>
      </c>
      <c r="I222" s="195"/>
      <c r="J222" s="196">
        <f t="shared" si="50"/>
        <v>0</v>
      </c>
      <c r="K222" s="192" t="s">
        <v>1</v>
      </c>
      <c r="L222" s="39"/>
      <c r="M222" s="197" t="s">
        <v>1</v>
      </c>
      <c r="N222" s="198" t="s">
        <v>42</v>
      </c>
      <c r="O222" s="71"/>
      <c r="P222" s="199">
        <f t="shared" si="51"/>
        <v>0</v>
      </c>
      <c r="Q222" s="199">
        <v>0</v>
      </c>
      <c r="R222" s="199">
        <f t="shared" si="52"/>
        <v>0</v>
      </c>
      <c r="S222" s="199">
        <v>0</v>
      </c>
      <c r="T222" s="200">
        <f t="shared" si="53"/>
        <v>0</v>
      </c>
      <c r="U222" s="34"/>
      <c r="V222" s="34"/>
      <c r="W222" s="34"/>
      <c r="X222" s="34"/>
      <c r="Y222" s="34"/>
      <c r="Z222" s="34"/>
      <c r="AA222" s="34"/>
      <c r="AB222" s="34"/>
      <c r="AC222" s="34"/>
      <c r="AD222" s="34"/>
      <c r="AE222" s="34"/>
      <c r="AR222" s="201" t="s">
        <v>298</v>
      </c>
      <c r="AT222" s="201" t="s">
        <v>222</v>
      </c>
      <c r="AU222" s="201" t="s">
        <v>89</v>
      </c>
      <c r="AY222" s="17" t="s">
        <v>220</v>
      </c>
      <c r="BE222" s="202">
        <f t="shared" si="54"/>
        <v>0</v>
      </c>
      <c r="BF222" s="202">
        <f t="shared" si="55"/>
        <v>0</v>
      </c>
      <c r="BG222" s="202">
        <f t="shared" si="56"/>
        <v>0</v>
      </c>
      <c r="BH222" s="202">
        <f t="shared" si="57"/>
        <v>0</v>
      </c>
      <c r="BI222" s="202">
        <f t="shared" si="58"/>
        <v>0</v>
      </c>
      <c r="BJ222" s="17" t="s">
        <v>89</v>
      </c>
      <c r="BK222" s="202">
        <f t="shared" si="59"/>
        <v>0</v>
      </c>
      <c r="BL222" s="17" t="s">
        <v>298</v>
      </c>
      <c r="BM222" s="201" t="s">
        <v>1055</v>
      </c>
    </row>
    <row r="223" spans="1:65" s="2" customFormat="1" ht="21.75" customHeight="1">
      <c r="A223" s="34"/>
      <c r="B223" s="35"/>
      <c r="C223" s="190" t="s">
        <v>658</v>
      </c>
      <c r="D223" s="190" t="s">
        <v>222</v>
      </c>
      <c r="E223" s="191" t="s">
        <v>1796</v>
      </c>
      <c r="F223" s="192" t="s">
        <v>1797</v>
      </c>
      <c r="G223" s="193" t="s">
        <v>996</v>
      </c>
      <c r="H223" s="246"/>
      <c r="I223" s="195"/>
      <c r="J223" s="196">
        <f t="shared" si="50"/>
        <v>0</v>
      </c>
      <c r="K223" s="192" t="s">
        <v>1</v>
      </c>
      <c r="L223" s="39"/>
      <c r="M223" s="197" t="s">
        <v>1</v>
      </c>
      <c r="N223" s="198" t="s">
        <v>42</v>
      </c>
      <c r="O223" s="71"/>
      <c r="P223" s="199">
        <f t="shared" si="51"/>
        <v>0</v>
      </c>
      <c r="Q223" s="199">
        <v>0</v>
      </c>
      <c r="R223" s="199">
        <f t="shared" si="52"/>
        <v>0</v>
      </c>
      <c r="S223" s="199">
        <v>0</v>
      </c>
      <c r="T223" s="200">
        <f t="shared" si="53"/>
        <v>0</v>
      </c>
      <c r="U223" s="34"/>
      <c r="V223" s="34"/>
      <c r="W223" s="34"/>
      <c r="X223" s="34"/>
      <c r="Y223" s="34"/>
      <c r="Z223" s="34"/>
      <c r="AA223" s="34"/>
      <c r="AB223" s="34"/>
      <c r="AC223" s="34"/>
      <c r="AD223" s="34"/>
      <c r="AE223" s="34"/>
      <c r="AR223" s="201" t="s">
        <v>298</v>
      </c>
      <c r="AT223" s="201" t="s">
        <v>222</v>
      </c>
      <c r="AU223" s="201" t="s">
        <v>89</v>
      </c>
      <c r="AY223" s="17" t="s">
        <v>220</v>
      </c>
      <c r="BE223" s="202">
        <f t="shared" si="54"/>
        <v>0</v>
      </c>
      <c r="BF223" s="202">
        <f t="shared" si="55"/>
        <v>0</v>
      </c>
      <c r="BG223" s="202">
        <f t="shared" si="56"/>
        <v>0</v>
      </c>
      <c r="BH223" s="202">
        <f t="shared" si="57"/>
        <v>0</v>
      </c>
      <c r="BI223" s="202">
        <f t="shared" si="58"/>
        <v>0</v>
      </c>
      <c r="BJ223" s="17" t="s">
        <v>89</v>
      </c>
      <c r="BK223" s="202">
        <f t="shared" si="59"/>
        <v>0</v>
      </c>
      <c r="BL223" s="17" t="s">
        <v>298</v>
      </c>
      <c r="BM223" s="201" t="s">
        <v>1065</v>
      </c>
    </row>
    <row r="224" spans="2:63" s="12" customFormat="1" ht="22.9" customHeight="1">
      <c r="B224" s="174"/>
      <c r="C224" s="175"/>
      <c r="D224" s="176" t="s">
        <v>75</v>
      </c>
      <c r="E224" s="188" t="s">
        <v>1927</v>
      </c>
      <c r="F224" s="188" t="s">
        <v>1928</v>
      </c>
      <c r="G224" s="175"/>
      <c r="H224" s="175"/>
      <c r="I224" s="178"/>
      <c r="J224" s="189">
        <f>BK224</f>
        <v>0</v>
      </c>
      <c r="K224" s="175"/>
      <c r="L224" s="180"/>
      <c r="M224" s="181"/>
      <c r="N224" s="182"/>
      <c r="O224" s="182"/>
      <c r="P224" s="183">
        <f>SUM(P225:P245)</f>
        <v>0</v>
      </c>
      <c r="Q224" s="182"/>
      <c r="R224" s="183">
        <f>SUM(R225:R245)</f>
        <v>0</v>
      </c>
      <c r="S224" s="182"/>
      <c r="T224" s="184">
        <f>SUM(T225:T245)</f>
        <v>0</v>
      </c>
      <c r="AR224" s="185" t="s">
        <v>83</v>
      </c>
      <c r="AT224" s="186" t="s">
        <v>75</v>
      </c>
      <c r="AU224" s="186" t="s">
        <v>83</v>
      </c>
      <c r="AY224" s="185" t="s">
        <v>220</v>
      </c>
      <c r="BK224" s="187">
        <f>SUM(BK225:BK245)</f>
        <v>0</v>
      </c>
    </row>
    <row r="225" spans="1:65" s="2" customFormat="1" ht="16.5" customHeight="1">
      <c r="A225" s="34"/>
      <c r="B225" s="35"/>
      <c r="C225" s="190" t="s">
        <v>662</v>
      </c>
      <c r="D225" s="190" t="s">
        <v>222</v>
      </c>
      <c r="E225" s="191" t="s">
        <v>1929</v>
      </c>
      <c r="F225" s="192" t="s">
        <v>1930</v>
      </c>
      <c r="G225" s="193" t="s">
        <v>405</v>
      </c>
      <c r="H225" s="194">
        <v>12</v>
      </c>
      <c r="I225" s="195"/>
      <c r="J225" s="196">
        <f aca="true" t="shared" si="60" ref="J225:J245">ROUND(I225*H225,2)</f>
        <v>0</v>
      </c>
      <c r="K225" s="192" t="s">
        <v>1</v>
      </c>
      <c r="L225" s="39"/>
      <c r="M225" s="197" t="s">
        <v>1</v>
      </c>
      <c r="N225" s="198" t="s">
        <v>42</v>
      </c>
      <c r="O225" s="71"/>
      <c r="P225" s="199">
        <f aca="true" t="shared" si="61" ref="P225:P245">O225*H225</f>
        <v>0</v>
      </c>
      <c r="Q225" s="199">
        <v>0</v>
      </c>
      <c r="R225" s="199">
        <f aca="true" t="shared" si="62" ref="R225:R245">Q225*H225</f>
        <v>0</v>
      </c>
      <c r="S225" s="199">
        <v>0</v>
      </c>
      <c r="T225" s="200">
        <f aca="true" t="shared" si="63" ref="T225:T245">S225*H225</f>
        <v>0</v>
      </c>
      <c r="U225" s="34"/>
      <c r="V225" s="34"/>
      <c r="W225" s="34"/>
      <c r="X225" s="34"/>
      <c r="Y225" s="34"/>
      <c r="Z225" s="34"/>
      <c r="AA225" s="34"/>
      <c r="AB225" s="34"/>
      <c r="AC225" s="34"/>
      <c r="AD225" s="34"/>
      <c r="AE225" s="34"/>
      <c r="AR225" s="201" t="s">
        <v>298</v>
      </c>
      <c r="AT225" s="201" t="s">
        <v>222</v>
      </c>
      <c r="AU225" s="201" t="s">
        <v>89</v>
      </c>
      <c r="AY225" s="17" t="s">
        <v>220</v>
      </c>
      <c r="BE225" s="202">
        <f aca="true" t="shared" si="64" ref="BE225:BE245">IF(N225="základní",J225,0)</f>
        <v>0</v>
      </c>
      <c r="BF225" s="202">
        <f aca="true" t="shared" si="65" ref="BF225:BF245">IF(N225="snížená",J225,0)</f>
        <v>0</v>
      </c>
      <c r="BG225" s="202">
        <f aca="true" t="shared" si="66" ref="BG225:BG245">IF(N225="zákl. přenesená",J225,0)</f>
        <v>0</v>
      </c>
      <c r="BH225" s="202">
        <f aca="true" t="shared" si="67" ref="BH225:BH245">IF(N225="sníž. přenesená",J225,0)</f>
        <v>0</v>
      </c>
      <c r="BI225" s="202">
        <f aca="true" t="shared" si="68" ref="BI225:BI245">IF(N225="nulová",J225,0)</f>
        <v>0</v>
      </c>
      <c r="BJ225" s="17" t="s">
        <v>89</v>
      </c>
      <c r="BK225" s="202">
        <f aca="true" t="shared" si="69" ref="BK225:BK245">ROUND(I225*H225,2)</f>
        <v>0</v>
      </c>
      <c r="BL225" s="17" t="s">
        <v>298</v>
      </c>
      <c r="BM225" s="201" t="s">
        <v>1075</v>
      </c>
    </row>
    <row r="226" spans="1:65" s="2" customFormat="1" ht="16.5" customHeight="1">
      <c r="A226" s="34"/>
      <c r="B226" s="35"/>
      <c r="C226" s="190" t="s">
        <v>666</v>
      </c>
      <c r="D226" s="190" t="s">
        <v>222</v>
      </c>
      <c r="E226" s="191" t="s">
        <v>1931</v>
      </c>
      <c r="F226" s="192" t="s">
        <v>1932</v>
      </c>
      <c r="G226" s="193" t="s">
        <v>405</v>
      </c>
      <c r="H226" s="194">
        <v>4</v>
      </c>
      <c r="I226" s="195"/>
      <c r="J226" s="196">
        <f t="shared" si="60"/>
        <v>0</v>
      </c>
      <c r="K226" s="192" t="s">
        <v>1</v>
      </c>
      <c r="L226" s="39"/>
      <c r="M226" s="197" t="s">
        <v>1</v>
      </c>
      <c r="N226" s="198" t="s">
        <v>42</v>
      </c>
      <c r="O226" s="71"/>
      <c r="P226" s="199">
        <f t="shared" si="61"/>
        <v>0</v>
      </c>
      <c r="Q226" s="199">
        <v>0</v>
      </c>
      <c r="R226" s="199">
        <f t="shared" si="62"/>
        <v>0</v>
      </c>
      <c r="S226" s="199">
        <v>0</v>
      </c>
      <c r="T226" s="200">
        <f t="shared" si="63"/>
        <v>0</v>
      </c>
      <c r="U226" s="34"/>
      <c r="V226" s="34"/>
      <c r="W226" s="34"/>
      <c r="X226" s="34"/>
      <c r="Y226" s="34"/>
      <c r="Z226" s="34"/>
      <c r="AA226" s="34"/>
      <c r="AB226" s="34"/>
      <c r="AC226" s="34"/>
      <c r="AD226" s="34"/>
      <c r="AE226" s="34"/>
      <c r="AR226" s="201" t="s">
        <v>298</v>
      </c>
      <c r="AT226" s="201" t="s">
        <v>222</v>
      </c>
      <c r="AU226" s="201" t="s">
        <v>89</v>
      </c>
      <c r="AY226" s="17" t="s">
        <v>220</v>
      </c>
      <c r="BE226" s="202">
        <f t="shared" si="64"/>
        <v>0</v>
      </c>
      <c r="BF226" s="202">
        <f t="shared" si="65"/>
        <v>0</v>
      </c>
      <c r="BG226" s="202">
        <f t="shared" si="66"/>
        <v>0</v>
      </c>
      <c r="BH226" s="202">
        <f t="shared" si="67"/>
        <v>0</v>
      </c>
      <c r="BI226" s="202">
        <f t="shared" si="68"/>
        <v>0</v>
      </c>
      <c r="BJ226" s="17" t="s">
        <v>89</v>
      </c>
      <c r="BK226" s="202">
        <f t="shared" si="69"/>
        <v>0</v>
      </c>
      <c r="BL226" s="17" t="s">
        <v>298</v>
      </c>
      <c r="BM226" s="201" t="s">
        <v>1080</v>
      </c>
    </row>
    <row r="227" spans="1:65" s="2" customFormat="1" ht="16.5" customHeight="1">
      <c r="A227" s="34"/>
      <c r="B227" s="35"/>
      <c r="C227" s="190" t="s">
        <v>674</v>
      </c>
      <c r="D227" s="190" t="s">
        <v>222</v>
      </c>
      <c r="E227" s="191" t="s">
        <v>1933</v>
      </c>
      <c r="F227" s="192" t="s">
        <v>1934</v>
      </c>
      <c r="G227" s="193" t="s">
        <v>405</v>
      </c>
      <c r="H227" s="194">
        <v>10</v>
      </c>
      <c r="I227" s="195"/>
      <c r="J227" s="196">
        <f t="shared" si="60"/>
        <v>0</v>
      </c>
      <c r="K227" s="192" t="s">
        <v>1</v>
      </c>
      <c r="L227" s="39"/>
      <c r="M227" s="197" t="s">
        <v>1</v>
      </c>
      <c r="N227" s="198" t="s">
        <v>42</v>
      </c>
      <c r="O227" s="71"/>
      <c r="P227" s="199">
        <f t="shared" si="61"/>
        <v>0</v>
      </c>
      <c r="Q227" s="199">
        <v>0</v>
      </c>
      <c r="R227" s="199">
        <f t="shared" si="62"/>
        <v>0</v>
      </c>
      <c r="S227" s="199">
        <v>0</v>
      </c>
      <c r="T227" s="200">
        <f t="shared" si="63"/>
        <v>0</v>
      </c>
      <c r="U227" s="34"/>
      <c r="V227" s="34"/>
      <c r="W227" s="34"/>
      <c r="X227" s="34"/>
      <c r="Y227" s="34"/>
      <c r="Z227" s="34"/>
      <c r="AA227" s="34"/>
      <c r="AB227" s="34"/>
      <c r="AC227" s="34"/>
      <c r="AD227" s="34"/>
      <c r="AE227" s="34"/>
      <c r="AR227" s="201" t="s">
        <v>298</v>
      </c>
      <c r="AT227" s="201" t="s">
        <v>222</v>
      </c>
      <c r="AU227" s="201" t="s">
        <v>89</v>
      </c>
      <c r="AY227" s="17" t="s">
        <v>220</v>
      </c>
      <c r="BE227" s="202">
        <f t="shared" si="64"/>
        <v>0</v>
      </c>
      <c r="BF227" s="202">
        <f t="shared" si="65"/>
        <v>0</v>
      </c>
      <c r="BG227" s="202">
        <f t="shared" si="66"/>
        <v>0</v>
      </c>
      <c r="BH227" s="202">
        <f t="shared" si="67"/>
        <v>0</v>
      </c>
      <c r="BI227" s="202">
        <f t="shared" si="68"/>
        <v>0</v>
      </c>
      <c r="BJ227" s="17" t="s">
        <v>89</v>
      </c>
      <c r="BK227" s="202">
        <f t="shared" si="69"/>
        <v>0</v>
      </c>
      <c r="BL227" s="17" t="s">
        <v>298</v>
      </c>
      <c r="BM227" s="201" t="s">
        <v>1089</v>
      </c>
    </row>
    <row r="228" spans="1:65" s="2" customFormat="1" ht="16.5" customHeight="1">
      <c r="A228" s="34"/>
      <c r="B228" s="35"/>
      <c r="C228" s="190" t="s">
        <v>679</v>
      </c>
      <c r="D228" s="190" t="s">
        <v>222</v>
      </c>
      <c r="E228" s="191" t="s">
        <v>1935</v>
      </c>
      <c r="F228" s="192" t="s">
        <v>1936</v>
      </c>
      <c r="G228" s="193" t="s">
        <v>405</v>
      </c>
      <c r="H228" s="194">
        <v>6</v>
      </c>
      <c r="I228" s="195"/>
      <c r="J228" s="196">
        <f t="shared" si="60"/>
        <v>0</v>
      </c>
      <c r="K228" s="192" t="s">
        <v>1</v>
      </c>
      <c r="L228" s="39"/>
      <c r="M228" s="197" t="s">
        <v>1</v>
      </c>
      <c r="N228" s="198" t="s">
        <v>42</v>
      </c>
      <c r="O228" s="71"/>
      <c r="P228" s="199">
        <f t="shared" si="61"/>
        <v>0</v>
      </c>
      <c r="Q228" s="199">
        <v>0</v>
      </c>
      <c r="R228" s="199">
        <f t="shared" si="62"/>
        <v>0</v>
      </c>
      <c r="S228" s="199">
        <v>0</v>
      </c>
      <c r="T228" s="200">
        <f t="shared" si="63"/>
        <v>0</v>
      </c>
      <c r="U228" s="34"/>
      <c r="V228" s="34"/>
      <c r="W228" s="34"/>
      <c r="X228" s="34"/>
      <c r="Y228" s="34"/>
      <c r="Z228" s="34"/>
      <c r="AA228" s="34"/>
      <c r="AB228" s="34"/>
      <c r="AC228" s="34"/>
      <c r="AD228" s="34"/>
      <c r="AE228" s="34"/>
      <c r="AR228" s="201" t="s">
        <v>298</v>
      </c>
      <c r="AT228" s="201" t="s">
        <v>222</v>
      </c>
      <c r="AU228" s="201" t="s">
        <v>89</v>
      </c>
      <c r="AY228" s="17" t="s">
        <v>220</v>
      </c>
      <c r="BE228" s="202">
        <f t="shared" si="64"/>
        <v>0</v>
      </c>
      <c r="BF228" s="202">
        <f t="shared" si="65"/>
        <v>0</v>
      </c>
      <c r="BG228" s="202">
        <f t="shared" si="66"/>
        <v>0</v>
      </c>
      <c r="BH228" s="202">
        <f t="shared" si="67"/>
        <v>0</v>
      </c>
      <c r="BI228" s="202">
        <f t="shared" si="68"/>
        <v>0</v>
      </c>
      <c r="BJ228" s="17" t="s">
        <v>89</v>
      </c>
      <c r="BK228" s="202">
        <f t="shared" si="69"/>
        <v>0</v>
      </c>
      <c r="BL228" s="17" t="s">
        <v>298</v>
      </c>
      <c r="BM228" s="201" t="s">
        <v>1096</v>
      </c>
    </row>
    <row r="229" spans="1:65" s="2" customFormat="1" ht="16.5" customHeight="1">
      <c r="A229" s="34"/>
      <c r="B229" s="35"/>
      <c r="C229" s="190" t="s">
        <v>684</v>
      </c>
      <c r="D229" s="190" t="s">
        <v>222</v>
      </c>
      <c r="E229" s="191" t="s">
        <v>1937</v>
      </c>
      <c r="F229" s="192" t="s">
        <v>1938</v>
      </c>
      <c r="G229" s="193" t="s">
        <v>405</v>
      </c>
      <c r="H229" s="194">
        <v>1</v>
      </c>
      <c r="I229" s="195"/>
      <c r="J229" s="196">
        <f t="shared" si="60"/>
        <v>0</v>
      </c>
      <c r="K229" s="192" t="s">
        <v>1</v>
      </c>
      <c r="L229" s="39"/>
      <c r="M229" s="197" t="s">
        <v>1</v>
      </c>
      <c r="N229" s="198" t="s">
        <v>42</v>
      </c>
      <c r="O229" s="71"/>
      <c r="P229" s="199">
        <f t="shared" si="61"/>
        <v>0</v>
      </c>
      <c r="Q229" s="199">
        <v>0</v>
      </c>
      <c r="R229" s="199">
        <f t="shared" si="62"/>
        <v>0</v>
      </c>
      <c r="S229" s="199">
        <v>0</v>
      </c>
      <c r="T229" s="200">
        <f t="shared" si="63"/>
        <v>0</v>
      </c>
      <c r="U229" s="34"/>
      <c r="V229" s="34"/>
      <c r="W229" s="34"/>
      <c r="X229" s="34"/>
      <c r="Y229" s="34"/>
      <c r="Z229" s="34"/>
      <c r="AA229" s="34"/>
      <c r="AB229" s="34"/>
      <c r="AC229" s="34"/>
      <c r="AD229" s="34"/>
      <c r="AE229" s="34"/>
      <c r="AR229" s="201" t="s">
        <v>298</v>
      </c>
      <c r="AT229" s="201" t="s">
        <v>222</v>
      </c>
      <c r="AU229" s="201" t="s">
        <v>89</v>
      </c>
      <c r="AY229" s="17" t="s">
        <v>220</v>
      </c>
      <c r="BE229" s="202">
        <f t="shared" si="64"/>
        <v>0</v>
      </c>
      <c r="BF229" s="202">
        <f t="shared" si="65"/>
        <v>0</v>
      </c>
      <c r="BG229" s="202">
        <f t="shared" si="66"/>
        <v>0</v>
      </c>
      <c r="BH229" s="202">
        <f t="shared" si="67"/>
        <v>0</v>
      </c>
      <c r="BI229" s="202">
        <f t="shared" si="68"/>
        <v>0</v>
      </c>
      <c r="BJ229" s="17" t="s">
        <v>89</v>
      </c>
      <c r="BK229" s="202">
        <f t="shared" si="69"/>
        <v>0</v>
      </c>
      <c r="BL229" s="17" t="s">
        <v>298</v>
      </c>
      <c r="BM229" s="201" t="s">
        <v>1106</v>
      </c>
    </row>
    <row r="230" spans="1:65" s="2" customFormat="1" ht="16.5" customHeight="1">
      <c r="A230" s="34"/>
      <c r="B230" s="35"/>
      <c r="C230" s="190" t="s">
        <v>688</v>
      </c>
      <c r="D230" s="190" t="s">
        <v>222</v>
      </c>
      <c r="E230" s="191" t="s">
        <v>1939</v>
      </c>
      <c r="F230" s="192" t="s">
        <v>1940</v>
      </c>
      <c r="G230" s="193" t="s">
        <v>405</v>
      </c>
      <c r="H230" s="194">
        <v>1</v>
      </c>
      <c r="I230" s="195"/>
      <c r="J230" s="196">
        <f t="shared" si="60"/>
        <v>0</v>
      </c>
      <c r="K230" s="192" t="s">
        <v>1</v>
      </c>
      <c r="L230" s="39"/>
      <c r="M230" s="197" t="s">
        <v>1</v>
      </c>
      <c r="N230" s="198" t="s">
        <v>42</v>
      </c>
      <c r="O230" s="71"/>
      <c r="P230" s="199">
        <f t="shared" si="61"/>
        <v>0</v>
      </c>
      <c r="Q230" s="199">
        <v>0</v>
      </c>
      <c r="R230" s="199">
        <f t="shared" si="62"/>
        <v>0</v>
      </c>
      <c r="S230" s="199">
        <v>0</v>
      </c>
      <c r="T230" s="200">
        <f t="shared" si="63"/>
        <v>0</v>
      </c>
      <c r="U230" s="34"/>
      <c r="V230" s="34"/>
      <c r="W230" s="34"/>
      <c r="X230" s="34"/>
      <c r="Y230" s="34"/>
      <c r="Z230" s="34"/>
      <c r="AA230" s="34"/>
      <c r="AB230" s="34"/>
      <c r="AC230" s="34"/>
      <c r="AD230" s="34"/>
      <c r="AE230" s="34"/>
      <c r="AR230" s="201" t="s">
        <v>298</v>
      </c>
      <c r="AT230" s="201" t="s">
        <v>222</v>
      </c>
      <c r="AU230" s="201" t="s">
        <v>89</v>
      </c>
      <c r="AY230" s="17" t="s">
        <v>220</v>
      </c>
      <c r="BE230" s="202">
        <f t="shared" si="64"/>
        <v>0</v>
      </c>
      <c r="BF230" s="202">
        <f t="shared" si="65"/>
        <v>0</v>
      </c>
      <c r="BG230" s="202">
        <f t="shared" si="66"/>
        <v>0</v>
      </c>
      <c r="BH230" s="202">
        <f t="shared" si="67"/>
        <v>0</v>
      </c>
      <c r="BI230" s="202">
        <f t="shared" si="68"/>
        <v>0</v>
      </c>
      <c r="BJ230" s="17" t="s">
        <v>89</v>
      </c>
      <c r="BK230" s="202">
        <f t="shared" si="69"/>
        <v>0</v>
      </c>
      <c r="BL230" s="17" t="s">
        <v>298</v>
      </c>
      <c r="BM230" s="201" t="s">
        <v>1116</v>
      </c>
    </row>
    <row r="231" spans="1:65" s="2" customFormat="1" ht="16.5" customHeight="1">
      <c r="A231" s="34"/>
      <c r="B231" s="35"/>
      <c r="C231" s="190" t="s">
        <v>692</v>
      </c>
      <c r="D231" s="190" t="s">
        <v>222</v>
      </c>
      <c r="E231" s="191" t="s">
        <v>1941</v>
      </c>
      <c r="F231" s="192" t="s">
        <v>1942</v>
      </c>
      <c r="G231" s="193" t="s">
        <v>405</v>
      </c>
      <c r="H231" s="194">
        <v>2</v>
      </c>
      <c r="I231" s="195"/>
      <c r="J231" s="196">
        <f t="shared" si="60"/>
        <v>0</v>
      </c>
      <c r="K231" s="192" t="s">
        <v>1</v>
      </c>
      <c r="L231" s="39"/>
      <c r="M231" s="197" t="s">
        <v>1</v>
      </c>
      <c r="N231" s="198" t="s">
        <v>42</v>
      </c>
      <c r="O231" s="71"/>
      <c r="P231" s="199">
        <f t="shared" si="61"/>
        <v>0</v>
      </c>
      <c r="Q231" s="199">
        <v>0</v>
      </c>
      <c r="R231" s="199">
        <f t="shared" si="62"/>
        <v>0</v>
      </c>
      <c r="S231" s="199">
        <v>0</v>
      </c>
      <c r="T231" s="200">
        <f t="shared" si="63"/>
        <v>0</v>
      </c>
      <c r="U231" s="34"/>
      <c r="V231" s="34"/>
      <c r="W231" s="34"/>
      <c r="X231" s="34"/>
      <c r="Y231" s="34"/>
      <c r="Z231" s="34"/>
      <c r="AA231" s="34"/>
      <c r="AB231" s="34"/>
      <c r="AC231" s="34"/>
      <c r="AD231" s="34"/>
      <c r="AE231" s="34"/>
      <c r="AR231" s="201" t="s">
        <v>298</v>
      </c>
      <c r="AT231" s="201" t="s">
        <v>222</v>
      </c>
      <c r="AU231" s="201" t="s">
        <v>89</v>
      </c>
      <c r="AY231" s="17" t="s">
        <v>220</v>
      </c>
      <c r="BE231" s="202">
        <f t="shared" si="64"/>
        <v>0</v>
      </c>
      <c r="BF231" s="202">
        <f t="shared" si="65"/>
        <v>0</v>
      </c>
      <c r="BG231" s="202">
        <f t="shared" si="66"/>
        <v>0</v>
      </c>
      <c r="BH231" s="202">
        <f t="shared" si="67"/>
        <v>0</v>
      </c>
      <c r="BI231" s="202">
        <f t="shared" si="68"/>
        <v>0</v>
      </c>
      <c r="BJ231" s="17" t="s">
        <v>89</v>
      </c>
      <c r="BK231" s="202">
        <f t="shared" si="69"/>
        <v>0</v>
      </c>
      <c r="BL231" s="17" t="s">
        <v>298</v>
      </c>
      <c r="BM231" s="201" t="s">
        <v>1125</v>
      </c>
    </row>
    <row r="232" spans="1:65" s="2" customFormat="1" ht="16.5" customHeight="1">
      <c r="A232" s="34"/>
      <c r="B232" s="35"/>
      <c r="C232" s="190" t="s">
        <v>696</v>
      </c>
      <c r="D232" s="190" t="s">
        <v>222</v>
      </c>
      <c r="E232" s="191" t="s">
        <v>1943</v>
      </c>
      <c r="F232" s="192" t="s">
        <v>1944</v>
      </c>
      <c r="G232" s="193" t="s">
        <v>405</v>
      </c>
      <c r="H232" s="194">
        <v>1</v>
      </c>
      <c r="I232" s="195"/>
      <c r="J232" s="196">
        <f t="shared" si="60"/>
        <v>0</v>
      </c>
      <c r="K232" s="192" t="s">
        <v>1</v>
      </c>
      <c r="L232" s="39"/>
      <c r="M232" s="197" t="s">
        <v>1</v>
      </c>
      <c r="N232" s="198" t="s">
        <v>42</v>
      </c>
      <c r="O232" s="71"/>
      <c r="P232" s="199">
        <f t="shared" si="61"/>
        <v>0</v>
      </c>
      <c r="Q232" s="199">
        <v>0</v>
      </c>
      <c r="R232" s="199">
        <f t="shared" si="62"/>
        <v>0</v>
      </c>
      <c r="S232" s="199">
        <v>0</v>
      </c>
      <c r="T232" s="200">
        <f t="shared" si="63"/>
        <v>0</v>
      </c>
      <c r="U232" s="34"/>
      <c r="V232" s="34"/>
      <c r="W232" s="34"/>
      <c r="X232" s="34"/>
      <c r="Y232" s="34"/>
      <c r="Z232" s="34"/>
      <c r="AA232" s="34"/>
      <c r="AB232" s="34"/>
      <c r="AC232" s="34"/>
      <c r="AD232" s="34"/>
      <c r="AE232" s="34"/>
      <c r="AR232" s="201" t="s">
        <v>298</v>
      </c>
      <c r="AT232" s="201" t="s">
        <v>222</v>
      </c>
      <c r="AU232" s="201" t="s">
        <v>89</v>
      </c>
      <c r="AY232" s="17" t="s">
        <v>220</v>
      </c>
      <c r="BE232" s="202">
        <f t="shared" si="64"/>
        <v>0</v>
      </c>
      <c r="BF232" s="202">
        <f t="shared" si="65"/>
        <v>0</v>
      </c>
      <c r="BG232" s="202">
        <f t="shared" si="66"/>
        <v>0</v>
      </c>
      <c r="BH232" s="202">
        <f t="shared" si="67"/>
        <v>0</v>
      </c>
      <c r="BI232" s="202">
        <f t="shared" si="68"/>
        <v>0</v>
      </c>
      <c r="BJ232" s="17" t="s">
        <v>89</v>
      </c>
      <c r="BK232" s="202">
        <f t="shared" si="69"/>
        <v>0</v>
      </c>
      <c r="BL232" s="17" t="s">
        <v>298</v>
      </c>
      <c r="BM232" s="201" t="s">
        <v>1135</v>
      </c>
    </row>
    <row r="233" spans="1:65" s="2" customFormat="1" ht="16.5" customHeight="1">
      <c r="A233" s="34"/>
      <c r="B233" s="35"/>
      <c r="C233" s="190" t="s">
        <v>701</v>
      </c>
      <c r="D233" s="190" t="s">
        <v>222</v>
      </c>
      <c r="E233" s="191" t="s">
        <v>1945</v>
      </c>
      <c r="F233" s="192" t="s">
        <v>1946</v>
      </c>
      <c r="G233" s="193" t="s">
        <v>405</v>
      </c>
      <c r="H233" s="194">
        <v>2</v>
      </c>
      <c r="I233" s="195"/>
      <c r="J233" s="196">
        <f t="shared" si="60"/>
        <v>0</v>
      </c>
      <c r="K233" s="192" t="s">
        <v>1</v>
      </c>
      <c r="L233" s="39"/>
      <c r="M233" s="197" t="s">
        <v>1</v>
      </c>
      <c r="N233" s="198" t="s">
        <v>42</v>
      </c>
      <c r="O233" s="71"/>
      <c r="P233" s="199">
        <f t="shared" si="61"/>
        <v>0</v>
      </c>
      <c r="Q233" s="199">
        <v>0</v>
      </c>
      <c r="R233" s="199">
        <f t="shared" si="62"/>
        <v>0</v>
      </c>
      <c r="S233" s="199">
        <v>0</v>
      </c>
      <c r="T233" s="200">
        <f t="shared" si="63"/>
        <v>0</v>
      </c>
      <c r="U233" s="34"/>
      <c r="V233" s="34"/>
      <c r="W233" s="34"/>
      <c r="X233" s="34"/>
      <c r="Y233" s="34"/>
      <c r="Z233" s="34"/>
      <c r="AA233" s="34"/>
      <c r="AB233" s="34"/>
      <c r="AC233" s="34"/>
      <c r="AD233" s="34"/>
      <c r="AE233" s="34"/>
      <c r="AR233" s="201" t="s">
        <v>298</v>
      </c>
      <c r="AT233" s="201" t="s">
        <v>222</v>
      </c>
      <c r="AU233" s="201" t="s">
        <v>89</v>
      </c>
      <c r="AY233" s="17" t="s">
        <v>220</v>
      </c>
      <c r="BE233" s="202">
        <f t="shared" si="64"/>
        <v>0</v>
      </c>
      <c r="BF233" s="202">
        <f t="shared" si="65"/>
        <v>0</v>
      </c>
      <c r="BG233" s="202">
        <f t="shared" si="66"/>
        <v>0</v>
      </c>
      <c r="BH233" s="202">
        <f t="shared" si="67"/>
        <v>0</v>
      </c>
      <c r="BI233" s="202">
        <f t="shared" si="68"/>
        <v>0</v>
      </c>
      <c r="BJ233" s="17" t="s">
        <v>89</v>
      </c>
      <c r="BK233" s="202">
        <f t="shared" si="69"/>
        <v>0</v>
      </c>
      <c r="BL233" s="17" t="s">
        <v>298</v>
      </c>
      <c r="BM233" s="201" t="s">
        <v>1147</v>
      </c>
    </row>
    <row r="234" spans="1:65" s="2" customFormat="1" ht="16.5" customHeight="1">
      <c r="A234" s="34"/>
      <c r="B234" s="35"/>
      <c r="C234" s="190" t="s">
        <v>706</v>
      </c>
      <c r="D234" s="190" t="s">
        <v>222</v>
      </c>
      <c r="E234" s="191" t="s">
        <v>1947</v>
      </c>
      <c r="F234" s="192" t="s">
        <v>1948</v>
      </c>
      <c r="G234" s="193" t="s">
        <v>405</v>
      </c>
      <c r="H234" s="194">
        <v>1</v>
      </c>
      <c r="I234" s="195"/>
      <c r="J234" s="196">
        <f t="shared" si="60"/>
        <v>0</v>
      </c>
      <c r="K234" s="192" t="s">
        <v>1</v>
      </c>
      <c r="L234" s="39"/>
      <c r="M234" s="197" t="s">
        <v>1</v>
      </c>
      <c r="N234" s="198" t="s">
        <v>42</v>
      </c>
      <c r="O234" s="71"/>
      <c r="P234" s="199">
        <f t="shared" si="61"/>
        <v>0</v>
      </c>
      <c r="Q234" s="199">
        <v>0</v>
      </c>
      <c r="R234" s="199">
        <f t="shared" si="62"/>
        <v>0</v>
      </c>
      <c r="S234" s="199">
        <v>0</v>
      </c>
      <c r="T234" s="200">
        <f t="shared" si="63"/>
        <v>0</v>
      </c>
      <c r="U234" s="34"/>
      <c r="V234" s="34"/>
      <c r="W234" s="34"/>
      <c r="X234" s="34"/>
      <c r="Y234" s="34"/>
      <c r="Z234" s="34"/>
      <c r="AA234" s="34"/>
      <c r="AB234" s="34"/>
      <c r="AC234" s="34"/>
      <c r="AD234" s="34"/>
      <c r="AE234" s="34"/>
      <c r="AR234" s="201" t="s">
        <v>298</v>
      </c>
      <c r="AT234" s="201" t="s">
        <v>222</v>
      </c>
      <c r="AU234" s="201" t="s">
        <v>89</v>
      </c>
      <c r="AY234" s="17" t="s">
        <v>220</v>
      </c>
      <c r="BE234" s="202">
        <f t="shared" si="64"/>
        <v>0</v>
      </c>
      <c r="BF234" s="202">
        <f t="shared" si="65"/>
        <v>0</v>
      </c>
      <c r="BG234" s="202">
        <f t="shared" si="66"/>
        <v>0</v>
      </c>
      <c r="BH234" s="202">
        <f t="shared" si="67"/>
        <v>0</v>
      </c>
      <c r="BI234" s="202">
        <f t="shared" si="68"/>
        <v>0</v>
      </c>
      <c r="BJ234" s="17" t="s">
        <v>89</v>
      </c>
      <c r="BK234" s="202">
        <f t="shared" si="69"/>
        <v>0</v>
      </c>
      <c r="BL234" s="17" t="s">
        <v>298</v>
      </c>
      <c r="BM234" s="201" t="s">
        <v>1156</v>
      </c>
    </row>
    <row r="235" spans="1:65" s="2" customFormat="1" ht="16.5" customHeight="1">
      <c r="A235" s="34"/>
      <c r="B235" s="35"/>
      <c r="C235" s="190" t="s">
        <v>712</v>
      </c>
      <c r="D235" s="190" t="s">
        <v>222</v>
      </c>
      <c r="E235" s="191" t="s">
        <v>1949</v>
      </c>
      <c r="F235" s="192" t="s">
        <v>1950</v>
      </c>
      <c r="G235" s="193" t="s">
        <v>405</v>
      </c>
      <c r="H235" s="194">
        <v>2</v>
      </c>
      <c r="I235" s="195"/>
      <c r="J235" s="196">
        <f t="shared" si="60"/>
        <v>0</v>
      </c>
      <c r="K235" s="192" t="s">
        <v>1</v>
      </c>
      <c r="L235" s="39"/>
      <c r="M235" s="197" t="s">
        <v>1</v>
      </c>
      <c r="N235" s="198" t="s">
        <v>42</v>
      </c>
      <c r="O235" s="71"/>
      <c r="P235" s="199">
        <f t="shared" si="61"/>
        <v>0</v>
      </c>
      <c r="Q235" s="199">
        <v>0</v>
      </c>
      <c r="R235" s="199">
        <f t="shared" si="62"/>
        <v>0</v>
      </c>
      <c r="S235" s="199">
        <v>0</v>
      </c>
      <c r="T235" s="200">
        <f t="shared" si="63"/>
        <v>0</v>
      </c>
      <c r="U235" s="34"/>
      <c r="V235" s="34"/>
      <c r="W235" s="34"/>
      <c r="X235" s="34"/>
      <c r="Y235" s="34"/>
      <c r="Z235" s="34"/>
      <c r="AA235" s="34"/>
      <c r="AB235" s="34"/>
      <c r="AC235" s="34"/>
      <c r="AD235" s="34"/>
      <c r="AE235" s="34"/>
      <c r="AR235" s="201" t="s">
        <v>298</v>
      </c>
      <c r="AT235" s="201" t="s">
        <v>222</v>
      </c>
      <c r="AU235" s="201" t="s">
        <v>89</v>
      </c>
      <c r="AY235" s="17" t="s">
        <v>220</v>
      </c>
      <c r="BE235" s="202">
        <f t="shared" si="64"/>
        <v>0</v>
      </c>
      <c r="BF235" s="202">
        <f t="shared" si="65"/>
        <v>0</v>
      </c>
      <c r="BG235" s="202">
        <f t="shared" si="66"/>
        <v>0</v>
      </c>
      <c r="BH235" s="202">
        <f t="shared" si="67"/>
        <v>0</v>
      </c>
      <c r="BI235" s="202">
        <f t="shared" si="68"/>
        <v>0</v>
      </c>
      <c r="BJ235" s="17" t="s">
        <v>89</v>
      </c>
      <c r="BK235" s="202">
        <f t="shared" si="69"/>
        <v>0</v>
      </c>
      <c r="BL235" s="17" t="s">
        <v>298</v>
      </c>
      <c r="BM235" s="201" t="s">
        <v>1167</v>
      </c>
    </row>
    <row r="236" spans="1:65" s="2" customFormat="1" ht="16.5" customHeight="1">
      <c r="A236" s="34"/>
      <c r="B236" s="35"/>
      <c r="C236" s="190" t="s">
        <v>717</v>
      </c>
      <c r="D236" s="190" t="s">
        <v>222</v>
      </c>
      <c r="E236" s="191" t="s">
        <v>1951</v>
      </c>
      <c r="F236" s="192" t="s">
        <v>1952</v>
      </c>
      <c r="G236" s="193" t="s">
        <v>405</v>
      </c>
      <c r="H236" s="194">
        <v>6</v>
      </c>
      <c r="I236" s="195"/>
      <c r="J236" s="196">
        <f t="shared" si="60"/>
        <v>0</v>
      </c>
      <c r="K236" s="192" t="s">
        <v>1</v>
      </c>
      <c r="L236" s="39"/>
      <c r="M236" s="197" t="s">
        <v>1</v>
      </c>
      <c r="N236" s="198" t="s">
        <v>42</v>
      </c>
      <c r="O236" s="71"/>
      <c r="P236" s="199">
        <f t="shared" si="61"/>
        <v>0</v>
      </c>
      <c r="Q236" s="199">
        <v>0</v>
      </c>
      <c r="R236" s="199">
        <f t="shared" si="62"/>
        <v>0</v>
      </c>
      <c r="S236" s="199">
        <v>0</v>
      </c>
      <c r="T236" s="200">
        <f t="shared" si="63"/>
        <v>0</v>
      </c>
      <c r="U236" s="34"/>
      <c r="V236" s="34"/>
      <c r="W236" s="34"/>
      <c r="X236" s="34"/>
      <c r="Y236" s="34"/>
      <c r="Z236" s="34"/>
      <c r="AA236" s="34"/>
      <c r="AB236" s="34"/>
      <c r="AC236" s="34"/>
      <c r="AD236" s="34"/>
      <c r="AE236" s="34"/>
      <c r="AR236" s="201" t="s">
        <v>298</v>
      </c>
      <c r="AT236" s="201" t="s">
        <v>222</v>
      </c>
      <c r="AU236" s="201" t="s">
        <v>89</v>
      </c>
      <c r="AY236" s="17" t="s">
        <v>220</v>
      </c>
      <c r="BE236" s="202">
        <f t="shared" si="64"/>
        <v>0</v>
      </c>
      <c r="BF236" s="202">
        <f t="shared" si="65"/>
        <v>0</v>
      </c>
      <c r="BG236" s="202">
        <f t="shared" si="66"/>
        <v>0</v>
      </c>
      <c r="BH236" s="202">
        <f t="shared" si="67"/>
        <v>0</v>
      </c>
      <c r="BI236" s="202">
        <f t="shared" si="68"/>
        <v>0</v>
      </c>
      <c r="BJ236" s="17" t="s">
        <v>89</v>
      </c>
      <c r="BK236" s="202">
        <f t="shared" si="69"/>
        <v>0</v>
      </c>
      <c r="BL236" s="17" t="s">
        <v>298</v>
      </c>
      <c r="BM236" s="201" t="s">
        <v>1175</v>
      </c>
    </row>
    <row r="237" spans="1:65" s="2" customFormat="1" ht="16.5" customHeight="1">
      <c r="A237" s="34"/>
      <c r="B237" s="35"/>
      <c r="C237" s="190" t="s">
        <v>721</v>
      </c>
      <c r="D237" s="190" t="s">
        <v>222</v>
      </c>
      <c r="E237" s="191" t="s">
        <v>1953</v>
      </c>
      <c r="F237" s="192" t="s">
        <v>1954</v>
      </c>
      <c r="G237" s="193" t="s">
        <v>405</v>
      </c>
      <c r="H237" s="194">
        <v>12</v>
      </c>
      <c r="I237" s="195"/>
      <c r="J237" s="196">
        <f t="shared" si="60"/>
        <v>0</v>
      </c>
      <c r="K237" s="192" t="s">
        <v>1</v>
      </c>
      <c r="L237" s="39"/>
      <c r="M237" s="197" t="s">
        <v>1</v>
      </c>
      <c r="N237" s="198" t="s">
        <v>42</v>
      </c>
      <c r="O237" s="71"/>
      <c r="P237" s="199">
        <f t="shared" si="61"/>
        <v>0</v>
      </c>
      <c r="Q237" s="199">
        <v>0</v>
      </c>
      <c r="R237" s="199">
        <f t="shared" si="62"/>
        <v>0</v>
      </c>
      <c r="S237" s="199">
        <v>0</v>
      </c>
      <c r="T237" s="200">
        <f t="shared" si="63"/>
        <v>0</v>
      </c>
      <c r="U237" s="34"/>
      <c r="V237" s="34"/>
      <c r="W237" s="34"/>
      <c r="X237" s="34"/>
      <c r="Y237" s="34"/>
      <c r="Z237" s="34"/>
      <c r="AA237" s="34"/>
      <c r="AB237" s="34"/>
      <c r="AC237" s="34"/>
      <c r="AD237" s="34"/>
      <c r="AE237" s="34"/>
      <c r="AR237" s="201" t="s">
        <v>298</v>
      </c>
      <c r="AT237" s="201" t="s">
        <v>222</v>
      </c>
      <c r="AU237" s="201" t="s">
        <v>89</v>
      </c>
      <c r="AY237" s="17" t="s">
        <v>220</v>
      </c>
      <c r="BE237" s="202">
        <f t="shared" si="64"/>
        <v>0</v>
      </c>
      <c r="BF237" s="202">
        <f t="shared" si="65"/>
        <v>0</v>
      </c>
      <c r="BG237" s="202">
        <f t="shared" si="66"/>
        <v>0</v>
      </c>
      <c r="BH237" s="202">
        <f t="shared" si="67"/>
        <v>0</v>
      </c>
      <c r="BI237" s="202">
        <f t="shared" si="68"/>
        <v>0</v>
      </c>
      <c r="BJ237" s="17" t="s">
        <v>89</v>
      </c>
      <c r="BK237" s="202">
        <f t="shared" si="69"/>
        <v>0</v>
      </c>
      <c r="BL237" s="17" t="s">
        <v>298</v>
      </c>
      <c r="BM237" s="201" t="s">
        <v>1185</v>
      </c>
    </row>
    <row r="238" spans="1:65" s="2" customFormat="1" ht="16.5" customHeight="1">
      <c r="A238" s="34"/>
      <c r="B238" s="35"/>
      <c r="C238" s="190" t="s">
        <v>727</v>
      </c>
      <c r="D238" s="190" t="s">
        <v>222</v>
      </c>
      <c r="E238" s="191" t="s">
        <v>1955</v>
      </c>
      <c r="F238" s="192" t="s">
        <v>1956</v>
      </c>
      <c r="G238" s="193" t="s">
        <v>405</v>
      </c>
      <c r="H238" s="194">
        <v>81</v>
      </c>
      <c r="I238" s="195"/>
      <c r="J238" s="196">
        <f t="shared" si="60"/>
        <v>0</v>
      </c>
      <c r="K238" s="192" t="s">
        <v>1</v>
      </c>
      <c r="L238" s="39"/>
      <c r="M238" s="197" t="s">
        <v>1</v>
      </c>
      <c r="N238" s="198" t="s">
        <v>42</v>
      </c>
      <c r="O238" s="71"/>
      <c r="P238" s="199">
        <f t="shared" si="61"/>
        <v>0</v>
      </c>
      <c r="Q238" s="199">
        <v>0</v>
      </c>
      <c r="R238" s="199">
        <f t="shared" si="62"/>
        <v>0</v>
      </c>
      <c r="S238" s="199">
        <v>0</v>
      </c>
      <c r="T238" s="200">
        <f t="shared" si="63"/>
        <v>0</v>
      </c>
      <c r="U238" s="34"/>
      <c r="V238" s="34"/>
      <c r="W238" s="34"/>
      <c r="X238" s="34"/>
      <c r="Y238" s="34"/>
      <c r="Z238" s="34"/>
      <c r="AA238" s="34"/>
      <c r="AB238" s="34"/>
      <c r="AC238" s="34"/>
      <c r="AD238" s="34"/>
      <c r="AE238" s="34"/>
      <c r="AR238" s="201" t="s">
        <v>298</v>
      </c>
      <c r="AT238" s="201" t="s">
        <v>222</v>
      </c>
      <c r="AU238" s="201" t="s">
        <v>89</v>
      </c>
      <c r="AY238" s="17" t="s">
        <v>220</v>
      </c>
      <c r="BE238" s="202">
        <f t="shared" si="64"/>
        <v>0</v>
      </c>
      <c r="BF238" s="202">
        <f t="shared" si="65"/>
        <v>0</v>
      </c>
      <c r="BG238" s="202">
        <f t="shared" si="66"/>
        <v>0</v>
      </c>
      <c r="BH238" s="202">
        <f t="shared" si="67"/>
        <v>0</v>
      </c>
      <c r="BI238" s="202">
        <f t="shared" si="68"/>
        <v>0</v>
      </c>
      <c r="BJ238" s="17" t="s">
        <v>89</v>
      </c>
      <c r="BK238" s="202">
        <f t="shared" si="69"/>
        <v>0</v>
      </c>
      <c r="BL238" s="17" t="s">
        <v>298</v>
      </c>
      <c r="BM238" s="201" t="s">
        <v>1194</v>
      </c>
    </row>
    <row r="239" spans="1:65" s="2" customFormat="1" ht="16.5" customHeight="1">
      <c r="A239" s="34"/>
      <c r="B239" s="35"/>
      <c r="C239" s="190" t="s">
        <v>739</v>
      </c>
      <c r="D239" s="190" t="s">
        <v>222</v>
      </c>
      <c r="E239" s="191" t="s">
        <v>1957</v>
      </c>
      <c r="F239" s="192" t="s">
        <v>1958</v>
      </c>
      <c r="G239" s="193" t="s">
        <v>405</v>
      </c>
      <c r="H239" s="194">
        <v>20</v>
      </c>
      <c r="I239" s="195"/>
      <c r="J239" s="196">
        <f t="shared" si="60"/>
        <v>0</v>
      </c>
      <c r="K239" s="192" t="s">
        <v>1</v>
      </c>
      <c r="L239" s="39"/>
      <c r="M239" s="197" t="s">
        <v>1</v>
      </c>
      <c r="N239" s="198" t="s">
        <v>42</v>
      </c>
      <c r="O239" s="71"/>
      <c r="P239" s="199">
        <f t="shared" si="61"/>
        <v>0</v>
      </c>
      <c r="Q239" s="199">
        <v>0</v>
      </c>
      <c r="R239" s="199">
        <f t="shared" si="62"/>
        <v>0</v>
      </c>
      <c r="S239" s="199">
        <v>0</v>
      </c>
      <c r="T239" s="200">
        <f t="shared" si="63"/>
        <v>0</v>
      </c>
      <c r="U239" s="34"/>
      <c r="V239" s="34"/>
      <c r="W239" s="34"/>
      <c r="X239" s="34"/>
      <c r="Y239" s="34"/>
      <c r="Z239" s="34"/>
      <c r="AA239" s="34"/>
      <c r="AB239" s="34"/>
      <c r="AC239" s="34"/>
      <c r="AD239" s="34"/>
      <c r="AE239" s="34"/>
      <c r="AR239" s="201" t="s">
        <v>298</v>
      </c>
      <c r="AT239" s="201" t="s">
        <v>222</v>
      </c>
      <c r="AU239" s="201" t="s">
        <v>89</v>
      </c>
      <c r="AY239" s="17" t="s">
        <v>220</v>
      </c>
      <c r="BE239" s="202">
        <f t="shared" si="64"/>
        <v>0</v>
      </c>
      <c r="BF239" s="202">
        <f t="shared" si="65"/>
        <v>0</v>
      </c>
      <c r="BG239" s="202">
        <f t="shared" si="66"/>
        <v>0</v>
      </c>
      <c r="BH239" s="202">
        <f t="shared" si="67"/>
        <v>0</v>
      </c>
      <c r="BI239" s="202">
        <f t="shared" si="68"/>
        <v>0</v>
      </c>
      <c r="BJ239" s="17" t="s">
        <v>89</v>
      </c>
      <c r="BK239" s="202">
        <f t="shared" si="69"/>
        <v>0</v>
      </c>
      <c r="BL239" s="17" t="s">
        <v>298</v>
      </c>
      <c r="BM239" s="201" t="s">
        <v>1204</v>
      </c>
    </row>
    <row r="240" spans="1:65" s="2" customFormat="1" ht="24">
      <c r="A240" s="34"/>
      <c r="B240" s="35"/>
      <c r="C240" s="190" t="s">
        <v>744</v>
      </c>
      <c r="D240" s="190" t="s">
        <v>222</v>
      </c>
      <c r="E240" s="191" t="s">
        <v>1959</v>
      </c>
      <c r="F240" s="192" t="s">
        <v>1960</v>
      </c>
      <c r="G240" s="193" t="s">
        <v>405</v>
      </c>
      <c r="H240" s="194">
        <v>1</v>
      </c>
      <c r="I240" s="195"/>
      <c r="J240" s="196">
        <f t="shared" si="60"/>
        <v>0</v>
      </c>
      <c r="K240" s="192" t="s">
        <v>1</v>
      </c>
      <c r="L240" s="39"/>
      <c r="M240" s="197" t="s">
        <v>1</v>
      </c>
      <c r="N240" s="198" t="s">
        <v>42</v>
      </c>
      <c r="O240" s="71"/>
      <c r="P240" s="199">
        <f t="shared" si="61"/>
        <v>0</v>
      </c>
      <c r="Q240" s="199">
        <v>0</v>
      </c>
      <c r="R240" s="199">
        <f t="shared" si="62"/>
        <v>0</v>
      </c>
      <c r="S240" s="199">
        <v>0</v>
      </c>
      <c r="T240" s="200">
        <f t="shared" si="63"/>
        <v>0</v>
      </c>
      <c r="U240" s="34"/>
      <c r="V240" s="34"/>
      <c r="W240" s="34"/>
      <c r="X240" s="34"/>
      <c r="Y240" s="34"/>
      <c r="Z240" s="34"/>
      <c r="AA240" s="34"/>
      <c r="AB240" s="34"/>
      <c r="AC240" s="34"/>
      <c r="AD240" s="34"/>
      <c r="AE240" s="34"/>
      <c r="AR240" s="201" t="s">
        <v>298</v>
      </c>
      <c r="AT240" s="201" t="s">
        <v>222</v>
      </c>
      <c r="AU240" s="201" t="s">
        <v>89</v>
      </c>
      <c r="AY240" s="17" t="s">
        <v>220</v>
      </c>
      <c r="BE240" s="202">
        <f t="shared" si="64"/>
        <v>0</v>
      </c>
      <c r="BF240" s="202">
        <f t="shared" si="65"/>
        <v>0</v>
      </c>
      <c r="BG240" s="202">
        <f t="shared" si="66"/>
        <v>0</v>
      </c>
      <c r="BH240" s="202">
        <f t="shared" si="67"/>
        <v>0</v>
      </c>
      <c r="BI240" s="202">
        <f t="shared" si="68"/>
        <v>0</v>
      </c>
      <c r="BJ240" s="17" t="s">
        <v>89</v>
      </c>
      <c r="BK240" s="202">
        <f t="shared" si="69"/>
        <v>0</v>
      </c>
      <c r="BL240" s="17" t="s">
        <v>298</v>
      </c>
      <c r="BM240" s="201" t="s">
        <v>1213</v>
      </c>
    </row>
    <row r="241" spans="1:65" s="2" customFormat="1" ht="21.75" customHeight="1">
      <c r="A241" s="34"/>
      <c r="B241" s="35"/>
      <c r="C241" s="190" t="s">
        <v>750</v>
      </c>
      <c r="D241" s="190" t="s">
        <v>222</v>
      </c>
      <c r="E241" s="191" t="s">
        <v>1961</v>
      </c>
      <c r="F241" s="192" t="s">
        <v>1962</v>
      </c>
      <c r="G241" s="193" t="s">
        <v>405</v>
      </c>
      <c r="H241" s="194">
        <v>1</v>
      </c>
      <c r="I241" s="195"/>
      <c r="J241" s="196">
        <f t="shared" si="60"/>
        <v>0</v>
      </c>
      <c r="K241" s="192" t="s">
        <v>1</v>
      </c>
      <c r="L241" s="39"/>
      <c r="M241" s="197" t="s">
        <v>1</v>
      </c>
      <c r="N241" s="198" t="s">
        <v>42</v>
      </c>
      <c r="O241" s="71"/>
      <c r="P241" s="199">
        <f t="shared" si="61"/>
        <v>0</v>
      </c>
      <c r="Q241" s="199">
        <v>0</v>
      </c>
      <c r="R241" s="199">
        <f t="shared" si="62"/>
        <v>0</v>
      </c>
      <c r="S241" s="199">
        <v>0</v>
      </c>
      <c r="T241" s="200">
        <f t="shared" si="63"/>
        <v>0</v>
      </c>
      <c r="U241" s="34"/>
      <c r="V241" s="34"/>
      <c r="W241" s="34"/>
      <c r="X241" s="34"/>
      <c r="Y241" s="34"/>
      <c r="Z241" s="34"/>
      <c r="AA241" s="34"/>
      <c r="AB241" s="34"/>
      <c r="AC241" s="34"/>
      <c r="AD241" s="34"/>
      <c r="AE241" s="34"/>
      <c r="AR241" s="201" t="s">
        <v>298</v>
      </c>
      <c r="AT241" s="201" t="s">
        <v>222</v>
      </c>
      <c r="AU241" s="201" t="s">
        <v>89</v>
      </c>
      <c r="AY241" s="17" t="s">
        <v>220</v>
      </c>
      <c r="BE241" s="202">
        <f t="shared" si="64"/>
        <v>0</v>
      </c>
      <c r="BF241" s="202">
        <f t="shared" si="65"/>
        <v>0</v>
      </c>
      <c r="BG241" s="202">
        <f t="shared" si="66"/>
        <v>0</v>
      </c>
      <c r="BH241" s="202">
        <f t="shared" si="67"/>
        <v>0</v>
      </c>
      <c r="BI241" s="202">
        <f t="shared" si="68"/>
        <v>0</v>
      </c>
      <c r="BJ241" s="17" t="s">
        <v>89</v>
      </c>
      <c r="BK241" s="202">
        <f t="shared" si="69"/>
        <v>0</v>
      </c>
      <c r="BL241" s="17" t="s">
        <v>298</v>
      </c>
      <c r="BM241" s="201" t="s">
        <v>1221</v>
      </c>
    </row>
    <row r="242" spans="1:65" s="2" customFormat="1" ht="16.5" customHeight="1">
      <c r="A242" s="34"/>
      <c r="B242" s="35"/>
      <c r="C242" s="190" t="s">
        <v>755</v>
      </c>
      <c r="D242" s="190" t="s">
        <v>222</v>
      </c>
      <c r="E242" s="191" t="s">
        <v>1963</v>
      </c>
      <c r="F242" s="192" t="s">
        <v>1964</v>
      </c>
      <c r="G242" s="193" t="s">
        <v>405</v>
      </c>
      <c r="H242" s="194">
        <v>147</v>
      </c>
      <c r="I242" s="195"/>
      <c r="J242" s="196">
        <f t="shared" si="60"/>
        <v>0</v>
      </c>
      <c r="K242" s="192" t="s">
        <v>1</v>
      </c>
      <c r="L242" s="39"/>
      <c r="M242" s="197" t="s">
        <v>1</v>
      </c>
      <c r="N242" s="198" t="s">
        <v>42</v>
      </c>
      <c r="O242" s="71"/>
      <c r="P242" s="199">
        <f t="shared" si="61"/>
        <v>0</v>
      </c>
      <c r="Q242" s="199">
        <v>0</v>
      </c>
      <c r="R242" s="199">
        <f t="shared" si="62"/>
        <v>0</v>
      </c>
      <c r="S242" s="199">
        <v>0</v>
      </c>
      <c r="T242" s="200">
        <f t="shared" si="63"/>
        <v>0</v>
      </c>
      <c r="U242" s="34"/>
      <c r="V242" s="34"/>
      <c r="W242" s="34"/>
      <c r="X242" s="34"/>
      <c r="Y242" s="34"/>
      <c r="Z242" s="34"/>
      <c r="AA242" s="34"/>
      <c r="AB242" s="34"/>
      <c r="AC242" s="34"/>
      <c r="AD242" s="34"/>
      <c r="AE242" s="34"/>
      <c r="AR242" s="201" t="s">
        <v>298</v>
      </c>
      <c r="AT242" s="201" t="s">
        <v>222</v>
      </c>
      <c r="AU242" s="201" t="s">
        <v>89</v>
      </c>
      <c r="AY242" s="17" t="s">
        <v>220</v>
      </c>
      <c r="BE242" s="202">
        <f t="shared" si="64"/>
        <v>0</v>
      </c>
      <c r="BF242" s="202">
        <f t="shared" si="65"/>
        <v>0</v>
      </c>
      <c r="BG242" s="202">
        <f t="shared" si="66"/>
        <v>0</v>
      </c>
      <c r="BH242" s="202">
        <f t="shared" si="67"/>
        <v>0</v>
      </c>
      <c r="BI242" s="202">
        <f t="shared" si="68"/>
        <v>0</v>
      </c>
      <c r="BJ242" s="17" t="s">
        <v>89</v>
      </c>
      <c r="BK242" s="202">
        <f t="shared" si="69"/>
        <v>0</v>
      </c>
      <c r="BL242" s="17" t="s">
        <v>298</v>
      </c>
      <c r="BM242" s="201" t="s">
        <v>1232</v>
      </c>
    </row>
    <row r="243" spans="1:65" s="2" customFormat="1" ht="24">
      <c r="A243" s="34"/>
      <c r="B243" s="35"/>
      <c r="C243" s="190" t="s">
        <v>759</v>
      </c>
      <c r="D243" s="190" t="s">
        <v>222</v>
      </c>
      <c r="E243" s="191" t="s">
        <v>1965</v>
      </c>
      <c r="F243" s="192" t="s">
        <v>1966</v>
      </c>
      <c r="G243" s="193" t="s">
        <v>1967</v>
      </c>
      <c r="H243" s="194">
        <v>15</v>
      </c>
      <c r="I243" s="195"/>
      <c r="J243" s="196">
        <f t="shared" si="60"/>
        <v>0</v>
      </c>
      <c r="K243" s="192" t="s">
        <v>1</v>
      </c>
      <c r="L243" s="39"/>
      <c r="M243" s="197" t="s">
        <v>1</v>
      </c>
      <c r="N243" s="198" t="s">
        <v>42</v>
      </c>
      <c r="O243" s="71"/>
      <c r="P243" s="199">
        <f t="shared" si="61"/>
        <v>0</v>
      </c>
      <c r="Q243" s="199">
        <v>0</v>
      </c>
      <c r="R243" s="199">
        <f t="shared" si="62"/>
        <v>0</v>
      </c>
      <c r="S243" s="199">
        <v>0</v>
      </c>
      <c r="T243" s="200">
        <f t="shared" si="63"/>
        <v>0</v>
      </c>
      <c r="U243" s="34"/>
      <c r="V243" s="34"/>
      <c r="W243" s="34"/>
      <c r="X243" s="34"/>
      <c r="Y243" s="34"/>
      <c r="Z243" s="34"/>
      <c r="AA243" s="34"/>
      <c r="AB243" s="34"/>
      <c r="AC243" s="34"/>
      <c r="AD243" s="34"/>
      <c r="AE243" s="34"/>
      <c r="AR243" s="201" t="s">
        <v>298</v>
      </c>
      <c r="AT243" s="201" t="s">
        <v>222</v>
      </c>
      <c r="AU243" s="201" t="s">
        <v>89</v>
      </c>
      <c r="AY243" s="17" t="s">
        <v>220</v>
      </c>
      <c r="BE243" s="202">
        <f t="shared" si="64"/>
        <v>0</v>
      </c>
      <c r="BF243" s="202">
        <f t="shared" si="65"/>
        <v>0</v>
      </c>
      <c r="BG243" s="202">
        <f t="shared" si="66"/>
        <v>0</v>
      </c>
      <c r="BH243" s="202">
        <f t="shared" si="67"/>
        <v>0</v>
      </c>
      <c r="BI243" s="202">
        <f t="shared" si="68"/>
        <v>0</v>
      </c>
      <c r="BJ243" s="17" t="s">
        <v>89</v>
      </c>
      <c r="BK243" s="202">
        <f t="shared" si="69"/>
        <v>0</v>
      </c>
      <c r="BL243" s="17" t="s">
        <v>298</v>
      </c>
      <c r="BM243" s="201" t="s">
        <v>1243</v>
      </c>
    </row>
    <row r="244" spans="1:65" s="2" customFormat="1" ht="24">
      <c r="A244" s="34"/>
      <c r="B244" s="35"/>
      <c r="C244" s="190" t="s">
        <v>764</v>
      </c>
      <c r="D244" s="190" t="s">
        <v>222</v>
      </c>
      <c r="E244" s="191" t="s">
        <v>1968</v>
      </c>
      <c r="F244" s="192" t="s">
        <v>1969</v>
      </c>
      <c r="G244" s="193" t="s">
        <v>405</v>
      </c>
      <c r="H244" s="194">
        <v>118</v>
      </c>
      <c r="I244" s="195"/>
      <c r="J244" s="196">
        <f t="shared" si="60"/>
        <v>0</v>
      </c>
      <c r="K244" s="192" t="s">
        <v>1</v>
      </c>
      <c r="L244" s="39"/>
      <c r="M244" s="197" t="s">
        <v>1</v>
      </c>
      <c r="N244" s="198" t="s">
        <v>42</v>
      </c>
      <c r="O244" s="71"/>
      <c r="P244" s="199">
        <f t="shared" si="61"/>
        <v>0</v>
      </c>
      <c r="Q244" s="199">
        <v>0</v>
      </c>
      <c r="R244" s="199">
        <f t="shared" si="62"/>
        <v>0</v>
      </c>
      <c r="S244" s="199">
        <v>0</v>
      </c>
      <c r="T244" s="200">
        <f t="shared" si="63"/>
        <v>0</v>
      </c>
      <c r="U244" s="34"/>
      <c r="V244" s="34"/>
      <c r="W244" s="34"/>
      <c r="X244" s="34"/>
      <c r="Y244" s="34"/>
      <c r="Z244" s="34"/>
      <c r="AA244" s="34"/>
      <c r="AB244" s="34"/>
      <c r="AC244" s="34"/>
      <c r="AD244" s="34"/>
      <c r="AE244" s="34"/>
      <c r="AR244" s="201" t="s">
        <v>298</v>
      </c>
      <c r="AT244" s="201" t="s">
        <v>222</v>
      </c>
      <c r="AU244" s="201" t="s">
        <v>89</v>
      </c>
      <c r="AY244" s="17" t="s">
        <v>220</v>
      </c>
      <c r="BE244" s="202">
        <f t="shared" si="64"/>
        <v>0</v>
      </c>
      <c r="BF244" s="202">
        <f t="shared" si="65"/>
        <v>0</v>
      </c>
      <c r="BG244" s="202">
        <f t="shared" si="66"/>
        <v>0</v>
      </c>
      <c r="BH244" s="202">
        <f t="shared" si="67"/>
        <v>0</v>
      </c>
      <c r="BI244" s="202">
        <f t="shared" si="68"/>
        <v>0</v>
      </c>
      <c r="BJ244" s="17" t="s">
        <v>89</v>
      </c>
      <c r="BK244" s="202">
        <f t="shared" si="69"/>
        <v>0</v>
      </c>
      <c r="BL244" s="17" t="s">
        <v>298</v>
      </c>
      <c r="BM244" s="201" t="s">
        <v>1254</v>
      </c>
    </row>
    <row r="245" spans="1:65" s="2" customFormat="1" ht="21.75" customHeight="1">
      <c r="A245" s="34"/>
      <c r="B245" s="35"/>
      <c r="C245" s="190" t="s">
        <v>769</v>
      </c>
      <c r="D245" s="190" t="s">
        <v>222</v>
      </c>
      <c r="E245" s="191" t="s">
        <v>1970</v>
      </c>
      <c r="F245" s="192" t="s">
        <v>1971</v>
      </c>
      <c r="G245" s="193" t="s">
        <v>996</v>
      </c>
      <c r="H245" s="246"/>
      <c r="I245" s="195"/>
      <c r="J245" s="196">
        <f t="shared" si="60"/>
        <v>0</v>
      </c>
      <c r="K245" s="192" t="s">
        <v>1</v>
      </c>
      <c r="L245" s="39"/>
      <c r="M245" s="197" t="s">
        <v>1</v>
      </c>
      <c r="N245" s="198" t="s">
        <v>42</v>
      </c>
      <c r="O245" s="71"/>
      <c r="P245" s="199">
        <f t="shared" si="61"/>
        <v>0</v>
      </c>
      <c r="Q245" s="199">
        <v>0</v>
      </c>
      <c r="R245" s="199">
        <f t="shared" si="62"/>
        <v>0</v>
      </c>
      <c r="S245" s="199">
        <v>0</v>
      </c>
      <c r="T245" s="200">
        <f t="shared" si="63"/>
        <v>0</v>
      </c>
      <c r="U245" s="34"/>
      <c r="V245" s="34"/>
      <c r="W245" s="34"/>
      <c r="X245" s="34"/>
      <c r="Y245" s="34"/>
      <c r="Z245" s="34"/>
      <c r="AA245" s="34"/>
      <c r="AB245" s="34"/>
      <c r="AC245" s="34"/>
      <c r="AD245" s="34"/>
      <c r="AE245" s="34"/>
      <c r="AR245" s="201" t="s">
        <v>298</v>
      </c>
      <c r="AT245" s="201" t="s">
        <v>222</v>
      </c>
      <c r="AU245" s="201" t="s">
        <v>89</v>
      </c>
      <c r="AY245" s="17" t="s">
        <v>220</v>
      </c>
      <c r="BE245" s="202">
        <f t="shared" si="64"/>
        <v>0</v>
      </c>
      <c r="BF245" s="202">
        <f t="shared" si="65"/>
        <v>0</v>
      </c>
      <c r="BG245" s="202">
        <f t="shared" si="66"/>
        <v>0</v>
      </c>
      <c r="BH245" s="202">
        <f t="shared" si="67"/>
        <v>0</v>
      </c>
      <c r="BI245" s="202">
        <f t="shared" si="68"/>
        <v>0</v>
      </c>
      <c r="BJ245" s="17" t="s">
        <v>89</v>
      </c>
      <c r="BK245" s="202">
        <f t="shared" si="69"/>
        <v>0</v>
      </c>
      <c r="BL245" s="17" t="s">
        <v>298</v>
      </c>
      <c r="BM245" s="201" t="s">
        <v>1266</v>
      </c>
    </row>
    <row r="246" spans="2:63" s="12" customFormat="1" ht="22.9" customHeight="1">
      <c r="B246" s="174"/>
      <c r="C246" s="175"/>
      <c r="D246" s="176" t="s">
        <v>75</v>
      </c>
      <c r="E246" s="188" t="s">
        <v>1972</v>
      </c>
      <c r="F246" s="188" t="s">
        <v>1973</v>
      </c>
      <c r="G246" s="175"/>
      <c r="H246" s="175"/>
      <c r="I246" s="178"/>
      <c r="J246" s="189">
        <f>BK246</f>
        <v>0</v>
      </c>
      <c r="K246" s="175"/>
      <c r="L246" s="180"/>
      <c r="M246" s="181"/>
      <c r="N246" s="182"/>
      <c r="O246" s="182"/>
      <c r="P246" s="183">
        <f>SUM(P247:P248)</f>
        <v>0</v>
      </c>
      <c r="Q246" s="182"/>
      <c r="R246" s="183">
        <f>SUM(R247:R248)</f>
        <v>0</v>
      </c>
      <c r="S246" s="182"/>
      <c r="T246" s="184">
        <f>SUM(T247:T248)</f>
        <v>0</v>
      </c>
      <c r="AR246" s="185" t="s">
        <v>83</v>
      </c>
      <c r="AT246" s="186" t="s">
        <v>75</v>
      </c>
      <c r="AU246" s="186" t="s">
        <v>83</v>
      </c>
      <c r="AY246" s="185" t="s">
        <v>220</v>
      </c>
      <c r="BK246" s="187">
        <f>SUM(BK247:BK248)</f>
        <v>0</v>
      </c>
    </row>
    <row r="247" spans="1:65" s="2" customFormat="1" ht="16.5" customHeight="1">
      <c r="A247" s="34"/>
      <c r="B247" s="35"/>
      <c r="C247" s="190" t="s">
        <v>774</v>
      </c>
      <c r="D247" s="190" t="s">
        <v>222</v>
      </c>
      <c r="E247" s="191" t="s">
        <v>1974</v>
      </c>
      <c r="F247" s="192" t="s">
        <v>1975</v>
      </c>
      <c r="G247" s="193" t="s">
        <v>405</v>
      </c>
      <c r="H247" s="194">
        <v>1</v>
      </c>
      <c r="I247" s="195"/>
      <c r="J247" s="196">
        <f>ROUND(I247*H247,2)</f>
        <v>0</v>
      </c>
      <c r="K247" s="192" t="s">
        <v>1</v>
      </c>
      <c r="L247" s="39"/>
      <c r="M247" s="197" t="s">
        <v>1</v>
      </c>
      <c r="N247" s="198" t="s">
        <v>42</v>
      </c>
      <c r="O247" s="71"/>
      <c r="P247" s="199">
        <f>O247*H247</f>
        <v>0</v>
      </c>
      <c r="Q247" s="199">
        <v>0</v>
      </c>
      <c r="R247" s="199">
        <f>Q247*H247</f>
        <v>0</v>
      </c>
      <c r="S247" s="199">
        <v>0</v>
      </c>
      <c r="T247" s="200">
        <f>S247*H247</f>
        <v>0</v>
      </c>
      <c r="U247" s="34"/>
      <c r="V247" s="34"/>
      <c r="W247" s="34"/>
      <c r="X247" s="34"/>
      <c r="Y247" s="34"/>
      <c r="Z247" s="34"/>
      <c r="AA247" s="34"/>
      <c r="AB247" s="34"/>
      <c r="AC247" s="34"/>
      <c r="AD247" s="34"/>
      <c r="AE247" s="34"/>
      <c r="AR247" s="201" t="s">
        <v>298</v>
      </c>
      <c r="AT247" s="201" t="s">
        <v>222</v>
      </c>
      <c r="AU247" s="201" t="s">
        <v>89</v>
      </c>
      <c r="AY247" s="17" t="s">
        <v>220</v>
      </c>
      <c r="BE247" s="202">
        <f>IF(N247="základní",J247,0)</f>
        <v>0</v>
      </c>
      <c r="BF247" s="202">
        <f>IF(N247="snížená",J247,0)</f>
        <v>0</v>
      </c>
      <c r="BG247" s="202">
        <f>IF(N247="zákl. přenesená",J247,0)</f>
        <v>0</v>
      </c>
      <c r="BH247" s="202">
        <f>IF(N247="sníž. přenesená",J247,0)</f>
        <v>0</v>
      </c>
      <c r="BI247" s="202">
        <f>IF(N247="nulová",J247,0)</f>
        <v>0</v>
      </c>
      <c r="BJ247" s="17" t="s">
        <v>89</v>
      </c>
      <c r="BK247" s="202">
        <f>ROUND(I247*H247,2)</f>
        <v>0</v>
      </c>
      <c r="BL247" s="17" t="s">
        <v>298</v>
      </c>
      <c r="BM247" s="201" t="s">
        <v>1277</v>
      </c>
    </row>
    <row r="248" spans="1:65" s="2" customFormat="1" ht="16.5" customHeight="1">
      <c r="A248" s="34"/>
      <c r="B248" s="35"/>
      <c r="C248" s="190" t="s">
        <v>779</v>
      </c>
      <c r="D248" s="190" t="s">
        <v>222</v>
      </c>
      <c r="E248" s="191" t="s">
        <v>1976</v>
      </c>
      <c r="F248" s="192" t="s">
        <v>1977</v>
      </c>
      <c r="G248" s="193" t="s">
        <v>405</v>
      </c>
      <c r="H248" s="194">
        <v>1</v>
      </c>
      <c r="I248" s="195"/>
      <c r="J248" s="196">
        <f>ROUND(I248*H248,2)</f>
        <v>0</v>
      </c>
      <c r="K248" s="192" t="s">
        <v>1</v>
      </c>
      <c r="L248" s="39"/>
      <c r="M248" s="253" t="s">
        <v>1</v>
      </c>
      <c r="N248" s="254" t="s">
        <v>42</v>
      </c>
      <c r="O248" s="251"/>
      <c r="P248" s="255">
        <f>O248*H248</f>
        <v>0</v>
      </c>
      <c r="Q248" s="255">
        <v>0</v>
      </c>
      <c r="R248" s="255">
        <f>Q248*H248</f>
        <v>0</v>
      </c>
      <c r="S248" s="255">
        <v>0</v>
      </c>
      <c r="T248" s="256">
        <f>S248*H248</f>
        <v>0</v>
      </c>
      <c r="U248" s="34"/>
      <c r="V248" s="34"/>
      <c r="W248" s="34"/>
      <c r="X248" s="34"/>
      <c r="Y248" s="34"/>
      <c r="Z248" s="34"/>
      <c r="AA248" s="34"/>
      <c r="AB248" s="34"/>
      <c r="AC248" s="34"/>
      <c r="AD248" s="34"/>
      <c r="AE248" s="34"/>
      <c r="AR248" s="201" t="s">
        <v>298</v>
      </c>
      <c r="AT248" s="201" t="s">
        <v>222</v>
      </c>
      <c r="AU248" s="201" t="s">
        <v>89</v>
      </c>
      <c r="AY248" s="17" t="s">
        <v>220</v>
      </c>
      <c r="BE248" s="202">
        <f>IF(N248="základní",J248,0)</f>
        <v>0</v>
      </c>
      <c r="BF248" s="202">
        <f>IF(N248="snížená",J248,0)</f>
        <v>0</v>
      </c>
      <c r="BG248" s="202">
        <f>IF(N248="zákl. přenesená",J248,0)</f>
        <v>0</v>
      </c>
      <c r="BH248" s="202">
        <f>IF(N248="sníž. přenesená",J248,0)</f>
        <v>0</v>
      </c>
      <c r="BI248" s="202">
        <f>IF(N248="nulová",J248,0)</f>
        <v>0</v>
      </c>
      <c r="BJ248" s="17" t="s">
        <v>89</v>
      </c>
      <c r="BK248" s="202">
        <f>ROUND(I248*H248,2)</f>
        <v>0</v>
      </c>
      <c r="BL248" s="17" t="s">
        <v>298</v>
      </c>
      <c r="BM248" s="201" t="s">
        <v>1287</v>
      </c>
    </row>
    <row r="249" spans="1:31" s="2" customFormat="1" ht="6.95" customHeight="1">
      <c r="A249" s="34"/>
      <c r="B249" s="54"/>
      <c r="C249" s="55"/>
      <c r="D249" s="55"/>
      <c r="E249" s="55"/>
      <c r="F249" s="55"/>
      <c r="G249" s="55"/>
      <c r="H249" s="55"/>
      <c r="I249" s="55"/>
      <c r="J249" s="55"/>
      <c r="K249" s="55"/>
      <c r="L249" s="39"/>
      <c r="M249" s="34"/>
      <c r="O249" s="34"/>
      <c r="P249" s="34"/>
      <c r="Q249" s="34"/>
      <c r="R249" s="34"/>
      <c r="S249" s="34"/>
      <c r="T249" s="34"/>
      <c r="U249" s="34"/>
      <c r="V249" s="34"/>
      <c r="W249" s="34"/>
      <c r="X249" s="34"/>
      <c r="Y249" s="34"/>
      <c r="Z249" s="34"/>
      <c r="AA249" s="34"/>
      <c r="AB249" s="34"/>
      <c r="AC249" s="34"/>
      <c r="AD249" s="34"/>
      <c r="AE249" s="34"/>
    </row>
  </sheetData>
  <sheetProtection password="DAFF" sheet="1" objects="1" scenarios="1"/>
  <autoFilter ref="C131:K248"/>
  <mergeCells count="12">
    <mergeCell ref="E124:H124"/>
    <mergeCell ref="L2:V2"/>
    <mergeCell ref="E85:H85"/>
    <mergeCell ref="E87:H87"/>
    <mergeCell ref="E89:H89"/>
    <mergeCell ref="E120:H120"/>
    <mergeCell ref="E122:H122"/>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96</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1978</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ROUND((SUM(BE125:BE168)),2)</f>
        <v>0</v>
      </c>
      <c r="G35" s="34"/>
      <c r="H35" s="34"/>
      <c r="I35" s="129">
        <v>0.21</v>
      </c>
      <c r="J35" s="128">
        <f>ROUND(((SUM(BE125:BE168))*I35),2)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ROUND((SUM(BF125:BF168)),2)</f>
        <v>0</v>
      </c>
      <c r="G36" s="34"/>
      <c r="H36" s="34"/>
      <c r="I36" s="129">
        <v>0.15</v>
      </c>
      <c r="J36" s="128">
        <f>ROUND(((SUM(BF125:BF168))*I36),2)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ROUND((SUM(BG125:BG168)),2)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ROUND((SUM(BH125:BH168)),2)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ROUND((SUM(BI125:BI168)),2)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01.3 - SO 01-VENKOVNÍ ROZVODY KANALIZACE</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1979</v>
      </c>
      <c r="E99" s="155"/>
      <c r="F99" s="155"/>
      <c r="G99" s="155"/>
      <c r="H99" s="155"/>
      <c r="I99" s="155"/>
      <c r="J99" s="156">
        <f>J126</f>
        <v>0</v>
      </c>
      <c r="K99" s="153"/>
      <c r="L99" s="157"/>
    </row>
    <row r="100" spans="2:12" s="9" customFormat="1" ht="24.95" customHeight="1">
      <c r="B100" s="152"/>
      <c r="C100" s="153"/>
      <c r="D100" s="154" t="s">
        <v>1980</v>
      </c>
      <c r="E100" s="155"/>
      <c r="F100" s="155"/>
      <c r="G100" s="155"/>
      <c r="H100" s="155"/>
      <c r="I100" s="155"/>
      <c r="J100" s="156">
        <f>J140</f>
        <v>0</v>
      </c>
      <c r="K100" s="153"/>
      <c r="L100" s="157"/>
    </row>
    <row r="101" spans="2:12" s="9" customFormat="1" ht="24.95" customHeight="1">
      <c r="B101" s="152"/>
      <c r="C101" s="153"/>
      <c r="D101" s="154" t="s">
        <v>1981</v>
      </c>
      <c r="E101" s="155"/>
      <c r="F101" s="155"/>
      <c r="G101" s="155"/>
      <c r="H101" s="155"/>
      <c r="I101" s="155"/>
      <c r="J101" s="156">
        <f>J161</f>
        <v>0</v>
      </c>
      <c r="K101" s="153"/>
      <c r="L101" s="157"/>
    </row>
    <row r="102" spans="2:12" s="9" customFormat="1" ht="24.95" customHeight="1">
      <c r="B102" s="152"/>
      <c r="C102" s="153"/>
      <c r="D102" s="154" t="s">
        <v>1982</v>
      </c>
      <c r="E102" s="155"/>
      <c r="F102" s="155"/>
      <c r="G102" s="155"/>
      <c r="H102" s="155"/>
      <c r="I102" s="155"/>
      <c r="J102" s="156">
        <f>J163</f>
        <v>0</v>
      </c>
      <c r="K102" s="153"/>
      <c r="L102" s="157"/>
    </row>
    <row r="103" spans="2:12" s="9" customFormat="1" ht="24.95" customHeight="1">
      <c r="B103" s="152"/>
      <c r="C103" s="153"/>
      <c r="D103" s="154" t="s">
        <v>1983</v>
      </c>
      <c r="E103" s="155"/>
      <c r="F103" s="155"/>
      <c r="G103" s="155"/>
      <c r="H103" s="155"/>
      <c r="I103" s="155"/>
      <c r="J103" s="156">
        <f>J165</f>
        <v>0</v>
      </c>
      <c r="K103" s="153"/>
      <c r="L103" s="157"/>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205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13" t="str">
        <f>E7</f>
        <v>Centrum pro osoby se zdravotním postižením</v>
      </c>
      <c r="F113" s="314"/>
      <c r="G113" s="314"/>
      <c r="H113" s="314"/>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172</v>
      </c>
      <c r="D114" s="22"/>
      <c r="E114" s="22"/>
      <c r="F114" s="22"/>
      <c r="G114" s="22"/>
      <c r="H114" s="22"/>
      <c r="I114" s="22"/>
      <c r="J114" s="22"/>
      <c r="K114" s="22"/>
      <c r="L114" s="20"/>
    </row>
    <row r="115" spans="1:31" s="2" customFormat="1" ht="16.5" customHeight="1">
      <c r="A115" s="34"/>
      <c r="B115" s="35"/>
      <c r="C115" s="36"/>
      <c r="D115" s="36"/>
      <c r="E115" s="313" t="s">
        <v>173</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174</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74" t="str">
        <f>E11</f>
        <v>01.3 - SO 01-VENKOVNÍ ROZVODY KANALIZACE</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F14</f>
        <v xml:space="preserve">Hradec Králové-Roudnička </v>
      </c>
      <c r="G119" s="36"/>
      <c r="H119" s="36"/>
      <c r="I119" s="29" t="s">
        <v>22</v>
      </c>
      <c r="J119" s="66" t="str">
        <f>IF(J14="","",J14)</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E17</f>
        <v>Královéhradecký kraj</v>
      </c>
      <c r="G121" s="36"/>
      <c r="H121" s="36"/>
      <c r="I121" s="29" t="s">
        <v>29</v>
      </c>
      <c r="J121" s="32" t="str">
        <f>E23</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IF(E20="","",E20)</f>
        <v>Vyplň údaj</v>
      </c>
      <c r="G122" s="36"/>
      <c r="H122" s="36"/>
      <c r="I122" s="29" t="s">
        <v>32</v>
      </c>
      <c r="J122" s="32" t="str">
        <f>E26</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P126+P140+P161+P163+P165</f>
        <v>0</v>
      </c>
      <c r="Q125" s="79"/>
      <c r="R125" s="171">
        <f>R126+R140+R161+R163+R165</f>
        <v>0</v>
      </c>
      <c r="S125" s="79"/>
      <c r="T125" s="172">
        <f>T126+T140+T161+T163+T165</f>
        <v>0</v>
      </c>
      <c r="U125" s="34"/>
      <c r="V125" s="34"/>
      <c r="W125" s="34"/>
      <c r="X125" s="34"/>
      <c r="Y125" s="34"/>
      <c r="Z125" s="34"/>
      <c r="AA125" s="34"/>
      <c r="AB125" s="34"/>
      <c r="AC125" s="34"/>
      <c r="AD125" s="34"/>
      <c r="AE125" s="34"/>
      <c r="AT125" s="17" t="s">
        <v>75</v>
      </c>
      <c r="AU125" s="17" t="s">
        <v>180</v>
      </c>
      <c r="BK125" s="173">
        <f>BK126+BK140+BK161+BK163+BK165</f>
        <v>0</v>
      </c>
    </row>
    <row r="126" spans="2:63" s="12" customFormat="1" ht="25.9" customHeight="1">
      <c r="B126" s="174"/>
      <c r="C126" s="175"/>
      <c r="D126" s="176" t="s">
        <v>75</v>
      </c>
      <c r="E126" s="177" t="s">
        <v>1776</v>
      </c>
      <c r="F126" s="177" t="s">
        <v>221</v>
      </c>
      <c r="G126" s="175"/>
      <c r="H126" s="175"/>
      <c r="I126" s="178"/>
      <c r="J126" s="179">
        <f>BK126</f>
        <v>0</v>
      </c>
      <c r="K126" s="175"/>
      <c r="L126" s="180"/>
      <c r="M126" s="181"/>
      <c r="N126" s="182"/>
      <c r="O126" s="182"/>
      <c r="P126" s="183">
        <f>SUM(P127:P139)</f>
        <v>0</v>
      </c>
      <c r="Q126" s="182"/>
      <c r="R126" s="183">
        <f>SUM(R127:R139)</f>
        <v>0</v>
      </c>
      <c r="S126" s="182"/>
      <c r="T126" s="184">
        <f>SUM(T127:T139)</f>
        <v>0</v>
      </c>
      <c r="AR126" s="185" t="s">
        <v>83</v>
      </c>
      <c r="AT126" s="186" t="s">
        <v>75</v>
      </c>
      <c r="AU126" s="186" t="s">
        <v>76</v>
      </c>
      <c r="AY126" s="185" t="s">
        <v>220</v>
      </c>
      <c r="BK126" s="187">
        <f>SUM(BK127:BK139)</f>
        <v>0</v>
      </c>
    </row>
    <row r="127" spans="1:65" s="2" customFormat="1" ht="16.5" customHeight="1">
      <c r="A127" s="34"/>
      <c r="B127" s="35"/>
      <c r="C127" s="190" t="s">
        <v>83</v>
      </c>
      <c r="D127" s="190" t="s">
        <v>222</v>
      </c>
      <c r="E127" s="191" t="s">
        <v>1984</v>
      </c>
      <c r="F127" s="192" t="s">
        <v>1985</v>
      </c>
      <c r="G127" s="193" t="s">
        <v>225</v>
      </c>
      <c r="H127" s="194">
        <v>100</v>
      </c>
      <c r="I127" s="195"/>
      <c r="J127" s="196">
        <f aca="true" t="shared" si="0" ref="J127:J139">ROUND(I127*H127,2)</f>
        <v>0</v>
      </c>
      <c r="K127" s="192" t="s">
        <v>1</v>
      </c>
      <c r="L127" s="39"/>
      <c r="M127" s="197" t="s">
        <v>1</v>
      </c>
      <c r="N127" s="198" t="s">
        <v>42</v>
      </c>
      <c r="O127" s="71"/>
      <c r="P127" s="199">
        <f aca="true" t="shared" si="1" ref="P127:P139">O127*H127</f>
        <v>0</v>
      </c>
      <c r="Q127" s="199">
        <v>0</v>
      </c>
      <c r="R127" s="199">
        <f aca="true" t="shared" si="2" ref="R127:R139">Q127*H127</f>
        <v>0</v>
      </c>
      <c r="S127" s="199">
        <v>0</v>
      </c>
      <c r="T127" s="200">
        <f aca="true" t="shared" si="3" ref="T127:T139">S127*H127</f>
        <v>0</v>
      </c>
      <c r="U127" s="34"/>
      <c r="V127" s="34"/>
      <c r="W127" s="34"/>
      <c r="X127" s="34"/>
      <c r="Y127" s="34"/>
      <c r="Z127" s="34"/>
      <c r="AA127" s="34"/>
      <c r="AB127" s="34"/>
      <c r="AC127" s="34"/>
      <c r="AD127" s="34"/>
      <c r="AE127" s="34"/>
      <c r="AR127" s="201" t="s">
        <v>227</v>
      </c>
      <c r="AT127" s="201" t="s">
        <v>222</v>
      </c>
      <c r="AU127" s="201" t="s">
        <v>83</v>
      </c>
      <c r="AY127" s="17" t="s">
        <v>220</v>
      </c>
      <c r="BE127" s="202">
        <f aca="true" t="shared" si="4" ref="BE127:BE139">IF(N127="základní",J127,0)</f>
        <v>0</v>
      </c>
      <c r="BF127" s="202">
        <f aca="true" t="shared" si="5" ref="BF127:BF139">IF(N127="snížená",J127,0)</f>
        <v>0</v>
      </c>
      <c r="BG127" s="202">
        <f aca="true" t="shared" si="6" ref="BG127:BG139">IF(N127="zákl. přenesená",J127,0)</f>
        <v>0</v>
      </c>
      <c r="BH127" s="202">
        <f aca="true" t="shared" si="7" ref="BH127:BH139">IF(N127="sníž. přenesená",J127,0)</f>
        <v>0</v>
      </c>
      <c r="BI127" s="202">
        <f aca="true" t="shared" si="8" ref="BI127:BI139">IF(N127="nulová",J127,0)</f>
        <v>0</v>
      </c>
      <c r="BJ127" s="17" t="s">
        <v>89</v>
      </c>
      <c r="BK127" s="202">
        <f aca="true" t="shared" si="9" ref="BK127:BK139">ROUND(I127*H127,2)</f>
        <v>0</v>
      </c>
      <c r="BL127" s="17" t="s">
        <v>227</v>
      </c>
      <c r="BM127" s="201" t="s">
        <v>89</v>
      </c>
    </row>
    <row r="128" spans="1:65" s="2" customFormat="1" ht="21.75" customHeight="1">
      <c r="A128" s="34"/>
      <c r="B128" s="35"/>
      <c r="C128" s="190" t="s">
        <v>89</v>
      </c>
      <c r="D128" s="190" t="s">
        <v>222</v>
      </c>
      <c r="E128" s="191" t="s">
        <v>1986</v>
      </c>
      <c r="F128" s="192" t="s">
        <v>1987</v>
      </c>
      <c r="G128" s="193" t="s">
        <v>301</v>
      </c>
      <c r="H128" s="194">
        <v>965</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227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227</v>
      </c>
      <c r="BM128" s="201" t="s">
        <v>227</v>
      </c>
    </row>
    <row r="129" spans="1:65" s="2" customFormat="1" ht="16.5" customHeight="1">
      <c r="A129" s="34"/>
      <c r="B129" s="35"/>
      <c r="C129" s="190" t="s">
        <v>108</v>
      </c>
      <c r="D129" s="190" t="s">
        <v>222</v>
      </c>
      <c r="E129" s="191" t="s">
        <v>1988</v>
      </c>
      <c r="F129" s="192" t="s">
        <v>1989</v>
      </c>
      <c r="G129" s="193" t="s">
        <v>301</v>
      </c>
      <c r="H129" s="194">
        <v>965</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227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227</v>
      </c>
      <c r="BM129" s="201" t="s">
        <v>250</v>
      </c>
    </row>
    <row r="130" spans="1:65" s="2" customFormat="1" ht="24" customHeight="1">
      <c r="A130" s="34"/>
      <c r="B130" s="35"/>
      <c r="C130" s="190" t="s">
        <v>227</v>
      </c>
      <c r="D130" s="190" t="s">
        <v>222</v>
      </c>
      <c r="E130" s="191" t="s">
        <v>1990</v>
      </c>
      <c r="F130" s="192" t="s">
        <v>3832</v>
      </c>
      <c r="G130" s="193" t="s">
        <v>225</v>
      </c>
      <c r="H130" s="194">
        <v>290</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227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227</v>
      </c>
      <c r="BM130" s="201" t="s">
        <v>262</v>
      </c>
    </row>
    <row r="131" spans="1:65" s="2" customFormat="1" ht="16.5" customHeight="1">
      <c r="A131" s="34"/>
      <c r="B131" s="35"/>
      <c r="C131" s="190" t="s">
        <v>243</v>
      </c>
      <c r="D131" s="190" t="s">
        <v>222</v>
      </c>
      <c r="E131" s="191" t="s">
        <v>1991</v>
      </c>
      <c r="F131" s="192" t="s">
        <v>1992</v>
      </c>
      <c r="G131" s="193" t="s">
        <v>225</v>
      </c>
      <c r="H131" s="194">
        <v>120</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227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227</v>
      </c>
      <c r="BM131" s="201" t="s">
        <v>161</v>
      </c>
    </row>
    <row r="132" spans="1:65" s="2" customFormat="1" ht="24" customHeight="1">
      <c r="A132" s="34"/>
      <c r="B132" s="35"/>
      <c r="C132" s="190" t="s">
        <v>250</v>
      </c>
      <c r="D132" s="190" t="s">
        <v>222</v>
      </c>
      <c r="E132" s="191" t="s">
        <v>1993</v>
      </c>
      <c r="F132" s="192" t="s">
        <v>3833</v>
      </c>
      <c r="G132" s="193" t="s">
        <v>225</v>
      </c>
      <c r="H132" s="194">
        <v>325</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227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227</v>
      </c>
      <c r="BM132" s="201" t="s">
        <v>167</v>
      </c>
    </row>
    <row r="133" spans="1:65" s="2" customFormat="1" ht="24.75" customHeight="1">
      <c r="A133" s="34"/>
      <c r="B133" s="35"/>
      <c r="C133" s="190" t="s">
        <v>255</v>
      </c>
      <c r="D133" s="190" t="s">
        <v>222</v>
      </c>
      <c r="E133" s="191" t="s">
        <v>1994</v>
      </c>
      <c r="F133" s="192" t="s">
        <v>3834</v>
      </c>
      <c r="G133" s="193" t="s">
        <v>225</v>
      </c>
      <c r="H133" s="194">
        <v>735</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227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227</v>
      </c>
      <c r="BM133" s="201" t="s">
        <v>290</v>
      </c>
    </row>
    <row r="134" spans="1:65" s="2" customFormat="1" ht="21.75" customHeight="1">
      <c r="A134" s="34"/>
      <c r="B134" s="35"/>
      <c r="C134" s="190" t="s">
        <v>262</v>
      </c>
      <c r="D134" s="190" t="s">
        <v>222</v>
      </c>
      <c r="E134" s="191" t="s">
        <v>1996</v>
      </c>
      <c r="F134" s="192" t="s">
        <v>1997</v>
      </c>
      <c r="G134" s="193" t="s">
        <v>225</v>
      </c>
      <c r="H134" s="194">
        <v>735</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227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227</v>
      </c>
      <c r="BM134" s="201" t="s">
        <v>298</v>
      </c>
    </row>
    <row r="135" spans="1:65" s="2" customFormat="1" ht="24">
      <c r="A135" s="34"/>
      <c r="B135" s="35"/>
      <c r="C135" s="190" t="s">
        <v>267</v>
      </c>
      <c r="D135" s="190" t="s">
        <v>222</v>
      </c>
      <c r="E135" s="191" t="s">
        <v>1998</v>
      </c>
      <c r="F135" s="192" t="s">
        <v>1999</v>
      </c>
      <c r="G135" s="193" t="s">
        <v>225</v>
      </c>
      <c r="H135" s="194">
        <v>200</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227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227</v>
      </c>
      <c r="BM135" s="201" t="s">
        <v>311</v>
      </c>
    </row>
    <row r="136" spans="1:65" s="2" customFormat="1" ht="16.5" customHeight="1">
      <c r="A136" s="34"/>
      <c r="B136" s="35"/>
      <c r="C136" s="190" t="s">
        <v>161</v>
      </c>
      <c r="D136" s="190" t="s">
        <v>222</v>
      </c>
      <c r="E136" s="191" t="s">
        <v>2000</v>
      </c>
      <c r="F136" s="192" t="s">
        <v>2001</v>
      </c>
      <c r="G136" s="193" t="s">
        <v>225</v>
      </c>
      <c r="H136" s="194">
        <v>573</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227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227</v>
      </c>
      <c r="BM136" s="201" t="s">
        <v>321</v>
      </c>
    </row>
    <row r="137" spans="1:65" s="2" customFormat="1" ht="24" customHeight="1">
      <c r="A137" s="34"/>
      <c r="B137" s="35"/>
      <c r="C137" s="190" t="s">
        <v>164</v>
      </c>
      <c r="D137" s="190" t="s">
        <v>222</v>
      </c>
      <c r="E137" s="191" t="s">
        <v>2002</v>
      </c>
      <c r="F137" s="192" t="s">
        <v>3835</v>
      </c>
      <c r="G137" s="193" t="s">
        <v>225</v>
      </c>
      <c r="H137" s="194">
        <v>58</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227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227</v>
      </c>
      <c r="BM137" s="201" t="s">
        <v>330</v>
      </c>
    </row>
    <row r="138" spans="1:65" s="2" customFormat="1" ht="16.5" customHeight="1">
      <c r="A138" s="34"/>
      <c r="B138" s="35"/>
      <c r="C138" s="190" t="s">
        <v>167</v>
      </c>
      <c r="D138" s="190" t="s">
        <v>222</v>
      </c>
      <c r="E138" s="191" t="s">
        <v>2004</v>
      </c>
      <c r="F138" s="192" t="s">
        <v>2005</v>
      </c>
      <c r="G138" s="193" t="s">
        <v>2006</v>
      </c>
      <c r="H138" s="194">
        <v>145</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227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227</v>
      </c>
      <c r="BM138" s="201" t="s">
        <v>342</v>
      </c>
    </row>
    <row r="139" spans="1:65" s="2" customFormat="1" ht="16.5" customHeight="1">
      <c r="A139" s="34"/>
      <c r="B139" s="35"/>
      <c r="C139" s="190" t="s">
        <v>285</v>
      </c>
      <c r="D139" s="190" t="s">
        <v>222</v>
      </c>
      <c r="E139" s="191" t="s">
        <v>2007</v>
      </c>
      <c r="F139" s="192" t="s">
        <v>2008</v>
      </c>
      <c r="G139" s="193" t="s">
        <v>405</v>
      </c>
      <c r="H139" s="194">
        <v>24</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227</v>
      </c>
      <c r="AT139" s="201" t="s">
        <v>222</v>
      </c>
      <c r="AU139" s="201" t="s">
        <v>83</v>
      </c>
      <c r="AY139" s="17" t="s">
        <v>220</v>
      </c>
      <c r="BE139" s="202">
        <f t="shared" si="4"/>
        <v>0</v>
      </c>
      <c r="BF139" s="202">
        <f t="shared" si="5"/>
        <v>0</v>
      </c>
      <c r="BG139" s="202">
        <f t="shared" si="6"/>
        <v>0</v>
      </c>
      <c r="BH139" s="202">
        <f t="shared" si="7"/>
        <v>0</v>
      </c>
      <c r="BI139" s="202">
        <f t="shared" si="8"/>
        <v>0</v>
      </c>
      <c r="BJ139" s="17" t="s">
        <v>89</v>
      </c>
      <c r="BK139" s="202">
        <f t="shared" si="9"/>
        <v>0</v>
      </c>
      <c r="BL139" s="17" t="s">
        <v>227</v>
      </c>
      <c r="BM139" s="201" t="s">
        <v>352</v>
      </c>
    </row>
    <row r="140" spans="2:63" s="12" customFormat="1" ht="25.9" customHeight="1">
      <c r="B140" s="174"/>
      <c r="C140" s="175"/>
      <c r="D140" s="176" t="s">
        <v>75</v>
      </c>
      <c r="E140" s="177" t="s">
        <v>1777</v>
      </c>
      <c r="F140" s="177" t="s">
        <v>2009</v>
      </c>
      <c r="G140" s="175"/>
      <c r="H140" s="175"/>
      <c r="I140" s="178"/>
      <c r="J140" s="179">
        <f>BK140</f>
        <v>0</v>
      </c>
      <c r="K140" s="175"/>
      <c r="L140" s="180"/>
      <c r="M140" s="181"/>
      <c r="N140" s="182"/>
      <c r="O140" s="182"/>
      <c r="P140" s="183">
        <f>SUM(P141:P160)</f>
        <v>0</v>
      </c>
      <c r="Q140" s="182"/>
      <c r="R140" s="183">
        <f>SUM(R141:R160)</f>
        <v>0</v>
      </c>
      <c r="S140" s="182"/>
      <c r="T140" s="184">
        <f>SUM(T141:T160)</f>
        <v>0</v>
      </c>
      <c r="AR140" s="185" t="s">
        <v>83</v>
      </c>
      <c r="AT140" s="186" t="s">
        <v>75</v>
      </c>
      <c r="AU140" s="186" t="s">
        <v>76</v>
      </c>
      <c r="AY140" s="185" t="s">
        <v>220</v>
      </c>
      <c r="BK140" s="187">
        <f>SUM(BK141:BK160)</f>
        <v>0</v>
      </c>
    </row>
    <row r="141" spans="1:65" s="2" customFormat="1" ht="16.5" customHeight="1">
      <c r="A141" s="34"/>
      <c r="B141" s="35"/>
      <c r="C141" s="190" t="s">
        <v>290</v>
      </c>
      <c r="D141" s="190" t="s">
        <v>222</v>
      </c>
      <c r="E141" s="191" t="s">
        <v>2010</v>
      </c>
      <c r="F141" s="192" t="s">
        <v>2011</v>
      </c>
      <c r="G141" s="193" t="s">
        <v>308</v>
      </c>
      <c r="H141" s="194">
        <v>15</v>
      </c>
      <c r="I141" s="195"/>
      <c r="J141" s="196">
        <f aca="true" t="shared" si="10" ref="J141:J160">ROUND(I141*H141,2)</f>
        <v>0</v>
      </c>
      <c r="K141" s="192" t="s">
        <v>1</v>
      </c>
      <c r="L141" s="39"/>
      <c r="M141" s="197" t="s">
        <v>1</v>
      </c>
      <c r="N141" s="198" t="s">
        <v>42</v>
      </c>
      <c r="O141" s="71"/>
      <c r="P141" s="199">
        <f aca="true" t="shared" si="11" ref="P141:P160">O141*H141</f>
        <v>0</v>
      </c>
      <c r="Q141" s="199">
        <v>0</v>
      </c>
      <c r="R141" s="199">
        <f aca="true" t="shared" si="12" ref="R141:R160">Q141*H141</f>
        <v>0</v>
      </c>
      <c r="S141" s="199">
        <v>0</v>
      </c>
      <c r="T141" s="200">
        <f aca="true" t="shared" si="13" ref="T141:T160">S141*H141</f>
        <v>0</v>
      </c>
      <c r="U141" s="34"/>
      <c r="V141" s="34"/>
      <c r="W141" s="34"/>
      <c r="X141" s="34"/>
      <c r="Y141" s="34"/>
      <c r="Z141" s="34"/>
      <c r="AA141" s="34"/>
      <c r="AB141" s="34"/>
      <c r="AC141" s="34"/>
      <c r="AD141" s="34"/>
      <c r="AE141" s="34"/>
      <c r="AR141" s="201" t="s">
        <v>227</v>
      </c>
      <c r="AT141" s="201" t="s">
        <v>222</v>
      </c>
      <c r="AU141" s="201" t="s">
        <v>83</v>
      </c>
      <c r="AY141" s="17" t="s">
        <v>220</v>
      </c>
      <c r="BE141" s="202">
        <f aca="true" t="shared" si="14" ref="BE141:BE160">IF(N141="základní",J141,0)</f>
        <v>0</v>
      </c>
      <c r="BF141" s="202">
        <f aca="true" t="shared" si="15" ref="BF141:BF160">IF(N141="snížená",J141,0)</f>
        <v>0</v>
      </c>
      <c r="BG141" s="202">
        <f aca="true" t="shared" si="16" ref="BG141:BG160">IF(N141="zákl. přenesená",J141,0)</f>
        <v>0</v>
      </c>
      <c r="BH141" s="202">
        <f aca="true" t="shared" si="17" ref="BH141:BH160">IF(N141="sníž. přenesená",J141,0)</f>
        <v>0</v>
      </c>
      <c r="BI141" s="202">
        <f aca="true" t="shared" si="18" ref="BI141:BI160">IF(N141="nulová",J141,0)</f>
        <v>0</v>
      </c>
      <c r="BJ141" s="17" t="s">
        <v>89</v>
      </c>
      <c r="BK141" s="202">
        <f aca="true" t="shared" si="19" ref="BK141:BK160">ROUND(I141*H141,2)</f>
        <v>0</v>
      </c>
      <c r="BL141" s="17" t="s">
        <v>227</v>
      </c>
      <c r="BM141" s="201" t="s">
        <v>364</v>
      </c>
    </row>
    <row r="142" spans="1:65" s="2" customFormat="1" ht="16.5" customHeight="1">
      <c r="A142" s="34"/>
      <c r="B142" s="35"/>
      <c r="C142" s="190" t="s">
        <v>8</v>
      </c>
      <c r="D142" s="190" t="s">
        <v>222</v>
      </c>
      <c r="E142" s="191" t="s">
        <v>2012</v>
      </c>
      <c r="F142" s="192" t="s">
        <v>2013</v>
      </c>
      <c r="G142" s="193" t="s">
        <v>308</v>
      </c>
      <c r="H142" s="194">
        <v>75</v>
      </c>
      <c r="I142" s="195"/>
      <c r="J142" s="196">
        <f t="shared" si="10"/>
        <v>0</v>
      </c>
      <c r="K142" s="192" t="s">
        <v>1</v>
      </c>
      <c r="L142" s="39"/>
      <c r="M142" s="197" t="s">
        <v>1</v>
      </c>
      <c r="N142" s="198" t="s">
        <v>42</v>
      </c>
      <c r="O142" s="71"/>
      <c r="P142" s="199">
        <f t="shared" si="11"/>
        <v>0</v>
      </c>
      <c r="Q142" s="199">
        <v>0</v>
      </c>
      <c r="R142" s="199">
        <f t="shared" si="12"/>
        <v>0</v>
      </c>
      <c r="S142" s="199">
        <v>0</v>
      </c>
      <c r="T142" s="200">
        <f t="shared" si="13"/>
        <v>0</v>
      </c>
      <c r="U142" s="34"/>
      <c r="V142" s="34"/>
      <c r="W142" s="34"/>
      <c r="X142" s="34"/>
      <c r="Y142" s="34"/>
      <c r="Z142" s="34"/>
      <c r="AA142" s="34"/>
      <c r="AB142" s="34"/>
      <c r="AC142" s="34"/>
      <c r="AD142" s="34"/>
      <c r="AE142" s="34"/>
      <c r="AR142" s="201" t="s">
        <v>227</v>
      </c>
      <c r="AT142" s="201" t="s">
        <v>222</v>
      </c>
      <c r="AU142" s="201" t="s">
        <v>83</v>
      </c>
      <c r="AY142" s="17" t="s">
        <v>220</v>
      </c>
      <c r="BE142" s="202">
        <f t="shared" si="14"/>
        <v>0</v>
      </c>
      <c r="BF142" s="202">
        <f t="shared" si="15"/>
        <v>0</v>
      </c>
      <c r="BG142" s="202">
        <f t="shared" si="16"/>
        <v>0</v>
      </c>
      <c r="BH142" s="202">
        <f t="shared" si="17"/>
        <v>0</v>
      </c>
      <c r="BI142" s="202">
        <f t="shared" si="18"/>
        <v>0</v>
      </c>
      <c r="BJ142" s="17" t="s">
        <v>89</v>
      </c>
      <c r="BK142" s="202">
        <f t="shared" si="19"/>
        <v>0</v>
      </c>
      <c r="BL142" s="17" t="s">
        <v>227</v>
      </c>
      <c r="BM142" s="201" t="s">
        <v>389</v>
      </c>
    </row>
    <row r="143" spans="1:65" s="2" customFormat="1" ht="16.5" customHeight="1">
      <c r="A143" s="34"/>
      <c r="B143" s="35"/>
      <c r="C143" s="190" t="s">
        <v>298</v>
      </c>
      <c r="D143" s="190" t="s">
        <v>222</v>
      </c>
      <c r="E143" s="191" t="s">
        <v>2014</v>
      </c>
      <c r="F143" s="192" t="s">
        <v>2015</v>
      </c>
      <c r="G143" s="193" t="s">
        <v>308</v>
      </c>
      <c r="H143" s="194">
        <v>105</v>
      </c>
      <c r="I143" s="195"/>
      <c r="J143" s="196">
        <f t="shared" si="10"/>
        <v>0</v>
      </c>
      <c r="K143" s="192" t="s">
        <v>1</v>
      </c>
      <c r="L143" s="39"/>
      <c r="M143" s="197" t="s">
        <v>1</v>
      </c>
      <c r="N143" s="198" t="s">
        <v>42</v>
      </c>
      <c r="O143" s="71"/>
      <c r="P143" s="199">
        <f t="shared" si="11"/>
        <v>0</v>
      </c>
      <c r="Q143" s="199">
        <v>0</v>
      </c>
      <c r="R143" s="199">
        <f t="shared" si="12"/>
        <v>0</v>
      </c>
      <c r="S143" s="199">
        <v>0</v>
      </c>
      <c r="T143" s="200">
        <f t="shared" si="13"/>
        <v>0</v>
      </c>
      <c r="U143" s="34"/>
      <c r="V143" s="34"/>
      <c r="W143" s="34"/>
      <c r="X143" s="34"/>
      <c r="Y143" s="34"/>
      <c r="Z143" s="34"/>
      <c r="AA143" s="34"/>
      <c r="AB143" s="34"/>
      <c r="AC143" s="34"/>
      <c r="AD143" s="34"/>
      <c r="AE143" s="34"/>
      <c r="AR143" s="201" t="s">
        <v>227</v>
      </c>
      <c r="AT143" s="201" t="s">
        <v>222</v>
      </c>
      <c r="AU143" s="201" t="s">
        <v>83</v>
      </c>
      <c r="AY143" s="17" t="s">
        <v>220</v>
      </c>
      <c r="BE143" s="202">
        <f t="shared" si="14"/>
        <v>0</v>
      </c>
      <c r="BF143" s="202">
        <f t="shared" si="15"/>
        <v>0</v>
      </c>
      <c r="BG143" s="202">
        <f t="shared" si="16"/>
        <v>0</v>
      </c>
      <c r="BH143" s="202">
        <f t="shared" si="17"/>
        <v>0</v>
      </c>
      <c r="BI143" s="202">
        <f t="shared" si="18"/>
        <v>0</v>
      </c>
      <c r="BJ143" s="17" t="s">
        <v>89</v>
      </c>
      <c r="BK143" s="202">
        <f t="shared" si="19"/>
        <v>0</v>
      </c>
      <c r="BL143" s="17" t="s">
        <v>227</v>
      </c>
      <c r="BM143" s="201" t="s">
        <v>399</v>
      </c>
    </row>
    <row r="144" spans="1:65" s="2" customFormat="1" ht="16.5" customHeight="1">
      <c r="A144" s="34"/>
      <c r="B144" s="35"/>
      <c r="C144" s="190" t="s">
        <v>305</v>
      </c>
      <c r="D144" s="190" t="s">
        <v>222</v>
      </c>
      <c r="E144" s="191" t="s">
        <v>2016</v>
      </c>
      <c r="F144" s="192" t="s">
        <v>2017</v>
      </c>
      <c r="G144" s="193" t="s">
        <v>308</v>
      </c>
      <c r="H144" s="194">
        <v>42</v>
      </c>
      <c r="I144" s="195"/>
      <c r="J144" s="196">
        <f t="shared" si="10"/>
        <v>0</v>
      </c>
      <c r="K144" s="192" t="s">
        <v>1</v>
      </c>
      <c r="L144" s="39"/>
      <c r="M144" s="197" t="s">
        <v>1</v>
      </c>
      <c r="N144" s="198" t="s">
        <v>42</v>
      </c>
      <c r="O144" s="71"/>
      <c r="P144" s="199">
        <f t="shared" si="11"/>
        <v>0</v>
      </c>
      <c r="Q144" s="199">
        <v>0</v>
      </c>
      <c r="R144" s="199">
        <f t="shared" si="12"/>
        <v>0</v>
      </c>
      <c r="S144" s="199">
        <v>0</v>
      </c>
      <c r="T144" s="200">
        <f t="shared" si="13"/>
        <v>0</v>
      </c>
      <c r="U144" s="34"/>
      <c r="V144" s="34"/>
      <c r="W144" s="34"/>
      <c r="X144" s="34"/>
      <c r="Y144" s="34"/>
      <c r="Z144" s="34"/>
      <c r="AA144" s="34"/>
      <c r="AB144" s="34"/>
      <c r="AC144" s="34"/>
      <c r="AD144" s="34"/>
      <c r="AE144" s="34"/>
      <c r="AR144" s="201" t="s">
        <v>227</v>
      </c>
      <c r="AT144" s="201" t="s">
        <v>222</v>
      </c>
      <c r="AU144" s="201" t="s">
        <v>83</v>
      </c>
      <c r="AY144" s="17" t="s">
        <v>220</v>
      </c>
      <c r="BE144" s="202">
        <f t="shared" si="14"/>
        <v>0</v>
      </c>
      <c r="BF144" s="202">
        <f t="shared" si="15"/>
        <v>0</v>
      </c>
      <c r="BG144" s="202">
        <f t="shared" si="16"/>
        <v>0</v>
      </c>
      <c r="BH144" s="202">
        <f t="shared" si="17"/>
        <v>0</v>
      </c>
      <c r="BI144" s="202">
        <f t="shared" si="18"/>
        <v>0</v>
      </c>
      <c r="BJ144" s="17" t="s">
        <v>89</v>
      </c>
      <c r="BK144" s="202">
        <f t="shared" si="19"/>
        <v>0</v>
      </c>
      <c r="BL144" s="17" t="s">
        <v>227</v>
      </c>
      <c r="BM144" s="201" t="s">
        <v>407</v>
      </c>
    </row>
    <row r="145" spans="1:65" s="2" customFormat="1" ht="16.5" customHeight="1">
      <c r="A145" s="34"/>
      <c r="B145" s="35"/>
      <c r="C145" s="190" t="s">
        <v>311</v>
      </c>
      <c r="D145" s="190" t="s">
        <v>222</v>
      </c>
      <c r="E145" s="191" t="s">
        <v>2018</v>
      </c>
      <c r="F145" s="192" t="s">
        <v>2019</v>
      </c>
      <c r="G145" s="193" t="s">
        <v>308</v>
      </c>
      <c r="H145" s="194">
        <v>12</v>
      </c>
      <c r="I145" s="195"/>
      <c r="J145" s="196">
        <f t="shared" si="10"/>
        <v>0</v>
      </c>
      <c r="K145" s="192" t="s">
        <v>1</v>
      </c>
      <c r="L145" s="39"/>
      <c r="M145" s="197" t="s">
        <v>1</v>
      </c>
      <c r="N145" s="198" t="s">
        <v>42</v>
      </c>
      <c r="O145" s="71"/>
      <c r="P145" s="199">
        <f t="shared" si="11"/>
        <v>0</v>
      </c>
      <c r="Q145" s="199">
        <v>0</v>
      </c>
      <c r="R145" s="199">
        <f t="shared" si="12"/>
        <v>0</v>
      </c>
      <c r="S145" s="199">
        <v>0</v>
      </c>
      <c r="T145" s="200">
        <f t="shared" si="13"/>
        <v>0</v>
      </c>
      <c r="U145" s="34"/>
      <c r="V145" s="34"/>
      <c r="W145" s="34"/>
      <c r="X145" s="34"/>
      <c r="Y145" s="34"/>
      <c r="Z145" s="34"/>
      <c r="AA145" s="34"/>
      <c r="AB145" s="34"/>
      <c r="AC145" s="34"/>
      <c r="AD145" s="34"/>
      <c r="AE145" s="34"/>
      <c r="AR145" s="201" t="s">
        <v>227</v>
      </c>
      <c r="AT145" s="201" t="s">
        <v>222</v>
      </c>
      <c r="AU145" s="201" t="s">
        <v>83</v>
      </c>
      <c r="AY145" s="17" t="s">
        <v>220</v>
      </c>
      <c r="BE145" s="202">
        <f t="shared" si="14"/>
        <v>0</v>
      </c>
      <c r="BF145" s="202">
        <f t="shared" si="15"/>
        <v>0</v>
      </c>
      <c r="BG145" s="202">
        <f t="shared" si="16"/>
        <v>0</v>
      </c>
      <c r="BH145" s="202">
        <f t="shared" si="17"/>
        <v>0</v>
      </c>
      <c r="BI145" s="202">
        <f t="shared" si="18"/>
        <v>0</v>
      </c>
      <c r="BJ145" s="17" t="s">
        <v>89</v>
      </c>
      <c r="BK145" s="202">
        <f t="shared" si="19"/>
        <v>0</v>
      </c>
      <c r="BL145" s="17" t="s">
        <v>227</v>
      </c>
      <c r="BM145" s="201" t="s">
        <v>416</v>
      </c>
    </row>
    <row r="146" spans="1:65" s="2" customFormat="1" ht="48">
      <c r="A146" s="34"/>
      <c r="B146" s="35"/>
      <c r="C146" s="190" t="s">
        <v>316</v>
      </c>
      <c r="D146" s="190" t="s">
        <v>222</v>
      </c>
      <c r="E146" s="191" t="s">
        <v>2020</v>
      </c>
      <c r="F146" s="192" t="s">
        <v>2021</v>
      </c>
      <c r="G146" s="193" t="s">
        <v>405</v>
      </c>
      <c r="H146" s="194">
        <v>1</v>
      </c>
      <c r="I146" s="195"/>
      <c r="J146" s="196">
        <f t="shared" si="10"/>
        <v>0</v>
      </c>
      <c r="K146" s="192" t="s">
        <v>1</v>
      </c>
      <c r="L146" s="39"/>
      <c r="M146" s="197" t="s">
        <v>1</v>
      </c>
      <c r="N146" s="198" t="s">
        <v>42</v>
      </c>
      <c r="O146" s="71"/>
      <c r="P146" s="199">
        <f t="shared" si="11"/>
        <v>0</v>
      </c>
      <c r="Q146" s="199">
        <v>0</v>
      </c>
      <c r="R146" s="199">
        <f t="shared" si="12"/>
        <v>0</v>
      </c>
      <c r="S146" s="199">
        <v>0</v>
      </c>
      <c r="T146" s="200">
        <f t="shared" si="13"/>
        <v>0</v>
      </c>
      <c r="U146" s="34"/>
      <c r="V146" s="34"/>
      <c r="W146" s="34"/>
      <c r="X146" s="34"/>
      <c r="Y146" s="34"/>
      <c r="Z146" s="34"/>
      <c r="AA146" s="34"/>
      <c r="AB146" s="34"/>
      <c r="AC146" s="34"/>
      <c r="AD146" s="34"/>
      <c r="AE146" s="34"/>
      <c r="AR146" s="201" t="s">
        <v>227</v>
      </c>
      <c r="AT146" s="201" t="s">
        <v>222</v>
      </c>
      <c r="AU146" s="201" t="s">
        <v>83</v>
      </c>
      <c r="AY146" s="17" t="s">
        <v>220</v>
      </c>
      <c r="BE146" s="202">
        <f t="shared" si="14"/>
        <v>0</v>
      </c>
      <c r="BF146" s="202">
        <f t="shared" si="15"/>
        <v>0</v>
      </c>
      <c r="BG146" s="202">
        <f t="shared" si="16"/>
        <v>0</v>
      </c>
      <c r="BH146" s="202">
        <f t="shared" si="17"/>
        <v>0</v>
      </c>
      <c r="BI146" s="202">
        <f t="shared" si="18"/>
        <v>0</v>
      </c>
      <c r="BJ146" s="17" t="s">
        <v>89</v>
      </c>
      <c r="BK146" s="202">
        <f t="shared" si="19"/>
        <v>0</v>
      </c>
      <c r="BL146" s="17" t="s">
        <v>227</v>
      </c>
      <c r="BM146" s="201" t="s">
        <v>424</v>
      </c>
    </row>
    <row r="147" spans="1:65" s="2" customFormat="1" ht="16.5" customHeight="1">
      <c r="A147" s="34"/>
      <c r="B147" s="35"/>
      <c r="C147" s="190" t="s">
        <v>321</v>
      </c>
      <c r="D147" s="190" t="s">
        <v>222</v>
      </c>
      <c r="E147" s="191" t="s">
        <v>2022</v>
      </c>
      <c r="F147" s="192" t="s">
        <v>2023</v>
      </c>
      <c r="G147" s="193" t="s">
        <v>405</v>
      </c>
      <c r="H147" s="194">
        <v>1</v>
      </c>
      <c r="I147" s="195"/>
      <c r="J147" s="196">
        <f t="shared" si="10"/>
        <v>0</v>
      </c>
      <c r="K147" s="192" t="s">
        <v>1</v>
      </c>
      <c r="L147" s="39"/>
      <c r="M147" s="197" t="s">
        <v>1</v>
      </c>
      <c r="N147" s="198" t="s">
        <v>42</v>
      </c>
      <c r="O147" s="71"/>
      <c r="P147" s="199">
        <f t="shared" si="11"/>
        <v>0</v>
      </c>
      <c r="Q147" s="199">
        <v>0</v>
      </c>
      <c r="R147" s="199">
        <f t="shared" si="12"/>
        <v>0</v>
      </c>
      <c r="S147" s="199">
        <v>0</v>
      </c>
      <c r="T147" s="200">
        <f t="shared" si="13"/>
        <v>0</v>
      </c>
      <c r="U147" s="34"/>
      <c r="V147" s="34"/>
      <c r="W147" s="34"/>
      <c r="X147" s="34"/>
      <c r="Y147" s="34"/>
      <c r="Z147" s="34"/>
      <c r="AA147" s="34"/>
      <c r="AB147" s="34"/>
      <c r="AC147" s="34"/>
      <c r="AD147" s="34"/>
      <c r="AE147" s="34"/>
      <c r="AR147" s="201" t="s">
        <v>227</v>
      </c>
      <c r="AT147" s="201" t="s">
        <v>222</v>
      </c>
      <c r="AU147" s="201" t="s">
        <v>83</v>
      </c>
      <c r="AY147" s="17" t="s">
        <v>220</v>
      </c>
      <c r="BE147" s="202">
        <f t="shared" si="14"/>
        <v>0</v>
      </c>
      <c r="BF147" s="202">
        <f t="shared" si="15"/>
        <v>0</v>
      </c>
      <c r="BG147" s="202">
        <f t="shared" si="16"/>
        <v>0</v>
      </c>
      <c r="BH147" s="202">
        <f t="shared" si="17"/>
        <v>0</v>
      </c>
      <c r="BI147" s="202">
        <f t="shared" si="18"/>
        <v>0</v>
      </c>
      <c r="BJ147" s="17" t="s">
        <v>89</v>
      </c>
      <c r="BK147" s="202">
        <f t="shared" si="19"/>
        <v>0</v>
      </c>
      <c r="BL147" s="17" t="s">
        <v>227</v>
      </c>
      <c r="BM147" s="201" t="s">
        <v>432</v>
      </c>
    </row>
    <row r="148" spans="1:65" s="2" customFormat="1" ht="16.5" customHeight="1">
      <c r="A148" s="34"/>
      <c r="B148" s="35"/>
      <c r="C148" s="190" t="s">
        <v>7</v>
      </c>
      <c r="D148" s="190" t="s">
        <v>222</v>
      </c>
      <c r="E148" s="191" t="s">
        <v>2024</v>
      </c>
      <c r="F148" s="192" t="s">
        <v>2025</v>
      </c>
      <c r="G148" s="193" t="s">
        <v>405</v>
      </c>
      <c r="H148" s="194">
        <v>3</v>
      </c>
      <c r="I148" s="195"/>
      <c r="J148" s="196">
        <f t="shared" si="10"/>
        <v>0</v>
      </c>
      <c r="K148" s="192" t="s">
        <v>1</v>
      </c>
      <c r="L148" s="39"/>
      <c r="M148" s="197" t="s">
        <v>1</v>
      </c>
      <c r="N148" s="198" t="s">
        <v>42</v>
      </c>
      <c r="O148" s="71"/>
      <c r="P148" s="199">
        <f t="shared" si="11"/>
        <v>0</v>
      </c>
      <c r="Q148" s="199">
        <v>0</v>
      </c>
      <c r="R148" s="199">
        <f t="shared" si="12"/>
        <v>0</v>
      </c>
      <c r="S148" s="199">
        <v>0</v>
      </c>
      <c r="T148" s="200">
        <f t="shared" si="13"/>
        <v>0</v>
      </c>
      <c r="U148" s="34"/>
      <c r="V148" s="34"/>
      <c r="W148" s="34"/>
      <c r="X148" s="34"/>
      <c r="Y148" s="34"/>
      <c r="Z148" s="34"/>
      <c r="AA148" s="34"/>
      <c r="AB148" s="34"/>
      <c r="AC148" s="34"/>
      <c r="AD148" s="34"/>
      <c r="AE148" s="34"/>
      <c r="AR148" s="201" t="s">
        <v>227</v>
      </c>
      <c r="AT148" s="201" t="s">
        <v>222</v>
      </c>
      <c r="AU148" s="201" t="s">
        <v>83</v>
      </c>
      <c r="AY148" s="17" t="s">
        <v>220</v>
      </c>
      <c r="BE148" s="202">
        <f t="shared" si="14"/>
        <v>0</v>
      </c>
      <c r="BF148" s="202">
        <f t="shared" si="15"/>
        <v>0</v>
      </c>
      <c r="BG148" s="202">
        <f t="shared" si="16"/>
        <v>0</v>
      </c>
      <c r="BH148" s="202">
        <f t="shared" si="17"/>
        <v>0</v>
      </c>
      <c r="BI148" s="202">
        <f t="shared" si="18"/>
        <v>0</v>
      </c>
      <c r="BJ148" s="17" t="s">
        <v>89</v>
      </c>
      <c r="BK148" s="202">
        <f t="shared" si="19"/>
        <v>0</v>
      </c>
      <c r="BL148" s="17" t="s">
        <v>227</v>
      </c>
      <c r="BM148" s="201" t="s">
        <v>440</v>
      </c>
    </row>
    <row r="149" spans="1:65" s="2" customFormat="1" ht="16.5" customHeight="1">
      <c r="A149" s="34"/>
      <c r="B149" s="35"/>
      <c r="C149" s="190" t="s">
        <v>330</v>
      </c>
      <c r="D149" s="190" t="s">
        <v>222</v>
      </c>
      <c r="E149" s="191" t="s">
        <v>2026</v>
      </c>
      <c r="F149" s="192" t="s">
        <v>2027</v>
      </c>
      <c r="G149" s="193" t="s">
        <v>405</v>
      </c>
      <c r="H149" s="194">
        <v>7</v>
      </c>
      <c r="I149" s="195"/>
      <c r="J149" s="196">
        <f t="shared" si="10"/>
        <v>0</v>
      </c>
      <c r="K149" s="192" t="s">
        <v>1</v>
      </c>
      <c r="L149" s="39"/>
      <c r="M149" s="197" t="s">
        <v>1</v>
      </c>
      <c r="N149" s="198" t="s">
        <v>42</v>
      </c>
      <c r="O149" s="71"/>
      <c r="P149" s="199">
        <f t="shared" si="11"/>
        <v>0</v>
      </c>
      <c r="Q149" s="199">
        <v>0</v>
      </c>
      <c r="R149" s="199">
        <f t="shared" si="12"/>
        <v>0</v>
      </c>
      <c r="S149" s="199">
        <v>0</v>
      </c>
      <c r="T149" s="200">
        <f t="shared" si="13"/>
        <v>0</v>
      </c>
      <c r="U149" s="34"/>
      <c r="V149" s="34"/>
      <c r="W149" s="34"/>
      <c r="X149" s="34"/>
      <c r="Y149" s="34"/>
      <c r="Z149" s="34"/>
      <c r="AA149" s="34"/>
      <c r="AB149" s="34"/>
      <c r="AC149" s="34"/>
      <c r="AD149" s="34"/>
      <c r="AE149" s="34"/>
      <c r="AR149" s="201" t="s">
        <v>227</v>
      </c>
      <c r="AT149" s="201" t="s">
        <v>222</v>
      </c>
      <c r="AU149" s="201" t="s">
        <v>83</v>
      </c>
      <c r="AY149" s="17" t="s">
        <v>220</v>
      </c>
      <c r="BE149" s="202">
        <f t="shared" si="14"/>
        <v>0</v>
      </c>
      <c r="BF149" s="202">
        <f t="shared" si="15"/>
        <v>0</v>
      </c>
      <c r="BG149" s="202">
        <f t="shared" si="16"/>
        <v>0</v>
      </c>
      <c r="BH149" s="202">
        <f t="shared" si="17"/>
        <v>0</v>
      </c>
      <c r="BI149" s="202">
        <f t="shared" si="18"/>
        <v>0</v>
      </c>
      <c r="BJ149" s="17" t="s">
        <v>89</v>
      </c>
      <c r="BK149" s="202">
        <f t="shared" si="19"/>
        <v>0</v>
      </c>
      <c r="BL149" s="17" t="s">
        <v>227</v>
      </c>
      <c r="BM149" s="201" t="s">
        <v>448</v>
      </c>
    </row>
    <row r="150" spans="1:65" s="2" customFormat="1" ht="21.75" customHeight="1">
      <c r="A150" s="34"/>
      <c r="B150" s="35"/>
      <c r="C150" s="190" t="s">
        <v>336</v>
      </c>
      <c r="D150" s="190" t="s">
        <v>222</v>
      </c>
      <c r="E150" s="191" t="s">
        <v>2028</v>
      </c>
      <c r="F150" s="192" t="s">
        <v>2029</v>
      </c>
      <c r="G150" s="193" t="s">
        <v>405</v>
      </c>
      <c r="H150" s="194">
        <v>1</v>
      </c>
      <c r="I150" s="195"/>
      <c r="J150" s="196">
        <f t="shared" si="10"/>
        <v>0</v>
      </c>
      <c r="K150" s="192" t="s">
        <v>1</v>
      </c>
      <c r="L150" s="39"/>
      <c r="M150" s="197" t="s">
        <v>1</v>
      </c>
      <c r="N150" s="198" t="s">
        <v>42</v>
      </c>
      <c r="O150" s="71"/>
      <c r="P150" s="199">
        <f t="shared" si="11"/>
        <v>0</v>
      </c>
      <c r="Q150" s="199">
        <v>0</v>
      </c>
      <c r="R150" s="199">
        <f t="shared" si="12"/>
        <v>0</v>
      </c>
      <c r="S150" s="199">
        <v>0</v>
      </c>
      <c r="T150" s="200">
        <f t="shared" si="13"/>
        <v>0</v>
      </c>
      <c r="U150" s="34"/>
      <c r="V150" s="34"/>
      <c r="W150" s="34"/>
      <c r="X150" s="34"/>
      <c r="Y150" s="34"/>
      <c r="Z150" s="34"/>
      <c r="AA150" s="34"/>
      <c r="AB150" s="34"/>
      <c r="AC150" s="34"/>
      <c r="AD150" s="34"/>
      <c r="AE150" s="34"/>
      <c r="AR150" s="201" t="s">
        <v>227</v>
      </c>
      <c r="AT150" s="201" t="s">
        <v>222</v>
      </c>
      <c r="AU150" s="201" t="s">
        <v>83</v>
      </c>
      <c r="AY150" s="17" t="s">
        <v>220</v>
      </c>
      <c r="BE150" s="202">
        <f t="shared" si="14"/>
        <v>0</v>
      </c>
      <c r="BF150" s="202">
        <f t="shared" si="15"/>
        <v>0</v>
      </c>
      <c r="BG150" s="202">
        <f t="shared" si="16"/>
        <v>0</v>
      </c>
      <c r="BH150" s="202">
        <f t="shared" si="17"/>
        <v>0</v>
      </c>
      <c r="BI150" s="202">
        <f t="shared" si="18"/>
        <v>0</v>
      </c>
      <c r="BJ150" s="17" t="s">
        <v>89</v>
      </c>
      <c r="BK150" s="202">
        <f t="shared" si="19"/>
        <v>0</v>
      </c>
      <c r="BL150" s="17" t="s">
        <v>227</v>
      </c>
      <c r="BM150" s="201" t="s">
        <v>456</v>
      </c>
    </row>
    <row r="151" spans="1:65" s="2" customFormat="1" ht="21.75" customHeight="1">
      <c r="A151" s="34"/>
      <c r="B151" s="35"/>
      <c r="C151" s="190" t="s">
        <v>342</v>
      </c>
      <c r="D151" s="190" t="s">
        <v>222</v>
      </c>
      <c r="E151" s="191" t="s">
        <v>2030</v>
      </c>
      <c r="F151" s="192" t="s">
        <v>2031</v>
      </c>
      <c r="G151" s="193" t="s">
        <v>405</v>
      </c>
      <c r="H151" s="194">
        <v>1</v>
      </c>
      <c r="I151" s="195"/>
      <c r="J151" s="196">
        <f t="shared" si="10"/>
        <v>0</v>
      </c>
      <c r="K151" s="192" t="s">
        <v>1</v>
      </c>
      <c r="L151" s="39"/>
      <c r="M151" s="197" t="s">
        <v>1</v>
      </c>
      <c r="N151" s="198" t="s">
        <v>42</v>
      </c>
      <c r="O151" s="71"/>
      <c r="P151" s="199">
        <f t="shared" si="11"/>
        <v>0</v>
      </c>
      <c r="Q151" s="199">
        <v>0</v>
      </c>
      <c r="R151" s="199">
        <f t="shared" si="12"/>
        <v>0</v>
      </c>
      <c r="S151" s="199">
        <v>0</v>
      </c>
      <c r="T151" s="200">
        <f t="shared" si="13"/>
        <v>0</v>
      </c>
      <c r="U151" s="34"/>
      <c r="V151" s="34"/>
      <c r="W151" s="34"/>
      <c r="X151" s="34"/>
      <c r="Y151" s="34"/>
      <c r="Z151" s="34"/>
      <c r="AA151" s="34"/>
      <c r="AB151" s="34"/>
      <c r="AC151" s="34"/>
      <c r="AD151" s="34"/>
      <c r="AE151" s="34"/>
      <c r="AR151" s="201" t="s">
        <v>227</v>
      </c>
      <c r="AT151" s="201" t="s">
        <v>222</v>
      </c>
      <c r="AU151" s="201" t="s">
        <v>83</v>
      </c>
      <c r="AY151" s="17" t="s">
        <v>220</v>
      </c>
      <c r="BE151" s="202">
        <f t="shared" si="14"/>
        <v>0</v>
      </c>
      <c r="BF151" s="202">
        <f t="shared" si="15"/>
        <v>0</v>
      </c>
      <c r="BG151" s="202">
        <f t="shared" si="16"/>
        <v>0</v>
      </c>
      <c r="BH151" s="202">
        <f t="shared" si="17"/>
        <v>0</v>
      </c>
      <c r="BI151" s="202">
        <f t="shared" si="18"/>
        <v>0</v>
      </c>
      <c r="BJ151" s="17" t="s">
        <v>89</v>
      </c>
      <c r="BK151" s="202">
        <f t="shared" si="19"/>
        <v>0</v>
      </c>
      <c r="BL151" s="17" t="s">
        <v>227</v>
      </c>
      <c r="BM151" s="201" t="s">
        <v>464</v>
      </c>
    </row>
    <row r="152" spans="1:65" s="2" customFormat="1" ht="21.75" customHeight="1">
      <c r="A152" s="34"/>
      <c r="B152" s="35"/>
      <c r="C152" s="190" t="s">
        <v>346</v>
      </c>
      <c r="D152" s="190" t="s">
        <v>222</v>
      </c>
      <c r="E152" s="191" t="s">
        <v>2032</v>
      </c>
      <c r="F152" s="192" t="s">
        <v>2033</v>
      </c>
      <c r="G152" s="193" t="s">
        <v>405</v>
      </c>
      <c r="H152" s="194">
        <v>1</v>
      </c>
      <c r="I152" s="195"/>
      <c r="J152" s="196">
        <f t="shared" si="10"/>
        <v>0</v>
      </c>
      <c r="K152" s="192" t="s">
        <v>1</v>
      </c>
      <c r="L152" s="39"/>
      <c r="M152" s="197" t="s">
        <v>1</v>
      </c>
      <c r="N152" s="198" t="s">
        <v>42</v>
      </c>
      <c r="O152" s="71"/>
      <c r="P152" s="199">
        <f t="shared" si="11"/>
        <v>0</v>
      </c>
      <c r="Q152" s="199">
        <v>0</v>
      </c>
      <c r="R152" s="199">
        <f t="shared" si="12"/>
        <v>0</v>
      </c>
      <c r="S152" s="199">
        <v>0</v>
      </c>
      <c r="T152" s="200">
        <f t="shared" si="13"/>
        <v>0</v>
      </c>
      <c r="U152" s="34"/>
      <c r="V152" s="34"/>
      <c r="W152" s="34"/>
      <c r="X152" s="34"/>
      <c r="Y152" s="34"/>
      <c r="Z152" s="34"/>
      <c r="AA152" s="34"/>
      <c r="AB152" s="34"/>
      <c r="AC152" s="34"/>
      <c r="AD152" s="34"/>
      <c r="AE152" s="34"/>
      <c r="AR152" s="201" t="s">
        <v>227</v>
      </c>
      <c r="AT152" s="201" t="s">
        <v>222</v>
      </c>
      <c r="AU152" s="201" t="s">
        <v>83</v>
      </c>
      <c r="AY152" s="17" t="s">
        <v>220</v>
      </c>
      <c r="BE152" s="202">
        <f t="shared" si="14"/>
        <v>0</v>
      </c>
      <c r="BF152" s="202">
        <f t="shared" si="15"/>
        <v>0</v>
      </c>
      <c r="BG152" s="202">
        <f t="shared" si="16"/>
        <v>0</v>
      </c>
      <c r="BH152" s="202">
        <f t="shared" si="17"/>
        <v>0</v>
      </c>
      <c r="BI152" s="202">
        <f t="shared" si="18"/>
        <v>0</v>
      </c>
      <c r="BJ152" s="17" t="s">
        <v>89</v>
      </c>
      <c r="BK152" s="202">
        <f t="shared" si="19"/>
        <v>0</v>
      </c>
      <c r="BL152" s="17" t="s">
        <v>227</v>
      </c>
      <c r="BM152" s="201" t="s">
        <v>472</v>
      </c>
    </row>
    <row r="153" spans="1:65" s="2" customFormat="1" ht="16.5" customHeight="1">
      <c r="A153" s="34"/>
      <c r="B153" s="35"/>
      <c r="C153" s="190" t="s">
        <v>352</v>
      </c>
      <c r="D153" s="190" t="s">
        <v>222</v>
      </c>
      <c r="E153" s="191" t="s">
        <v>2034</v>
      </c>
      <c r="F153" s="192" t="s">
        <v>2035</v>
      </c>
      <c r="G153" s="193" t="s">
        <v>405</v>
      </c>
      <c r="H153" s="194">
        <v>1</v>
      </c>
      <c r="I153" s="195"/>
      <c r="J153" s="196">
        <f t="shared" si="10"/>
        <v>0</v>
      </c>
      <c r="K153" s="192" t="s">
        <v>1</v>
      </c>
      <c r="L153" s="39"/>
      <c r="M153" s="197" t="s">
        <v>1</v>
      </c>
      <c r="N153" s="198" t="s">
        <v>42</v>
      </c>
      <c r="O153" s="71"/>
      <c r="P153" s="199">
        <f t="shared" si="11"/>
        <v>0</v>
      </c>
      <c r="Q153" s="199">
        <v>0</v>
      </c>
      <c r="R153" s="199">
        <f t="shared" si="12"/>
        <v>0</v>
      </c>
      <c r="S153" s="199">
        <v>0</v>
      </c>
      <c r="T153" s="200">
        <f t="shared" si="13"/>
        <v>0</v>
      </c>
      <c r="U153" s="34"/>
      <c r="V153" s="34"/>
      <c r="W153" s="34"/>
      <c r="X153" s="34"/>
      <c r="Y153" s="34"/>
      <c r="Z153" s="34"/>
      <c r="AA153" s="34"/>
      <c r="AB153" s="34"/>
      <c r="AC153" s="34"/>
      <c r="AD153" s="34"/>
      <c r="AE153" s="34"/>
      <c r="AR153" s="201" t="s">
        <v>227</v>
      </c>
      <c r="AT153" s="201" t="s">
        <v>222</v>
      </c>
      <c r="AU153" s="201" t="s">
        <v>83</v>
      </c>
      <c r="AY153" s="17" t="s">
        <v>220</v>
      </c>
      <c r="BE153" s="202">
        <f t="shared" si="14"/>
        <v>0</v>
      </c>
      <c r="BF153" s="202">
        <f t="shared" si="15"/>
        <v>0</v>
      </c>
      <c r="BG153" s="202">
        <f t="shared" si="16"/>
        <v>0</v>
      </c>
      <c r="BH153" s="202">
        <f t="shared" si="17"/>
        <v>0</v>
      </c>
      <c r="BI153" s="202">
        <f t="shared" si="18"/>
        <v>0</v>
      </c>
      <c r="BJ153" s="17" t="s">
        <v>89</v>
      </c>
      <c r="BK153" s="202">
        <f t="shared" si="19"/>
        <v>0</v>
      </c>
      <c r="BL153" s="17" t="s">
        <v>227</v>
      </c>
      <c r="BM153" s="201" t="s">
        <v>480</v>
      </c>
    </row>
    <row r="154" spans="1:65" s="2" customFormat="1" ht="16.5" customHeight="1">
      <c r="A154" s="34"/>
      <c r="B154" s="35"/>
      <c r="C154" s="190" t="s">
        <v>357</v>
      </c>
      <c r="D154" s="190" t="s">
        <v>222</v>
      </c>
      <c r="E154" s="191" t="s">
        <v>2036</v>
      </c>
      <c r="F154" s="192" t="s">
        <v>2037</v>
      </c>
      <c r="G154" s="193" t="s">
        <v>405</v>
      </c>
      <c r="H154" s="194">
        <v>9</v>
      </c>
      <c r="I154" s="195"/>
      <c r="J154" s="196">
        <f t="shared" si="10"/>
        <v>0</v>
      </c>
      <c r="K154" s="192" t="s">
        <v>1</v>
      </c>
      <c r="L154" s="39"/>
      <c r="M154" s="197" t="s">
        <v>1</v>
      </c>
      <c r="N154" s="198" t="s">
        <v>42</v>
      </c>
      <c r="O154" s="71"/>
      <c r="P154" s="199">
        <f t="shared" si="11"/>
        <v>0</v>
      </c>
      <c r="Q154" s="199">
        <v>0</v>
      </c>
      <c r="R154" s="199">
        <f t="shared" si="12"/>
        <v>0</v>
      </c>
      <c r="S154" s="199">
        <v>0</v>
      </c>
      <c r="T154" s="200">
        <f t="shared" si="13"/>
        <v>0</v>
      </c>
      <c r="U154" s="34"/>
      <c r="V154" s="34"/>
      <c r="W154" s="34"/>
      <c r="X154" s="34"/>
      <c r="Y154" s="34"/>
      <c r="Z154" s="34"/>
      <c r="AA154" s="34"/>
      <c r="AB154" s="34"/>
      <c r="AC154" s="34"/>
      <c r="AD154" s="34"/>
      <c r="AE154" s="34"/>
      <c r="AR154" s="201" t="s">
        <v>227</v>
      </c>
      <c r="AT154" s="201" t="s">
        <v>222</v>
      </c>
      <c r="AU154" s="201" t="s">
        <v>83</v>
      </c>
      <c r="AY154" s="17" t="s">
        <v>220</v>
      </c>
      <c r="BE154" s="202">
        <f t="shared" si="14"/>
        <v>0</v>
      </c>
      <c r="BF154" s="202">
        <f t="shared" si="15"/>
        <v>0</v>
      </c>
      <c r="BG154" s="202">
        <f t="shared" si="16"/>
        <v>0</v>
      </c>
      <c r="BH154" s="202">
        <f t="shared" si="17"/>
        <v>0</v>
      </c>
      <c r="BI154" s="202">
        <f t="shared" si="18"/>
        <v>0</v>
      </c>
      <c r="BJ154" s="17" t="s">
        <v>89</v>
      </c>
      <c r="BK154" s="202">
        <f t="shared" si="19"/>
        <v>0</v>
      </c>
      <c r="BL154" s="17" t="s">
        <v>227</v>
      </c>
      <c r="BM154" s="201" t="s">
        <v>488</v>
      </c>
    </row>
    <row r="155" spans="1:65" s="2" customFormat="1" ht="16.5" customHeight="1">
      <c r="A155" s="34"/>
      <c r="B155" s="35"/>
      <c r="C155" s="190" t="s">
        <v>364</v>
      </c>
      <c r="D155" s="190" t="s">
        <v>222</v>
      </c>
      <c r="E155" s="191" t="s">
        <v>2038</v>
      </c>
      <c r="F155" s="192" t="s">
        <v>2039</v>
      </c>
      <c r="G155" s="193" t="s">
        <v>405</v>
      </c>
      <c r="H155" s="194">
        <v>1</v>
      </c>
      <c r="I155" s="195"/>
      <c r="J155" s="196">
        <f t="shared" si="10"/>
        <v>0</v>
      </c>
      <c r="K155" s="192" t="s">
        <v>1</v>
      </c>
      <c r="L155" s="39"/>
      <c r="M155" s="197" t="s">
        <v>1</v>
      </c>
      <c r="N155" s="198" t="s">
        <v>42</v>
      </c>
      <c r="O155" s="71"/>
      <c r="P155" s="199">
        <f t="shared" si="11"/>
        <v>0</v>
      </c>
      <c r="Q155" s="199">
        <v>0</v>
      </c>
      <c r="R155" s="199">
        <f t="shared" si="12"/>
        <v>0</v>
      </c>
      <c r="S155" s="199">
        <v>0</v>
      </c>
      <c r="T155" s="200">
        <f t="shared" si="13"/>
        <v>0</v>
      </c>
      <c r="U155" s="34"/>
      <c r="V155" s="34"/>
      <c r="W155" s="34"/>
      <c r="X155" s="34"/>
      <c r="Y155" s="34"/>
      <c r="Z155" s="34"/>
      <c r="AA155" s="34"/>
      <c r="AB155" s="34"/>
      <c r="AC155" s="34"/>
      <c r="AD155" s="34"/>
      <c r="AE155" s="34"/>
      <c r="AR155" s="201" t="s">
        <v>227</v>
      </c>
      <c r="AT155" s="201" t="s">
        <v>222</v>
      </c>
      <c r="AU155" s="201" t="s">
        <v>83</v>
      </c>
      <c r="AY155" s="17" t="s">
        <v>220</v>
      </c>
      <c r="BE155" s="202">
        <f t="shared" si="14"/>
        <v>0</v>
      </c>
      <c r="BF155" s="202">
        <f t="shared" si="15"/>
        <v>0</v>
      </c>
      <c r="BG155" s="202">
        <f t="shared" si="16"/>
        <v>0</v>
      </c>
      <c r="BH155" s="202">
        <f t="shared" si="17"/>
        <v>0</v>
      </c>
      <c r="BI155" s="202">
        <f t="shared" si="18"/>
        <v>0</v>
      </c>
      <c r="BJ155" s="17" t="s">
        <v>89</v>
      </c>
      <c r="BK155" s="202">
        <f t="shared" si="19"/>
        <v>0</v>
      </c>
      <c r="BL155" s="17" t="s">
        <v>227</v>
      </c>
      <c r="BM155" s="201" t="s">
        <v>508</v>
      </c>
    </row>
    <row r="156" spans="1:65" s="2" customFormat="1" ht="16.5" customHeight="1">
      <c r="A156" s="34"/>
      <c r="B156" s="35"/>
      <c r="C156" s="190" t="s">
        <v>383</v>
      </c>
      <c r="D156" s="190" t="s">
        <v>222</v>
      </c>
      <c r="E156" s="191" t="s">
        <v>2040</v>
      </c>
      <c r="F156" s="192" t="s">
        <v>1795</v>
      </c>
      <c r="G156" s="193" t="s">
        <v>308</v>
      </c>
      <c r="H156" s="194">
        <v>249</v>
      </c>
      <c r="I156" s="195"/>
      <c r="J156" s="196">
        <f t="shared" si="10"/>
        <v>0</v>
      </c>
      <c r="K156" s="192" t="s">
        <v>1</v>
      </c>
      <c r="L156" s="39"/>
      <c r="M156" s="197" t="s">
        <v>1</v>
      </c>
      <c r="N156" s="198" t="s">
        <v>42</v>
      </c>
      <c r="O156" s="71"/>
      <c r="P156" s="199">
        <f t="shared" si="11"/>
        <v>0</v>
      </c>
      <c r="Q156" s="199">
        <v>0</v>
      </c>
      <c r="R156" s="199">
        <f t="shared" si="12"/>
        <v>0</v>
      </c>
      <c r="S156" s="199">
        <v>0</v>
      </c>
      <c r="T156" s="200">
        <f t="shared" si="13"/>
        <v>0</v>
      </c>
      <c r="U156" s="34"/>
      <c r="V156" s="34"/>
      <c r="W156" s="34"/>
      <c r="X156" s="34"/>
      <c r="Y156" s="34"/>
      <c r="Z156" s="34"/>
      <c r="AA156" s="34"/>
      <c r="AB156" s="34"/>
      <c r="AC156" s="34"/>
      <c r="AD156" s="34"/>
      <c r="AE156" s="34"/>
      <c r="AR156" s="201" t="s">
        <v>227</v>
      </c>
      <c r="AT156" s="201" t="s">
        <v>222</v>
      </c>
      <c r="AU156" s="201" t="s">
        <v>83</v>
      </c>
      <c r="AY156" s="17" t="s">
        <v>220</v>
      </c>
      <c r="BE156" s="202">
        <f t="shared" si="14"/>
        <v>0</v>
      </c>
      <c r="BF156" s="202">
        <f t="shared" si="15"/>
        <v>0</v>
      </c>
      <c r="BG156" s="202">
        <f t="shared" si="16"/>
        <v>0</v>
      </c>
      <c r="BH156" s="202">
        <f t="shared" si="17"/>
        <v>0</v>
      </c>
      <c r="BI156" s="202">
        <f t="shared" si="18"/>
        <v>0</v>
      </c>
      <c r="BJ156" s="17" t="s">
        <v>89</v>
      </c>
      <c r="BK156" s="202">
        <f t="shared" si="19"/>
        <v>0</v>
      </c>
      <c r="BL156" s="17" t="s">
        <v>227</v>
      </c>
      <c r="BM156" s="201" t="s">
        <v>525</v>
      </c>
    </row>
    <row r="157" spans="1:65" s="2" customFormat="1" ht="16.5" customHeight="1">
      <c r="A157" s="34"/>
      <c r="B157" s="35"/>
      <c r="C157" s="190" t="s">
        <v>389</v>
      </c>
      <c r="D157" s="190" t="s">
        <v>222</v>
      </c>
      <c r="E157" s="191" t="s">
        <v>2041</v>
      </c>
      <c r="F157" s="192" t="s">
        <v>2042</v>
      </c>
      <c r="G157" s="193" t="s">
        <v>405</v>
      </c>
      <c r="H157" s="194">
        <v>210</v>
      </c>
      <c r="I157" s="195"/>
      <c r="J157" s="196">
        <f t="shared" si="10"/>
        <v>0</v>
      </c>
      <c r="K157" s="192" t="s">
        <v>1</v>
      </c>
      <c r="L157" s="39"/>
      <c r="M157" s="197" t="s">
        <v>1</v>
      </c>
      <c r="N157" s="198" t="s">
        <v>42</v>
      </c>
      <c r="O157" s="71"/>
      <c r="P157" s="199">
        <f t="shared" si="11"/>
        <v>0</v>
      </c>
      <c r="Q157" s="199">
        <v>0</v>
      </c>
      <c r="R157" s="199">
        <f t="shared" si="12"/>
        <v>0</v>
      </c>
      <c r="S157" s="199">
        <v>0</v>
      </c>
      <c r="T157" s="200">
        <f t="shared" si="13"/>
        <v>0</v>
      </c>
      <c r="U157" s="34"/>
      <c r="V157" s="34"/>
      <c r="W157" s="34"/>
      <c r="X157" s="34"/>
      <c r="Y157" s="34"/>
      <c r="Z157" s="34"/>
      <c r="AA157" s="34"/>
      <c r="AB157" s="34"/>
      <c r="AC157" s="34"/>
      <c r="AD157" s="34"/>
      <c r="AE157" s="34"/>
      <c r="AR157" s="201" t="s">
        <v>227</v>
      </c>
      <c r="AT157" s="201" t="s">
        <v>222</v>
      </c>
      <c r="AU157" s="201" t="s">
        <v>83</v>
      </c>
      <c r="AY157" s="17" t="s">
        <v>220</v>
      </c>
      <c r="BE157" s="202">
        <f t="shared" si="14"/>
        <v>0</v>
      </c>
      <c r="BF157" s="202">
        <f t="shared" si="15"/>
        <v>0</v>
      </c>
      <c r="BG157" s="202">
        <f t="shared" si="16"/>
        <v>0</v>
      </c>
      <c r="BH157" s="202">
        <f t="shared" si="17"/>
        <v>0</v>
      </c>
      <c r="BI157" s="202">
        <f t="shared" si="18"/>
        <v>0</v>
      </c>
      <c r="BJ157" s="17" t="s">
        <v>89</v>
      </c>
      <c r="BK157" s="202">
        <f t="shared" si="19"/>
        <v>0</v>
      </c>
      <c r="BL157" s="17" t="s">
        <v>227</v>
      </c>
      <c r="BM157" s="201" t="s">
        <v>540</v>
      </c>
    </row>
    <row r="158" spans="1:65" s="2" customFormat="1" ht="16.5" customHeight="1">
      <c r="A158" s="34"/>
      <c r="B158" s="35"/>
      <c r="C158" s="190" t="s">
        <v>394</v>
      </c>
      <c r="D158" s="190" t="s">
        <v>222</v>
      </c>
      <c r="E158" s="191" t="s">
        <v>2043</v>
      </c>
      <c r="F158" s="192" t="s">
        <v>2044</v>
      </c>
      <c r="G158" s="193" t="s">
        <v>301</v>
      </c>
      <c r="H158" s="194">
        <v>430</v>
      </c>
      <c r="I158" s="195"/>
      <c r="J158" s="196">
        <f t="shared" si="10"/>
        <v>0</v>
      </c>
      <c r="K158" s="192" t="s">
        <v>1</v>
      </c>
      <c r="L158" s="39"/>
      <c r="M158" s="197" t="s">
        <v>1</v>
      </c>
      <c r="N158" s="198" t="s">
        <v>42</v>
      </c>
      <c r="O158" s="71"/>
      <c r="P158" s="199">
        <f t="shared" si="11"/>
        <v>0</v>
      </c>
      <c r="Q158" s="199">
        <v>0</v>
      </c>
      <c r="R158" s="199">
        <f t="shared" si="12"/>
        <v>0</v>
      </c>
      <c r="S158" s="199">
        <v>0</v>
      </c>
      <c r="T158" s="200">
        <f t="shared" si="13"/>
        <v>0</v>
      </c>
      <c r="U158" s="34"/>
      <c r="V158" s="34"/>
      <c r="W158" s="34"/>
      <c r="X158" s="34"/>
      <c r="Y158" s="34"/>
      <c r="Z158" s="34"/>
      <c r="AA158" s="34"/>
      <c r="AB158" s="34"/>
      <c r="AC158" s="34"/>
      <c r="AD158" s="34"/>
      <c r="AE158" s="34"/>
      <c r="AR158" s="201" t="s">
        <v>227</v>
      </c>
      <c r="AT158" s="201" t="s">
        <v>222</v>
      </c>
      <c r="AU158" s="201" t="s">
        <v>83</v>
      </c>
      <c r="AY158" s="17" t="s">
        <v>220</v>
      </c>
      <c r="BE158" s="202">
        <f t="shared" si="14"/>
        <v>0</v>
      </c>
      <c r="BF158" s="202">
        <f t="shared" si="15"/>
        <v>0</v>
      </c>
      <c r="BG158" s="202">
        <f t="shared" si="16"/>
        <v>0</v>
      </c>
      <c r="BH158" s="202">
        <f t="shared" si="17"/>
        <v>0</v>
      </c>
      <c r="BI158" s="202">
        <f t="shared" si="18"/>
        <v>0</v>
      </c>
      <c r="BJ158" s="17" t="s">
        <v>89</v>
      </c>
      <c r="BK158" s="202">
        <f t="shared" si="19"/>
        <v>0</v>
      </c>
      <c r="BL158" s="17" t="s">
        <v>227</v>
      </c>
      <c r="BM158" s="201" t="s">
        <v>549</v>
      </c>
    </row>
    <row r="159" spans="1:65" s="2" customFormat="1" ht="16.5" customHeight="1">
      <c r="A159" s="34"/>
      <c r="B159" s="35"/>
      <c r="C159" s="190" t="s">
        <v>399</v>
      </c>
      <c r="D159" s="190" t="s">
        <v>222</v>
      </c>
      <c r="E159" s="191" t="s">
        <v>2045</v>
      </c>
      <c r="F159" s="192" t="s">
        <v>2046</v>
      </c>
      <c r="G159" s="193" t="s">
        <v>405</v>
      </c>
      <c r="H159" s="194">
        <v>3</v>
      </c>
      <c r="I159" s="195"/>
      <c r="J159" s="196">
        <f t="shared" si="10"/>
        <v>0</v>
      </c>
      <c r="K159" s="192" t="s">
        <v>1</v>
      </c>
      <c r="L159" s="39"/>
      <c r="M159" s="197" t="s">
        <v>1</v>
      </c>
      <c r="N159" s="198" t="s">
        <v>42</v>
      </c>
      <c r="O159" s="71"/>
      <c r="P159" s="199">
        <f t="shared" si="11"/>
        <v>0</v>
      </c>
      <c r="Q159" s="199">
        <v>0</v>
      </c>
      <c r="R159" s="199">
        <f t="shared" si="12"/>
        <v>0</v>
      </c>
      <c r="S159" s="199">
        <v>0</v>
      </c>
      <c r="T159" s="200">
        <f t="shared" si="13"/>
        <v>0</v>
      </c>
      <c r="U159" s="34"/>
      <c r="V159" s="34"/>
      <c r="W159" s="34"/>
      <c r="X159" s="34"/>
      <c r="Y159" s="34"/>
      <c r="Z159" s="34"/>
      <c r="AA159" s="34"/>
      <c r="AB159" s="34"/>
      <c r="AC159" s="34"/>
      <c r="AD159" s="34"/>
      <c r="AE159" s="34"/>
      <c r="AR159" s="201" t="s">
        <v>227</v>
      </c>
      <c r="AT159" s="201" t="s">
        <v>222</v>
      </c>
      <c r="AU159" s="201" t="s">
        <v>83</v>
      </c>
      <c r="AY159" s="17" t="s">
        <v>220</v>
      </c>
      <c r="BE159" s="202">
        <f t="shared" si="14"/>
        <v>0</v>
      </c>
      <c r="BF159" s="202">
        <f t="shared" si="15"/>
        <v>0</v>
      </c>
      <c r="BG159" s="202">
        <f t="shared" si="16"/>
        <v>0</v>
      </c>
      <c r="BH159" s="202">
        <f t="shared" si="17"/>
        <v>0</v>
      </c>
      <c r="BI159" s="202">
        <f t="shared" si="18"/>
        <v>0</v>
      </c>
      <c r="BJ159" s="17" t="s">
        <v>89</v>
      </c>
      <c r="BK159" s="202">
        <f t="shared" si="19"/>
        <v>0</v>
      </c>
      <c r="BL159" s="17" t="s">
        <v>227</v>
      </c>
      <c r="BM159" s="201" t="s">
        <v>557</v>
      </c>
    </row>
    <row r="160" spans="1:65" s="2" customFormat="1" ht="24">
      <c r="A160" s="34"/>
      <c r="B160" s="35"/>
      <c r="C160" s="190" t="s">
        <v>402</v>
      </c>
      <c r="D160" s="190" t="s">
        <v>222</v>
      </c>
      <c r="E160" s="191" t="s">
        <v>2047</v>
      </c>
      <c r="F160" s="192" t="s">
        <v>2048</v>
      </c>
      <c r="G160" s="193" t="s">
        <v>405</v>
      </c>
      <c r="H160" s="194">
        <v>3</v>
      </c>
      <c r="I160" s="195"/>
      <c r="J160" s="196">
        <f t="shared" si="10"/>
        <v>0</v>
      </c>
      <c r="K160" s="192" t="s">
        <v>1</v>
      </c>
      <c r="L160" s="39"/>
      <c r="M160" s="197" t="s">
        <v>1</v>
      </c>
      <c r="N160" s="198" t="s">
        <v>42</v>
      </c>
      <c r="O160" s="71"/>
      <c r="P160" s="199">
        <f t="shared" si="11"/>
        <v>0</v>
      </c>
      <c r="Q160" s="199">
        <v>0</v>
      </c>
      <c r="R160" s="199">
        <f t="shared" si="12"/>
        <v>0</v>
      </c>
      <c r="S160" s="199">
        <v>0</v>
      </c>
      <c r="T160" s="200">
        <f t="shared" si="13"/>
        <v>0</v>
      </c>
      <c r="U160" s="34"/>
      <c r="V160" s="34"/>
      <c r="W160" s="34"/>
      <c r="X160" s="34"/>
      <c r="Y160" s="34"/>
      <c r="Z160" s="34"/>
      <c r="AA160" s="34"/>
      <c r="AB160" s="34"/>
      <c r="AC160" s="34"/>
      <c r="AD160" s="34"/>
      <c r="AE160" s="34"/>
      <c r="AR160" s="201" t="s">
        <v>227</v>
      </c>
      <c r="AT160" s="201" t="s">
        <v>222</v>
      </c>
      <c r="AU160" s="201" t="s">
        <v>83</v>
      </c>
      <c r="AY160" s="17" t="s">
        <v>220</v>
      </c>
      <c r="BE160" s="202">
        <f t="shared" si="14"/>
        <v>0</v>
      </c>
      <c r="BF160" s="202">
        <f t="shared" si="15"/>
        <v>0</v>
      </c>
      <c r="BG160" s="202">
        <f t="shared" si="16"/>
        <v>0</v>
      </c>
      <c r="BH160" s="202">
        <f t="shared" si="17"/>
        <v>0</v>
      </c>
      <c r="BI160" s="202">
        <f t="shared" si="18"/>
        <v>0</v>
      </c>
      <c r="BJ160" s="17" t="s">
        <v>89</v>
      </c>
      <c r="BK160" s="202">
        <f t="shared" si="19"/>
        <v>0</v>
      </c>
      <c r="BL160" s="17" t="s">
        <v>227</v>
      </c>
      <c r="BM160" s="201" t="s">
        <v>568</v>
      </c>
    </row>
    <row r="161" spans="2:63" s="12" customFormat="1" ht="25.9" customHeight="1">
      <c r="B161" s="174"/>
      <c r="C161" s="175"/>
      <c r="D161" s="176" t="s">
        <v>75</v>
      </c>
      <c r="E161" s="177" t="s">
        <v>1783</v>
      </c>
      <c r="F161" s="177" t="s">
        <v>2049</v>
      </c>
      <c r="G161" s="175"/>
      <c r="H161" s="175"/>
      <c r="I161" s="178"/>
      <c r="J161" s="179">
        <f>BK161</f>
        <v>0</v>
      </c>
      <c r="K161" s="175"/>
      <c r="L161" s="180"/>
      <c r="M161" s="181"/>
      <c r="N161" s="182"/>
      <c r="O161" s="182"/>
      <c r="P161" s="183">
        <f>P162</f>
        <v>0</v>
      </c>
      <c r="Q161" s="182"/>
      <c r="R161" s="183">
        <f>R162</f>
        <v>0</v>
      </c>
      <c r="S161" s="182"/>
      <c r="T161" s="184">
        <f>T162</f>
        <v>0</v>
      </c>
      <c r="AR161" s="185" t="s">
        <v>83</v>
      </c>
      <c r="AT161" s="186" t="s">
        <v>75</v>
      </c>
      <c r="AU161" s="186" t="s">
        <v>76</v>
      </c>
      <c r="AY161" s="185" t="s">
        <v>220</v>
      </c>
      <c r="BK161" s="187">
        <f>BK162</f>
        <v>0</v>
      </c>
    </row>
    <row r="162" spans="1:65" s="2" customFormat="1" ht="16.5" customHeight="1">
      <c r="A162" s="34"/>
      <c r="B162" s="35"/>
      <c r="C162" s="190" t="s">
        <v>407</v>
      </c>
      <c r="D162" s="190" t="s">
        <v>222</v>
      </c>
      <c r="E162" s="191" t="s">
        <v>2050</v>
      </c>
      <c r="F162" s="192" t="s">
        <v>2051</v>
      </c>
      <c r="G162" s="193" t="s">
        <v>339</v>
      </c>
      <c r="H162" s="194">
        <v>50</v>
      </c>
      <c r="I162" s="195"/>
      <c r="J162" s="196">
        <f>ROUND(I162*H162,2)</f>
        <v>0</v>
      </c>
      <c r="K162" s="192" t="s">
        <v>1</v>
      </c>
      <c r="L162" s="39"/>
      <c r="M162" s="197" t="s">
        <v>1</v>
      </c>
      <c r="N162" s="198" t="s">
        <v>42</v>
      </c>
      <c r="O162" s="71"/>
      <c r="P162" s="199">
        <f>O162*H162</f>
        <v>0</v>
      </c>
      <c r="Q162" s="199">
        <v>0</v>
      </c>
      <c r="R162" s="199">
        <f>Q162*H162</f>
        <v>0</v>
      </c>
      <c r="S162" s="199">
        <v>0</v>
      </c>
      <c r="T162" s="200">
        <f>S162*H162</f>
        <v>0</v>
      </c>
      <c r="U162" s="34"/>
      <c r="V162" s="34"/>
      <c r="W162" s="34"/>
      <c r="X162" s="34"/>
      <c r="Y162" s="34"/>
      <c r="Z162" s="34"/>
      <c r="AA162" s="34"/>
      <c r="AB162" s="34"/>
      <c r="AC162" s="34"/>
      <c r="AD162" s="34"/>
      <c r="AE162" s="34"/>
      <c r="AR162" s="201" t="s">
        <v>227</v>
      </c>
      <c r="AT162" s="201" t="s">
        <v>222</v>
      </c>
      <c r="AU162" s="201" t="s">
        <v>83</v>
      </c>
      <c r="AY162" s="17" t="s">
        <v>220</v>
      </c>
      <c r="BE162" s="202">
        <f>IF(N162="základní",J162,0)</f>
        <v>0</v>
      </c>
      <c r="BF162" s="202">
        <f>IF(N162="snížená",J162,0)</f>
        <v>0</v>
      </c>
      <c r="BG162" s="202">
        <f>IF(N162="zákl. přenesená",J162,0)</f>
        <v>0</v>
      </c>
      <c r="BH162" s="202">
        <f>IF(N162="sníž. přenesená",J162,0)</f>
        <v>0</v>
      </c>
      <c r="BI162" s="202">
        <f>IF(N162="nulová",J162,0)</f>
        <v>0</v>
      </c>
      <c r="BJ162" s="17" t="s">
        <v>89</v>
      </c>
      <c r="BK162" s="202">
        <f>ROUND(I162*H162,2)</f>
        <v>0</v>
      </c>
      <c r="BL162" s="17" t="s">
        <v>227</v>
      </c>
      <c r="BM162" s="201" t="s">
        <v>576</v>
      </c>
    </row>
    <row r="163" spans="2:63" s="12" customFormat="1" ht="25.9" customHeight="1">
      <c r="B163" s="174"/>
      <c r="C163" s="175"/>
      <c r="D163" s="176" t="s">
        <v>75</v>
      </c>
      <c r="E163" s="177" t="s">
        <v>1784</v>
      </c>
      <c r="F163" s="177" t="s">
        <v>2052</v>
      </c>
      <c r="G163" s="175"/>
      <c r="H163" s="175"/>
      <c r="I163" s="178"/>
      <c r="J163" s="179">
        <f>BK163</f>
        <v>0</v>
      </c>
      <c r="K163" s="175"/>
      <c r="L163" s="180"/>
      <c r="M163" s="181"/>
      <c r="N163" s="182"/>
      <c r="O163" s="182"/>
      <c r="P163" s="183">
        <f>P164</f>
        <v>0</v>
      </c>
      <c r="Q163" s="182"/>
      <c r="R163" s="183">
        <f>R164</f>
        <v>0</v>
      </c>
      <c r="S163" s="182"/>
      <c r="T163" s="184">
        <f>T164</f>
        <v>0</v>
      </c>
      <c r="AR163" s="185" t="s">
        <v>83</v>
      </c>
      <c r="AT163" s="186" t="s">
        <v>75</v>
      </c>
      <c r="AU163" s="186" t="s">
        <v>76</v>
      </c>
      <c r="AY163" s="185" t="s">
        <v>220</v>
      </c>
      <c r="BK163" s="187">
        <f>BK164</f>
        <v>0</v>
      </c>
    </row>
    <row r="164" spans="1:65" s="2" customFormat="1" ht="16.5" customHeight="1">
      <c r="A164" s="34"/>
      <c r="B164" s="35"/>
      <c r="C164" s="190" t="s">
        <v>412</v>
      </c>
      <c r="D164" s="190" t="s">
        <v>222</v>
      </c>
      <c r="E164" s="191" t="s">
        <v>2053</v>
      </c>
      <c r="F164" s="192" t="s">
        <v>2054</v>
      </c>
      <c r="G164" s="193" t="s">
        <v>308</v>
      </c>
      <c r="H164" s="194">
        <v>250</v>
      </c>
      <c r="I164" s="195"/>
      <c r="J164" s="196">
        <f>ROUND(I164*H164,2)</f>
        <v>0</v>
      </c>
      <c r="K164" s="192" t="s">
        <v>1</v>
      </c>
      <c r="L164" s="39"/>
      <c r="M164" s="197" t="s">
        <v>1</v>
      </c>
      <c r="N164" s="198" t="s">
        <v>42</v>
      </c>
      <c r="O164" s="71"/>
      <c r="P164" s="199">
        <f>O164*H164</f>
        <v>0</v>
      </c>
      <c r="Q164" s="199">
        <v>0</v>
      </c>
      <c r="R164" s="199">
        <f>Q164*H164</f>
        <v>0</v>
      </c>
      <c r="S164" s="199">
        <v>0</v>
      </c>
      <c r="T164" s="200">
        <f>S164*H164</f>
        <v>0</v>
      </c>
      <c r="U164" s="34"/>
      <c r="V164" s="34"/>
      <c r="W164" s="34"/>
      <c r="X164" s="34"/>
      <c r="Y164" s="34"/>
      <c r="Z164" s="34"/>
      <c r="AA164" s="34"/>
      <c r="AB164" s="34"/>
      <c r="AC164" s="34"/>
      <c r="AD164" s="34"/>
      <c r="AE164" s="34"/>
      <c r="AR164" s="201" t="s">
        <v>227</v>
      </c>
      <c r="AT164" s="201" t="s">
        <v>222</v>
      </c>
      <c r="AU164" s="201" t="s">
        <v>83</v>
      </c>
      <c r="AY164" s="17" t="s">
        <v>220</v>
      </c>
      <c r="BE164" s="202">
        <f>IF(N164="základní",J164,0)</f>
        <v>0</v>
      </c>
      <c r="BF164" s="202">
        <f>IF(N164="snížená",J164,0)</f>
        <v>0</v>
      </c>
      <c r="BG164" s="202">
        <f>IF(N164="zákl. přenesená",J164,0)</f>
        <v>0</v>
      </c>
      <c r="BH164" s="202">
        <f>IF(N164="sníž. přenesená",J164,0)</f>
        <v>0</v>
      </c>
      <c r="BI164" s="202">
        <f>IF(N164="nulová",J164,0)</f>
        <v>0</v>
      </c>
      <c r="BJ164" s="17" t="s">
        <v>89</v>
      </c>
      <c r="BK164" s="202">
        <f>ROUND(I164*H164,2)</f>
        <v>0</v>
      </c>
      <c r="BL164" s="17" t="s">
        <v>227</v>
      </c>
      <c r="BM164" s="201" t="s">
        <v>585</v>
      </c>
    </row>
    <row r="165" spans="2:63" s="12" customFormat="1" ht="25.9" customHeight="1">
      <c r="B165" s="174"/>
      <c r="C165" s="175"/>
      <c r="D165" s="176" t="s">
        <v>75</v>
      </c>
      <c r="E165" s="177" t="s">
        <v>1798</v>
      </c>
      <c r="F165" s="177" t="s">
        <v>1973</v>
      </c>
      <c r="G165" s="175"/>
      <c r="H165" s="175"/>
      <c r="I165" s="178"/>
      <c r="J165" s="179">
        <f>BK165</f>
        <v>0</v>
      </c>
      <c r="K165" s="175"/>
      <c r="L165" s="180"/>
      <c r="M165" s="181"/>
      <c r="N165" s="182"/>
      <c r="O165" s="182"/>
      <c r="P165" s="183">
        <f>SUM(P166:P168)</f>
        <v>0</v>
      </c>
      <c r="Q165" s="182"/>
      <c r="R165" s="183">
        <f>SUM(R166:R168)</f>
        <v>0</v>
      </c>
      <c r="S165" s="182"/>
      <c r="T165" s="184">
        <f>SUM(T166:T168)</f>
        <v>0</v>
      </c>
      <c r="AR165" s="185" t="s">
        <v>83</v>
      </c>
      <c r="AT165" s="186" t="s">
        <v>75</v>
      </c>
      <c r="AU165" s="186" t="s">
        <v>76</v>
      </c>
      <c r="AY165" s="185" t="s">
        <v>220</v>
      </c>
      <c r="BK165" s="187">
        <f>SUM(BK166:BK168)</f>
        <v>0</v>
      </c>
    </row>
    <row r="166" spans="1:65" s="2" customFormat="1" ht="16.5" customHeight="1">
      <c r="A166" s="34"/>
      <c r="B166" s="35"/>
      <c r="C166" s="190" t="s">
        <v>416</v>
      </c>
      <c r="D166" s="190" t="s">
        <v>222</v>
      </c>
      <c r="E166" s="191" t="s">
        <v>2055</v>
      </c>
      <c r="F166" s="192" t="s">
        <v>1975</v>
      </c>
      <c r="G166" s="193" t="s">
        <v>405</v>
      </c>
      <c r="H166" s="194">
        <v>1</v>
      </c>
      <c r="I166" s="195"/>
      <c r="J166" s="196">
        <f>ROUND(I166*H166,2)</f>
        <v>0</v>
      </c>
      <c r="K166" s="192" t="s">
        <v>1</v>
      </c>
      <c r="L166" s="39"/>
      <c r="M166" s="197" t="s">
        <v>1</v>
      </c>
      <c r="N166" s="198" t="s">
        <v>42</v>
      </c>
      <c r="O166" s="71"/>
      <c r="P166" s="199">
        <f>O166*H166</f>
        <v>0</v>
      </c>
      <c r="Q166" s="199">
        <v>0</v>
      </c>
      <c r="R166" s="199">
        <f>Q166*H166</f>
        <v>0</v>
      </c>
      <c r="S166" s="199">
        <v>0</v>
      </c>
      <c r="T166" s="200">
        <f>S166*H166</f>
        <v>0</v>
      </c>
      <c r="U166" s="34"/>
      <c r="V166" s="34"/>
      <c r="W166" s="34"/>
      <c r="X166" s="34"/>
      <c r="Y166" s="34"/>
      <c r="Z166" s="34"/>
      <c r="AA166" s="34"/>
      <c r="AB166" s="34"/>
      <c r="AC166" s="34"/>
      <c r="AD166" s="34"/>
      <c r="AE166" s="34"/>
      <c r="AR166" s="201" t="s">
        <v>227</v>
      </c>
      <c r="AT166" s="201" t="s">
        <v>222</v>
      </c>
      <c r="AU166" s="201" t="s">
        <v>83</v>
      </c>
      <c r="AY166" s="17" t="s">
        <v>220</v>
      </c>
      <c r="BE166" s="202">
        <f>IF(N166="základní",J166,0)</f>
        <v>0</v>
      </c>
      <c r="BF166" s="202">
        <f>IF(N166="snížená",J166,0)</f>
        <v>0</v>
      </c>
      <c r="BG166" s="202">
        <f>IF(N166="zákl. přenesená",J166,0)</f>
        <v>0</v>
      </c>
      <c r="BH166" s="202">
        <f>IF(N166="sníž. přenesená",J166,0)</f>
        <v>0</v>
      </c>
      <c r="BI166" s="202">
        <f>IF(N166="nulová",J166,0)</f>
        <v>0</v>
      </c>
      <c r="BJ166" s="17" t="s">
        <v>89</v>
      </c>
      <c r="BK166" s="202">
        <f>ROUND(I166*H166,2)</f>
        <v>0</v>
      </c>
      <c r="BL166" s="17" t="s">
        <v>227</v>
      </c>
      <c r="BM166" s="201" t="s">
        <v>614</v>
      </c>
    </row>
    <row r="167" spans="1:65" s="2" customFormat="1" ht="16.5" customHeight="1">
      <c r="A167" s="34"/>
      <c r="B167" s="35"/>
      <c r="C167" s="190" t="s">
        <v>420</v>
      </c>
      <c r="D167" s="190" t="s">
        <v>222</v>
      </c>
      <c r="E167" s="191" t="s">
        <v>2056</v>
      </c>
      <c r="F167" s="192" t="s">
        <v>2057</v>
      </c>
      <c r="G167" s="193" t="s">
        <v>405</v>
      </c>
      <c r="H167" s="194">
        <v>1</v>
      </c>
      <c r="I167" s="195"/>
      <c r="J167" s="196">
        <f>ROUND(I167*H167,2)</f>
        <v>0</v>
      </c>
      <c r="K167" s="192" t="s">
        <v>1</v>
      </c>
      <c r="L167" s="39"/>
      <c r="M167" s="197" t="s">
        <v>1</v>
      </c>
      <c r="N167" s="198" t="s">
        <v>42</v>
      </c>
      <c r="O167" s="71"/>
      <c r="P167" s="199">
        <f>O167*H167</f>
        <v>0</v>
      </c>
      <c r="Q167" s="199">
        <v>0</v>
      </c>
      <c r="R167" s="199">
        <f>Q167*H167</f>
        <v>0</v>
      </c>
      <c r="S167" s="199">
        <v>0</v>
      </c>
      <c r="T167" s="200">
        <f>S167*H167</f>
        <v>0</v>
      </c>
      <c r="U167" s="34"/>
      <c r="V167" s="34"/>
      <c r="W167" s="34"/>
      <c r="X167" s="34"/>
      <c r="Y167" s="34"/>
      <c r="Z167" s="34"/>
      <c r="AA167" s="34"/>
      <c r="AB167" s="34"/>
      <c r="AC167" s="34"/>
      <c r="AD167" s="34"/>
      <c r="AE167" s="34"/>
      <c r="AR167" s="201" t="s">
        <v>227</v>
      </c>
      <c r="AT167" s="201" t="s">
        <v>222</v>
      </c>
      <c r="AU167" s="201" t="s">
        <v>83</v>
      </c>
      <c r="AY167" s="17" t="s">
        <v>220</v>
      </c>
      <c r="BE167" s="202">
        <f>IF(N167="základní",J167,0)</f>
        <v>0</v>
      </c>
      <c r="BF167" s="202">
        <f>IF(N167="snížená",J167,0)</f>
        <v>0</v>
      </c>
      <c r="BG167" s="202">
        <f>IF(N167="zákl. přenesená",J167,0)</f>
        <v>0</v>
      </c>
      <c r="BH167" s="202">
        <f>IF(N167="sníž. přenesená",J167,0)</f>
        <v>0</v>
      </c>
      <c r="BI167" s="202">
        <f>IF(N167="nulová",J167,0)</f>
        <v>0</v>
      </c>
      <c r="BJ167" s="17" t="s">
        <v>89</v>
      </c>
      <c r="BK167" s="202">
        <f>ROUND(I167*H167,2)</f>
        <v>0</v>
      </c>
      <c r="BL167" s="17" t="s">
        <v>227</v>
      </c>
      <c r="BM167" s="201" t="s">
        <v>623</v>
      </c>
    </row>
    <row r="168" spans="1:65" s="2" customFormat="1" ht="16.5" customHeight="1">
      <c r="A168" s="34"/>
      <c r="B168" s="35"/>
      <c r="C168" s="190" t="s">
        <v>424</v>
      </c>
      <c r="D168" s="190" t="s">
        <v>222</v>
      </c>
      <c r="E168" s="191" t="s">
        <v>2058</v>
      </c>
      <c r="F168" s="192" t="s">
        <v>1977</v>
      </c>
      <c r="G168" s="193" t="s">
        <v>405</v>
      </c>
      <c r="H168" s="194">
        <v>1</v>
      </c>
      <c r="I168" s="195"/>
      <c r="J168" s="196">
        <f>ROUND(I168*H168,2)</f>
        <v>0</v>
      </c>
      <c r="K168" s="192" t="s">
        <v>1</v>
      </c>
      <c r="L168" s="39"/>
      <c r="M168" s="253" t="s">
        <v>1</v>
      </c>
      <c r="N168" s="254" t="s">
        <v>42</v>
      </c>
      <c r="O168" s="251"/>
      <c r="P168" s="255">
        <f>O168*H168</f>
        <v>0</v>
      </c>
      <c r="Q168" s="255">
        <v>0</v>
      </c>
      <c r="R168" s="255">
        <f>Q168*H168</f>
        <v>0</v>
      </c>
      <c r="S168" s="255">
        <v>0</v>
      </c>
      <c r="T168" s="256">
        <f>S168*H168</f>
        <v>0</v>
      </c>
      <c r="U168" s="34"/>
      <c r="V168" s="34"/>
      <c r="W168" s="34"/>
      <c r="X168" s="34"/>
      <c r="Y168" s="34"/>
      <c r="Z168" s="34"/>
      <c r="AA168" s="34"/>
      <c r="AB168" s="34"/>
      <c r="AC168" s="34"/>
      <c r="AD168" s="34"/>
      <c r="AE168" s="34"/>
      <c r="AR168" s="201" t="s">
        <v>227</v>
      </c>
      <c r="AT168" s="201" t="s">
        <v>222</v>
      </c>
      <c r="AU168" s="201" t="s">
        <v>83</v>
      </c>
      <c r="AY168" s="17" t="s">
        <v>220</v>
      </c>
      <c r="BE168" s="202">
        <f>IF(N168="základní",J168,0)</f>
        <v>0</v>
      </c>
      <c r="BF168" s="202">
        <f>IF(N168="snížená",J168,0)</f>
        <v>0</v>
      </c>
      <c r="BG168" s="202">
        <f>IF(N168="zákl. přenesená",J168,0)</f>
        <v>0</v>
      </c>
      <c r="BH168" s="202">
        <f>IF(N168="sníž. přenesená",J168,0)</f>
        <v>0</v>
      </c>
      <c r="BI168" s="202">
        <f>IF(N168="nulová",J168,0)</f>
        <v>0</v>
      </c>
      <c r="BJ168" s="17" t="s">
        <v>89</v>
      </c>
      <c r="BK168" s="202">
        <f>ROUND(I168*H168,2)</f>
        <v>0</v>
      </c>
      <c r="BL168" s="17" t="s">
        <v>227</v>
      </c>
      <c r="BM168" s="201" t="s">
        <v>633</v>
      </c>
    </row>
    <row r="169" spans="1:31" s="2" customFormat="1" ht="6.95" customHeight="1">
      <c r="A169" s="34"/>
      <c r="B169" s="54"/>
      <c r="C169" s="55"/>
      <c r="D169" s="55"/>
      <c r="E169" s="55"/>
      <c r="F169" s="55"/>
      <c r="G169" s="55"/>
      <c r="H169" s="55"/>
      <c r="I169" s="55"/>
      <c r="J169" s="55"/>
      <c r="K169" s="55"/>
      <c r="L169" s="39"/>
      <c r="M169" s="34"/>
      <c r="O169" s="34"/>
      <c r="P169" s="34"/>
      <c r="Q169" s="34"/>
      <c r="R169" s="34"/>
      <c r="S169" s="34"/>
      <c r="T169" s="34"/>
      <c r="U169" s="34"/>
      <c r="V169" s="34"/>
      <c r="W169" s="34"/>
      <c r="X169" s="34"/>
      <c r="Y169" s="34"/>
      <c r="Z169" s="34"/>
      <c r="AA169" s="34"/>
      <c r="AB169" s="34"/>
      <c r="AC169" s="34"/>
      <c r="AD169" s="34"/>
      <c r="AE169" s="34"/>
    </row>
  </sheetData>
  <sheetProtection password="DAFF" sheet="1" objects="1" scenarios="1"/>
  <autoFilter ref="C124:K168"/>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99</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30" customHeight="1">
      <c r="A11" s="34"/>
      <c r="B11" s="39"/>
      <c r="C11" s="34"/>
      <c r="D11" s="34"/>
      <c r="E11" s="318" t="s">
        <v>2059</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ROUND((SUM(BE125:BE150)),2)</f>
        <v>0</v>
      </c>
      <c r="G35" s="34"/>
      <c r="H35" s="34"/>
      <c r="I35" s="129">
        <v>0.21</v>
      </c>
      <c r="J35" s="128">
        <f>ROUND(((SUM(BE125:BE150))*I35),2)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ROUND((SUM(BF125:BF150)),2)</f>
        <v>0</v>
      </c>
      <c r="G36" s="34"/>
      <c r="H36" s="34"/>
      <c r="I36" s="129">
        <v>0.15</v>
      </c>
      <c r="J36" s="128">
        <f>ROUND(((SUM(BF125:BF150))*I36),2)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ROUND((SUM(BG125:BG150)),2)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ROUND((SUM(BH125:BH150)),2)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ROUND((SUM(BI125:BI150)),2)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30" customHeight="1">
      <c r="A89" s="34"/>
      <c r="B89" s="35"/>
      <c r="C89" s="36"/>
      <c r="D89" s="36"/>
      <c r="E89" s="274" t="str">
        <f>E11</f>
        <v>01.4 - SO 01-VENKOVNÍ ROZVODY VODY (Z VDM ŠACHTY DO OBJEKTU)</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J125</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1979</v>
      </c>
      <c r="E99" s="155"/>
      <c r="F99" s="155"/>
      <c r="G99" s="155"/>
      <c r="H99" s="155"/>
      <c r="I99" s="155"/>
      <c r="J99" s="156">
        <f>J126</f>
        <v>0</v>
      </c>
      <c r="K99" s="153"/>
      <c r="L99" s="157"/>
    </row>
    <row r="100" spans="2:12" s="9" customFormat="1" ht="24.95" customHeight="1">
      <c r="B100" s="152"/>
      <c r="C100" s="153"/>
      <c r="D100" s="154" t="s">
        <v>2060</v>
      </c>
      <c r="E100" s="155"/>
      <c r="F100" s="155"/>
      <c r="G100" s="155"/>
      <c r="H100" s="155"/>
      <c r="I100" s="155"/>
      <c r="J100" s="156">
        <f>J136</f>
        <v>0</v>
      </c>
      <c r="K100" s="153"/>
      <c r="L100" s="157"/>
    </row>
    <row r="101" spans="2:12" s="9" customFormat="1" ht="24.95" customHeight="1">
      <c r="B101" s="152"/>
      <c r="C101" s="153"/>
      <c r="D101" s="154" t="s">
        <v>1981</v>
      </c>
      <c r="E101" s="155"/>
      <c r="F101" s="155"/>
      <c r="G101" s="155"/>
      <c r="H101" s="155"/>
      <c r="I101" s="155"/>
      <c r="J101" s="156">
        <f>J143</f>
        <v>0</v>
      </c>
      <c r="K101" s="153"/>
      <c r="L101" s="157"/>
    </row>
    <row r="102" spans="2:12" s="9" customFormat="1" ht="24.95" customHeight="1">
      <c r="B102" s="152"/>
      <c r="C102" s="153"/>
      <c r="D102" s="154" t="s">
        <v>1982</v>
      </c>
      <c r="E102" s="155"/>
      <c r="F102" s="155"/>
      <c r="G102" s="155"/>
      <c r="H102" s="155"/>
      <c r="I102" s="155"/>
      <c r="J102" s="156">
        <f>J145</f>
        <v>0</v>
      </c>
      <c r="K102" s="153"/>
      <c r="L102" s="157"/>
    </row>
    <row r="103" spans="2:12" s="9" customFormat="1" ht="24.95" customHeight="1">
      <c r="B103" s="152"/>
      <c r="C103" s="153"/>
      <c r="D103" s="154" t="s">
        <v>1983</v>
      </c>
      <c r="E103" s="155"/>
      <c r="F103" s="155"/>
      <c r="G103" s="155"/>
      <c r="H103" s="155"/>
      <c r="I103" s="155"/>
      <c r="J103" s="156">
        <f>J147</f>
        <v>0</v>
      </c>
      <c r="K103" s="153"/>
      <c r="L103" s="157"/>
    </row>
    <row r="104" spans="1:31" s="2" customFormat="1" ht="21.75" customHeight="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205</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13" t="str">
        <f>E7</f>
        <v>Centrum pro osoby se zdravotním postižením</v>
      </c>
      <c r="F113" s="314"/>
      <c r="G113" s="314"/>
      <c r="H113" s="314"/>
      <c r="I113" s="36"/>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172</v>
      </c>
      <c r="D114" s="22"/>
      <c r="E114" s="22"/>
      <c r="F114" s="22"/>
      <c r="G114" s="22"/>
      <c r="H114" s="22"/>
      <c r="I114" s="22"/>
      <c r="J114" s="22"/>
      <c r="K114" s="22"/>
      <c r="L114" s="20"/>
    </row>
    <row r="115" spans="1:31" s="2" customFormat="1" ht="16.5" customHeight="1">
      <c r="A115" s="34"/>
      <c r="B115" s="35"/>
      <c r="C115" s="36"/>
      <c r="D115" s="36"/>
      <c r="E115" s="313" t="s">
        <v>173</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174</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30" customHeight="1">
      <c r="A117" s="34"/>
      <c r="B117" s="35"/>
      <c r="C117" s="36"/>
      <c r="D117" s="36"/>
      <c r="E117" s="274" t="str">
        <f>E11</f>
        <v>01.4 - SO 01-VENKOVNÍ ROZVODY VODY (Z VDM ŠACHTY DO OBJEKTU)</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F14</f>
        <v xml:space="preserve">Hradec Králové-Roudnička </v>
      </c>
      <c r="G119" s="36"/>
      <c r="H119" s="36"/>
      <c r="I119" s="29" t="s">
        <v>22</v>
      </c>
      <c r="J119" s="66" t="str">
        <f>IF(J14="","",J14)</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E17</f>
        <v>Královéhradecký kraj</v>
      </c>
      <c r="G121" s="36"/>
      <c r="H121" s="36"/>
      <c r="I121" s="29" t="s">
        <v>29</v>
      </c>
      <c r="J121" s="32" t="str">
        <f>E23</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IF(E20="","",E20)</f>
        <v>Vyplň údaj</v>
      </c>
      <c r="G122" s="36"/>
      <c r="H122" s="36"/>
      <c r="I122" s="29" t="s">
        <v>32</v>
      </c>
      <c r="J122" s="32" t="str">
        <f>E26</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P126+P136+P143+P145+P147</f>
        <v>0</v>
      </c>
      <c r="Q125" s="79"/>
      <c r="R125" s="171">
        <f>R126+R136+R143+R145+R147</f>
        <v>0</v>
      </c>
      <c r="S125" s="79"/>
      <c r="T125" s="172">
        <f>T126+T136+T143+T145+T147</f>
        <v>0</v>
      </c>
      <c r="U125" s="34"/>
      <c r="V125" s="34"/>
      <c r="W125" s="34"/>
      <c r="X125" s="34"/>
      <c r="Y125" s="34"/>
      <c r="Z125" s="34"/>
      <c r="AA125" s="34"/>
      <c r="AB125" s="34"/>
      <c r="AC125" s="34"/>
      <c r="AD125" s="34"/>
      <c r="AE125" s="34"/>
      <c r="AT125" s="17" t="s">
        <v>75</v>
      </c>
      <c r="AU125" s="17" t="s">
        <v>180</v>
      </c>
      <c r="BK125" s="173">
        <f>BK126+BK136+BK143+BK145+BK147</f>
        <v>0</v>
      </c>
    </row>
    <row r="126" spans="2:63" s="12" customFormat="1" ht="25.9" customHeight="1">
      <c r="B126" s="174"/>
      <c r="C126" s="175"/>
      <c r="D126" s="176" t="s">
        <v>75</v>
      </c>
      <c r="E126" s="177" t="s">
        <v>1776</v>
      </c>
      <c r="F126" s="177" t="s">
        <v>221</v>
      </c>
      <c r="G126" s="175"/>
      <c r="H126" s="175"/>
      <c r="I126" s="178"/>
      <c r="J126" s="179">
        <f>BK126</f>
        <v>0</v>
      </c>
      <c r="K126" s="175"/>
      <c r="L126" s="180"/>
      <c r="M126" s="181"/>
      <c r="N126" s="182"/>
      <c r="O126" s="182"/>
      <c r="P126" s="183">
        <f>SUM(P127:P135)</f>
        <v>0</v>
      </c>
      <c r="Q126" s="182"/>
      <c r="R126" s="183">
        <f>SUM(R127:R135)</f>
        <v>0</v>
      </c>
      <c r="S126" s="182"/>
      <c r="T126" s="184">
        <f>SUM(T127:T135)</f>
        <v>0</v>
      </c>
      <c r="AR126" s="185" t="s">
        <v>83</v>
      </c>
      <c r="AT126" s="186" t="s">
        <v>75</v>
      </c>
      <c r="AU126" s="186" t="s">
        <v>76</v>
      </c>
      <c r="AY126" s="185" t="s">
        <v>220</v>
      </c>
      <c r="BK126" s="187">
        <f>SUM(BK127:BK135)</f>
        <v>0</v>
      </c>
    </row>
    <row r="127" spans="1:65" s="2" customFormat="1" ht="24" customHeight="1">
      <c r="A127" s="34"/>
      <c r="B127" s="35"/>
      <c r="C127" s="190" t="s">
        <v>83</v>
      </c>
      <c r="D127" s="190" t="s">
        <v>222</v>
      </c>
      <c r="E127" s="191" t="s">
        <v>1986</v>
      </c>
      <c r="F127" s="192" t="s">
        <v>3836</v>
      </c>
      <c r="G127" s="193" t="s">
        <v>301</v>
      </c>
      <c r="H127" s="194">
        <v>52</v>
      </c>
      <c r="I127" s="195"/>
      <c r="J127" s="196">
        <f aca="true" t="shared" si="0" ref="J127:J135">ROUND(I127*H127,2)</f>
        <v>0</v>
      </c>
      <c r="K127" s="192" t="s">
        <v>1</v>
      </c>
      <c r="L127" s="39"/>
      <c r="M127" s="197" t="s">
        <v>1</v>
      </c>
      <c r="N127" s="198" t="s">
        <v>42</v>
      </c>
      <c r="O127" s="71"/>
      <c r="P127" s="199">
        <f aca="true" t="shared" si="1" ref="P127:P135">O127*H127</f>
        <v>0</v>
      </c>
      <c r="Q127" s="199">
        <v>0</v>
      </c>
      <c r="R127" s="199">
        <f aca="true" t="shared" si="2" ref="R127:R135">Q127*H127</f>
        <v>0</v>
      </c>
      <c r="S127" s="199">
        <v>0</v>
      </c>
      <c r="T127" s="200">
        <f aca="true" t="shared" si="3" ref="T127:T135">S127*H127</f>
        <v>0</v>
      </c>
      <c r="U127" s="34"/>
      <c r="V127" s="34"/>
      <c r="W127" s="34"/>
      <c r="X127" s="34"/>
      <c r="Y127" s="34"/>
      <c r="Z127" s="34"/>
      <c r="AA127" s="34"/>
      <c r="AB127" s="34"/>
      <c r="AC127" s="34"/>
      <c r="AD127" s="34"/>
      <c r="AE127" s="34"/>
      <c r="AR127" s="201" t="s">
        <v>227</v>
      </c>
      <c r="AT127" s="201" t="s">
        <v>222</v>
      </c>
      <c r="AU127" s="201" t="s">
        <v>83</v>
      </c>
      <c r="AY127" s="17" t="s">
        <v>220</v>
      </c>
      <c r="BE127" s="202">
        <f aca="true" t="shared" si="4" ref="BE127:BE135">IF(N127="základní",J127,0)</f>
        <v>0</v>
      </c>
      <c r="BF127" s="202">
        <f aca="true" t="shared" si="5" ref="BF127:BF135">IF(N127="snížená",J127,0)</f>
        <v>0</v>
      </c>
      <c r="BG127" s="202">
        <f aca="true" t="shared" si="6" ref="BG127:BG135">IF(N127="zákl. přenesená",J127,0)</f>
        <v>0</v>
      </c>
      <c r="BH127" s="202">
        <f aca="true" t="shared" si="7" ref="BH127:BH135">IF(N127="sníž. přenesená",J127,0)</f>
        <v>0</v>
      </c>
      <c r="BI127" s="202">
        <f aca="true" t="shared" si="8" ref="BI127:BI135">IF(N127="nulová",J127,0)</f>
        <v>0</v>
      </c>
      <c r="BJ127" s="17" t="s">
        <v>89</v>
      </c>
      <c r="BK127" s="202">
        <f aca="true" t="shared" si="9" ref="BK127:BK135">ROUND(I127*H127,2)</f>
        <v>0</v>
      </c>
      <c r="BL127" s="17" t="s">
        <v>227</v>
      </c>
      <c r="BM127" s="201" t="s">
        <v>89</v>
      </c>
    </row>
    <row r="128" spans="1:65" s="2" customFormat="1" ht="16.5" customHeight="1">
      <c r="A128" s="34"/>
      <c r="B128" s="35"/>
      <c r="C128" s="190" t="s">
        <v>89</v>
      </c>
      <c r="D128" s="190" t="s">
        <v>222</v>
      </c>
      <c r="E128" s="191" t="s">
        <v>1988</v>
      </c>
      <c r="F128" s="192" t="s">
        <v>1989</v>
      </c>
      <c r="G128" s="193" t="s">
        <v>301</v>
      </c>
      <c r="H128" s="194">
        <v>52</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227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227</v>
      </c>
      <c r="BM128" s="201" t="s">
        <v>227</v>
      </c>
    </row>
    <row r="129" spans="1:65" s="2" customFormat="1" ht="24.75" customHeight="1">
      <c r="A129" s="34"/>
      <c r="B129" s="35"/>
      <c r="C129" s="190" t="s">
        <v>108</v>
      </c>
      <c r="D129" s="190" t="s">
        <v>222</v>
      </c>
      <c r="E129" s="191" t="s">
        <v>1990</v>
      </c>
      <c r="F129" s="192" t="s">
        <v>3837</v>
      </c>
      <c r="G129" s="193" t="s">
        <v>225</v>
      </c>
      <c r="H129" s="194">
        <v>12</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227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227</v>
      </c>
      <c r="BM129" s="201" t="s">
        <v>250</v>
      </c>
    </row>
    <row r="130" spans="1:65" s="2" customFormat="1" ht="16.5" customHeight="1">
      <c r="A130" s="34"/>
      <c r="B130" s="35"/>
      <c r="C130" s="190" t="s">
        <v>227</v>
      </c>
      <c r="D130" s="190" t="s">
        <v>222</v>
      </c>
      <c r="E130" s="191" t="s">
        <v>1994</v>
      </c>
      <c r="F130" s="192" t="s">
        <v>1995</v>
      </c>
      <c r="G130" s="193" t="s">
        <v>225</v>
      </c>
      <c r="H130" s="194">
        <v>12</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227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227</v>
      </c>
      <c r="BM130" s="201" t="s">
        <v>262</v>
      </c>
    </row>
    <row r="131" spans="1:65" s="2" customFormat="1" ht="21.75" customHeight="1">
      <c r="A131" s="34"/>
      <c r="B131" s="35"/>
      <c r="C131" s="190" t="s">
        <v>243</v>
      </c>
      <c r="D131" s="190" t="s">
        <v>222</v>
      </c>
      <c r="E131" s="191" t="s">
        <v>1996</v>
      </c>
      <c r="F131" s="192" t="s">
        <v>1997</v>
      </c>
      <c r="G131" s="193" t="s">
        <v>225</v>
      </c>
      <c r="H131" s="194">
        <v>12</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227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227</v>
      </c>
      <c r="BM131" s="201" t="s">
        <v>161</v>
      </c>
    </row>
    <row r="132" spans="1:65" s="2" customFormat="1" ht="24">
      <c r="A132" s="34"/>
      <c r="B132" s="35"/>
      <c r="C132" s="190" t="s">
        <v>250</v>
      </c>
      <c r="D132" s="190" t="s">
        <v>222</v>
      </c>
      <c r="E132" s="191" t="s">
        <v>1998</v>
      </c>
      <c r="F132" s="192" t="s">
        <v>1999</v>
      </c>
      <c r="G132" s="193" t="s">
        <v>225</v>
      </c>
      <c r="H132" s="194">
        <v>2.5</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227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227</v>
      </c>
      <c r="BM132" s="201" t="s">
        <v>167</v>
      </c>
    </row>
    <row r="133" spans="1:65" s="2" customFormat="1" ht="16.5" customHeight="1">
      <c r="A133" s="34"/>
      <c r="B133" s="35"/>
      <c r="C133" s="190" t="s">
        <v>255</v>
      </c>
      <c r="D133" s="190" t="s">
        <v>222</v>
      </c>
      <c r="E133" s="191" t="s">
        <v>2000</v>
      </c>
      <c r="F133" s="192" t="s">
        <v>2001</v>
      </c>
      <c r="G133" s="193" t="s">
        <v>225</v>
      </c>
      <c r="H133" s="194">
        <v>9.5</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227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227</v>
      </c>
      <c r="BM133" s="201" t="s">
        <v>290</v>
      </c>
    </row>
    <row r="134" spans="1:65" s="2" customFormat="1" ht="16.5" customHeight="1">
      <c r="A134" s="34"/>
      <c r="B134" s="35"/>
      <c r="C134" s="190" t="s">
        <v>262</v>
      </c>
      <c r="D134" s="190" t="s">
        <v>222</v>
      </c>
      <c r="E134" s="191" t="s">
        <v>2002</v>
      </c>
      <c r="F134" s="192" t="s">
        <v>2003</v>
      </c>
      <c r="G134" s="193" t="s">
        <v>225</v>
      </c>
      <c r="H134" s="194">
        <v>2.5</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227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227</v>
      </c>
      <c r="BM134" s="201" t="s">
        <v>298</v>
      </c>
    </row>
    <row r="135" spans="1:65" s="2" customFormat="1" ht="16.5" customHeight="1">
      <c r="A135" s="34"/>
      <c r="B135" s="35"/>
      <c r="C135" s="190" t="s">
        <v>267</v>
      </c>
      <c r="D135" s="190" t="s">
        <v>222</v>
      </c>
      <c r="E135" s="191" t="s">
        <v>2004</v>
      </c>
      <c r="F135" s="192" t="s">
        <v>2005</v>
      </c>
      <c r="G135" s="193" t="s">
        <v>2006</v>
      </c>
      <c r="H135" s="194">
        <v>6</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227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227</v>
      </c>
      <c r="BM135" s="201" t="s">
        <v>311</v>
      </c>
    </row>
    <row r="136" spans="2:63" s="12" customFormat="1" ht="25.9" customHeight="1">
      <c r="B136" s="174"/>
      <c r="C136" s="175"/>
      <c r="D136" s="176" t="s">
        <v>75</v>
      </c>
      <c r="E136" s="177" t="s">
        <v>1777</v>
      </c>
      <c r="F136" s="177" t="s">
        <v>2061</v>
      </c>
      <c r="G136" s="175"/>
      <c r="H136" s="175"/>
      <c r="I136" s="178"/>
      <c r="J136" s="179">
        <f>BK136</f>
        <v>0</v>
      </c>
      <c r="K136" s="175"/>
      <c r="L136" s="180"/>
      <c r="M136" s="181"/>
      <c r="N136" s="182"/>
      <c r="O136" s="182"/>
      <c r="P136" s="183">
        <f>SUM(P137:P142)</f>
        <v>0</v>
      </c>
      <c r="Q136" s="182"/>
      <c r="R136" s="183">
        <f>SUM(R137:R142)</f>
        <v>0</v>
      </c>
      <c r="S136" s="182"/>
      <c r="T136" s="184">
        <f>SUM(T137:T142)</f>
        <v>0</v>
      </c>
      <c r="AR136" s="185" t="s">
        <v>83</v>
      </c>
      <c r="AT136" s="186" t="s">
        <v>75</v>
      </c>
      <c r="AU136" s="186" t="s">
        <v>76</v>
      </c>
      <c r="AY136" s="185" t="s">
        <v>220</v>
      </c>
      <c r="BK136" s="187">
        <f>SUM(BK137:BK142)</f>
        <v>0</v>
      </c>
    </row>
    <row r="137" spans="1:65" s="2" customFormat="1" ht="16.5" customHeight="1">
      <c r="A137" s="34"/>
      <c r="B137" s="35"/>
      <c r="C137" s="190" t="s">
        <v>161</v>
      </c>
      <c r="D137" s="190" t="s">
        <v>222</v>
      </c>
      <c r="E137" s="191" t="s">
        <v>2062</v>
      </c>
      <c r="F137" s="192" t="s">
        <v>2063</v>
      </c>
      <c r="G137" s="193" t="s">
        <v>308</v>
      </c>
      <c r="H137" s="194">
        <v>13</v>
      </c>
      <c r="I137" s="195"/>
      <c r="J137" s="196">
        <f aca="true" t="shared" si="10" ref="J137:J142">ROUND(I137*H137,2)</f>
        <v>0</v>
      </c>
      <c r="K137" s="192" t="s">
        <v>1</v>
      </c>
      <c r="L137" s="39"/>
      <c r="M137" s="197" t="s">
        <v>1</v>
      </c>
      <c r="N137" s="198" t="s">
        <v>42</v>
      </c>
      <c r="O137" s="71"/>
      <c r="P137" s="199">
        <f aca="true" t="shared" si="11" ref="P137:P142">O137*H137</f>
        <v>0</v>
      </c>
      <c r="Q137" s="199">
        <v>0</v>
      </c>
      <c r="R137" s="199">
        <f aca="true" t="shared" si="12" ref="R137:R142">Q137*H137</f>
        <v>0</v>
      </c>
      <c r="S137" s="199">
        <v>0</v>
      </c>
      <c r="T137" s="200">
        <f aca="true" t="shared" si="13" ref="T137:T142">S137*H137</f>
        <v>0</v>
      </c>
      <c r="U137" s="34"/>
      <c r="V137" s="34"/>
      <c r="W137" s="34"/>
      <c r="X137" s="34"/>
      <c r="Y137" s="34"/>
      <c r="Z137" s="34"/>
      <c r="AA137" s="34"/>
      <c r="AB137" s="34"/>
      <c r="AC137" s="34"/>
      <c r="AD137" s="34"/>
      <c r="AE137" s="34"/>
      <c r="AR137" s="201" t="s">
        <v>227</v>
      </c>
      <c r="AT137" s="201" t="s">
        <v>222</v>
      </c>
      <c r="AU137" s="201" t="s">
        <v>83</v>
      </c>
      <c r="AY137" s="17" t="s">
        <v>220</v>
      </c>
      <c r="BE137" s="202">
        <f aca="true" t="shared" si="14" ref="BE137:BE142">IF(N137="základní",J137,0)</f>
        <v>0</v>
      </c>
      <c r="BF137" s="202">
        <f aca="true" t="shared" si="15" ref="BF137:BF142">IF(N137="snížená",J137,0)</f>
        <v>0</v>
      </c>
      <c r="BG137" s="202">
        <f aca="true" t="shared" si="16" ref="BG137:BG142">IF(N137="zákl. přenesená",J137,0)</f>
        <v>0</v>
      </c>
      <c r="BH137" s="202">
        <f aca="true" t="shared" si="17" ref="BH137:BH142">IF(N137="sníž. přenesená",J137,0)</f>
        <v>0</v>
      </c>
      <c r="BI137" s="202">
        <f aca="true" t="shared" si="18" ref="BI137:BI142">IF(N137="nulová",J137,0)</f>
        <v>0</v>
      </c>
      <c r="BJ137" s="17" t="s">
        <v>89</v>
      </c>
      <c r="BK137" s="202">
        <f aca="true" t="shared" si="19" ref="BK137:BK142">ROUND(I137*H137,2)</f>
        <v>0</v>
      </c>
      <c r="BL137" s="17" t="s">
        <v>227</v>
      </c>
      <c r="BM137" s="201" t="s">
        <v>321</v>
      </c>
    </row>
    <row r="138" spans="1:65" s="2" customFormat="1" ht="16.5" customHeight="1">
      <c r="A138" s="34"/>
      <c r="B138" s="35"/>
      <c r="C138" s="190" t="s">
        <v>164</v>
      </c>
      <c r="D138" s="190" t="s">
        <v>222</v>
      </c>
      <c r="E138" s="191" t="s">
        <v>2064</v>
      </c>
      <c r="F138" s="192" t="s">
        <v>2065</v>
      </c>
      <c r="G138" s="193" t="s">
        <v>308</v>
      </c>
      <c r="H138" s="194">
        <v>10</v>
      </c>
      <c r="I138" s="195"/>
      <c r="J138" s="196">
        <f t="shared" si="10"/>
        <v>0</v>
      </c>
      <c r="K138" s="192" t="s">
        <v>1</v>
      </c>
      <c r="L138" s="39"/>
      <c r="M138" s="197" t="s">
        <v>1</v>
      </c>
      <c r="N138" s="198" t="s">
        <v>42</v>
      </c>
      <c r="O138" s="71"/>
      <c r="P138" s="199">
        <f t="shared" si="11"/>
        <v>0</v>
      </c>
      <c r="Q138" s="199">
        <v>0</v>
      </c>
      <c r="R138" s="199">
        <f t="shared" si="12"/>
        <v>0</v>
      </c>
      <c r="S138" s="199">
        <v>0</v>
      </c>
      <c r="T138" s="200">
        <f t="shared" si="13"/>
        <v>0</v>
      </c>
      <c r="U138" s="34"/>
      <c r="V138" s="34"/>
      <c r="W138" s="34"/>
      <c r="X138" s="34"/>
      <c r="Y138" s="34"/>
      <c r="Z138" s="34"/>
      <c r="AA138" s="34"/>
      <c r="AB138" s="34"/>
      <c r="AC138" s="34"/>
      <c r="AD138" s="34"/>
      <c r="AE138" s="34"/>
      <c r="AR138" s="201" t="s">
        <v>227</v>
      </c>
      <c r="AT138" s="201" t="s">
        <v>222</v>
      </c>
      <c r="AU138" s="201" t="s">
        <v>83</v>
      </c>
      <c r="AY138" s="17" t="s">
        <v>220</v>
      </c>
      <c r="BE138" s="202">
        <f t="shared" si="14"/>
        <v>0</v>
      </c>
      <c r="BF138" s="202">
        <f t="shared" si="15"/>
        <v>0</v>
      </c>
      <c r="BG138" s="202">
        <f t="shared" si="16"/>
        <v>0</v>
      </c>
      <c r="BH138" s="202">
        <f t="shared" si="17"/>
        <v>0</v>
      </c>
      <c r="BI138" s="202">
        <f t="shared" si="18"/>
        <v>0</v>
      </c>
      <c r="BJ138" s="17" t="s">
        <v>89</v>
      </c>
      <c r="BK138" s="202">
        <f t="shared" si="19"/>
        <v>0</v>
      </c>
      <c r="BL138" s="17" t="s">
        <v>227</v>
      </c>
      <c r="BM138" s="201" t="s">
        <v>330</v>
      </c>
    </row>
    <row r="139" spans="1:65" s="2" customFormat="1" ht="16.5" customHeight="1">
      <c r="A139" s="34"/>
      <c r="B139" s="35"/>
      <c r="C139" s="190" t="s">
        <v>167</v>
      </c>
      <c r="D139" s="190" t="s">
        <v>222</v>
      </c>
      <c r="E139" s="191" t="s">
        <v>2066</v>
      </c>
      <c r="F139" s="192" t="s">
        <v>2067</v>
      </c>
      <c r="G139" s="193" t="s">
        <v>308</v>
      </c>
      <c r="H139" s="194">
        <v>20</v>
      </c>
      <c r="I139" s="195"/>
      <c r="J139" s="196">
        <f t="shared" si="10"/>
        <v>0</v>
      </c>
      <c r="K139" s="192" t="s">
        <v>1</v>
      </c>
      <c r="L139" s="39"/>
      <c r="M139" s="197" t="s">
        <v>1</v>
      </c>
      <c r="N139" s="198" t="s">
        <v>42</v>
      </c>
      <c r="O139" s="71"/>
      <c r="P139" s="199">
        <f t="shared" si="11"/>
        <v>0</v>
      </c>
      <c r="Q139" s="199">
        <v>0</v>
      </c>
      <c r="R139" s="199">
        <f t="shared" si="12"/>
        <v>0</v>
      </c>
      <c r="S139" s="199">
        <v>0</v>
      </c>
      <c r="T139" s="200">
        <f t="shared" si="13"/>
        <v>0</v>
      </c>
      <c r="U139" s="34"/>
      <c r="V139" s="34"/>
      <c r="W139" s="34"/>
      <c r="X139" s="34"/>
      <c r="Y139" s="34"/>
      <c r="Z139" s="34"/>
      <c r="AA139" s="34"/>
      <c r="AB139" s="34"/>
      <c r="AC139" s="34"/>
      <c r="AD139" s="34"/>
      <c r="AE139" s="34"/>
      <c r="AR139" s="201" t="s">
        <v>227</v>
      </c>
      <c r="AT139" s="201" t="s">
        <v>222</v>
      </c>
      <c r="AU139" s="201" t="s">
        <v>83</v>
      </c>
      <c r="AY139" s="17" t="s">
        <v>220</v>
      </c>
      <c r="BE139" s="202">
        <f t="shared" si="14"/>
        <v>0</v>
      </c>
      <c r="BF139" s="202">
        <f t="shared" si="15"/>
        <v>0</v>
      </c>
      <c r="BG139" s="202">
        <f t="shared" si="16"/>
        <v>0</v>
      </c>
      <c r="BH139" s="202">
        <f t="shared" si="17"/>
        <v>0</v>
      </c>
      <c r="BI139" s="202">
        <f t="shared" si="18"/>
        <v>0</v>
      </c>
      <c r="BJ139" s="17" t="s">
        <v>89</v>
      </c>
      <c r="BK139" s="202">
        <f t="shared" si="19"/>
        <v>0</v>
      </c>
      <c r="BL139" s="17" t="s">
        <v>227</v>
      </c>
      <c r="BM139" s="201" t="s">
        <v>342</v>
      </c>
    </row>
    <row r="140" spans="1:65" s="2" customFormat="1" ht="16.5" customHeight="1">
      <c r="A140" s="34"/>
      <c r="B140" s="35"/>
      <c r="C140" s="190" t="s">
        <v>285</v>
      </c>
      <c r="D140" s="190" t="s">
        <v>222</v>
      </c>
      <c r="E140" s="191" t="s">
        <v>2068</v>
      </c>
      <c r="F140" s="192" t="s">
        <v>2069</v>
      </c>
      <c r="G140" s="193" t="s">
        <v>405</v>
      </c>
      <c r="H140" s="194">
        <v>1</v>
      </c>
      <c r="I140" s="195"/>
      <c r="J140" s="196">
        <f t="shared" si="10"/>
        <v>0</v>
      </c>
      <c r="K140" s="192" t="s">
        <v>1</v>
      </c>
      <c r="L140" s="39"/>
      <c r="M140" s="197" t="s">
        <v>1</v>
      </c>
      <c r="N140" s="198" t="s">
        <v>42</v>
      </c>
      <c r="O140" s="71"/>
      <c r="P140" s="199">
        <f t="shared" si="11"/>
        <v>0</v>
      </c>
      <c r="Q140" s="199">
        <v>0</v>
      </c>
      <c r="R140" s="199">
        <f t="shared" si="12"/>
        <v>0</v>
      </c>
      <c r="S140" s="199">
        <v>0</v>
      </c>
      <c r="T140" s="200">
        <f t="shared" si="13"/>
        <v>0</v>
      </c>
      <c r="U140" s="34"/>
      <c r="V140" s="34"/>
      <c r="W140" s="34"/>
      <c r="X140" s="34"/>
      <c r="Y140" s="34"/>
      <c r="Z140" s="34"/>
      <c r="AA140" s="34"/>
      <c r="AB140" s="34"/>
      <c r="AC140" s="34"/>
      <c r="AD140" s="34"/>
      <c r="AE140" s="34"/>
      <c r="AR140" s="201" t="s">
        <v>227</v>
      </c>
      <c r="AT140" s="201" t="s">
        <v>222</v>
      </c>
      <c r="AU140" s="201" t="s">
        <v>83</v>
      </c>
      <c r="AY140" s="17" t="s">
        <v>220</v>
      </c>
      <c r="BE140" s="202">
        <f t="shared" si="14"/>
        <v>0</v>
      </c>
      <c r="BF140" s="202">
        <f t="shared" si="15"/>
        <v>0</v>
      </c>
      <c r="BG140" s="202">
        <f t="shared" si="16"/>
        <v>0</v>
      </c>
      <c r="BH140" s="202">
        <f t="shared" si="17"/>
        <v>0</v>
      </c>
      <c r="BI140" s="202">
        <f t="shared" si="18"/>
        <v>0</v>
      </c>
      <c r="BJ140" s="17" t="s">
        <v>89</v>
      </c>
      <c r="BK140" s="202">
        <f t="shared" si="19"/>
        <v>0</v>
      </c>
      <c r="BL140" s="17" t="s">
        <v>227</v>
      </c>
      <c r="BM140" s="201" t="s">
        <v>352</v>
      </c>
    </row>
    <row r="141" spans="1:65" s="2" customFormat="1" ht="16.5" customHeight="1">
      <c r="A141" s="34"/>
      <c r="B141" s="35"/>
      <c r="C141" s="190" t="s">
        <v>290</v>
      </c>
      <c r="D141" s="190" t="s">
        <v>222</v>
      </c>
      <c r="E141" s="191" t="s">
        <v>2070</v>
      </c>
      <c r="F141" s="192" t="s">
        <v>2071</v>
      </c>
      <c r="G141" s="193" t="s">
        <v>308</v>
      </c>
      <c r="H141" s="194">
        <v>13</v>
      </c>
      <c r="I141" s="195"/>
      <c r="J141" s="196">
        <f t="shared" si="10"/>
        <v>0</v>
      </c>
      <c r="K141" s="192" t="s">
        <v>1</v>
      </c>
      <c r="L141" s="39"/>
      <c r="M141" s="197" t="s">
        <v>1</v>
      </c>
      <c r="N141" s="198" t="s">
        <v>42</v>
      </c>
      <c r="O141" s="71"/>
      <c r="P141" s="199">
        <f t="shared" si="11"/>
        <v>0</v>
      </c>
      <c r="Q141" s="199">
        <v>0</v>
      </c>
      <c r="R141" s="199">
        <f t="shared" si="12"/>
        <v>0</v>
      </c>
      <c r="S141" s="199">
        <v>0</v>
      </c>
      <c r="T141" s="200">
        <f t="shared" si="13"/>
        <v>0</v>
      </c>
      <c r="U141" s="34"/>
      <c r="V141" s="34"/>
      <c r="W141" s="34"/>
      <c r="X141" s="34"/>
      <c r="Y141" s="34"/>
      <c r="Z141" s="34"/>
      <c r="AA141" s="34"/>
      <c r="AB141" s="34"/>
      <c r="AC141" s="34"/>
      <c r="AD141" s="34"/>
      <c r="AE141" s="34"/>
      <c r="AR141" s="201" t="s">
        <v>227</v>
      </c>
      <c r="AT141" s="201" t="s">
        <v>222</v>
      </c>
      <c r="AU141" s="201" t="s">
        <v>83</v>
      </c>
      <c r="AY141" s="17" t="s">
        <v>220</v>
      </c>
      <c r="BE141" s="202">
        <f t="shared" si="14"/>
        <v>0</v>
      </c>
      <c r="BF141" s="202">
        <f t="shared" si="15"/>
        <v>0</v>
      </c>
      <c r="BG141" s="202">
        <f t="shared" si="16"/>
        <v>0</v>
      </c>
      <c r="BH141" s="202">
        <f t="shared" si="17"/>
        <v>0</v>
      </c>
      <c r="BI141" s="202">
        <f t="shared" si="18"/>
        <v>0</v>
      </c>
      <c r="BJ141" s="17" t="s">
        <v>89</v>
      </c>
      <c r="BK141" s="202">
        <f t="shared" si="19"/>
        <v>0</v>
      </c>
      <c r="BL141" s="17" t="s">
        <v>227</v>
      </c>
      <c r="BM141" s="201" t="s">
        <v>364</v>
      </c>
    </row>
    <row r="142" spans="1:65" s="2" customFormat="1" ht="16.5" customHeight="1">
      <c r="A142" s="34"/>
      <c r="B142" s="35"/>
      <c r="C142" s="190" t="s">
        <v>8</v>
      </c>
      <c r="D142" s="190" t="s">
        <v>222</v>
      </c>
      <c r="E142" s="191" t="s">
        <v>2072</v>
      </c>
      <c r="F142" s="192" t="s">
        <v>2073</v>
      </c>
      <c r="G142" s="193" t="s">
        <v>308</v>
      </c>
      <c r="H142" s="194">
        <v>13</v>
      </c>
      <c r="I142" s="195"/>
      <c r="J142" s="196">
        <f t="shared" si="10"/>
        <v>0</v>
      </c>
      <c r="K142" s="192" t="s">
        <v>1</v>
      </c>
      <c r="L142" s="39"/>
      <c r="M142" s="197" t="s">
        <v>1</v>
      </c>
      <c r="N142" s="198" t="s">
        <v>42</v>
      </c>
      <c r="O142" s="71"/>
      <c r="P142" s="199">
        <f t="shared" si="11"/>
        <v>0</v>
      </c>
      <c r="Q142" s="199">
        <v>0</v>
      </c>
      <c r="R142" s="199">
        <f t="shared" si="12"/>
        <v>0</v>
      </c>
      <c r="S142" s="199">
        <v>0</v>
      </c>
      <c r="T142" s="200">
        <f t="shared" si="13"/>
        <v>0</v>
      </c>
      <c r="U142" s="34"/>
      <c r="V142" s="34"/>
      <c r="W142" s="34"/>
      <c r="X142" s="34"/>
      <c r="Y142" s="34"/>
      <c r="Z142" s="34"/>
      <c r="AA142" s="34"/>
      <c r="AB142" s="34"/>
      <c r="AC142" s="34"/>
      <c r="AD142" s="34"/>
      <c r="AE142" s="34"/>
      <c r="AR142" s="201" t="s">
        <v>227</v>
      </c>
      <c r="AT142" s="201" t="s">
        <v>222</v>
      </c>
      <c r="AU142" s="201" t="s">
        <v>83</v>
      </c>
      <c r="AY142" s="17" t="s">
        <v>220</v>
      </c>
      <c r="BE142" s="202">
        <f t="shared" si="14"/>
        <v>0</v>
      </c>
      <c r="BF142" s="202">
        <f t="shared" si="15"/>
        <v>0</v>
      </c>
      <c r="BG142" s="202">
        <f t="shared" si="16"/>
        <v>0</v>
      </c>
      <c r="BH142" s="202">
        <f t="shared" si="17"/>
        <v>0</v>
      </c>
      <c r="BI142" s="202">
        <f t="shared" si="18"/>
        <v>0</v>
      </c>
      <c r="BJ142" s="17" t="s">
        <v>89</v>
      </c>
      <c r="BK142" s="202">
        <f t="shared" si="19"/>
        <v>0</v>
      </c>
      <c r="BL142" s="17" t="s">
        <v>227</v>
      </c>
      <c r="BM142" s="201" t="s">
        <v>389</v>
      </c>
    </row>
    <row r="143" spans="2:63" s="12" customFormat="1" ht="25.9" customHeight="1">
      <c r="B143" s="174"/>
      <c r="C143" s="175"/>
      <c r="D143" s="176" t="s">
        <v>75</v>
      </c>
      <c r="E143" s="177" t="s">
        <v>1783</v>
      </c>
      <c r="F143" s="177" t="s">
        <v>2049</v>
      </c>
      <c r="G143" s="175"/>
      <c r="H143" s="175"/>
      <c r="I143" s="178"/>
      <c r="J143" s="179">
        <f>BK143</f>
        <v>0</v>
      </c>
      <c r="K143" s="175"/>
      <c r="L143" s="180"/>
      <c r="M143" s="181"/>
      <c r="N143" s="182"/>
      <c r="O143" s="182"/>
      <c r="P143" s="183">
        <f>P144</f>
        <v>0</v>
      </c>
      <c r="Q143" s="182"/>
      <c r="R143" s="183">
        <f>R144</f>
        <v>0</v>
      </c>
      <c r="S143" s="182"/>
      <c r="T143" s="184">
        <f>T144</f>
        <v>0</v>
      </c>
      <c r="AR143" s="185" t="s">
        <v>83</v>
      </c>
      <c r="AT143" s="186" t="s">
        <v>75</v>
      </c>
      <c r="AU143" s="186" t="s">
        <v>76</v>
      </c>
      <c r="AY143" s="185" t="s">
        <v>220</v>
      </c>
      <c r="BK143" s="187">
        <f>BK144</f>
        <v>0</v>
      </c>
    </row>
    <row r="144" spans="1:65" s="2" customFormat="1" ht="16.5" customHeight="1">
      <c r="A144" s="34"/>
      <c r="B144" s="35"/>
      <c r="C144" s="190" t="s">
        <v>298</v>
      </c>
      <c r="D144" s="190" t="s">
        <v>222</v>
      </c>
      <c r="E144" s="191" t="s">
        <v>2050</v>
      </c>
      <c r="F144" s="192" t="s">
        <v>2051</v>
      </c>
      <c r="G144" s="193" t="s">
        <v>339</v>
      </c>
      <c r="H144" s="194">
        <v>1</v>
      </c>
      <c r="I144" s="195"/>
      <c r="J144" s="196">
        <f>ROUND(I144*H144,2)</f>
        <v>0</v>
      </c>
      <c r="K144" s="192" t="s">
        <v>1</v>
      </c>
      <c r="L144" s="39"/>
      <c r="M144" s="197" t="s">
        <v>1</v>
      </c>
      <c r="N144" s="198" t="s">
        <v>42</v>
      </c>
      <c r="O144" s="71"/>
      <c r="P144" s="199">
        <f>O144*H144</f>
        <v>0</v>
      </c>
      <c r="Q144" s="199">
        <v>0</v>
      </c>
      <c r="R144" s="199">
        <f>Q144*H144</f>
        <v>0</v>
      </c>
      <c r="S144" s="199">
        <v>0</v>
      </c>
      <c r="T144" s="200">
        <f>S144*H144</f>
        <v>0</v>
      </c>
      <c r="U144" s="34"/>
      <c r="V144" s="34"/>
      <c r="W144" s="34"/>
      <c r="X144" s="34"/>
      <c r="Y144" s="34"/>
      <c r="Z144" s="34"/>
      <c r="AA144" s="34"/>
      <c r="AB144" s="34"/>
      <c r="AC144" s="34"/>
      <c r="AD144" s="34"/>
      <c r="AE144" s="34"/>
      <c r="AR144" s="201" t="s">
        <v>227</v>
      </c>
      <c r="AT144" s="201" t="s">
        <v>222</v>
      </c>
      <c r="AU144" s="201" t="s">
        <v>83</v>
      </c>
      <c r="AY144" s="17" t="s">
        <v>220</v>
      </c>
      <c r="BE144" s="202">
        <f>IF(N144="základní",J144,0)</f>
        <v>0</v>
      </c>
      <c r="BF144" s="202">
        <f>IF(N144="snížená",J144,0)</f>
        <v>0</v>
      </c>
      <c r="BG144" s="202">
        <f>IF(N144="zákl. přenesená",J144,0)</f>
        <v>0</v>
      </c>
      <c r="BH144" s="202">
        <f>IF(N144="sníž. přenesená",J144,0)</f>
        <v>0</v>
      </c>
      <c r="BI144" s="202">
        <f>IF(N144="nulová",J144,0)</f>
        <v>0</v>
      </c>
      <c r="BJ144" s="17" t="s">
        <v>89</v>
      </c>
      <c r="BK144" s="202">
        <f>ROUND(I144*H144,2)</f>
        <v>0</v>
      </c>
      <c r="BL144" s="17" t="s">
        <v>227</v>
      </c>
      <c r="BM144" s="201" t="s">
        <v>399</v>
      </c>
    </row>
    <row r="145" spans="2:63" s="12" customFormat="1" ht="25.9" customHeight="1">
      <c r="B145" s="174"/>
      <c r="C145" s="175"/>
      <c r="D145" s="176" t="s">
        <v>75</v>
      </c>
      <c r="E145" s="177" t="s">
        <v>1784</v>
      </c>
      <c r="F145" s="177" t="s">
        <v>2052</v>
      </c>
      <c r="G145" s="175"/>
      <c r="H145" s="175"/>
      <c r="I145" s="178"/>
      <c r="J145" s="179">
        <f>BK145</f>
        <v>0</v>
      </c>
      <c r="K145" s="175"/>
      <c r="L145" s="180"/>
      <c r="M145" s="181"/>
      <c r="N145" s="182"/>
      <c r="O145" s="182"/>
      <c r="P145" s="183">
        <f>P146</f>
        <v>0</v>
      </c>
      <c r="Q145" s="182"/>
      <c r="R145" s="183">
        <f>R146</f>
        <v>0</v>
      </c>
      <c r="S145" s="182"/>
      <c r="T145" s="184">
        <f>T146</f>
        <v>0</v>
      </c>
      <c r="AR145" s="185" t="s">
        <v>83</v>
      </c>
      <c r="AT145" s="186" t="s">
        <v>75</v>
      </c>
      <c r="AU145" s="186" t="s">
        <v>76</v>
      </c>
      <c r="AY145" s="185" t="s">
        <v>220</v>
      </c>
      <c r="BK145" s="187">
        <f>BK146</f>
        <v>0</v>
      </c>
    </row>
    <row r="146" spans="1:65" s="2" customFormat="1" ht="16.5" customHeight="1">
      <c r="A146" s="34"/>
      <c r="B146" s="35"/>
      <c r="C146" s="190" t="s">
        <v>305</v>
      </c>
      <c r="D146" s="190" t="s">
        <v>222</v>
      </c>
      <c r="E146" s="191" t="s">
        <v>2053</v>
      </c>
      <c r="F146" s="192" t="s">
        <v>2054</v>
      </c>
      <c r="G146" s="193" t="s">
        <v>308</v>
      </c>
      <c r="H146" s="194">
        <v>13</v>
      </c>
      <c r="I146" s="195"/>
      <c r="J146" s="196">
        <f>ROUND(I146*H146,2)</f>
        <v>0</v>
      </c>
      <c r="K146" s="192" t="s">
        <v>1</v>
      </c>
      <c r="L146" s="39"/>
      <c r="M146" s="197" t="s">
        <v>1</v>
      </c>
      <c r="N146" s="198" t="s">
        <v>42</v>
      </c>
      <c r="O146" s="71"/>
      <c r="P146" s="199">
        <f>O146*H146</f>
        <v>0</v>
      </c>
      <c r="Q146" s="199">
        <v>0</v>
      </c>
      <c r="R146" s="199">
        <f>Q146*H146</f>
        <v>0</v>
      </c>
      <c r="S146" s="199">
        <v>0</v>
      </c>
      <c r="T146" s="200">
        <f>S146*H146</f>
        <v>0</v>
      </c>
      <c r="U146" s="34"/>
      <c r="V146" s="34"/>
      <c r="W146" s="34"/>
      <c r="X146" s="34"/>
      <c r="Y146" s="34"/>
      <c r="Z146" s="34"/>
      <c r="AA146" s="34"/>
      <c r="AB146" s="34"/>
      <c r="AC146" s="34"/>
      <c r="AD146" s="34"/>
      <c r="AE146" s="34"/>
      <c r="AR146" s="201" t="s">
        <v>227</v>
      </c>
      <c r="AT146" s="201" t="s">
        <v>222</v>
      </c>
      <c r="AU146" s="201" t="s">
        <v>83</v>
      </c>
      <c r="AY146" s="17" t="s">
        <v>220</v>
      </c>
      <c r="BE146" s="202">
        <f>IF(N146="základní",J146,0)</f>
        <v>0</v>
      </c>
      <c r="BF146" s="202">
        <f>IF(N146="snížená",J146,0)</f>
        <v>0</v>
      </c>
      <c r="BG146" s="202">
        <f>IF(N146="zákl. přenesená",J146,0)</f>
        <v>0</v>
      </c>
      <c r="BH146" s="202">
        <f>IF(N146="sníž. přenesená",J146,0)</f>
        <v>0</v>
      </c>
      <c r="BI146" s="202">
        <f>IF(N146="nulová",J146,0)</f>
        <v>0</v>
      </c>
      <c r="BJ146" s="17" t="s">
        <v>89</v>
      </c>
      <c r="BK146" s="202">
        <f>ROUND(I146*H146,2)</f>
        <v>0</v>
      </c>
      <c r="BL146" s="17" t="s">
        <v>227</v>
      </c>
      <c r="BM146" s="201" t="s">
        <v>407</v>
      </c>
    </row>
    <row r="147" spans="2:63" s="12" customFormat="1" ht="25.9" customHeight="1">
      <c r="B147" s="174"/>
      <c r="C147" s="175"/>
      <c r="D147" s="176" t="s">
        <v>75</v>
      </c>
      <c r="E147" s="177" t="s">
        <v>1798</v>
      </c>
      <c r="F147" s="177" t="s">
        <v>1973</v>
      </c>
      <c r="G147" s="175"/>
      <c r="H147" s="175"/>
      <c r="I147" s="178"/>
      <c r="J147" s="179">
        <f>BK147</f>
        <v>0</v>
      </c>
      <c r="K147" s="175"/>
      <c r="L147" s="180"/>
      <c r="M147" s="181"/>
      <c r="N147" s="182"/>
      <c r="O147" s="182"/>
      <c r="P147" s="183">
        <f>SUM(P148:P150)</f>
        <v>0</v>
      </c>
      <c r="Q147" s="182"/>
      <c r="R147" s="183">
        <f>SUM(R148:R150)</f>
        <v>0</v>
      </c>
      <c r="S147" s="182"/>
      <c r="T147" s="184">
        <f>SUM(T148:T150)</f>
        <v>0</v>
      </c>
      <c r="AR147" s="185" t="s">
        <v>83</v>
      </c>
      <c r="AT147" s="186" t="s">
        <v>75</v>
      </c>
      <c r="AU147" s="186" t="s">
        <v>76</v>
      </c>
      <c r="AY147" s="185" t="s">
        <v>220</v>
      </c>
      <c r="BK147" s="187">
        <f>SUM(BK148:BK150)</f>
        <v>0</v>
      </c>
    </row>
    <row r="148" spans="1:65" s="2" customFormat="1" ht="16.5" customHeight="1">
      <c r="A148" s="34"/>
      <c r="B148" s="35"/>
      <c r="C148" s="190" t="s">
        <v>311</v>
      </c>
      <c r="D148" s="190" t="s">
        <v>222</v>
      </c>
      <c r="E148" s="191" t="s">
        <v>2074</v>
      </c>
      <c r="F148" s="192" t="s">
        <v>1975</v>
      </c>
      <c r="G148" s="193" t="s">
        <v>405</v>
      </c>
      <c r="H148" s="194">
        <v>1</v>
      </c>
      <c r="I148" s="195"/>
      <c r="J148" s="196">
        <f>ROUND(I148*H148,2)</f>
        <v>0</v>
      </c>
      <c r="K148" s="192" t="s">
        <v>1</v>
      </c>
      <c r="L148" s="39"/>
      <c r="M148" s="197" t="s">
        <v>1</v>
      </c>
      <c r="N148" s="198" t="s">
        <v>42</v>
      </c>
      <c r="O148" s="71"/>
      <c r="P148" s="199">
        <f>O148*H148</f>
        <v>0</v>
      </c>
      <c r="Q148" s="199">
        <v>0</v>
      </c>
      <c r="R148" s="199">
        <f>Q148*H148</f>
        <v>0</v>
      </c>
      <c r="S148" s="199">
        <v>0</v>
      </c>
      <c r="T148" s="200">
        <f>S148*H148</f>
        <v>0</v>
      </c>
      <c r="U148" s="34"/>
      <c r="V148" s="34"/>
      <c r="W148" s="34"/>
      <c r="X148" s="34"/>
      <c r="Y148" s="34"/>
      <c r="Z148" s="34"/>
      <c r="AA148" s="34"/>
      <c r="AB148" s="34"/>
      <c r="AC148" s="34"/>
      <c r="AD148" s="34"/>
      <c r="AE148" s="34"/>
      <c r="AR148" s="201" t="s">
        <v>227</v>
      </c>
      <c r="AT148" s="201" t="s">
        <v>222</v>
      </c>
      <c r="AU148" s="201" t="s">
        <v>83</v>
      </c>
      <c r="AY148" s="17" t="s">
        <v>220</v>
      </c>
      <c r="BE148" s="202">
        <f>IF(N148="základní",J148,0)</f>
        <v>0</v>
      </c>
      <c r="BF148" s="202">
        <f>IF(N148="snížená",J148,0)</f>
        <v>0</v>
      </c>
      <c r="BG148" s="202">
        <f>IF(N148="zákl. přenesená",J148,0)</f>
        <v>0</v>
      </c>
      <c r="BH148" s="202">
        <f>IF(N148="sníž. přenesená",J148,0)</f>
        <v>0</v>
      </c>
      <c r="BI148" s="202">
        <f>IF(N148="nulová",J148,0)</f>
        <v>0</v>
      </c>
      <c r="BJ148" s="17" t="s">
        <v>89</v>
      </c>
      <c r="BK148" s="202">
        <f>ROUND(I148*H148,2)</f>
        <v>0</v>
      </c>
      <c r="BL148" s="17" t="s">
        <v>227</v>
      </c>
      <c r="BM148" s="201" t="s">
        <v>416</v>
      </c>
    </row>
    <row r="149" spans="1:65" s="2" customFormat="1" ht="16.5" customHeight="1">
      <c r="A149" s="34"/>
      <c r="B149" s="35"/>
      <c r="C149" s="190" t="s">
        <v>316</v>
      </c>
      <c r="D149" s="190" t="s">
        <v>222</v>
      </c>
      <c r="E149" s="191" t="s">
        <v>2075</v>
      </c>
      <c r="F149" s="192" t="s">
        <v>2057</v>
      </c>
      <c r="G149" s="193" t="s">
        <v>405</v>
      </c>
      <c r="H149" s="194">
        <v>1</v>
      </c>
      <c r="I149" s="195"/>
      <c r="J149" s="196">
        <f>ROUND(I149*H149,2)</f>
        <v>0</v>
      </c>
      <c r="K149" s="192" t="s">
        <v>1</v>
      </c>
      <c r="L149" s="39"/>
      <c r="M149" s="197" t="s">
        <v>1</v>
      </c>
      <c r="N149" s="198" t="s">
        <v>42</v>
      </c>
      <c r="O149" s="71"/>
      <c r="P149" s="199">
        <f>O149*H149</f>
        <v>0</v>
      </c>
      <c r="Q149" s="199">
        <v>0</v>
      </c>
      <c r="R149" s="199">
        <f>Q149*H149</f>
        <v>0</v>
      </c>
      <c r="S149" s="199">
        <v>0</v>
      </c>
      <c r="T149" s="200">
        <f>S149*H149</f>
        <v>0</v>
      </c>
      <c r="U149" s="34"/>
      <c r="V149" s="34"/>
      <c r="W149" s="34"/>
      <c r="X149" s="34"/>
      <c r="Y149" s="34"/>
      <c r="Z149" s="34"/>
      <c r="AA149" s="34"/>
      <c r="AB149" s="34"/>
      <c r="AC149" s="34"/>
      <c r="AD149" s="34"/>
      <c r="AE149" s="34"/>
      <c r="AR149" s="201" t="s">
        <v>227</v>
      </c>
      <c r="AT149" s="201" t="s">
        <v>222</v>
      </c>
      <c r="AU149" s="201" t="s">
        <v>83</v>
      </c>
      <c r="AY149" s="17" t="s">
        <v>220</v>
      </c>
      <c r="BE149" s="202">
        <f>IF(N149="základní",J149,0)</f>
        <v>0</v>
      </c>
      <c r="BF149" s="202">
        <f>IF(N149="snížená",J149,0)</f>
        <v>0</v>
      </c>
      <c r="BG149" s="202">
        <f>IF(N149="zákl. přenesená",J149,0)</f>
        <v>0</v>
      </c>
      <c r="BH149" s="202">
        <f>IF(N149="sníž. přenesená",J149,0)</f>
        <v>0</v>
      </c>
      <c r="BI149" s="202">
        <f>IF(N149="nulová",J149,0)</f>
        <v>0</v>
      </c>
      <c r="BJ149" s="17" t="s">
        <v>89</v>
      </c>
      <c r="BK149" s="202">
        <f>ROUND(I149*H149,2)</f>
        <v>0</v>
      </c>
      <c r="BL149" s="17" t="s">
        <v>227</v>
      </c>
      <c r="BM149" s="201" t="s">
        <v>424</v>
      </c>
    </row>
    <row r="150" spans="1:65" s="2" customFormat="1" ht="16.5" customHeight="1">
      <c r="A150" s="34"/>
      <c r="B150" s="35"/>
      <c r="C150" s="190" t="s">
        <v>321</v>
      </c>
      <c r="D150" s="190" t="s">
        <v>222</v>
      </c>
      <c r="E150" s="191" t="s">
        <v>2076</v>
      </c>
      <c r="F150" s="192" t="s">
        <v>1977</v>
      </c>
      <c r="G150" s="193" t="s">
        <v>405</v>
      </c>
      <c r="H150" s="194">
        <v>1</v>
      </c>
      <c r="I150" s="195"/>
      <c r="J150" s="196">
        <f>ROUND(I150*H150,2)</f>
        <v>0</v>
      </c>
      <c r="K150" s="192" t="s">
        <v>1</v>
      </c>
      <c r="L150" s="39"/>
      <c r="M150" s="253" t="s">
        <v>1</v>
      </c>
      <c r="N150" s="254" t="s">
        <v>42</v>
      </c>
      <c r="O150" s="251"/>
      <c r="P150" s="255">
        <f>O150*H150</f>
        <v>0</v>
      </c>
      <c r="Q150" s="255">
        <v>0</v>
      </c>
      <c r="R150" s="255">
        <f>Q150*H150</f>
        <v>0</v>
      </c>
      <c r="S150" s="255">
        <v>0</v>
      </c>
      <c r="T150" s="256">
        <f>S150*H150</f>
        <v>0</v>
      </c>
      <c r="U150" s="34"/>
      <c r="V150" s="34"/>
      <c r="W150" s="34"/>
      <c r="X150" s="34"/>
      <c r="Y150" s="34"/>
      <c r="Z150" s="34"/>
      <c r="AA150" s="34"/>
      <c r="AB150" s="34"/>
      <c r="AC150" s="34"/>
      <c r="AD150" s="34"/>
      <c r="AE150" s="34"/>
      <c r="AR150" s="201" t="s">
        <v>227</v>
      </c>
      <c r="AT150" s="201" t="s">
        <v>222</v>
      </c>
      <c r="AU150" s="201" t="s">
        <v>83</v>
      </c>
      <c r="AY150" s="17" t="s">
        <v>220</v>
      </c>
      <c r="BE150" s="202">
        <f>IF(N150="základní",J150,0)</f>
        <v>0</v>
      </c>
      <c r="BF150" s="202">
        <f>IF(N150="snížená",J150,0)</f>
        <v>0</v>
      </c>
      <c r="BG150" s="202">
        <f>IF(N150="zákl. přenesená",J150,0)</f>
        <v>0</v>
      </c>
      <c r="BH150" s="202">
        <f>IF(N150="sníž. přenesená",J150,0)</f>
        <v>0</v>
      </c>
      <c r="BI150" s="202">
        <f>IF(N150="nulová",J150,0)</f>
        <v>0</v>
      </c>
      <c r="BJ150" s="17" t="s">
        <v>89</v>
      </c>
      <c r="BK150" s="202">
        <f>ROUND(I150*H150,2)</f>
        <v>0</v>
      </c>
      <c r="BL150" s="17" t="s">
        <v>227</v>
      </c>
      <c r="BM150" s="201" t="s">
        <v>432</v>
      </c>
    </row>
    <row r="151" spans="1:31" s="2" customFormat="1" ht="6.95" customHeight="1">
      <c r="A151" s="34"/>
      <c r="B151" s="54"/>
      <c r="C151" s="55"/>
      <c r="D151" s="55"/>
      <c r="E151" s="55"/>
      <c r="F151" s="55"/>
      <c r="G151" s="55"/>
      <c r="H151" s="55"/>
      <c r="I151" s="55"/>
      <c r="J151" s="55"/>
      <c r="K151" s="55"/>
      <c r="L151" s="39"/>
      <c r="M151" s="34"/>
      <c r="O151" s="34"/>
      <c r="P151" s="34"/>
      <c r="Q151" s="34"/>
      <c r="R151" s="34"/>
      <c r="S151" s="34"/>
      <c r="T151" s="34"/>
      <c r="U151" s="34"/>
      <c r="V151" s="34"/>
      <c r="W151" s="34"/>
      <c r="X151" s="34"/>
      <c r="Y151" s="34"/>
      <c r="Z151" s="34"/>
      <c r="AA151" s="34"/>
      <c r="AB151" s="34"/>
      <c r="AC151" s="34"/>
      <c r="AD151" s="34"/>
      <c r="AE151" s="34"/>
    </row>
  </sheetData>
  <sheetProtection password="DAFF" sheet="1" objects="1" scenarios="1"/>
  <autoFilter ref="C124:K150"/>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41"/>
  <sheetViews>
    <sheetView showGridLines="0" workbookViewId="0" topLeftCell="A1">
      <selection activeCell="J14" sqref="J1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102</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s="1" customFormat="1" ht="12" customHeight="1">
      <c r="B8" s="20"/>
      <c r="D8" s="119" t="s">
        <v>172</v>
      </c>
      <c r="L8" s="20"/>
    </row>
    <row r="9" spans="1:31" s="2" customFormat="1" ht="16.5" customHeight="1">
      <c r="A9" s="34"/>
      <c r="B9" s="39"/>
      <c r="C9" s="34"/>
      <c r="D9" s="34"/>
      <c r="E9" s="315" t="s">
        <v>173</v>
      </c>
      <c r="F9" s="317"/>
      <c r="G9" s="317"/>
      <c r="H9" s="317"/>
      <c r="I9" s="34"/>
      <c r="J9" s="34"/>
      <c r="K9" s="34"/>
      <c r="L9" s="51"/>
      <c r="S9" s="34"/>
      <c r="T9" s="34"/>
      <c r="U9" s="34"/>
      <c r="V9" s="34"/>
      <c r="W9" s="34"/>
      <c r="X9" s="34"/>
      <c r="Y9" s="34"/>
      <c r="Z9" s="34"/>
      <c r="AA9" s="34"/>
      <c r="AB9" s="34"/>
      <c r="AC9" s="34"/>
      <c r="AD9" s="34"/>
      <c r="AE9" s="34"/>
    </row>
    <row r="10" spans="1:31" s="2" customFormat="1" ht="12" customHeight="1">
      <c r="A10" s="34"/>
      <c r="B10" s="39"/>
      <c r="C10" s="34"/>
      <c r="D10" s="119" t="s">
        <v>174</v>
      </c>
      <c r="E10" s="34"/>
      <c r="F10" s="34"/>
      <c r="G10" s="34"/>
      <c r="H10" s="34"/>
      <c r="I10" s="34"/>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18" t="s">
        <v>2077</v>
      </c>
      <c r="F11" s="317"/>
      <c r="G11" s="317"/>
      <c r="H11" s="317"/>
      <c r="I11" s="34"/>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19" t="s">
        <v>18</v>
      </c>
      <c r="E13" s="34"/>
      <c r="F13" s="110" t="s">
        <v>1</v>
      </c>
      <c r="G13" s="34"/>
      <c r="H13" s="34"/>
      <c r="I13" s="119" t="s">
        <v>19</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19" t="s">
        <v>20</v>
      </c>
      <c r="E14" s="34"/>
      <c r="F14" s="110" t="s">
        <v>21</v>
      </c>
      <c r="G14" s="34"/>
      <c r="H14" s="34"/>
      <c r="I14" s="119" t="s">
        <v>22</v>
      </c>
      <c r="J14" s="265" t="str">
        <f>'Rekapitulace stavby'!AN8</f>
        <v>Vyplň údaj</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34"/>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19" t="s">
        <v>23</v>
      </c>
      <c r="E16" s="34"/>
      <c r="F16" s="34"/>
      <c r="G16" s="34"/>
      <c r="H16" s="34"/>
      <c r="I16" s="119" t="s">
        <v>24</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25</v>
      </c>
      <c r="F17" s="34"/>
      <c r="G17" s="34"/>
      <c r="H17" s="34"/>
      <c r="I17" s="119" t="s">
        <v>26</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34"/>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19" t="s">
        <v>27</v>
      </c>
      <c r="E19" s="34"/>
      <c r="F19" s="34"/>
      <c r="G19" s="34"/>
      <c r="H19" s="34"/>
      <c r="I19" s="119" t="s">
        <v>24</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19" t="str">
        <f>'Rekapitulace stavby'!E14</f>
        <v>Vyplň údaj</v>
      </c>
      <c r="F20" s="320"/>
      <c r="G20" s="320"/>
      <c r="H20" s="320"/>
      <c r="I20" s="119" t="s">
        <v>26</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34"/>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19" t="s">
        <v>29</v>
      </c>
      <c r="E22" s="34"/>
      <c r="F22" s="34"/>
      <c r="G22" s="34"/>
      <c r="H22" s="34"/>
      <c r="I22" s="119" t="s">
        <v>24</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30</v>
      </c>
      <c r="F23" s="34"/>
      <c r="G23" s="34"/>
      <c r="H23" s="34"/>
      <c r="I23" s="119" t="s">
        <v>26</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34"/>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19" t="s">
        <v>32</v>
      </c>
      <c r="E25" s="34"/>
      <c r="F25" s="34"/>
      <c r="G25" s="34"/>
      <c r="H25" s="34"/>
      <c r="I25" s="119" t="s">
        <v>24</v>
      </c>
      <c r="J25" s="110" t="str">
        <f>IF('Rekapitulace stavby'!AN19="","",'Rekapitulace stavby'!AN19)</f>
        <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tr">
        <f>IF('Rekapitulace stavby'!E20="","",'Rekapitulace stavby'!E20)</f>
        <v xml:space="preserve"> </v>
      </c>
      <c r="F26" s="34"/>
      <c r="G26" s="34"/>
      <c r="H26" s="34"/>
      <c r="I26" s="119" t="s">
        <v>26</v>
      </c>
      <c r="J26" s="110" t="str">
        <f>IF('Rekapitulace stavby'!AN20="","",'Rekapitulace stavby'!AN20)</f>
        <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34"/>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19" t="s">
        <v>34</v>
      </c>
      <c r="E28" s="34"/>
      <c r="F28" s="34"/>
      <c r="G28" s="34"/>
      <c r="H28" s="34"/>
      <c r="I28" s="34"/>
      <c r="J28" s="34"/>
      <c r="K28" s="34"/>
      <c r="L28" s="51"/>
      <c r="S28" s="34"/>
      <c r="T28" s="34"/>
      <c r="U28" s="34"/>
      <c r="V28" s="34"/>
      <c r="W28" s="34"/>
      <c r="X28" s="34"/>
      <c r="Y28" s="34"/>
      <c r="Z28" s="34"/>
      <c r="AA28" s="34"/>
      <c r="AB28" s="34"/>
      <c r="AC28" s="34"/>
      <c r="AD28" s="34"/>
      <c r="AE28" s="34"/>
    </row>
    <row r="29" spans="1:31" s="8" customFormat="1" ht="23.25" customHeight="1">
      <c r="A29" s="120"/>
      <c r="B29" s="121"/>
      <c r="C29" s="120"/>
      <c r="D29" s="120"/>
      <c r="E29" s="321" t="s">
        <v>1763</v>
      </c>
      <c r="F29" s="321"/>
      <c r="G29" s="321"/>
      <c r="H29" s="321"/>
      <c r="I29" s="120"/>
      <c r="J29" s="120"/>
      <c r="K29" s="120"/>
      <c r="L29" s="122"/>
      <c r="S29" s="120"/>
      <c r="T29" s="120"/>
      <c r="U29" s="120"/>
      <c r="V29" s="120"/>
      <c r="W29" s="120"/>
      <c r="X29" s="120"/>
      <c r="Y29" s="120"/>
      <c r="Z29" s="120"/>
      <c r="AA29" s="120"/>
      <c r="AB29" s="120"/>
      <c r="AC29" s="120"/>
      <c r="AD29" s="120"/>
      <c r="AE29" s="120"/>
    </row>
    <row r="30" spans="1:31" s="2" customFormat="1" ht="6.95" customHeight="1">
      <c r="A30" s="34"/>
      <c r="B30" s="39"/>
      <c r="C30" s="34"/>
      <c r="D30" s="34"/>
      <c r="E30" s="34"/>
      <c r="F30" s="34"/>
      <c r="G30" s="34"/>
      <c r="H30" s="34"/>
      <c r="I30" s="34"/>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3"/>
      <c r="J31" s="123"/>
      <c r="K31" s="123"/>
      <c r="L31" s="51"/>
      <c r="S31" s="34"/>
      <c r="T31" s="34"/>
      <c r="U31" s="34"/>
      <c r="V31" s="34"/>
      <c r="W31" s="34"/>
      <c r="X31" s="34"/>
      <c r="Y31" s="34"/>
      <c r="Z31" s="34"/>
      <c r="AA31" s="34"/>
      <c r="AB31" s="34"/>
      <c r="AC31" s="34"/>
      <c r="AD31" s="34"/>
      <c r="AE31" s="34"/>
    </row>
    <row r="32" spans="1:31" s="2" customFormat="1" ht="25.35" customHeight="1">
      <c r="A32" s="34"/>
      <c r="B32" s="39"/>
      <c r="C32" s="34"/>
      <c r="D32" s="124" t="s">
        <v>36</v>
      </c>
      <c r="E32" s="34"/>
      <c r="F32" s="34"/>
      <c r="G32" s="34"/>
      <c r="H32" s="34"/>
      <c r="I32" s="34"/>
      <c r="J32" s="125">
        <f>ROUND(J131,2)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26" t="s">
        <v>38</v>
      </c>
      <c r="G34" s="34"/>
      <c r="H34" s="34"/>
      <c r="I34" s="126" t="s">
        <v>37</v>
      </c>
      <c r="J34" s="126" t="s">
        <v>39</v>
      </c>
      <c r="K34" s="34"/>
      <c r="L34" s="51"/>
      <c r="S34" s="34"/>
      <c r="T34" s="34"/>
      <c r="U34" s="34"/>
      <c r="V34" s="34"/>
      <c r="W34" s="34"/>
      <c r="X34" s="34"/>
      <c r="Y34" s="34"/>
      <c r="Z34" s="34"/>
      <c r="AA34" s="34"/>
      <c r="AB34" s="34"/>
      <c r="AC34" s="34"/>
      <c r="AD34" s="34"/>
      <c r="AE34" s="34"/>
    </row>
    <row r="35" spans="1:31" s="2" customFormat="1" ht="14.45" customHeight="1">
      <c r="A35" s="34"/>
      <c r="B35" s="39"/>
      <c r="C35" s="34"/>
      <c r="D35" s="127" t="s">
        <v>40</v>
      </c>
      <c r="E35" s="119" t="s">
        <v>41</v>
      </c>
      <c r="F35" s="128">
        <f>ROUND((SUM(BE131:BE240)),2)</f>
        <v>0</v>
      </c>
      <c r="G35" s="34"/>
      <c r="H35" s="34"/>
      <c r="I35" s="129">
        <v>0.21</v>
      </c>
      <c r="J35" s="128">
        <f>ROUND(((SUM(BE131:BE240))*I35),2)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19" t="s">
        <v>42</v>
      </c>
      <c r="F36" s="128">
        <f>ROUND((SUM(BF131:BF240)),2)</f>
        <v>0</v>
      </c>
      <c r="G36" s="34"/>
      <c r="H36" s="34"/>
      <c r="I36" s="129">
        <v>0.15</v>
      </c>
      <c r="J36" s="128">
        <f>ROUND(((SUM(BF131:BF240))*I36),2)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9" t="s">
        <v>43</v>
      </c>
      <c r="F37" s="128">
        <f>ROUND((SUM(BG131:BG240)),2)</f>
        <v>0</v>
      </c>
      <c r="G37" s="34"/>
      <c r="H37" s="34"/>
      <c r="I37" s="129">
        <v>0.21</v>
      </c>
      <c r="J37" s="128">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19" t="s">
        <v>44</v>
      </c>
      <c r="F38" s="128">
        <f>ROUND((SUM(BH131:BH240)),2)</f>
        <v>0</v>
      </c>
      <c r="G38" s="34"/>
      <c r="H38" s="34"/>
      <c r="I38" s="129">
        <v>0.15</v>
      </c>
      <c r="J38" s="128">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45</v>
      </c>
      <c r="F39" s="128">
        <f>ROUND((SUM(BI131:BI240)),2)</f>
        <v>0</v>
      </c>
      <c r="G39" s="34"/>
      <c r="H39" s="34"/>
      <c r="I39" s="129">
        <v>0</v>
      </c>
      <c r="J39" s="128">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2" customFormat="1" ht="25.35" customHeight="1">
      <c r="A41" s="34"/>
      <c r="B41" s="39"/>
      <c r="C41" s="130"/>
      <c r="D41" s="131" t="s">
        <v>46</v>
      </c>
      <c r="E41" s="132"/>
      <c r="F41" s="132"/>
      <c r="G41" s="133" t="s">
        <v>47</v>
      </c>
      <c r="H41" s="134" t="s">
        <v>48</v>
      </c>
      <c r="I41" s="132"/>
      <c r="J41" s="135">
        <f>SUM(J32:J39)</f>
        <v>0</v>
      </c>
      <c r="K41" s="136"/>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1:31" s="2" customFormat="1" ht="16.5" customHeight="1">
      <c r="A87" s="34"/>
      <c r="B87" s="35"/>
      <c r="C87" s="36"/>
      <c r="D87" s="36"/>
      <c r="E87" s="313" t="s">
        <v>173</v>
      </c>
      <c r="F87" s="312"/>
      <c r="G87" s="312"/>
      <c r="H87" s="312"/>
      <c r="I87" s="36"/>
      <c r="J87" s="36"/>
      <c r="K87" s="36"/>
      <c r="L87" s="51"/>
      <c r="S87" s="34"/>
      <c r="T87" s="34"/>
      <c r="U87" s="34"/>
      <c r="V87" s="34"/>
      <c r="W87" s="34"/>
      <c r="X87" s="34"/>
      <c r="Y87" s="34"/>
      <c r="Z87" s="34"/>
      <c r="AA87" s="34"/>
      <c r="AB87" s="34"/>
      <c r="AC87" s="34"/>
      <c r="AD87" s="34"/>
      <c r="AE87" s="34"/>
    </row>
    <row r="88" spans="1:31" s="2" customFormat="1" ht="12" customHeight="1">
      <c r="A88" s="34"/>
      <c r="B88" s="35"/>
      <c r="C88" s="29" t="s">
        <v>174</v>
      </c>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274" t="str">
        <f>E11</f>
        <v>01.5 - SO 01-VYTÁPĚNÍ</v>
      </c>
      <c r="F89" s="312"/>
      <c r="G89" s="312"/>
      <c r="H89" s="312"/>
      <c r="I89" s="36"/>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2" customHeight="1">
      <c r="A91" s="34"/>
      <c r="B91" s="35"/>
      <c r="C91" s="29" t="s">
        <v>20</v>
      </c>
      <c r="D91" s="36"/>
      <c r="E91" s="36"/>
      <c r="F91" s="27" t="str">
        <f>F14</f>
        <v xml:space="preserve">Hradec Králové-Roudnička </v>
      </c>
      <c r="G91" s="36"/>
      <c r="H91" s="36"/>
      <c r="I91" s="29" t="s">
        <v>22</v>
      </c>
      <c r="J91" s="66" t="str">
        <f>IF(J14="","",J14)</f>
        <v>Vyplň údaj</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5.2" customHeight="1">
      <c r="A93" s="34"/>
      <c r="B93" s="35"/>
      <c r="C93" s="29" t="s">
        <v>23</v>
      </c>
      <c r="D93" s="36"/>
      <c r="E93" s="36"/>
      <c r="F93" s="27" t="str">
        <f>E17</f>
        <v>Královéhradecký kraj</v>
      </c>
      <c r="G93" s="36"/>
      <c r="H93" s="36"/>
      <c r="I93" s="29" t="s">
        <v>29</v>
      </c>
      <c r="J93" s="32" t="str">
        <f>E23</f>
        <v>Pridos Hradec Králové</v>
      </c>
      <c r="K93" s="36"/>
      <c r="L93" s="51"/>
      <c r="S93" s="34"/>
      <c r="T93" s="34"/>
      <c r="U93" s="34"/>
      <c r="V93" s="34"/>
      <c r="W93" s="34"/>
      <c r="X93" s="34"/>
      <c r="Y93" s="34"/>
      <c r="Z93" s="34"/>
      <c r="AA93" s="34"/>
      <c r="AB93" s="34"/>
      <c r="AC93" s="34"/>
      <c r="AD93" s="34"/>
      <c r="AE93" s="34"/>
    </row>
    <row r="94" spans="1:31" s="2" customFormat="1" ht="15.2" customHeight="1">
      <c r="A94" s="34"/>
      <c r="B94" s="35"/>
      <c r="C94" s="29" t="s">
        <v>27</v>
      </c>
      <c r="D94" s="36"/>
      <c r="E94" s="36"/>
      <c r="F94" s="27" t="str">
        <f>IF(E20="","",E20)</f>
        <v>Vyplň údaj</v>
      </c>
      <c r="G94" s="36"/>
      <c r="H94" s="36"/>
      <c r="I94" s="29" t="s">
        <v>32</v>
      </c>
      <c r="J94" s="32" t="str">
        <f>E26</f>
        <v xml:space="preserve"> </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31" s="2" customFormat="1" ht="29.25" customHeight="1">
      <c r="A96" s="34"/>
      <c r="B96" s="35"/>
      <c r="C96" s="148" t="s">
        <v>177</v>
      </c>
      <c r="D96" s="149"/>
      <c r="E96" s="149"/>
      <c r="F96" s="149"/>
      <c r="G96" s="149"/>
      <c r="H96" s="149"/>
      <c r="I96" s="149"/>
      <c r="J96" s="150" t="s">
        <v>178</v>
      </c>
      <c r="K96" s="149"/>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47" s="2" customFormat="1" ht="22.9" customHeight="1">
      <c r="A98" s="34"/>
      <c r="B98" s="35"/>
      <c r="C98" s="151" t="s">
        <v>179</v>
      </c>
      <c r="D98" s="36"/>
      <c r="E98" s="36"/>
      <c r="F98" s="36"/>
      <c r="G98" s="36"/>
      <c r="H98" s="36"/>
      <c r="I98" s="36"/>
      <c r="J98" s="84">
        <f>J131</f>
        <v>0</v>
      </c>
      <c r="K98" s="36"/>
      <c r="L98" s="51"/>
      <c r="S98" s="34"/>
      <c r="T98" s="34"/>
      <c r="U98" s="34"/>
      <c r="V98" s="34"/>
      <c r="W98" s="34"/>
      <c r="X98" s="34"/>
      <c r="Y98" s="34"/>
      <c r="Z98" s="34"/>
      <c r="AA98" s="34"/>
      <c r="AB98" s="34"/>
      <c r="AC98" s="34"/>
      <c r="AD98" s="34"/>
      <c r="AE98" s="34"/>
      <c r="AU98" s="17" t="s">
        <v>180</v>
      </c>
    </row>
    <row r="99" spans="2:12" s="9" customFormat="1" ht="24.95" customHeight="1">
      <c r="B99" s="152"/>
      <c r="C99" s="153"/>
      <c r="D99" s="154" t="s">
        <v>1764</v>
      </c>
      <c r="E99" s="155"/>
      <c r="F99" s="155"/>
      <c r="G99" s="155"/>
      <c r="H99" s="155"/>
      <c r="I99" s="155"/>
      <c r="J99" s="156">
        <f>J132</f>
        <v>0</v>
      </c>
      <c r="K99" s="153"/>
      <c r="L99" s="157"/>
    </row>
    <row r="100" spans="2:12" s="10" customFormat="1" ht="19.9" customHeight="1">
      <c r="B100" s="158"/>
      <c r="C100" s="104"/>
      <c r="D100" s="159" t="s">
        <v>1765</v>
      </c>
      <c r="E100" s="160"/>
      <c r="F100" s="160"/>
      <c r="G100" s="160"/>
      <c r="H100" s="160"/>
      <c r="I100" s="160"/>
      <c r="J100" s="161">
        <f>J133</f>
        <v>0</v>
      </c>
      <c r="K100" s="104"/>
      <c r="L100" s="162"/>
    </row>
    <row r="101" spans="2:12" s="10" customFormat="1" ht="19.9" customHeight="1">
      <c r="B101" s="158"/>
      <c r="C101" s="104"/>
      <c r="D101" s="159" t="s">
        <v>2078</v>
      </c>
      <c r="E101" s="160"/>
      <c r="F101" s="160"/>
      <c r="G101" s="160"/>
      <c r="H101" s="160"/>
      <c r="I101" s="160"/>
      <c r="J101" s="161">
        <f>J136</f>
        <v>0</v>
      </c>
      <c r="K101" s="104"/>
      <c r="L101" s="162"/>
    </row>
    <row r="102" spans="2:12" s="9" customFormat="1" ht="24.95" customHeight="1">
      <c r="B102" s="152"/>
      <c r="C102" s="153"/>
      <c r="D102" s="154" t="s">
        <v>2079</v>
      </c>
      <c r="E102" s="155"/>
      <c r="F102" s="155"/>
      <c r="G102" s="155"/>
      <c r="H102" s="155"/>
      <c r="I102" s="155"/>
      <c r="J102" s="156">
        <f>J146</f>
        <v>0</v>
      </c>
      <c r="K102" s="153"/>
      <c r="L102" s="157"/>
    </row>
    <row r="103" spans="2:12" s="10" customFormat="1" ht="19.9" customHeight="1">
      <c r="B103" s="158"/>
      <c r="C103" s="104"/>
      <c r="D103" s="159" t="s">
        <v>2080</v>
      </c>
      <c r="E103" s="160"/>
      <c r="F103" s="160"/>
      <c r="G103" s="160"/>
      <c r="H103" s="160"/>
      <c r="I103" s="160"/>
      <c r="J103" s="161">
        <f>J147</f>
        <v>0</v>
      </c>
      <c r="K103" s="104"/>
      <c r="L103" s="162"/>
    </row>
    <row r="104" spans="2:12" s="10" customFormat="1" ht="19.9" customHeight="1">
      <c r="B104" s="158"/>
      <c r="C104" s="104"/>
      <c r="D104" s="159" t="s">
        <v>2081</v>
      </c>
      <c r="E104" s="160"/>
      <c r="F104" s="160"/>
      <c r="G104" s="160"/>
      <c r="H104" s="160"/>
      <c r="I104" s="160"/>
      <c r="J104" s="161">
        <f>J160</f>
        <v>0</v>
      </c>
      <c r="K104" s="104"/>
      <c r="L104" s="162"/>
    </row>
    <row r="105" spans="2:12" s="10" customFormat="1" ht="19.9" customHeight="1">
      <c r="B105" s="158"/>
      <c r="C105" s="104"/>
      <c r="D105" s="159" t="s">
        <v>2082</v>
      </c>
      <c r="E105" s="160"/>
      <c r="F105" s="160"/>
      <c r="G105" s="160"/>
      <c r="H105" s="160"/>
      <c r="I105" s="160"/>
      <c r="J105" s="161">
        <f>J178</f>
        <v>0</v>
      </c>
      <c r="K105" s="104"/>
      <c r="L105" s="162"/>
    </row>
    <row r="106" spans="2:12" s="10" customFormat="1" ht="19.9" customHeight="1">
      <c r="B106" s="158"/>
      <c r="C106" s="104"/>
      <c r="D106" s="159" t="s">
        <v>2083</v>
      </c>
      <c r="E106" s="160"/>
      <c r="F106" s="160"/>
      <c r="G106" s="160"/>
      <c r="H106" s="160"/>
      <c r="I106" s="160"/>
      <c r="J106" s="161">
        <f>J205</f>
        <v>0</v>
      </c>
      <c r="K106" s="104"/>
      <c r="L106" s="162"/>
    </row>
    <row r="107" spans="2:12" s="10" customFormat="1" ht="19.9" customHeight="1">
      <c r="B107" s="158"/>
      <c r="C107" s="104"/>
      <c r="D107" s="159" t="s">
        <v>2084</v>
      </c>
      <c r="E107" s="160"/>
      <c r="F107" s="160"/>
      <c r="G107" s="160"/>
      <c r="H107" s="160"/>
      <c r="I107" s="160"/>
      <c r="J107" s="161">
        <f>J210</f>
        <v>0</v>
      </c>
      <c r="K107" s="104"/>
      <c r="L107" s="162"/>
    </row>
    <row r="108" spans="2:12" s="10" customFormat="1" ht="19.9" customHeight="1">
      <c r="B108" s="158"/>
      <c r="C108" s="104"/>
      <c r="D108" s="159" t="s">
        <v>2085</v>
      </c>
      <c r="E108" s="160"/>
      <c r="F108" s="160"/>
      <c r="G108" s="160"/>
      <c r="H108" s="160"/>
      <c r="I108" s="160"/>
      <c r="J108" s="161">
        <f>J236</f>
        <v>0</v>
      </c>
      <c r="K108" s="104"/>
      <c r="L108" s="162"/>
    </row>
    <row r="109" spans="2:12" s="10" customFormat="1" ht="19.9" customHeight="1">
      <c r="B109" s="158"/>
      <c r="C109" s="104"/>
      <c r="D109" s="159" t="s">
        <v>2086</v>
      </c>
      <c r="E109" s="160"/>
      <c r="F109" s="160"/>
      <c r="G109" s="160"/>
      <c r="H109" s="160"/>
      <c r="I109" s="160"/>
      <c r="J109" s="161">
        <f>J238</f>
        <v>0</v>
      </c>
      <c r="K109" s="104"/>
      <c r="L109" s="162"/>
    </row>
    <row r="110" spans="1:31" s="2" customFormat="1" ht="21.7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54"/>
      <c r="C111" s="55"/>
      <c r="D111" s="55"/>
      <c r="E111" s="55"/>
      <c r="F111" s="55"/>
      <c r="G111" s="55"/>
      <c r="H111" s="55"/>
      <c r="I111" s="55"/>
      <c r="J111" s="55"/>
      <c r="K111" s="55"/>
      <c r="L111" s="51"/>
      <c r="S111" s="34"/>
      <c r="T111" s="34"/>
      <c r="U111" s="34"/>
      <c r="V111" s="34"/>
      <c r="W111" s="34"/>
      <c r="X111" s="34"/>
      <c r="Y111" s="34"/>
      <c r="Z111" s="34"/>
      <c r="AA111" s="34"/>
      <c r="AB111" s="34"/>
      <c r="AC111" s="34"/>
      <c r="AD111" s="34"/>
      <c r="AE111" s="34"/>
    </row>
    <row r="115" spans="1:31" s="2" customFormat="1" ht="6.95" customHeight="1">
      <c r="A115" s="34"/>
      <c r="B115" s="56"/>
      <c r="C115" s="57"/>
      <c r="D115" s="57"/>
      <c r="E115" s="57"/>
      <c r="F115" s="57"/>
      <c r="G115" s="57"/>
      <c r="H115" s="57"/>
      <c r="I115" s="57"/>
      <c r="J115" s="57"/>
      <c r="K115" s="57"/>
      <c r="L115" s="51"/>
      <c r="S115" s="34"/>
      <c r="T115" s="34"/>
      <c r="U115" s="34"/>
      <c r="V115" s="34"/>
      <c r="W115" s="34"/>
      <c r="X115" s="34"/>
      <c r="Y115" s="34"/>
      <c r="Z115" s="34"/>
      <c r="AA115" s="34"/>
      <c r="AB115" s="34"/>
      <c r="AC115" s="34"/>
      <c r="AD115" s="34"/>
      <c r="AE115" s="34"/>
    </row>
    <row r="116" spans="1:31" s="2" customFormat="1" ht="24.95" customHeight="1">
      <c r="A116" s="34"/>
      <c r="B116" s="35"/>
      <c r="C116" s="23" t="s">
        <v>205</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16</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6.5" customHeight="1">
      <c r="A119" s="34"/>
      <c r="B119" s="35"/>
      <c r="C119" s="36"/>
      <c r="D119" s="36"/>
      <c r="E119" s="313" t="str">
        <f>E7</f>
        <v>Centrum pro osoby se zdravotním postižením</v>
      </c>
      <c r="F119" s="314"/>
      <c r="G119" s="314"/>
      <c r="H119" s="314"/>
      <c r="I119" s="36"/>
      <c r="J119" s="36"/>
      <c r="K119" s="36"/>
      <c r="L119" s="51"/>
      <c r="S119" s="34"/>
      <c r="T119" s="34"/>
      <c r="U119" s="34"/>
      <c r="V119" s="34"/>
      <c r="W119" s="34"/>
      <c r="X119" s="34"/>
      <c r="Y119" s="34"/>
      <c r="Z119" s="34"/>
      <c r="AA119" s="34"/>
      <c r="AB119" s="34"/>
      <c r="AC119" s="34"/>
      <c r="AD119" s="34"/>
      <c r="AE119" s="34"/>
    </row>
    <row r="120" spans="2:12" s="1" customFormat="1" ht="12" customHeight="1">
      <c r="B120" s="21"/>
      <c r="C120" s="29" t="s">
        <v>172</v>
      </c>
      <c r="D120" s="22"/>
      <c r="E120" s="22"/>
      <c r="F120" s="22"/>
      <c r="G120" s="22"/>
      <c r="H120" s="22"/>
      <c r="I120" s="22"/>
      <c r="J120" s="22"/>
      <c r="K120" s="22"/>
      <c r="L120" s="20"/>
    </row>
    <row r="121" spans="1:31" s="2" customFormat="1" ht="16.5" customHeight="1">
      <c r="A121" s="34"/>
      <c r="B121" s="35"/>
      <c r="C121" s="36"/>
      <c r="D121" s="36"/>
      <c r="E121" s="313" t="s">
        <v>173</v>
      </c>
      <c r="F121" s="312"/>
      <c r="G121" s="312"/>
      <c r="H121" s="312"/>
      <c r="I121" s="36"/>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174</v>
      </c>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274" t="str">
        <f>E11</f>
        <v>01.5 - SO 01-VYTÁPĚNÍ</v>
      </c>
      <c r="F123" s="312"/>
      <c r="G123" s="312"/>
      <c r="H123" s="312"/>
      <c r="I123" s="36"/>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20</v>
      </c>
      <c r="D125" s="36"/>
      <c r="E125" s="36"/>
      <c r="F125" s="27" t="str">
        <f>F14</f>
        <v xml:space="preserve">Hradec Králové-Roudnička </v>
      </c>
      <c r="G125" s="36"/>
      <c r="H125" s="36"/>
      <c r="I125" s="29" t="s">
        <v>22</v>
      </c>
      <c r="J125" s="66" t="str">
        <f>IF(J14="","",J14)</f>
        <v>Vyplň údaj</v>
      </c>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23</v>
      </c>
      <c r="D127" s="36"/>
      <c r="E127" s="36"/>
      <c r="F127" s="27" t="str">
        <f>E17</f>
        <v>Královéhradecký kraj</v>
      </c>
      <c r="G127" s="36"/>
      <c r="H127" s="36"/>
      <c r="I127" s="29" t="s">
        <v>29</v>
      </c>
      <c r="J127" s="32" t="str">
        <f>E23</f>
        <v>Pridos Hradec Králové</v>
      </c>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27</v>
      </c>
      <c r="D128" s="36"/>
      <c r="E128" s="36"/>
      <c r="F128" s="27" t="str">
        <f>IF(E20="","",E20)</f>
        <v>Vyplň údaj</v>
      </c>
      <c r="G128" s="36"/>
      <c r="H128" s="36"/>
      <c r="I128" s="29" t="s">
        <v>32</v>
      </c>
      <c r="J128" s="32" t="str">
        <f>E26</f>
        <v xml:space="preserve"> </v>
      </c>
      <c r="K128" s="36"/>
      <c r="L128" s="51"/>
      <c r="S128" s="34"/>
      <c r="T128" s="34"/>
      <c r="U128" s="34"/>
      <c r="V128" s="34"/>
      <c r="W128" s="34"/>
      <c r="X128" s="34"/>
      <c r="Y128" s="34"/>
      <c r="Z128" s="34"/>
      <c r="AA128" s="34"/>
      <c r="AB128" s="34"/>
      <c r="AC128" s="34"/>
      <c r="AD128" s="34"/>
      <c r="AE128" s="34"/>
    </row>
    <row r="129" spans="1:31" s="2" customFormat="1" ht="10.35" customHeight="1">
      <c r="A129" s="34"/>
      <c r="B129" s="35"/>
      <c r="C129" s="36"/>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11" customFormat="1" ht="29.25" customHeight="1">
      <c r="A130" s="163"/>
      <c r="B130" s="164"/>
      <c r="C130" s="165" t="s">
        <v>206</v>
      </c>
      <c r="D130" s="166" t="s">
        <v>61</v>
      </c>
      <c r="E130" s="166" t="s">
        <v>57</v>
      </c>
      <c r="F130" s="166" t="s">
        <v>58</v>
      </c>
      <c r="G130" s="166" t="s">
        <v>207</v>
      </c>
      <c r="H130" s="166" t="s">
        <v>208</v>
      </c>
      <c r="I130" s="166" t="s">
        <v>209</v>
      </c>
      <c r="J130" s="166" t="s">
        <v>178</v>
      </c>
      <c r="K130" s="167" t="s">
        <v>210</v>
      </c>
      <c r="L130" s="168"/>
      <c r="M130" s="75" t="s">
        <v>1</v>
      </c>
      <c r="N130" s="76" t="s">
        <v>40</v>
      </c>
      <c r="O130" s="76" t="s">
        <v>211</v>
      </c>
      <c r="P130" s="76" t="s">
        <v>212</v>
      </c>
      <c r="Q130" s="76" t="s">
        <v>213</v>
      </c>
      <c r="R130" s="76" t="s">
        <v>214</v>
      </c>
      <c r="S130" s="76" t="s">
        <v>215</v>
      </c>
      <c r="T130" s="77" t="s">
        <v>216</v>
      </c>
      <c r="U130" s="163"/>
      <c r="V130" s="163"/>
      <c r="W130" s="163"/>
      <c r="X130" s="163"/>
      <c r="Y130" s="163"/>
      <c r="Z130" s="163"/>
      <c r="AA130" s="163"/>
      <c r="AB130" s="163"/>
      <c r="AC130" s="163"/>
      <c r="AD130" s="163"/>
      <c r="AE130" s="163"/>
    </row>
    <row r="131" spans="1:63" s="2" customFormat="1" ht="22.9" customHeight="1">
      <c r="A131" s="34"/>
      <c r="B131" s="35"/>
      <c r="C131" s="82" t="s">
        <v>217</v>
      </c>
      <c r="D131" s="36"/>
      <c r="E131" s="36"/>
      <c r="F131" s="36"/>
      <c r="G131" s="36"/>
      <c r="H131" s="36"/>
      <c r="I131" s="36"/>
      <c r="J131" s="169">
        <f>BK131</f>
        <v>0</v>
      </c>
      <c r="K131" s="36"/>
      <c r="L131" s="39"/>
      <c r="M131" s="78"/>
      <c r="N131" s="170"/>
      <c r="O131" s="79"/>
      <c r="P131" s="171">
        <f>P132+P146</f>
        <v>0</v>
      </c>
      <c r="Q131" s="79"/>
      <c r="R131" s="171">
        <f>R132+R146</f>
        <v>0</v>
      </c>
      <c r="S131" s="79"/>
      <c r="T131" s="172">
        <f>T132+T146</f>
        <v>0</v>
      </c>
      <c r="U131" s="34"/>
      <c r="V131" s="34"/>
      <c r="W131" s="34"/>
      <c r="X131" s="34"/>
      <c r="Y131" s="34"/>
      <c r="Z131" s="34"/>
      <c r="AA131" s="34"/>
      <c r="AB131" s="34"/>
      <c r="AC131" s="34"/>
      <c r="AD131" s="34"/>
      <c r="AE131" s="34"/>
      <c r="AT131" s="17" t="s">
        <v>75</v>
      </c>
      <c r="AU131" s="17" t="s">
        <v>180</v>
      </c>
      <c r="BK131" s="173">
        <f>BK132+BK146</f>
        <v>0</v>
      </c>
    </row>
    <row r="132" spans="2:63" s="12" customFormat="1" ht="25.9" customHeight="1">
      <c r="B132" s="174"/>
      <c r="C132" s="175"/>
      <c r="D132" s="176" t="s">
        <v>75</v>
      </c>
      <c r="E132" s="177" t="s">
        <v>1776</v>
      </c>
      <c r="F132" s="177" t="s">
        <v>219</v>
      </c>
      <c r="G132" s="175"/>
      <c r="H132" s="175"/>
      <c r="I132" s="178"/>
      <c r="J132" s="179">
        <f>BK132</f>
        <v>0</v>
      </c>
      <c r="K132" s="175"/>
      <c r="L132" s="180"/>
      <c r="M132" s="181"/>
      <c r="N132" s="182"/>
      <c r="O132" s="182"/>
      <c r="P132" s="183">
        <f>P133+P136</f>
        <v>0</v>
      </c>
      <c r="Q132" s="182"/>
      <c r="R132" s="183">
        <f>R133+R136</f>
        <v>0</v>
      </c>
      <c r="S132" s="182"/>
      <c r="T132" s="184">
        <f>T133+T136</f>
        <v>0</v>
      </c>
      <c r="AR132" s="185" t="s">
        <v>83</v>
      </c>
      <c r="AT132" s="186" t="s">
        <v>75</v>
      </c>
      <c r="AU132" s="186" t="s">
        <v>76</v>
      </c>
      <c r="AY132" s="185" t="s">
        <v>220</v>
      </c>
      <c r="BK132" s="187">
        <f>BK133+BK136</f>
        <v>0</v>
      </c>
    </row>
    <row r="133" spans="2:63" s="12" customFormat="1" ht="22.9" customHeight="1">
      <c r="B133" s="174"/>
      <c r="C133" s="175"/>
      <c r="D133" s="176" t="s">
        <v>75</v>
      </c>
      <c r="E133" s="188" t="s">
        <v>1777</v>
      </c>
      <c r="F133" s="188" t="s">
        <v>1778</v>
      </c>
      <c r="G133" s="175"/>
      <c r="H133" s="175"/>
      <c r="I133" s="178"/>
      <c r="J133" s="189">
        <f>BK133</f>
        <v>0</v>
      </c>
      <c r="K133" s="175"/>
      <c r="L133" s="180"/>
      <c r="M133" s="181"/>
      <c r="N133" s="182"/>
      <c r="O133" s="182"/>
      <c r="P133" s="183">
        <f>SUM(P134:P135)</f>
        <v>0</v>
      </c>
      <c r="Q133" s="182"/>
      <c r="R133" s="183">
        <f>SUM(R134:R135)</f>
        <v>0</v>
      </c>
      <c r="S133" s="182"/>
      <c r="T133" s="184">
        <f>SUM(T134:T135)</f>
        <v>0</v>
      </c>
      <c r="AR133" s="185" t="s">
        <v>83</v>
      </c>
      <c r="AT133" s="186" t="s">
        <v>75</v>
      </c>
      <c r="AU133" s="186" t="s">
        <v>83</v>
      </c>
      <c r="AY133" s="185" t="s">
        <v>220</v>
      </c>
      <c r="BK133" s="187">
        <f>SUM(BK134:BK135)</f>
        <v>0</v>
      </c>
    </row>
    <row r="134" spans="1:65" s="2" customFormat="1" ht="16.5" customHeight="1">
      <c r="A134" s="34"/>
      <c r="B134" s="35"/>
      <c r="C134" s="190" t="s">
        <v>83</v>
      </c>
      <c r="D134" s="190" t="s">
        <v>222</v>
      </c>
      <c r="E134" s="191" t="s">
        <v>2087</v>
      </c>
      <c r="F134" s="192" t="s">
        <v>1780</v>
      </c>
      <c r="G134" s="193" t="s">
        <v>405</v>
      </c>
      <c r="H134" s="194">
        <v>1</v>
      </c>
      <c r="I134" s="195"/>
      <c r="J134" s="196">
        <f>ROUND(I134*H134,2)</f>
        <v>0</v>
      </c>
      <c r="K134" s="192" t="s">
        <v>1</v>
      </c>
      <c r="L134" s="39"/>
      <c r="M134" s="197" t="s">
        <v>1</v>
      </c>
      <c r="N134" s="198" t="s">
        <v>42</v>
      </c>
      <c r="O134" s="71"/>
      <c r="P134" s="199">
        <f>O134*H134</f>
        <v>0</v>
      </c>
      <c r="Q134" s="199">
        <v>0</v>
      </c>
      <c r="R134" s="199">
        <f>Q134*H134</f>
        <v>0</v>
      </c>
      <c r="S134" s="199">
        <v>0</v>
      </c>
      <c r="T134" s="200">
        <f>S134*H134</f>
        <v>0</v>
      </c>
      <c r="U134" s="34"/>
      <c r="V134" s="34"/>
      <c r="W134" s="34"/>
      <c r="X134" s="34"/>
      <c r="Y134" s="34"/>
      <c r="Z134" s="34"/>
      <c r="AA134" s="34"/>
      <c r="AB134" s="34"/>
      <c r="AC134" s="34"/>
      <c r="AD134" s="34"/>
      <c r="AE134" s="34"/>
      <c r="AR134" s="201" t="s">
        <v>227</v>
      </c>
      <c r="AT134" s="201" t="s">
        <v>222</v>
      </c>
      <c r="AU134" s="201" t="s">
        <v>89</v>
      </c>
      <c r="AY134" s="17" t="s">
        <v>220</v>
      </c>
      <c r="BE134" s="202">
        <f>IF(N134="základní",J134,0)</f>
        <v>0</v>
      </c>
      <c r="BF134" s="202">
        <f>IF(N134="snížená",J134,0)</f>
        <v>0</v>
      </c>
      <c r="BG134" s="202">
        <f>IF(N134="zákl. přenesená",J134,0)</f>
        <v>0</v>
      </c>
      <c r="BH134" s="202">
        <f>IF(N134="sníž. přenesená",J134,0)</f>
        <v>0</v>
      </c>
      <c r="BI134" s="202">
        <f>IF(N134="nulová",J134,0)</f>
        <v>0</v>
      </c>
      <c r="BJ134" s="17" t="s">
        <v>89</v>
      </c>
      <c r="BK134" s="202">
        <f>ROUND(I134*H134,2)</f>
        <v>0</v>
      </c>
      <c r="BL134" s="17" t="s">
        <v>227</v>
      </c>
      <c r="BM134" s="201" t="s">
        <v>89</v>
      </c>
    </row>
    <row r="135" spans="1:65" s="2" customFormat="1" ht="16.5" customHeight="1">
      <c r="A135" s="34"/>
      <c r="B135" s="35"/>
      <c r="C135" s="190" t="s">
        <v>89</v>
      </c>
      <c r="D135" s="190" t="s">
        <v>222</v>
      </c>
      <c r="E135" s="191" t="s">
        <v>1781</v>
      </c>
      <c r="F135" s="192" t="s">
        <v>1782</v>
      </c>
      <c r="G135" s="193" t="s">
        <v>405</v>
      </c>
      <c r="H135" s="194">
        <v>8</v>
      </c>
      <c r="I135" s="195"/>
      <c r="J135" s="196">
        <f>ROUND(I135*H135,2)</f>
        <v>0</v>
      </c>
      <c r="K135" s="192" t="s">
        <v>1</v>
      </c>
      <c r="L135" s="39"/>
      <c r="M135" s="197" t="s">
        <v>1</v>
      </c>
      <c r="N135" s="198" t="s">
        <v>42</v>
      </c>
      <c r="O135" s="71"/>
      <c r="P135" s="199">
        <f>O135*H135</f>
        <v>0</v>
      </c>
      <c r="Q135" s="199">
        <v>0</v>
      </c>
      <c r="R135" s="199">
        <f>Q135*H135</f>
        <v>0</v>
      </c>
      <c r="S135" s="199">
        <v>0</v>
      </c>
      <c r="T135" s="200">
        <f>S135*H135</f>
        <v>0</v>
      </c>
      <c r="U135" s="34"/>
      <c r="V135" s="34"/>
      <c r="W135" s="34"/>
      <c r="X135" s="34"/>
      <c r="Y135" s="34"/>
      <c r="Z135" s="34"/>
      <c r="AA135" s="34"/>
      <c r="AB135" s="34"/>
      <c r="AC135" s="34"/>
      <c r="AD135" s="34"/>
      <c r="AE135" s="34"/>
      <c r="AR135" s="201" t="s">
        <v>227</v>
      </c>
      <c r="AT135" s="201" t="s">
        <v>222</v>
      </c>
      <c r="AU135" s="201" t="s">
        <v>89</v>
      </c>
      <c r="AY135" s="17" t="s">
        <v>220</v>
      </c>
      <c r="BE135" s="202">
        <f>IF(N135="základní",J135,0)</f>
        <v>0</v>
      </c>
      <c r="BF135" s="202">
        <f>IF(N135="snížená",J135,0)</f>
        <v>0</v>
      </c>
      <c r="BG135" s="202">
        <f>IF(N135="zákl. přenesená",J135,0)</f>
        <v>0</v>
      </c>
      <c r="BH135" s="202">
        <f>IF(N135="sníž. přenesená",J135,0)</f>
        <v>0</v>
      </c>
      <c r="BI135" s="202">
        <f>IF(N135="nulová",J135,0)</f>
        <v>0</v>
      </c>
      <c r="BJ135" s="17" t="s">
        <v>89</v>
      </c>
      <c r="BK135" s="202">
        <f>ROUND(I135*H135,2)</f>
        <v>0</v>
      </c>
      <c r="BL135" s="17" t="s">
        <v>227</v>
      </c>
      <c r="BM135" s="201" t="s">
        <v>227</v>
      </c>
    </row>
    <row r="136" spans="2:63" s="12" customFormat="1" ht="22.9" customHeight="1">
      <c r="B136" s="174"/>
      <c r="C136" s="175"/>
      <c r="D136" s="176" t="s">
        <v>75</v>
      </c>
      <c r="E136" s="188" t="s">
        <v>1783</v>
      </c>
      <c r="F136" s="188" t="s">
        <v>221</v>
      </c>
      <c r="G136" s="175"/>
      <c r="H136" s="175"/>
      <c r="I136" s="178"/>
      <c r="J136" s="189">
        <f>BK136</f>
        <v>0</v>
      </c>
      <c r="K136" s="175"/>
      <c r="L136" s="180"/>
      <c r="M136" s="181"/>
      <c r="N136" s="182"/>
      <c r="O136" s="182"/>
      <c r="P136" s="183">
        <f>SUM(P137:P145)</f>
        <v>0</v>
      </c>
      <c r="Q136" s="182"/>
      <c r="R136" s="183">
        <f>SUM(R137:R145)</f>
        <v>0</v>
      </c>
      <c r="S136" s="182"/>
      <c r="T136" s="184">
        <f>SUM(T137:T145)</f>
        <v>0</v>
      </c>
      <c r="AR136" s="185" t="s">
        <v>83</v>
      </c>
      <c r="AT136" s="186" t="s">
        <v>75</v>
      </c>
      <c r="AU136" s="186" t="s">
        <v>83</v>
      </c>
      <c r="AY136" s="185" t="s">
        <v>220</v>
      </c>
      <c r="BK136" s="187">
        <f>SUM(BK137:BK145)</f>
        <v>0</v>
      </c>
    </row>
    <row r="137" spans="1:65" s="2" customFormat="1" ht="24" customHeight="1">
      <c r="A137" s="34"/>
      <c r="B137" s="35"/>
      <c r="C137" s="190" t="s">
        <v>108</v>
      </c>
      <c r="D137" s="190" t="s">
        <v>222</v>
      </c>
      <c r="E137" s="191" t="s">
        <v>1986</v>
      </c>
      <c r="F137" s="192" t="s">
        <v>3838</v>
      </c>
      <c r="G137" s="193" t="s">
        <v>301</v>
      </c>
      <c r="H137" s="194">
        <v>400</v>
      </c>
      <c r="I137" s="195"/>
      <c r="J137" s="196">
        <f aca="true" t="shared" si="0" ref="J137:J145">ROUND(I137*H137,2)</f>
        <v>0</v>
      </c>
      <c r="K137" s="192" t="s">
        <v>1</v>
      </c>
      <c r="L137" s="39"/>
      <c r="M137" s="197" t="s">
        <v>1</v>
      </c>
      <c r="N137" s="198" t="s">
        <v>42</v>
      </c>
      <c r="O137" s="71"/>
      <c r="P137" s="199">
        <f aca="true" t="shared" si="1" ref="P137:P145">O137*H137</f>
        <v>0</v>
      </c>
      <c r="Q137" s="199">
        <v>0</v>
      </c>
      <c r="R137" s="199">
        <f aca="true" t="shared" si="2" ref="R137:R145">Q137*H137</f>
        <v>0</v>
      </c>
      <c r="S137" s="199">
        <v>0</v>
      </c>
      <c r="T137" s="200">
        <f aca="true" t="shared" si="3" ref="T137:T145">S137*H137</f>
        <v>0</v>
      </c>
      <c r="U137" s="34"/>
      <c r="V137" s="34"/>
      <c r="W137" s="34"/>
      <c r="X137" s="34"/>
      <c r="Y137" s="34"/>
      <c r="Z137" s="34"/>
      <c r="AA137" s="34"/>
      <c r="AB137" s="34"/>
      <c r="AC137" s="34"/>
      <c r="AD137" s="34"/>
      <c r="AE137" s="34"/>
      <c r="AR137" s="201" t="s">
        <v>227</v>
      </c>
      <c r="AT137" s="201" t="s">
        <v>222</v>
      </c>
      <c r="AU137" s="201" t="s">
        <v>89</v>
      </c>
      <c r="AY137" s="17" t="s">
        <v>220</v>
      </c>
      <c r="BE137" s="202">
        <f aca="true" t="shared" si="4" ref="BE137:BE145">IF(N137="základní",J137,0)</f>
        <v>0</v>
      </c>
      <c r="BF137" s="202">
        <f aca="true" t="shared" si="5" ref="BF137:BF145">IF(N137="snížená",J137,0)</f>
        <v>0</v>
      </c>
      <c r="BG137" s="202">
        <f aca="true" t="shared" si="6" ref="BG137:BG145">IF(N137="zákl. přenesená",J137,0)</f>
        <v>0</v>
      </c>
      <c r="BH137" s="202">
        <f aca="true" t="shared" si="7" ref="BH137:BH145">IF(N137="sníž. přenesená",J137,0)</f>
        <v>0</v>
      </c>
      <c r="BI137" s="202">
        <f aca="true" t="shared" si="8" ref="BI137:BI145">IF(N137="nulová",J137,0)</f>
        <v>0</v>
      </c>
      <c r="BJ137" s="17" t="s">
        <v>89</v>
      </c>
      <c r="BK137" s="202">
        <f aca="true" t="shared" si="9" ref="BK137:BK145">ROUND(I137*H137,2)</f>
        <v>0</v>
      </c>
      <c r="BL137" s="17" t="s">
        <v>227</v>
      </c>
      <c r="BM137" s="201" t="s">
        <v>250</v>
      </c>
    </row>
    <row r="138" spans="1:65" s="2" customFormat="1" ht="16.5" customHeight="1">
      <c r="A138" s="34"/>
      <c r="B138" s="35"/>
      <c r="C138" s="190" t="s">
        <v>227</v>
      </c>
      <c r="D138" s="190" t="s">
        <v>222</v>
      </c>
      <c r="E138" s="191" t="s">
        <v>1988</v>
      </c>
      <c r="F138" s="192" t="s">
        <v>1989</v>
      </c>
      <c r="G138" s="193" t="s">
        <v>301</v>
      </c>
      <c r="H138" s="194">
        <v>400</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227</v>
      </c>
      <c r="AT138" s="201" t="s">
        <v>222</v>
      </c>
      <c r="AU138" s="201" t="s">
        <v>89</v>
      </c>
      <c r="AY138" s="17" t="s">
        <v>220</v>
      </c>
      <c r="BE138" s="202">
        <f t="shared" si="4"/>
        <v>0</v>
      </c>
      <c r="BF138" s="202">
        <f t="shared" si="5"/>
        <v>0</v>
      </c>
      <c r="BG138" s="202">
        <f t="shared" si="6"/>
        <v>0</v>
      </c>
      <c r="BH138" s="202">
        <f t="shared" si="7"/>
        <v>0</v>
      </c>
      <c r="BI138" s="202">
        <f t="shared" si="8"/>
        <v>0</v>
      </c>
      <c r="BJ138" s="17" t="s">
        <v>89</v>
      </c>
      <c r="BK138" s="202">
        <f t="shared" si="9"/>
        <v>0</v>
      </c>
      <c r="BL138" s="17" t="s">
        <v>227</v>
      </c>
      <c r="BM138" s="201" t="s">
        <v>262</v>
      </c>
    </row>
    <row r="139" spans="1:65" s="2" customFormat="1" ht="24" customHeight="1">
      <c r="A139" s="34"/>
      <c r="B139" s="35"/>
      <c r="C139" s="190" t="s">
        <v>243</v>
      </c>
      <c r="D139" s="190" t="s">
        <v>222</v>
      </c>
      <c r="E139" s="191" t="s">
        <v>2088</v>
      </c>
      <c r="F139" s="192" t="s">
        <v>3839</v>
      </c>
      <c r="G139" s="193" t="s">
        <v>225</v>
      </c>
      <c r="H139" s="194">
        <v>300</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227</v>
      </c>
      <c r="AT139" s="201" t="s">
        <v>222</v>
      </c>
      <c r="AU139" s="201" t="s">
        <v>89</v>
      </c>
      <c r="AY139" s="17" t="s">
        <v>220</v>
      </c>
      <c r="BE139" s="202">
        <f t="shared" si="4"/>
        <v>0</v>
      </c>
      <c r="BF139" s="202">
        <f t="shared" si="5"/>
        <v>0</v>
      </c>
      <c r="BG139" s="202">
        <f t="shared" si="6"/>
        <v>0</v>
      </c>
      <c r="BH139" s="202">
        <f t="shared" si="7"/>
        <v>0</v>
      </c>
      <c r="BI139" s="202">
        <f t="shared" si="8"/>
        <v>0</v>
      </c>
      <c r="BJ139" s="17" t="s">
        <v>89</v>
      </c>
      <c r="BK139" s="202">
        <f t="shared" si="9"/>
        <v>0</v>
      </c>
      <c r="BL139" s="17" t="s">
        <v>227</v>
      </c>
      <c r="BM139" s="201" t="s">
        <v>161</v>
      </c>
    </row>
    <row r="140" spans="1:65" s="2" customFormat="1" ht="16.5" customHeight="1">
      <c r="A140" s="34"/>
      <c r="B140" s="35"/>
      <c r="C140" s="190" t="s">
        <v>250</v>
      </c>
      <c r="D140" s="190" t="s">
        <v>222</v>
      </c>
      <c r="E140" s="191" t="s">
        <v>1994</v>
      </c>
      <c r="F140" s="192" t="s">
        <v>1995</v>
      </c>
      <c r="G140" s="193" t="s">
        <v>225</v>
      </c>
      <c r="H140" s="194">
        <v>300</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227</v>
      </c>
      <c r="AT140" s="201" t="s">
        <v>222</v>
      </c>
      <c r="AU140" s="201" t="s">
        <v>89</v>
      </c>
      <c r="AY140" s="17" t="s">
        <v>220</v>
      </c>
      <c r="BE140" s="202">
        <f t="shared" si="4"/>
        <v>0</v>
      </c>
      <c r="BF140" s="202">
        <f t="shared" si="5"/>
        <v>0</v>
      </c>
      <c r="BG140" s="202">
        <f t="shared" si="6"/>
        <v>0</v>
      </c>
      <c r="BH140" s="202">
        <f t="shared" si="7"/>
        <v>0</v>
      </c>
      <c r="BI140" s="202">
        <f t="shared" si="8"/>
        <v>0</v>
      </c>
      <c r="BJ140" s="17" t="s">
        <v>89</v>
      </c>
      <c r="BK140" s="202">
        <f t="shared" si="9"/>
        <v>0</v>
      </c>
      <c r="BL140" s="17" t="s">
        <v>227</v>
      </c>
      <c r="BM140" s="201" t="s">
        <v>167</v>
      </c>
    </row>
    <row r="141" spans="1:65" s="2" customFormat="1" ht="21.75" customHeight="1">
      <c r="A141" s="34"/>
      <c r="B141" s="35"/>
      <c r="C141" s="190" t="s">
        <v>255</v>
      </c>
      <c r="D141" s="190" t="s">
        <v>222</v>
      </c>
      <c r="E141" s="191" t="s">
        <v>2089</v>
      </c>
      <c r="F141" s="192" t="s">
        <v>1997</v>
      </c>
      <c r="G141" s="193" t="s">
        <v>225</v>
      </c>
      <c r="H141" s="194">
        <v>300</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227</v>
      </c>
      <c r="AT141" s="201" t="s">
        <v>222</v>
      </c>
      <c r="AU141" s="201" t="s">
        <v>89</v>
      </c>
      <c r="AY141" s="17" t="s">
        <v>220</v>
      </c>
      <c r="BE141" s="202">
        <f t="shared" si="4"/>
        <v>0</v>
      </c>
      <c r="BF141" s="202">
        <f t="shared" si="5"/>
        <v>0</v>
      </c>
      <c r="BG141" s="202">
        <f t="shared" si="6"/>
        <v>0</v>
      </c>
      <c r="BH141" s="202">
        <f t="shared" si="7"/>
        <v>0</v>
      </c>
      <c r="BI141" s="202">
        <f t="shared" si="8"/>
        <v>0</v>
      </c>
      <c r="BJ141" s="17" t="s">
        <v>89</v>
      </c>
      <c r="BK141" s="202">
        <f t="shared" si="9"/>
        <v>0</v>
      </c>
      <c r="BL141" s="17" t="s">
        <v>227</v>
      </c>
      <c r="BM141" s="201" t="s">
        <v>290</v>
      </c>
    </row>
    <row r="142" spans="1:65" s="2" customFormat="1" ht="24">
      <c r="A142" s="34"/>
      <c r="B142" s="35"/>
      <c r="C142" s="190" t="s">
        <v>262</v>
      </c>
      <c r="D142" s="190" t="s">
        <v>222</v>
      </c>
      <c r="E142" s="191" t="s">
        <v>1998</v>
      </c>
      <c r="F142" s="192" t="s">
        <v>1999</v>
      </c>
      <c r="G142" s="193" t="s">
        <v>225</v>
      </c>
      <c r="H142" s="194">
        <v>25</v>
      </c>
      <c r="I142" s="195"/>
      <c r="J142" s="196">
        <f t="shared" si="0"/>
        <v>0</v>
      </c>
      <c r="K142" s="192" t="s">
        <v>1</v>
      </c>
      <c r="L142" s="39"/>
      <c r="M142" s="197" t="s">
        <v>1</v>
      </c>
      <c r="N142" s="198" t="s">
        <v>42</v>
      </c>
      <c r="O142" s="71"/>
      <c r="P142" s="199">
        <f t="shared" si="1"/>
        <v>0</v>
      </c>
      <c r="Q142" s="199">
        <v>0</v>
      </c>
      <c r="R142" s="199">
        <f t="shared" si="2"/>
        <v>0</v>
      </c>
      <c r="S142" s="199">
        <v>0</v>
      </c>
      <c r="T142" s="200">
        <f t="shared" si="3"/>
        <v>0</v>
      </c>
      <c r="U142" s="34"/>
      <c r="V142" s="34"/>
      <c r="W142" s="34"/>
      <c r="X142" s="34"/>
      <c r="Y142" s="34"/>
      <c r="Z142" s="34"/>
      <c r="AA142" s="34"/>
      <c r="AB142" s="34"/>
      <c r="AC142" s="34"/>
      <c r="AD142" s="34"/>
      <c r="AE142" s="34"/>
      <c r="AR142" s="201" t="s">
        <v>227</v>
      </c>
      <c r="AT142" s="201" t="s">
        <v>222</v>
      </c>
      <c r="AU142" s="201" t="s">
        <v>89</v>
      </c>
      <c r="AY142" s="17" t="s">
        <v>220</v>
      </c>
      <c r="BE142" s="202">
        <f t="shared" si="4"/>
        <v>0</v>
      </c>
      <c r="BF142" s="202">
        <f t="shared" si="5"/>
        <v>0</v>
      </c>
      <c r="BG142" s="202">
        <f t="shared" si="6"/>
        <v>0</v>
      </c>
      <c r="BH142" s="202">
        <f t="shared" si="7"/>
        <v>0</v>
      </c>
      <c r="BI142" s="202">
        <f t="shared" si="8"/>
        <v>0</v>
      </c>
      <c r="BJ142" s="17" t="s">
        <v>89</v>
      </c>
      <c r="BK142" s="202">
        <f t="shared" si="9"/>
        <v>0</v>
      </c>
      <c r="BL142" s="17" t="s">
        <v>227</v>
      </c>
      <c r="BM142" s="201" t="s">
        <v>298</v>
      </c>
    </row>
    <row r="143" spans="1:65" s="2" customFormat="1" ht="16.5" customHeight="1">
      <c r="A143" s="34"/>
      <c r="B143" s="35"/>
      <c r="C143" s="190" t="s">
        <v>267</v>
      </c>
      <c r="D143" s="190" t="s">
        <v>222</v>
      </c>
      <c r="E143" s="191" t="s">
        <v>2000</v>
      </c>
      <c r="F143" s="192" t="s">
        <v>2001</v>
      </c>
      <c r="G143" s="193" t="s">
        <v>225</v>
      </c>
      <c r="H143" s="194">
        <v>275</v>
      </c>
      <c r="I143" s="195"/>
      <c r="J143" s="196">
        <f t="shared" si="0"/>
        <v>0</v>
      </c>
      <c r="K143" s="192" t="s">
        <v>1</v>
      </c>
      <c r="L143" s="39"/>
      <c r="M143" s="197" t="s">
        <v>1</v>
      </c>
      <c r="N143" s="198" t="s">
        <v>42</v>
      </c>
      <c r="O143" s="71"/>
      <c r="P143" s="199">
        <f t="shared" si="1"/>
        <v>0</v>
      </c>
      <c r="Q143" s="199">
        <v>0</v>
      </c>
      <c r="R143" s="199">
        <f t="shared" si="2"/>
        <v>0</v>
      </c>
      <c r="S143" s="199">
        <v>0</v>
      </c>
      <c r="T143" s="200">
        <f t="shared" si="3"/>
        <v>0</v>
      </c>
      <c r="U143" s="34"/>
      <c r="V143" s="34"/>
      <c r="W143" s="34"/>
      <c r="X143" s="34"/>
      <c r="Y143" s="34"/>
      <c r="Z143" s="34"/>
      <c r="AA143" s="34"/>
      <c r="AB143" s="34"/>
      <c r="AC143" s="34"/>
      <c r="AD143" s="34"/>
      <c r="AE143" s="34"/>
      <c r="AR143" s="201" t="s">
        <v>227</v>
      </c>
      <c r="AT143" s="201" t="s">
        <v>222</v>
      </c>
      <c r="AU143" s="201" t="s">
        <v>89</v>
      </c>
      <c r="AY143" s="17" t="s">
        <v>220</v>
      </c>
      <c r="BE143" s="202">
        <f t="shared" si="4"/>
        <v>0</v>
      </c>
      <c r="BF143" s="202">
        <f t="shared" si="5"/>
        <v>0</v>
      </c>
      <c r="BG143" s="202">
        <f t="shared" si="6"/>
        <v>0</v>
      </c>
      <c r="BH143" s="202">
        <f t="shared" si="7"/>
        <v>0</v>
      </c>
      <c r="BI143" s="202">
        <f t="shared" si="8"/>
        <v>0</v>
      </c>
      <c r="BJ143" s="17" t="s">
        <v>89</v>
      </c>
      <c r="BK143" s="202">
        <f t="shared" si="9"/>
        <v>0</v>
      </c>
      <c r="BL143" s="17" t="s">
        <v>227</v>
      </c>
      <c r="BM143" s="201" t="s">
        <v>311</v>
      </c>
    </row>
    <row r="144" spans="1:65" s="2" customFormat="1" ht="16.5" customHeight="1">
      <c r="A144" s="34"/>
      <c r="B144" s="35"/>
      <c r="C144" s="190" t="s">
        <v>161</v>
      </c>
      <c r="D144" s="190" t="s">
        <v>222</v>
      </c>
      <c r="E144" s="191" t="s">
        <v>2002</v>
      </c>
      <c r="F144" s="192" t="s">
        <v>2003</v>
      </c>
      <c r="G144" s="193" t="s">
        <v>225</v>
      </c>
      <c r="H144" s="194">
        <v>25</v>
      </c>
      <c r="I144" s="195"/>
      <c r="J144" s="196">
        <f t="shared" si="0"/>
        <v>0</v>
      </c>
      <c r="K144" s="192" t="s">
        <v>1</v>
      </c>
      <c r="L144" s="39"/>
      <c r="M144" s="197" t="s">
        <v>1</v>
      </c>
      <c r="N144" s="198" t="s">
        <v>42</v>
      </c>
      <c r="O144" s="71"/>
      <c r="P144" s="199">
        <f t="shared" si="1"/>
        <v>0</v>
      </c>
      <c r="Q144" s="199">
        <v>0</v>
      </c>
      <c r="R144" s="199">
        <f t="shared" si="2"/>
        <v>0</v>
      </c>
      <c r="S144" s="199">
        <v>0</v>
      </c>
      <c r="T144" s="200">
        <f t="shared" si="3"/>
        <v>0</v>
      </c>
      <c r="U144" s="34"/>
      <c r="V144" s="34"/>
      <c r="W144" s="34"/>
      <c r="X144" s="34"/>
      <c r="Y144" s="34"/>
      <c r="Z144" s="34"/>
      <c r="AA144" s="34"/>
      <c r="AB144" s="34"/>
      <c r="AC144" s="34"/>
      <c r="AD144" s="34"/>
      <c r="AE144" s="34"/>
      <c r="AR144" s="201" t="s">
        <v>227</v>
      </c>
      <c r="AT144" s="201" t="s">
        <v>222</v>
      </c>
      <c r="AU144" s="201" t="s">
        <v>89</v>
      </c>
      <c r="AY144" s="17" t="s">
        <v>220</v>
      </c>
      <c r="BE144" s="202">
        <f t="shared" si="4"/>
        <v>0</v>
      </c>
      <c r="BF144" s="202">
        <f t="shared" si="5"/>
        <v>0</v>
      </c>
      <c r="BG144" s="202">
        <f t="shared" si="6"/>
        <v>0</v>
      </c>
      <c r="BH144" s="202">
        <f t="shared" si="7"/>
        <v>0</v>
      </c>
      <c r="BI144" s="202">
        <f t="shared" si="8"/>
        <v>0</v>
      </c>
      <c r="BJ144" s="17" t="s">
        <v>89</v>
      </c>
      <c r="BK144" s="202">
        <f t="shared" si="9"/>
        <v>0</v>
      </c>
      <c r="BL144" s="17" t="s">
        <v>227</v>
      </c>
      <c r="BM144" s="201" t="s">
        <v>321</v>
      </c>
    </row>
    <row r="145" spans="1:65" s="2" customFormat="1" ht="16.5" customHeight="1">
      <c r="A145" s="34"/>
      <c r="B145" s="35"/>
      <c r="C145" s="190" t="s">
        <v>164</v>
      </c>
      <c r="D145" s="190" t="s">
        <v>222</v>
      </c>
      <c r="E145" s="191" t="s">
        <v>2004</v>
      </c>
      <c r="F145" s="192" t="s">
        <v>2005</v>
      </c>
      <c r="G145" s="193" t="s">
        <v>2006</v>
      </c>
      <c r="H145" s="194">
        <v>63</v>
      </c>
      <c r="I145" s="195"/>
      <c r="J145" s="196">
        <f t="shared" si="0"/>
        <v>0</v>
      </c>
      <c r="K145" s="192" t="s">
        <v>1</v>
      </c>
      <c r="L145" s="39"/>
      <c r="M145" s="197" t="s">
        <v>1</v>
      </c>
      <c r="N145" s="198" t="s">
        <v>42</v>
      </c>
      <c r="O145" s="71"/>
      <c r="P145" s="199">
        <f t="shared" si="1"/>
        <v>0</v>
      </c>
      <c r="Q145" s="199">
        <v>0</v>
      </c>
      <c r="R145" s="199">
        <f t="shared" si="2"/>
        <v>0</v>
      </c>
      <c r="S145" s="199">
        <v>0</v>
      </c>
      <c r="T145" s="200">
        <f t="shared" si="3"/>
        <v>0</v>
      </c>
      <c r="U145" s="34"/>
      <c r="V145" s="34"/>
      <c r="W145" s="34"/>
      <c r="X145" s="34"/>
      <c r="Y145" s="34"/>
      <c r="Z145" s="34"/>
      <c r="AA145" s="34"/>
      <c r="AB145" s="34"/>
      <c r="AC145" s="34"/>
      <c r="AD145" s="34"/>
      <c r="AE145" s="34"/>
      <c r="AR145" s="201" t="s">
        <v>227</v>
      </c>
      <c r="AT145" s="201" t="s">
        <v>222</v>
      </c>
      <c r="AU145" s="201" t="s">
        <v>89</v>
      </c>
      <c r="AY145" s="17" t="s">
        <v>220</v>
      </c>
      <c r="BE145" s="202">
        <f t="shared" si="4"/>
        <v>0</v>
      </c>
      <c r="BF145" s="202">
        <f t="shared" si="5"/>
        <v>0</v>
      </c>
      <c r="BG145" s="202">
        <f t="shared" si="6"/>
        <v>0</v>
      </c>
      <c r="BH145" s="202">
        <f t="shared" si="7"/>
        <v>0</v>
      </c>
      <c r="BI145" s="202">
        <f t="shared" si="8"/>
        <v>0</v>
      </c>
      <c r="BJ145" s="17" t="s">
        <v>89</v>
      </c>
      <c r="BK145" s="202">
        <f t="shared" si="9"/>
        <v>0</v>
      </c>
      <c r="BL145" s="17" t="s">
        <v>227</v>
      </c>
      <c r="BM145" s="201" t="s">
        <v>330</v>
      </c>
    </row>
    <row r="146" spans="2:63" s="12" customFormat="1" ht="25.9" customHeight="1">
      <c r="B146" s="174"/>
      <c r="C146" s="175"/>
      <c r="D146" s="176" t="s">
        <v>75</v>
      </c>
      <c r="E146" s="177" t="s">
        <v>1784</v>
      </c>
      <c r="F146" s="177" t="s">
        <v>932</v>
      </c>
      <c r="G146" s="175"/>
      <c r="H146" s="175"/>
      <c r="I146" s="178"/>
      <c r="J146" s="179">
        <f>BK146</f>
        <v>0</v>
      </c>
      <c r="K146" s="175"/>
      <c r="L146" s="180"/>
      <c r="M146" s="181"/>
      <c r="N146" s="182"/>
      <c r="O146" s="182"/>
      <c r="P146" s="183">
        <f>P147+P160+P178+P205+P210+P236+P238</f>
        <v>0</v>
      </c>
      <c r="Q146" s="182"/>
      <c r="R146" s="183">
        <f>R147+R160+R178+R205+R210+R236+R238</f>
        <v>0</v>
      </c>
      <c r="S146" s="182"/>
      <c r="T146" s="184">
        <f>T147+T160+T178+T205+T210+T236+T238</f>
        <v>0</v>
      </c>
      <c r="AR146" s="185" t="s">
        <v>83</v>
      </c>
      <c r="AT146" s="186" t="s">
        <v>75</v>
      </c>
      <c r="AU146" s="186" t="s">
        <v>76</v>
      </c>
      <c r="AY146" s="185" t="s">
        <v>220</v>
      </c>
      <c r="BK146" s="187">
        <f>BK147+BK160+BK178+BK205+BK210+BK236+BK238</f>
        <v>0</v>
      </c>
    </row>
    <row r="147" spans="2:63" s="12" customFormat="1" ht="22.9" customHeight="1">
      <c r="B147" s="174"/>
      <c r="C147" s="175"/>
      <c r="D147" s="176" t="s">
        <v>75</v>
      </c>
      <c r="E147" s="188" t="s">
        <v>1798</v>
      </c>
      <c r="F147" s="188" t="s">
        <v>2090</v>
      </c>
      <c r="G147" s="175"/>
      <c r="H147" s="175"/>
      <c r="I147" s="178"/>
      <c r="J147" s="189">
        <f>BK147</f>
        <v>0</v>
      </c>
      <c r="K147" s="175"/>
      <c r="L147" s="180"/>
      <c r="M147" s="181"/>
      <c r="N147" s="182"/>
      <c r="O147" s="182"/>
      <c r="P147" s="183">
        <f>SUM(P148:P159)</f>
        <v>0</v>
      </c>
      <c r="Q147" s="182"/>
      <c r="R147" s="183">
        <f>SUM(R148:R159)</f>
        <v>0</v>
      </c>
      <c r="S147" s="182"/>
      <c r="T147" s="184">
        <f>SUM(T148:T159)</f>
        <v>0</v>
      </c>
      <c r="AR147" s="185" t="s">
        <v>83</v>
      </c>
      <c r="AT147" s="186" t="s">
        <v>75</v>
      </c>
      <c r="AU147" s="186" t="s">
        <v>83</v>
      </c>
      <c r="AY147" s="185" t="s">
        <v>220</v>
      </c>
      <c r="BK147" s="187">
        <f>SUM(BK148:BK159)</f>
        <v>0</v>
      </c>
    </row>
    <row r="148" spans="1:65" s="2" customFormat="1" ht="21.75" customHeight="1">
      <c r="A148" s="34"/>
      <c r="B148" s="35"/>
      <c r="C148" s="190" t="s">
        <v>167</v>
      </c>
      <c r="D148" s="190" t="s">
        <v>222</v>
      </c>
      <c r="E148" s="191" t="s">
        <v>2091</v>
      </c>
      <c r="F148" s="192" t="s">
        <v>2092</v>
      </c>
      <c r="G148" s="193" t="s">
        <v>308</v>
      </c>
      <c r="H148" s="194">
        <v>20</v>
      </c>
      <c r="I148" s="195"/>
      <c r="J148" s="196">
        <f aca="true" t="shared" si="10" ref="J148:J159">ROUND(I148*H148,2)</f>
        <v>0</v>
      </c>
      <c r="K148" s="192" t="s">
        <v>1</v>
      </c>
      <c r="L148" s="39"/>
      <c r="M148" s="197" t="s">
        <v>1</v>
      </c>
      <c r="N148" s="198" t="s">
        <v>42</v>
      </c>
      <c r="O148" s="71"/>
      <c r="P148" s="199">
        <f aca="true" t="shared" si="11" ref="P148:P159">O148*H148</f>
        <v>0</v>
      </c>
      <c r="Q148" s="199">
        <v>0</v>
      </c>
      <c r="R148" s="199">
        <f aca="true" t="shared" si="12" ref="R148:R159">Q148*H148</f>
        <v>0</v>
      </c>
      <c r="S148" s="199">
        <v>0</v>
      </c>
      <c r="T148" s="200">
        <f aca="true" t="shared" si="13" ref="T148:T159">S148*H148</f>
        <v>0</v>
      </c>
      <c r="U148" s="34"/>
      <c r="V148" s="34"/>
      <c r="W148" s="34"/>
      <c r="X148" s="34"/>
      <c r="Y148" s="34"/>
      <c r="Z148" s="34"/>
      <c r="AA148" s="34"/>
      <c r="AB148" s="34"/>
      <c r="AC148" s="34"/>
      <c r="AD148" s="34"/>
      <c r="AE148" s="34"/>
      <c r="AR148" s="201" t="s">
        <v>298</v>
      </c>
      <c r="AT148" s="201" t="s">
        <v>222</v>
      </c>
      <c r="AU148" s="201" t="s">
        <v>89</v>
      </c>
      <c r="AY148" s="17" t="s">
        <v>220</v>
      </c>
      <c r="BE148" s="202">
        <f aca="true" t="shared" si="14" ref="BE148:BE159">IF(N148="základní",J148,0)</f>
        <v>0</v>
      </c>
      <c r="BF148" s="202">
        <f aca="true" t="shared" si="15" ref="BF148:BF159">IF(N148="snížená",J148,0)</f>
        <v>0</v>
      </c>
      <c r="BG148" s="202">
        <f aca="true" t="shared" si="16" ref="BG148:BG159">IF(N148="zákl. přenesená",J148,0)</f>
        <v>0</v>
      </c>
      <c r="BH148" s="202">
        <f aca="true" t="shared" si="17" ref="BH148:BH159">IF(N148="sníž. přenesená",J148,0)</f>
        <v>0</v>
      </c>
      <c r="BI148" s="202">
        <f aca="true" t="shared" si="18" ref="BI148:BI159">IF(N148="nulová",J148,0)</f>
        <v>0</v>
      </c>
      <c r="BJ148" s="17" t="s">
        <v>89</v>
      </c>
      <c r="BK148" s="202">
        <f aca="true" t="shared" si="19" ref="BK148:BK159">ROUND(I148*H148,2)</f>
        <v>0</v>
      </c>
      <c r="BL148" s="17" t="s">
        <v>298</v>
      </c>
      <c r="BM148" s="201" t="s">
        <v>342</v>
      </c>
    </row>
    <row r="149" spans="1:65" s="2" customFormat="1" ht="21.75" customHeight="1">
      <c r="A149" s="34"/>
      <c r="B149" s="35"/>
      <c r="C149" s="190" t="s">
        <v>285</v>
      </c>
      <c r="D149" s="190" t="s">
        <v>222</v>
      </c>
      <c r="E149" s="191" t="s">
        <v>2093</v>
      </c>
      <c r="F149" s="192" t="s">
        <v>2094</v>
      </c>
      <c r="G149" s="193" t="s">
        <v>308</v>
      </c>
      <c r="H149" s="194">
        <v>20</v>
      </c>
      <c r="I149" s="195"/>
      <c r="J149" s="196">
        <f t="shared" si="10"/>
        <v>0</v>
      </c>
      <c r="K149" s="192" t="s">
        <v>1</v>
      </c>
      <c r="L149" s="39"/>
      <c r="M149" s="197" t="s">
        <v>1</v>
      </c>
      <c r="N149" s="198" t="s">
        <v>42</v>
      </c>
      <c r="O149" s="71"/>
      <c r="P149" s="199">
        <f t="shared" si="11"/>
        <v>0</v>
      </c>
      <c r="Q149" s="199">
        <v>0</v>
      </c>
      <c r="R149" s="199">
        <f t="shared" si="12"/>
        <v>0</v>
      </c>
      <c r="S149" s="199">
        <v>0</v>
      </c>
      <c r="T149" s="200">
        <f t="shared" si="13"/>
        <v>0</v>
      </c>
      <c r="U149" s="34"/>
      <c r="V149" s="34"/>
      <c r="W149" s="34"/>
      <c r="X149" s="34"/>
      <c r="Y149" s="34"/>
      <c r="Z149" s="34"/>
      <c r="AA149" s="34"/>
      <c r="AB149" s="34"/>
      <c r="AC149" s="34"/>
      <c r="AD149" s="34"/>
      <c r="AE149" s="34"/>
      <c r="AR149" s="201" t="s">
        <v>298</v>
      </c>
      <c r="AT149" s="201" t="s">
        <v>222</v>
      </c>
      <c r="AU149" s="201" t="s">
        <v>89</v>
      </c>
      <c r="AY149" s="17" t="s">
        <v>220</v>
      </c>
      <c r="BE149" s="202">
        <f t="shared" si="14"/>
        <v>0</v>
      </c>
      <c r="BF149" s="202">
        <f t="shared" si="15"/>
        <v>0</v>
      </c>
      <c r="BG149" s="202">
        <f t="shared" si="16"/>
        <v>0</v>
      </c>
      <c r="BH149" s="202">
        <f t="shared" si="17"/>
        <v>0</v>
      </c>
      <c r="BI149" s="202">
        <f t="shared" si="18"/>
        <v>0</v>
      </c>
      <c r="BJ149" s="17" t="s">
        <v>89</v>
      </c>
      <c r="BK149" s="202">
        <f t="shared" si="19"/>
        <v>0</v>
      </c>
      <c r="BL149" s="17" t="s">
        <v>298</v>
      </c>
      <c r="BM149" s="201" t="s">
        <v>352</v>
      </c>
    </row>
    <row r="150" spans="1:65" s="2" customFormat="1" ht="21.75" customHeight="1">
      <c r="A150" s="34"/>
      <c r="B150" s="35"/>
      <c r="C150" s="190" t="s">
        <v>290</v>
      </c>
      <c r="D150" s="190" t="s">
        <v>222</v>
      </c>
      <c r="E150" s="191" t="s">
        <v>2095</v>
      </c>
      <c r="F150" s="192" t="s">
        <v>2096</v>
      </c>
      <c r="G150" s="193" t="s">
        <v>308</v>
      </c>
      <c r="H150" s="194">
        <v>20</v>
      </c>
      <c r="I150" s="195"/>
      <c r="J150" s="196">
        <f t="shared" si="10"/>
        <v>0</v>
      </c>
      <c r="K150" s="192" t="s">
        <v>1</v>
      </c>
      <c r="L150" s="39"/>
      <c r="M150" s="197" t="s">
        <v>1</v>
      </c>
      <c r="N150" s="198" t="s">
        <v>42</v>
      </c>
      <c r="O150" s="71"/>
      <c r="P150" s="199">
        <f t="shared" si="11"/>
        <v>0</v>
      </c>
      <c r="Q150" s="199">
        <v>0</v>
      </c>
      <c r="R150" s="199">
        <f t="shared" si="12"/>
        <v>0</v>
      </c>
      <c r="S150" s="199">
        <v>0</v>
      </c>
      <c r="T150" s="200">
        <f t="shared" si="13"/>
        <v>0</v>
      </c>
      <c r="U150" s="34"/>
      <c r="V150" s="34"/>
      <c r="W150" s="34"/>
      <c r="X150" s="34"/>
      <c r="Y150" s="34"/>
      <c r="Z150" s="34"/>
      <c r="AA150" s="34"/>
      <c r="AB150" s="34"/>
      <c r="AC150" s="34"/>
      <c r="AD150" s="34"/>
      <c r="AE150" s="34"/>
      <c r="AR150" s="201" t="s">
        <v>298</v>
      </c>
      <c r="AT150" s="201" t="s">
        <v>222</v>
      </c>
      <c r="AU150" s="201" t="s">
        <v>89</v>
      </c>
      <c r="AY150" s="17" t="s">
        <v>220</v>
      </c>
      <c r="BE150" s="202">
        <f t="shared" si="14"/>
        <v>0</v>
      </c>
      <c r="BF150" s="202">
        <f t="shared" si="15"/>
        <v>0</v>
      </c>
      <c r="BG150" s="202">
        <f t="shared" si="16"/>
        <v>0</v>
      </c>
      <c r="BH150" s="202">
        <f t="shared" si="17"/>
        <v>0</v>
      </c>
      <c r="BI150" s="202">
        <f t="shared" si="18"/>
        <v>0</v>
      </c>
      <c r="BJ150" s="17" t="s">
        <v>89</v>
      </c>
      <c r="BK150" s="202">
        <f t="shared" si="19"/>
        <v>0</v>
      </c>
      <c r="BL150" s="17" t="s">
        <v>298</v>
      </c>
      <c r="BM150" s="201" t="s">
        <v>364</v>
      </c>
    </row>
    <row r="151" spans="1:65" s="2" customFormat="1" ht="21.75" customHeight="1">
      <c r="A151" s="34"/>
      <c r="B151" s="35"/>
      <c r="C151" s="190" t="s">
        <v>8</v>
      </c>
      <c r="D151" s="190" t="s">
        <v>222</v>
      </c>
      <c r="E151" s="191" t="s">
        <v>2097</v>
      </c>
      <c r="F151" s="192" t="s">
        <v>2098</v>
      </c>
      <c r="G151" s="193" t="s">
        <v>308</v>
      </c>
      <c r="H151" s="194">
        <v>584</v>
      </c>
      <c r="I151" s="195"/>
      <c r="J151" s="196">
        <f t="shared" si="10"/>
        <v>0</v>
      </c>
      <c r="K151" s="192" t="s">
        <v>1</v>
      </c>
      <c r="L151" s="39"/>
      <c r="M151" s="197" t="s">
        <v>1</v>
      </c>
      <c r="N151" s="198" t="s">
        <v>42</v>
      </c>
      <c r="O151" s="71"/>
      <c r="P151" s="199">
        <f t="shared" si="11"/>
        <v>0</v>
      </c>
      <c r="Q151" s="199">
        <v>0</v>
      </c>
      <c r="R151" s="199">
        <f t="shared" si="12"/>
        <v>0</v>
      </c>
      <c r="S151" s="199">
        <v>0</v>
      </c>
      <c r="T151" s="200">
        <f t="shared" si="13"/>
        <v>0</v>
      </c>
      <c r="U151" s="34"/>
      <c r="V151" s="34"/>
      <c r="W151" s="34"/>
      <c r="X151" s="34"/>
      <c r="Y151" s="34"/>
      <c r="Z151" s="34"/>
      <c r="AA151" s="34"/>
      <c r="AB151" s="34"/>
      <c r="AC151" s="34"/>
      <c r="AD151" s="34"/>
      <c r="AE151" s="34"/>
      <c r="AR151" s="201" t="s">
        <v>298</v>
      </c>
      <c r="AT151" s="201" t="s">
        <v>222</v>
      </c>
      <c r="AU151" s="201" t="s">
        <v>89</v>
      </c>
      <c r="AY151" s="17" t="s">
        <v>220</v>
      </c>
      <c r="BE151" s="202">
        <f t="shared" si="14"/>
        <v>0</v>
      </c>
      <c r="BF151" s="202">
        <f t="shared" si="15"/>
        <v>0</v>
      </c>
      <c r="BG151" s="202">
        <f t="shared" si="16"/>
        <v>0</v>
      </c>
      <c r="BH151" s="202">
        <f t="shared" si="17"/>
        <v>0</v>
      </c>
      <c r="BI151" s="202">
        <f t="shared" si="18"/>
        <v>0</v>
      </c>
      <c r="BJ151" s="17" t="s">
        <v>89</v>
      </c>
      <c r="BK151" s="202">
        <f t="shared" si="19"/>
        <v>0</v>
      </c>
      <c r="BL151" s="17" t="s">
        <v>298</v>
      </c>
      <c r="BM151" s="201" t="s">
        <v>389</v>
      </c>
    </row>
    <row r="152" spans="1:65" s="2" customFormat="1" ht="21.75" customHeight="1">
      <c r="A152" s="34"/>
      <c r="B152" s="35"/>
      <c r="C152" s="190" t="s">
        <v>298</v>
      </c>
      <c r="D152" s="190" t="s">
        <v>222</v>
      </c>
      <c r="E152" s="191" t="s">
        <v>2099</v>
      </c>
      <c r="F152" s="192" t="s">
        <v>2100</v>
      </c>
      <c r="G152" s="193" t="s">
        <v>308</v>
      </c>
      <c r="H152" s="194">
        <v>160</v>
      </c>
      <c r="I152" s="195"/>
      <c r="J152" s="196">
        <f t="shared" si="10"/>
        <v>0</v>
      </c>
      <c r="K152" s="192" t="s">
        <v>1</v>
      </c>
      <c r="L152" s="39"/>
      <c r="M152" s="197" t="s">
        <v>1</v>
      </c>
      <c r="N152" s="198" t="s">
        <v>42</v>
      </c>
      <c r="O152" s="71"/>
      <c r="P152" s="199">
        <f t="shared" si="11"/>
        <v>0</v>
      </c>
      <c r="Q152" s="199">
        <v>0</v>
      </c>
      <c r="R152" s="199">
        <f t="shared" si="12"/>
        <v>0</v>
      </c>
      <c r="S152" s="199">
        <v>0</v>
      </c>
      <c r="T152" s="200">
        <f t="shared" si="13"/>
        <v>0</v>
      </c>
      <c r="U152" s="34"/>
      <c r="V152" s="34"/>
      <c r="W152" s="34"/>
      <c r="X152" s="34"/>
      <c r="Y152" s="34"/>
      <c r="Z152" s="34"/>
      <c r="AA152" s="34"/>
      <c r="AB152" s="34"/>
      <c r="AC152" s="34"/>
      <c r="AD152" s="34"/>
      <c r="AE152" s="34"/>
      <c r="AR152" s="201" t="s">
        <v>298</v>
      </c>
      <c r="AT152" s="201" t="s">
        <v>222</v>
      </c>
      <c r="AU152" s="201" t="s">
        <v>89</v>
      </c>
      <c r="AY152" s="17" t="s">
        <v>220</v>
      </c>
      <c r="BE152" s="202">
        <f t="shared" si="14"/>
        <v>0</v>
      </c>
      <c r="BF152" s="202">
        <f t="shared" si="15"/>
        <v>0</v>
      </c>
      <c r="BG152" s="202">
        <f t="shared" si="16"/>
        <v>0</v>
      </c>
      <c r="BH152" s="202">
        <f t="shared" si="17"/>
        <v>0</v>
      </c>
      <c r="BI152" s="202">
        <f t="shared" si="18"/>
        <v>0</v>
      </c>
      <c r="BJ152" s="17" t="s">
        <v>89</v>
      </c>
      <c r="BK152" s="202">
        <f t="shared" si="19"/>
        <v>0</v>
      </c>
      <c r="BL152" s="17" t="s">
        <v>298</v>
      </c>
      <c r="BM152" s="201" t="s">
        <v>399</v>
      </c>
    </row>
    <row r="153" spans="1:65" s="2" customFormat="1" ht="21.75" customHeight="1">
      <c r="A153" s="34"/>
      <c r="B153" s="35"/>
      <c r="C153" s="190" t="s">
        <v>305</v>
      </c>
      <c r="D153" s="190" t="s">
        <v>222</v>
      </c>
      <c r="E153" s="191" t="s">
        <v>2101</v>
      </c>
      <c r="F153" s="192" t="s">
        <v>2102</v>
      </c>
      <c r="G153" s="193" t="s">
        <v>308</v>
      </c>
      <c r="H153" s="194">
        <v>30</v>
      </c>
      <c r="I153" s="195"/>
      <c r="J153" s="196">
        <f t="shared" si="10"/>
        <v>0</v>
      </c>
      <c r="K153" s="192" t="s">
        <v>1</v>
      </c>
      <c r="L153" s="39"/>
      <c r="M153" s="197" t="s">
        <v>1</v>
      </c>
      <c r="N153" s="198" t="s">
        <v>42</v>
      </c>
      <c r="O153" s="71"/>
      <c r="P153" s="199">
        <f t="shared" si="11"/>
        <v>0</v>
      </c>
      <c r="Q153" s="199">
        <v>0</v>
      </c>
      <c r="R153" s="199">
        <f t="shared" si="12"/>
        <v>0</v>
      </c>
      <c r="S153" s="199">
        <v>0</v>
      </c>
      <c r="T153" s="200">
        <f t="shared" si="13"/>
        <v>0</v>
      </c>
      <c r="U153" s="34"/>
      <c r="V153" s="34"/>
      <c r="W153" s="34"/>
      <c r="X153" s="34"/>
      <c r="Y153" s="34"/>
      <c r="Z153" s="34"/>
      <c r="AA153" s="34"/>
      <c r="AB153" s="34"/>
      <c r="AC153" s="34"/>
      <c r="AD153" s="34"/>
      <c r="AE153" s="34"/>
      <c r="AR153" s="201" t="s">
        <v>298</v>
      </c>
      <c r="AT153" s="201" t="s">
        <v>222</v>
      </c>
      <c r="AU153" s="201" t="s">
        <v>89</v>
      </c>
      <c r="AY153" s="17" t="s">
        <v>220</v>
      </c>
      <c r="BE153" s="202">
        <f t="shared" si="14"/>
        <v>0</v>
      </c>
      <c r="BF153" s="202">
        <f t="shared" si="15"/>
        <v>0</v>
      </c>
      <c r="BG153" s="202">
        <f t="shared" si="16"/>
        <v>0</v>
      </c>
      <c r="BH153" s="202">
        <f t="shared" si="17"/>
        <v>0</v>
      </c>
      <c r="BI153" s="202">
        <f t="shared" si="18"/>
        <v>0</v>
      </c>
      <c r="BJ153" s="17" t="s">
        <v>89</v>
      </c>
      <c r="BK153" s="202">
        <f t="shared" si="19"/>
        <v>0</v>
      </c>
      <c r="BL153" s="17" t="s">
        <v>298</v>
      </c>
      <c r="BM153" s="201" t="s">
        <v>407</v>
      </c>
    </row>
    <row r="154" spans="1:65" s="2" customFormat="1" ht="21.75" customHeight="1">
      <c r="A154" s="34"/>
      <c r="B154" s="35"/>
      <c r="C154" s="190" t="s">
        <v>311</v>
      </c>
      <c r="D154" s="190" t="s">
        <v>222</v>
      </c>
      <c r="E154" s="191" t="s">
        <v>2103</v>
      </c>
      <c r="F154" s="192" t="s">
        <v>2104</v>
      </c>
      <c r="G154" s="193" t="s">
        <v>308</v>
      </c>
      <c r="H154" s="194">
        <v>40</v>
      </c>
      <c r="I154" s="195"/>
      <c r="J154" s="196">
        <f t="shared" si="10"/>
        <v>0</v>
      </c>
      <c r="K154" s="192" t="s">
        <v>1</v>
      </c>
      <c r="L154" s="39"/>
      <c r="M154" s="197" t="s">
        <v>1</v>
      </c>
      <c r="N154" s="198" t="s">
        <v>42</v>
      </c>
      <c r="O154" s="71"/>
      <c r="P154" s="199">
        <f t="shared" si="11"/>
        <v>0</v>
      </c>
      <c r="Q154" s="199">
        <v>0</v>
      </c>
      <c r="R154" s="199">
        <f t="shared" si="12"/>
        <v>0</v>
      </c>
      <c r="S154" s="199">
        <v>0</v>
      </c>
      <c r="T154" s="200">
        <f t="shared" si="13"/>
        <v>0</v>
      </c>
      <c r="U154" s="34"/>
      <c r="V154" s="34"/>
      <c r="W154" s="34"/>
      <c r="X154" s="34"/>
      <c r="Y154" s="34"/>
      <c r="Z154" s="34"/>
      <c r="AA154" s="34"/>
      <c r="AB154" s="34"/>
      <c r="AC154" s="34"/>
      <c r="AD154" s="34"/>
      <c r="AE154" s="34"/>
      <c r="AR154" s="201" t="s">
        <v>298</v>
      </c>
      <c r="AT154" s="201" t="s">
        <v>222</v>
      </c>
      <c r="AU154" s="201" t="s">
        <v>89</v>
      </c>
      <c r="AY154" s="17" t="s">
        <v>220</v>
      </c>
      <c r="BE154" s="202">
        <f t="shared" si="14"/>
        <v>0</v>
      </c>
      <c r="BF154" s="202">
        <f t="shared" si="15"/>
        <v>0</v>
      </c>
      <c r="BG154" s="202">
        <f t="shared" si="16"/>
        <v>0</v>
      </c>
      <c r="BH154" s="202">
        <f t="shared" si="17"/>
        <v>0</v>
      </c>
      <c r="BI154" s="202">
        <f t="shared" si="18"/>
        <v>0</v>
      </c>
      <c r="BJ154" s="17" t="s">
        <v>89</v>
      </c>
      <c r="BK154" s="202">
        <f t="shared" si="19"/>
        <v>0</v>
      </c>
      <c r="BL154" s="17" t="s">
        <v>298</v>
      </c>
      <c r="BM154" s="201" t="s">
        <v>416</v>
      </c>
    </row>
    <row r="155" spans="1:65" s="2" customFormat="1" ht="16.5" customHeight="1">
      <c r="A155" s="34"/>
      <c r="B155" s="35"/>
      <c r="C155" s="190" t="s">
        <v>316</v>
      </c>
      <c r="D155" s="190" t="s">
        <v>222</v>
      </c>
      <c r="E155" s="191" t="s">
        <v>2105</v>
      </c>
      <c r="F155" s="192" t="s">
        <v>2106</v>
      </c>
      <c r="G155" s="193" t="s">
        <v>308</v>
      </c>
      <c r="H155" s="194">
        <v>874</v>
      </c>
      <c r="I155" s="195"/>
      <c r="J155" s="196">
        <f t="shared" si="10"/>
        <v>0</v>
      </c>
      <c r="K155" s="192" t="s">
        <v>1</v>
      </c>
      <c r="L155" s="39"/>
      <c r="M155" s="197" t="s">
        <v>1</v>
      </c>
      <c r="N155" s="198" t="s">
        <v>42</v>
      </c>
      <c r="O155" s="71"/>
      <c r="P155" s="199">
        <f t="shared" si="11"/>
        <v>0</v>
      </c>
      <c r="Q155" s="199">
        <v>0</v>
      </c>
      <c r="R155" s="199">
        <f t="shared" si="12"/>
        <v>0</v>
      </c>
      <c r="S155" s="199">
        <v>0</v>
      </c>
      <c r="T155" s="200">
        <f t="shared" si="13"/>
        <v>0</v>
      </c>
      <c r="U155" s="34"/>
      <c r="V155" s="34"/>
      <c r="W155" s="34"/>
      <c r="X155" s="34"/>
      <c r="Y155" s="34"/>
      <c r="Z155" s="34"/>
      <c r="AA155" s="34"/>
      <c r="AB155" s="34"/>
      <c r="AC155" s="34"/>
      <c r="AD155" s="34"/>
      <c r="AE155" s="34"/>
      <c r="AR155" s="201" t="s">
        <v>298</v>
      </c>
      <c r="AT155" s="201" t="s">
        <v>222</v>
      </c>
      <c r="AU155" s="201" t="s">
        <v>89</v>
      </c>
      <c r="AY155" s="17" t="s">
        <v>220</v>
      </c>
      <c r="BE155" s="202">
        <f t="shared" si="14"/>
        <v>0</v>
      </c>
      <c r="BF155" s="202">
        <f t="shared" si="15"/>
        <v>0</v>
      </c>
      <c r="BG155" s="202">
        <f t="shared" si="16"/>
        <v>0</v>
      </c>
      <c r="BH155" s="202">
        <f t="shared" si="17"/>
        <v>0</v>
      </c>
      <c r="BI155" s="202">
        <f t="shared" si="18"/>
        <v>0</v>
      </c>
      <c r="BJ155" s="17" t="s">
        <v>89</v>
      </c>
      <c r="BK155" s="202">
        <f t="shared" si="19"/>
        <v>0</v>
      </c>
      <c r="BL155" s="17" t="s">
        <v>298</v>
      </c>
      <c r="BM155" s="201" t="s">
        <v>424</v>
      </c>
    </row>
    <row r="156" spans="1:65" s="2" customFormat="1" ht="16.5" customHeight="1">
      <c r="A156" s="34"/>
      <c r="B156" s="35"/>
      <c r="C156" s="190" t="s">
        <v>321</v>
      </c>
      <c r="D156" s="190" t="s">
        <v>222</v>
      </c>
      <c r="E156" s="191" t="s">
        <v>2107</v>
      </c>
      <c r="F156" s="192" t="s">
        <v>2108</v>
      </c>
      <c r="G156" s="193" t="s">
        <v>308</v>
      </c>
      <c r="H156" s="194">
        <v>874</v>
      </c>
      <c r="I156" s="195"/>
      <c r="J156" s="196">
        <f t="shared" si="10"/>
        <v>0</v>
      </c>
      <c r="K156" s="192" t="s">
        <v>1</v>
      </c>
      <c r="L156" s="39"/>
      <c r="M156" s="197" t="s">
        <v>1</v>
      </c>
      <c r="N156" s="198" t="s">
        <v>42</v>
      </c>
      <c r="O156" s="71"/>
      <c r="P156" s="199">
        <f t="shared" si="11"/>
        <v>0</v>
      </c>
      <c r="Q156" s="199">
        <v>0</v>
      </c>
      <c r="R156" s="199">
        <f t="shared" si="12"/>
        <v>0</v>
      </c>
      <c r="S156" s="199">
        <v>0</v>
      </c>
      <c r="T156" s="200">
        <f t="shared" si="13"/>
        <v>0</v>
      </c>
      <c r="U156" s="34"/>
      <c r="V156" s="34"/>
      <c r="W156" s="34"/>
      <c r="X156" s="34"/>
      <c r="Y156" s="34"/>
      <c r="Z156" s="34"/>
      <c r="AA156" s="34"/>
      <c r="AB156" s="34"/>
      <c r="AC156" s="34"/>
      <c r="AD156" s="34"/>
      <c r="AE156" s="34"/>
      <c r="AR156" s="201" t="s">
        <v>298</v>
      </c>
      <c r="AT156" s="201" t="s">
        <v>222</v>
      </c>
      <c r="AU156" s="201" t="s">
        <v>89</v>
      </c>
      <c r="AY156" s="17" t="s">
        <v>220</v>
      </c>
      <c r="BE156" s="202">
        <f t="shared" si="14"/>
        <v>0</v>
      </c>
      <c r="BF156" s="202">
        <f t="shared" si="15"/>
        <v>0</v>
      </c>
      <c r="BG156" s="202">
        <f t="shared" si="16"/>
        <v>0</v>
      </c>
      <c r="BH156" s="202">
        <f t="shared" si="17"/>
        <v>0</v>
      </c>
      <c r="BI156" s="202">
        <f t="shared" si="18"/>
        <v>0</v>
      </c>
      <c r="BJ156" s="17" t="s">
        <v>89</v>
      </c>
      <c r="BK156" s="202">
        <f t="shared" si="19"/>
        <v>0</v>
      </c>
      <c r="BL156" s="17" t="s">
        <v>298</v>
      </c>
      <c r="BM156" s="201" t="s">
        <v>432</v>
      </c>
    </row>
    <row r="157" spans="1:65" s="2" customFormat="1" ht="16.5" customHeight="1">
      <c r="A157" s="34"/>
      <c r="B157" s="35"/>
      <c r="C157" s="190" t="s">
        <v>7</v>
      </c>
      <c r="D157" s="190" t="s">
        <v>222</v>
      </c>
      <c r="E157" s="191" t="s">
        <v>2109</v>
      </c>
      <c r="F157" s="192" t="s">
        <v>1819</v>
      </c>
      <c r="G157" s="193" t="s">
        <v>1500</v>
      </c>
      <c r="H157" s="194">
        <v>200</v>
      </c>
      <c r="I157" s="195"/>
      <c r="J157" s="196">
        <f t="shared" si="10"/>
        <v>0</v>
      </c>
      <c r="K157" s="192" t="s">
        <v>1</v>
      </c>
      <c r="L157" s="39"/>
      <c r="M157" s="197" t="s">
        <v>1</v>
      </c>
      <c r="N157" s="198" t="s">
        <v>42</v>
      </c>
      <c r="O157" s="71"/>
      <c r="P157" s="199">
        <f t="shared" si="11"/>
        <v>0</v>
      </c>
      <c r="Q157" s="199">
        <v>0</v>
      </c>
      <c r="R157" s="199">
        <f t="shared" si="12"/>
        <v>0</v>
      </c>
      <c r="S157" s="199">
        <v>0</v>
      </c>
      <c r="T157" s="200">
        <f t="shared" si="13"/>
        <v>0</v>
      </c>
      <c r="U157" s="34"/>
      <c r="V157" s="34"/>
      <c r="W157" s="34"/>
      <c r="X157" s="34"/>
      <c r="Y157" s="34"/>
      <c r="Z157" s="34"/>
      <c r="AA157" s="34"/>
      <c r="AB157" s="34"/>
      <c r="AC157" s="34"/>
      <c r="AD157" s="34"/>
      <c r="AE157" s="34"/>
      <c r="AR157" s="201" t="s">
        <v>298</v>
      </c>
      <c r="AT157" s="201" t="s">
        <v>222</v>
      </c>
      <c r="AU157" s="201" t="s">
        <v>89</v>
      </c>
      <c r="AY157" s="17" t="s">
        <v>220</v>
      </c>
      <c r="BE157" s="202">
        <f t="shared" si="14"/>
        <v>0</v>
      </c>
      <c r="BF157" s="202">
        <f t="shared" si="15"/>
        <v>0</v>
      </c>
      <c r="BG157" s="202">
        <f t="shared" si="16"/>
        <v>0</v>
      </c>
      <c r="BH157" s="202">
        <f t="shared" si="17"/>
        <v>0</v>
      </c>
      <c r="BI157" s="202">
        <f t="shared" si="18"/>
        <v>0</v>
      </c>
      <c r="BJ157" s="17" t="s">
        <v>89</v>
      </c>
      <c r="BK157" s="202">
        <f t="shared" si="19"/>
        <v>0</v>
      </c>
      <c r="BL157" s="17" t="s">
        <v>298</v>
      </c>
      <c r="BM157" s="201" t="s">
        <v>440</v>
      </c>
    </row>
    <row r="158" spans="1:65" s="2" customFormat="1" ht="16.5" customHeight="1">
      <c r="A158" s="34"/>
      <c r="B158" s="35"/>
      <c r="C158" s="190" t="s">
        <v>330</v>
      </c>
      <c r="D158" s="190" t="s">
        <v>222</v>
      </c>
      <c r="E158" s="191" t="s">
        <v>1820</v>
      </c>
      <c r="F158" s="192" t="s">
        <v>1821</v>
      </c>
      <c r="G158" s="193" t="s">
        <v>1822</v>
      </c>
      <c r="H158" s="194">
        <v>100</v>
      </c>
      <c r="I158" s="195"/>
      <c r="J158" s="196">
        <f t="shared" si="10"/>
        <v>0</v>
      </c>
      <c r="K158" s="192" t="s">
        <v>1</v>
      </c>
      <c r="L158" s="39"/>
      <c r="M158" s="197" t="s">
        <v>1</v>
      </c>
      <c r="N158" s="198" t="s">
        <v>42</v>
      </c>
      <c r="O158" s="71"/>
      <c r="P158" s="199">
        <f t="shared" si="11"/>
        <v>0</v>
      </c>
      <c r="Q158" s="199">
        <v>0</v>
      </c>
      <c r="R158" s="199">
        <f t="shared" si="12"/>
        <v>0</v>
      </c>
      <c r="S158" s="199">
        <v>0</v>
      </c>
      <c r="T158" s="200">
        <f t="shared" si="13"/>
        <v>0</v>
      </c>
      <c r="U158" s="34"/>
      <c r="V158" s="34"/>
      <c r="W158" s="34"/>
      <c r="X158" s="34"/>
      <c r="Y158" s="34"/>
      <c r="Z158" s="34"/>
      <c r="AA158" s="34"/>
      <c r="AB158" s="34"/>
      <c r="AC158" s="34"/>
      <c r="AD158" s="34"/>
      <c r="AE158" s="34"/>
      <c r="AR158" s="201" t="s">
        <v>298</v>
      </c>
      <c r="AT158" s="201" t="s">
        <v>222</v>
      </c>
      <c r="AU158" s="201" t="s">
        <v>89</v>
      </c>
      <c r="AY158" s="17" t="s">
        <v>220</v>
      </c>
      <c r="BE158" s="202">
        <f t="shared" si="14"/>
        <v>0</v>
      </c>
      <c r="BF158" s="202">
        <f t="shared" si="15"/>
        <v>0</v>
      </c>
      <c r="BG158" s="202">
        <f t="shared" si="16"/>
        <v>0</v>
      </c>
      <c r="BH158" s="202">
        <f t="shared" si="17"/>
        <v>0</v>
      </c>
      <c r="BI158" s="202">
        <f t="shared" si="18"/>
        <v>0</v>
      </c>
      <c r="BJ158" s="17" t="s">
        <v>89</v>
      </c>
      <c r="BK158" s="202">
        <f t="shared" si="19"/>
        <v>0</v>
      </c>
      <c r="BL158" s="17" t="s">
        <v>298</v>
      </c>
      <c r="BM158" s="201" t="s">
        <v>448</v>
      </c>
    </row>
    <row r="159" spans="1:65" s="2" customFormat="1" ht="21.75" customHeight="1">
      <c r="A159" s="34"/>
      <c r="B159" s="35"/>
      <c r="C159" s="190" t="s">
        <v>336</v>
      </c>
      <c r="D159" s="190" t="s">
        <v>222</v>
      </c>
      <c r="E159" s="191" t="s">
        <v>1796</v>
      </c>
      <c r="F159" s="192" t="s">
        <v>1797</v>
      </c>
      <c r="G159" s="193" t="s">
        <v>996</v>
      </c>
      <c r="H159" s="246"/>
      <c r="I159" s="195"/>
      <c r="J159" s="196">
        <f t="shared" si="10"/>
        <v>0</v>
      </c>
      <c r="K159" s="192" t="s">
        <v>1</v>
      </c>
      <c r="L159" s="39"/>
      <c r="M159" s="197" t="s">
        <v>1</v>
      </c>
      <c r="N159" s="198" t="s">
        <v>42</v>
      </c>
      <c r="O159" s="71"/>
      <c r="P159" s="199">
        <f t="shared" si="11"/>
        <v>0</v>
      </c>
      <c r="Q159" s="199">
        <v>0</v>
      </c>
      <c r="R159" s="199">
        <f t="shared" si="12"/>
        <v>0</v>
      </c>
      <c r="S159" s="199">
        <v>0</v>
      </c>
      <c r="T159" s="200">
        <f t="shared" si="13"/>
        <v>0</v>
      </c>
      <c r="U159" s="34"/>
      <c r="V159" s="34"/>
      <c r="W159" s="34"/>
      <c r="X159" s="34"/>
      <c r="Y159" s="34"/>
      <c r="Z159" s="34"/>
      <c r="AA159" s="34"/>
      <c r="AB159" s="34"/>
      <c r="AC159" s="34"/>
      <c r="AD159" s="34"/>
      <c r="AE159" s="34"/>
      <c r="AR159" s="201" t="s">
        <v>298</v>
      </c>
      <c r="AT159" s="201" t="s">
        <v>222</v>
      </c>
      <c r="AU159" s="201" t="s">
        <v>89</v>
      </c>
      <c r="AY159" s="17" t="s">
        <v>220</v>
      </c>
      <c r="BE159" s="202">
        <f t="shared" si="14"/>
        <v>0</v>
      </c>
      <c r="BF159" s="202">
        <f t="shared" si="15"/>
        <v>0</v>
      </c>
      <c r="BG159" s="202">
        <f t="shared" si="16"/>
        <v>0</v>
      </c>
      <c r="BH159" s="202">
        <f t="shared" si="17"/>
        <v>0</v>
      </c>
      <c r="BI159" s="202">
        <f t="shared" si="18"/>
        <v>0</v>
      </c>
      <c r="BJ159" s="17" t="s">
        <v>89</v>
      </c>
      <c r="BK159" s="202">
        <f t="shared" si="19"/>
        <v>0</v>
      </c>
      <c r="BL159" s="17" t="s">
        <v>298</v>
      </c>
      <c r="BM159" s="201" t="s">
        <v>456</v>
      </c>
    </row>
    <row r="160" spans="2:63" s="12" customFormat="1" ht="22.9" customHeight="1">
      <c r="B160" s="174"/>
      <c r="C160" s="175"/>
      <c r="D160" s="176" t="s">
        <v>75</v>
      </c>
      <c r="E160" s="188" t="s">
        <v>1802</v>
      </c>
      <c r="F160" s="188" t="s">
        <v>2110</v>
      </c>
      <c r="G160" s="175"/>
      <c r="H160" s="175"/>
      <c r="I160" s="178"/>
      <c r="J160" s="189">
        <f>BK160</f>
        <v>0</v>
      </c>
      <c r="K160" s="175"/>
      <c r="L160" s="180"/>
      <c r="M160" s="181"/>
      <c r="N160" s="182"/>
      <c r="O160" s="182"/>
      <c r="P160" s="183">
        <f>SUM(P161:P177)</f>
        <v>0</v>
      </c>
      <c r="Q160" s="182"/>
      <c r="R160" s="183">
        <f>SUM(R161:R177)</f>
        <v>0</v>
      </c>
      <c r="S160" s="182"/>
      <c r="T160" s="184">
        <f>SUM(T161:T177)</f>
        <v>0</v>
      </c>
      <c r="AR160" s="185" t="s">
        <v>83</v>
      </c>
      <c r="AT160" s="186" t="s">
        <v>75</v>
      </c>
      <c r="AU160" s="186" t="s">
        <v>83</v>
      </c>
      <c r="AY160" s="185" t="s">
        <v>220</v>
      </c>
      <c r="BK160" s="187">
        <f>SUM(BK161:BK177)</f>
        <v>0</v>
      </c>
    </row>
    <row r="161" spans="1:65" s="2" customFormat="1" ht="21.75" customHeight="1">
      <c r="A161" s="34"/>
      <c r="B161" s="35"/>
      <c r="C161" s="190" t="s">
        <v>342</v>
      </c>
      <c r="D161" s="190" t="s">
        <v>222</v>
      </c>
      <c r="E161" s="191" t="s">
        <v>2111</v>
      </c>
      <c r="F161" s="192" t="s">
        <v>2112</v>
      </c>
      <c r="G161" s="193" t="s">
        <v>405</v>
      </c>
      <c r="H161" s="194">
        <v>1</v>
      </c>
      <c r="I161" s="195"/>
      <c r="J161" s="196">
        <f aca="true" t="shared" si="20" ref="J161:J177">ROUND(I161*H161,2)</f>
        <v>0</v>
      </c>
      <c r="K161" s="192" t="s">
        <v>1</v>
      </c>
      <c r="L161" s="39"/>
      <c r="M161" s="197" t="s">
        <v>1</v>
      </c>
      <c r="N161" s="198" t="s">
        <v>42</v>
      </c>
      <c r="O161" s="71"/>
      <c r="P161" s="199">
        <f aca="true" t="shared" si="21" ref="P161:P177">O161*H161</f>
        <v>0</v>
      </c>
      <c r="Q161" s="199">
        <v>0</v>
      </c>
      <c r="R161" s="199">
        <f aca="true" t="shared" si="22" ref="R161:R177">Q161*H161</f>
        <v>0</v>
      </c>
      <c r="S161" s="199">
        <v>0</v>
      </c>
      <c r="T161" s="200">
        <f aca="true" t="shared" si="23" ref="T161:T177">S161*H161</f>
        <v>0</v>
      </c>
      <c r="U161" s="34"/>
      <c r="V161" s="34"/>
      <c r="W161" s="34"/>
      <c r="X161" s="34"/>
      <c r="Y161" s="34"/>
      <c r="Z161" s="34"/>
      <c r="AA161" s="34"/>
      <c r="AB161" s="34"/>
      <c r="AC161" s="34"/>
      <c r="AD161" s="34"/>
      <c r="AE161" s="34"/>
      <c r="AR161" s="201" t="s">
        <v>298</v>
      </c>
      <c r="AT161" s="201" t="s">
        <v>222</v>
      </c>
      <c r="AU161" s="201" t="s">
        <v>89</v>
      </c>
      <c r="AY161" s="17" t="s">
        <v>220</v>
      </c>
      <c r="BE161" s="202">
        <f aca="true" t="shared" si="24" ref="BE161:BE177">IF(N161="základní",J161,0)</f>
        <v>0</v>
      </c>
      <c r="BF161" s="202">
        <f aca="true" t="shared" si="25" ref="BF161:BF177">IF(N161="snížená",J161,0)</f>
        <v>0</v>
      </c>
      <c r="BG161" s="202">
        <f aca="true" t="shared" si="26" ref="BG161:BG177">IF(N161="zákl. přenesená",J161,0)</f>
        <v>0</v>
      </c>
      <c r="BH161" s="202">
        <f aca="true" t="shared" si="27" ref="BH161:BH177">IF(N161="sníž. přenesená",J161,0)</f>
        <v>0</v>
      </c>
      <c r="BI161" s="202">
        <f aca="true" t="shared" si="28" ref="BI161:BI177">IF(N161="nulová",J161,0)</f>
        <v>0</v>
      </c>
      <c r="BJ161" s="17" t="s">
        <v>89</v>
      </c>
      <c r="BK161" s="202">
        <f aca="true" t="shared" si="29" ref="BK161:BK177">ROUND(I161*H161,2)</f>
        <v>0</v>
      </c>
      <c r="BL161" s="17" t="s">
        <v>298</v>
      </c>
      <c r="BM161" s="201" t="s">
        <v>464</v>
      </c>
    </row>
    <row r="162" spans="1:65" s="2" customFormat="1" ht="16.5" customHeight="1">
      <c r="A162" s="34"/>
      <c r="B162" s="35"/>
      <c r="C162" s="190" t="s">
        <v>346</v>
      </c>
      <c r="D162" s="190" t="s">
        <v>222</v>
      </c>
      <c r="E162" s="191" t="s">
        <v>2113</v>
      </c>
      <c r="F162" s="192" t="s">
        <v>2114</v>
      </c>
      <c r="G162" s="193" t="s">
        <v>405</v>
      </c>
      <c r="H162" s="194">
        <v>1</v>
      </c>
      <c r="I162" s="195"/>
      <c r="J162" s="196">
        <f t="shared" si="20"/>
        <v>0</v>
      </c>
      <c r="K162" s="192" t="s">
        <v>1</v>
      </c>
      <c r="L162" s="39"/>
      <c r="M162" s="197" t="s">
        <v>1</v>
      </c>
      <c r="N162" s="198" t="s">
        <v>42</v>
      </c>
      <c r="O162" s="71"/>
      <c r="P162" s="199">
        <f t="shared" si="21"/>
        <v>0</v>
      </c>
      <c r="Q162" s="199">
        <v>0</v>
      </c>
      <c r="R162" s="199">
        <f t="shared" si="22"/>
        <v>0</v>
      </c>
      <c r="S162" s="199">
        <v>0</v>
      </c>
      <c r="T162" s="200">
        <f t="shared" si="23"/>
        <v>0</v>
      </c>
      <c r="U162" s="34"/>
      <c r="V162" s="34"/>
      <c r="W162" s="34"/>
      <c r="X162" s="34"/>
      <c r="Y162" s="34"/>
      <c r="Z162" s="34"/>
      <c r="AA162" s="34"/>
      <c r="AB162" s="34"/>
      <c r="AC162" s="34"/>
      <c r="AD162" s="34"/>
      <c r="AE162" s="34"/>
      <c r="AR162" s="201" t="s">
        <v>298</v>
      </c>
      <c r="AT162" s="201" t="s">
        <v>222</v>
      </c>
      <c r="AU162" s="201" t="s">
        <v>89</v>
      </c>
      <c r="AY162" s="17" t="s">
        <v>220</v>
      </c>
      <c r="BE162" s="202">
        <f t="shared" si="24"/>
        <v>0</v>
      </c>
      <c r="BF162" s="202">
        <f t="shared" si="25"/>
        <v>0</v>
      </c>
      <c r="BG162" s="202">
        <f t="shared" si="26"/>
        <v>0</v>
      </c>
      <c r="BH162" s="202">
        <f t="shared" si="27"/>
        <v>0</v>
      </c>
      <c r="BI162" s="202">
        <f t="shared" si="28"/>
        <v>0</v>
      </c>
      <c r="BJ162" s="17" t="s">
        <v>89</v>
      </c>
      <c r="BK162" s="202">
        <f t="shared" si="29"/>
        <v>0</v>
      </c>
      <c r="BL162" s="17" t="s">
        <v>298</v>
      </c>
      <c r="BM162" s="201" t="s">
        <v>472</v>
      </c>
    </row>
    <row r="163" spans="1:65" s="2" customFormat="1" ht="16.5" customHeight="1">
      <c r="A163" s="34"/>
      <c r="B163" s="35"/>
      <c r="C163" s="190" t="s">
        <v>352</v>
      </c>
      <c r="D163" s="190" t="s">
        <v>222</v>
      </c>
      <c r="E163" s="191" t="s">
        <v>2115</v>
      </c>
      <c r="F163" s="192" t="s">
        <v>2116</v>
      </c>
      <c r="G163" s="193" t="s">
        <v>405</v>
      </c>
      <c r="H163" s="194">
        <v>1</v>
      </c>
      <c r="I163" s="195"/>
      <c r="J163" s="196">
        <f t="shared" si="20"/>
        <v>0</v>
      </c>
      <c r="K163" s="192" t="s">
        <v>1</v>
      </c>
      <c r="L163" s="39"/>
      <c r="M163" s="197" t="s">
        <v>1</v>
      </c>
      <c r="N163" s="198" t="s">
        <v>42</v>
      </c>
      <c r="O163" s="71"/>
      <c r="P163" s="199">
        <f t="shared" si="21"/>
        <v>0</v>
      </c>
      <c r="Q163" s="199">
        <v>0</v>
      </c>
      <c r="R163" s="199">
        <f t="shared" si="22"/>
        <v>0</v>
      </c>
      <c r="S163" s="199">
        <v>0</v>
      </c>
      <c r="T163" s="200">
        <f t="shared" si="23"/>
        <v>0</v>
      </c>
      <c r="U163" s="34"/>
      <c r="V163" s="34"/>
      <c r="W163" s="34"/>
      <c r="X163" s="34"/>
      <c r="Y163" s="34"/>
      <c r="Z163" s="34"/>
      <c r="AA163" s="34"/>
      <c r="AB163" s="34"/>
      <c r="AC163" s="34"/>
      <c r="AD163" s="34"/>
      <c r="AE163" s="34"/>
      <c r="AR163" s="201" t="s">
        <v>298</v>
      </c>
      <c r="AT163" s="201" t="s">
        <v>222</v>
      </c>
      <c r="AU163" s="201" t="s">
        <v>89</v>
      </c>
      <c r="AY163" s="17" t="s">
        <v>220</v>
      </c>
      <c r="BE163" s="202">
        <f t="shared" si="24"/>
        <v>0</v>
      </c>
      <c r="BF163" s="202">
        <f t="shared" si="25"/>
        <v>0</v>
      </c>
      <c r="BG163" s="202">
        <f t="shared" si="26"/>
        <v>0</v>
      </c>
      <c r="BH163" s="202">
        <f t="shared" si="27"/>
        <v>0</v>
      </c>
      <c r="BI163" s="202">
        <f t="shared" si="28"/>
        <v>0</v>
      </c>
      <c r="BJ163" s="17" t="s">
        <v>89</v>
      </c>
      <c r="BK163" s="202">
        <f t="shared" si="29"/>
        <v>0</v>
      </c>
      <c r="BL163" s="17" t="s">
        <v>298</v>
      </c>
      <c r="BM163" s="201" t="s">
        <v>480</v>
      </c>
    </row>
    <row r="164" spans="1:65" s="2" customFormat="1" ht="16.5" customHeight="1">
      <c r="A164" s="34"/>
      <c r="B164" s="35"/>
      <c r="C164" s="190" t="s">
        <v>357</v>
      </c>
      <c r="D164" s="190" t="s">
        <v>222</v>
      </c>
      <c r="E164" s="191" t="s">
        <v>2117</v>
      </c>
      <c r="F164" s="192" t="s">
        <v>2118</v>
      </c>
      <c r="G164" s="193" t="s">
        <v>405</v>
      </c>
      <c r="H164" s="194">
        <v>2</v>
      </c>
      <c r="I164" s="195"/>
      <c r="J164" s="196">
        <f t="shared" si="20"/>
        <v>0</v>
      </c>
      <c r="K164" s="192" t="s">
        <v>1</v>
      </c>
      <c r="L164" s="39"/>
      <c r="M164" s="197" t="s">
        <v>1</v>
      </c>
      <c r="N164" s="198" t="s">
        <v>42</v>
      </c>
      <c r="O164" s="71"/>
      <c r="P164" s="199">
        <f t="shared" si="21"/>
        <v>0</v>
      </c>
      <c r="Q164" s="199">
        <v>0</v>
      </c>
      <c r="R164" s="199">
        <f t="shared" si="22"/>
        <v>0</v>
      </c>
      <c r="S164" s="199">
        <v>0</v>
      </c>
      <c r="T164" s="200">
        <f t="shared" si="23"/>
        <v>0</v>
      </c>
      <c r="U164" s="34"/>
      <c r="V164" s="34"/>
      <c r="W164" s="34"/>
      <c r="X164" s="34"/>
      <c r="Y164" s="34"/>
      <c r="Z164" s="34"/>
      <c r="AA164" s="34"/>
      <c r="AB164" s="34"/>
      <c r="AC164" s="34"/>
      <c r="AD164" s="34"/>
      <c r="AE164" s="34"/>
      <c r="AR164" s="201" t="s">
        <v>298</v>
      </c>
      <c r="AT164" s="201" t="s">
        <v>222</v>
      </c>
      <c r="AU164" s="201" t="s">
        <v>89</v>
      </c>
      <c r="AY164" s="17" t="s">
        <v>220</v>
      </c>
      <c r="BE164" s="202">
        <f t="shared" si="24"/>
        <v>0</v>
      </c>
      <c r="BF164" s="202">
        <f t="shared" si="25"/>
        <v>0</v>
      </c>
      <c r="BG164" s="202">
        <f t="shared" si="26"/>
        <v>0</v>
      </c>
      <c r="BH164" s="202">
        <f t="shared" si="27"/>
        <v>0</v>
      </c>
      <c r="BI164" s="202">
        <f t="shared" si="28"/>
        <v>0</v>
      </c>
      <c r="BJ164" s="17" t="s">
        <v>89</v>
      </c>
      <c r="BK164" s="202">
        <f t="shared" si="29"/>
        <v>0</v>
      </c>
      <c r="BL164" s="17" t="s">
        <v>298</v>
      </c>
      <c r="BM164" s="201" t="s">
        <v>488</v>
      </c>
    </row>
    <row r="165" spans="1:65" s="2" customFormat="1" ht="16.5" customHeight="1">
      <c r="A165" s="34"/>
      <c r="B165" s="35"/>
      <c r="C165" s="190" t="s">
        <v>364</v>
      </c>
      <c r="D165" s="190" t="s">
        <v>222</v>
      </c>
      <c r="E165" s="191" t="s">
        <v>2119</v>
      </c>
      <c r="F165" s="192" t="s">
        <v>2120</v>
      </c>
      <c r="G165" s="193" t="s">
        <v>405</v>
      </c>
      <c r="H165" s="194">
        <v>1</v>
      </c>
      <c r="I165" s="195"/>
      <c r="J165" s="196">
        <f t="shared" si="20"/>
        <v>0</v>
      </c>
      <c r="K165" s="192" t="s">
        <v>1</v>
      </c>
      <c r="L165" s="39"/>
      <c r="M165" s="197" t="s">
        <v>1</v>
      </c>
      <c r="N165" s="198" t="s">
        <v>42</v>
      </c>
      <c r="O165" s="71"/>
      <c r="P165" s="199">
        <f t="shared" si="21"/>
        <v>0</v>
      </c>
      <c r="Q165" s="199">
        <v>0</v>
      </c>
      <c r="R165" s="199">
        <f t="shared" si="22"/>
        <v>0</v>
      </c>
      <c r="S165" s="199">
        <v>0</v>
      </c>
      <c r="T165" s="200">
        <f t="shared" si="23"/>
        <v>0</v>
      </c>
      <c r="U165" s="34"/>
      <c r="V165" s="34"/>
      <c r="W165" s="34"/>
      <c r="X165" s="34"/>
      <c r="Y165" s="34"/>
      <c r="Z165" s="34"/>
      <c r="AA165" s="34"/>
      <c r="AB165" s="34"/>
      <c r="AC165" s="34"/>
      <c r="AD165" s="34"/>
      <c r="AE165" s="34"/>
      <c r="AR165" s="201" t="s">
        <v>298</v>
      </c>
      <c r="AT165" s="201" t="s">
        <v>222</v>
      </c>
      <c r="AU165" s="201" t="s">
        <v>89</v>
      </c>
      <c r="AY165" s="17" t="s">
        <v>220</v>
      </c>
      <c r="BE165" s="202">
        <f t="shared" si="24"/>
        <v>0</v>
      </c>
      <c r="BF165" s="202">
        <f t="shared" si="25"/>
        <v>0</v>
      </c>
      <c r="BG165" s="202">
        <f t="shared" si="26"/>
        <v>0</v>
      </c>
      <c r="BH165" s="202">
        <f t="shared" si="27"/>
        <v>0</v>
      </c>
      <c r="BI165" s="202">
        <f t="shared" si="28"/>
        <v>0</v>
      </c>
      <c r="BJ165" s="17" t="s">
        <v>89</v>
      </c>
      <c r="BK165" s="202">
        <f t="shared" si="29"/>
        <v>0</v>
      </c>
      <c r="BL165" s="17" t="s">
        <v>298</v>
      </c>
      <c r="BM165" s="201" t="s">
        <v>508</v>
      </c>
    </row>
    <row r="166" spans="1:65" s="2" customFormat="1" ht="24">
      <c r="A166" s="34"/>
      <c r="B166" s="35"/>
      <c r="C166" s="190" t="s">
        <v>383</v>
      </c>
      <c r="D166" s="190" t="s">
        <v>222</v>
      </c>
      <c r="E166" s="191" t="s">
        <v>2121</v>
      </c>
      <c r="F166" s="192" t="s">
        <v>2122</v>
      </c>
      <c r="G166" s="193" t="s">
        <v>308</v>
      </c>
      <c r="H166" s="194">
        <v>2000</v>
      </c>
      <c r="I166" s="195"/>
      <c r="J166" s="196">
        <f t="shared" si="20"/>
        <v>0</v>
      </c>
      <c r="K166" s="192" t="s">
        <v>1</v>
      </c>
      <c r="L166" s="39"/>
      <c r="M166" s="197" t="s">
        <v>1</v>
      </c>
      <c r="N166" s="198" t="s">
        <v>42</v>
      </c>
      <c r="O166" s="71"/>
      <c r="P166" s="199">
        <f t="shared" si="21"/>
        <v>0</v>
      </c>
      <c r="Q166" s="199">
        <v>0</v>
      </c>
      <c r="R166" s="199">
        <f t="shared" si="22"/>
        <v>0</v>
      </c>
      <c r="S166" s="199">
        <v>0</v>
      </c>
      <c r="T166" s="200">
        <f t="shared" si="23"/>
        <v>0</v>
      </c>
      <c r="U166" s="34"/>
      <c r="V166" s="34"/>
      <c r="W166" s="34"/>
      <c r="X166" s="34"/>
      <c r="Y166" s="34"/>
      <c r="Z166" s="34"/>
      <c r="AA166" s="34"/>
      <c r="AB166" s="34"/>
      <c r="AC166" s="34"/>
      <c r="AD166" s="34"/>
      <c r="AE166" s="34"/>
      <c r="AR166" s="201" t="s">
        <v>298</v>
      </c>
      <c r="AT166" s="201" t="s">
        <v>222</v>
      </c>
      <c r="AU166" s="201" t="s">
        <v>89</v>
      </c>
      <c r="AY166" s="17" t="s">
        <v>220</v>
      </c>
      <c r="BE166" s="202">
        <f t="shared" si="24"/>
        <v>0</v>
      </c>
      <c r="BF166" s="202">
        <f t="shared" si="25"/>
        <v>0</v>
      </c>
      <c r="BG166" s="202">
        <f t="shared" si="26"/>
        <v>0</v>
      </c>
      <c r="BH166" s="202">
        <f t="shared" si="27"/>
        <v>0</v>
      </c>
      <c r="BI166" s="202">
        <f t="shared" si="28"/>
        <v>0</v>
      </c>
      <c r="BJ166" s="17" t="s">
        <v>89</v>
      </c>
      <c r="BK166" s="202">
        <f t="shared" si="29"/>
        <v>0</v>
      </c>
      <c r="BL166" s="17" t="s">
        <v>298</v>
      </c>
      <c r="BM166" s="201" t="s">
        <v>525</v>
      </c>
    </row>
    <row r="167" spans="1:65" s="2" customFormat="1" ht="16.5" customHeight="1">
      <c r="A167" s="34"/>
      <c r="B167" s="35"/>
      <c r="C167" s="190" t="s">
        <v>389</v>
      </c>
      <c r="D167" s="190" t="s">
        <v>222</v>
      </c>
      <c r="E167" s="191" t="s">
        <v>2123</v>
      </c>
      <c r="F167" s="192" t="s">
        <v>2124</v>
      </c>
      <c r="G167" s="193" t="s">
        <v>308</v>
      </c>
      <c r="H167" s="194">
        <v>20</v>
      </c>
      <c r="I167" s="195"/>
      <c r="J167" s="196">
        <f t="shared" si="20"/>
        <v>0</v>
      </c>
      <c r="K167" s="192" t="s">
        <v>1</v>
      </c>
      <c r="L167" s="39"/>
      <c r="M167" s="197" t="s">
        <v>1</v>
      </c>
      <c r="N167" s="198" t="s">
        <v>42</v>
      </c>
      <c r="O167" s="71"/>
      <c r="P167" s="199">
        <f t="shared" si="21"/>
        <v>0</v>
      </c>
      <c r="Q167" s="199">
        <v>0</v>
      </c>
      <c r="R167" s="199">
        <f t="shared" si="22"/>
        <v>0</v>
      </c>
      <c r="S167" s="199">
        <v>0</v>
      </c>
      <c r="T167" s="200">
        <f t="shared" si="23"/>
        <v>0</v>
      </c>
      <c r="U167" s="34"/>
      <c r="V167" s="34"/>
      <c r="W167" s="34"/>
      <c r="X167" s="34"/>
      <c r="Y167" s="34"/>
      <c r="Z167" s="34"/>
      <c r="AA167" s="34"/>
      <c r="AB167" s="34"/>
      <c r="AC167" s="34"/>
      <c r="AD167" s="34"/>
      <c r="AE167" s="34"/>
      <c r="AR167" s="201" t="s">
        <v>298</v>
      </c>
      <c r="AT167" s="201" t="s">
        <v>222</v>
      </c>
      <c r="AU167" s="201" t="s">
        <v>89</v>
      </c>
      <c r="AY167" s="17" t="s">
        <v>220</v>
      </c>
      <c r="BE167" s="202">
        <f t="shared" si="24"/>
        <v>0</v>
      </c>
      <c r="BF167" s="202">
        <f t="shared" si="25"/>
        <v>0</v>
      </c>
      <c r="BG167" s="202">
        <f t="shared" si="26"/>
        <v>0</v>
      </c>
      <c r="BH167" s="202">
        <f t="shared" si="27"/>
        <v>0</v>
      </c>
      <c r="BI167" s="202">
        <f t="shared" si="28"/>
        <v>0</v>
      </c>
      <c r="BJ167" s="17" t="s">
        <v>89</v>
      </c>
      <c r="BK167" s="202">
        <f t="shared" si="29"/>
        <v>0</v>
      </c>
      <c r="BL167" s="17" t="s">
        <v>298</v>
      </c>
      <c r="BM167" s="201" t="s">
        <v>540</v>
      </c>
    </row>
    <row r="168" spans="1:65" s="2" customFormat="1" ht="16.5" customHeight="1">
      <c r="A168" s="34"/>
      <c r="B168" s="35"/>
      <c r="C168" s="190" t="s">
        <v>394</v>
      </c>
      <c r="D168" s="190" t="s">
        <v>222</v>
      </c>
      <c r="E168" s="191" t="s">
        <v>2125</v>
      </c>
      <c r="F168" s="192" t="s">
        <v>2126</v>
      </c>
      <c r="G168" s="193" t="s">
        <v>308</v>
      </c>
      <c r="H168" s="194">
        <v>800</v>
      </c>
      <c r="I168" s="195"/>
      <c r="J168" s="196">
        <f t="shared" si="20"/>
        <v>0</v>
      </c>
      <c r="K168" s="192" t="s">
        <v>1</v>
      </c>
      <c r="L168" s="39"/>
      <c r="M168" s="197" t="s">
        <v>1</v>
      </c>
      <c r="N168" s="198" t="s">
        <v>42</v>
      </c>
      <c r="O168" s="71"/>
      <c r="P168" s="199">
        <f t="shared" si="21"/>
        <v>0</v>
      </c>
      <c r="Q168" s="199">
        <v>0</v>
      </c>
      <c r="R168" s="199">
        <f t="shared" si="22"/>
        <v>0</v>
      </c>
      <c r="S168" s="199">
        <v>0</v>
      </c>
      <c r="T168" s="200">
        <f t="shared" si="23"/>
        <v>0</v>
      </c>
      <c r="U168" s="34"/>
      <c r="V168" s="34"/>
      <c r="W168" s="34"/>
      <c r="X168" s="34"/>
      <c r="Y168" s="34"/>
      <c r="Z168" s="34"/>
      <c r="AA168" s="34"/>
      <c r="AB168" s="34"/>
      <c r="AC168" s="34"/>
      <c r="AD168" s="34"/>
      <c r="AE168" s="34"/>
      <c r="AR168" s="201" t="s">
        <v>298</v>
      </c>
      <c r="AT168" s="201" t="s">
        <v>222</v>
      </c>
      <c r="AU168" s="201" t="s">
        <v>89</v>
      </c>
      <c r="AY168" s="17" t="s">
        <v>220</v>
      </c>
      <c r="BE168" s="202">
        <f t="shared" si="24"/>
        <v>0</v>
      </c>
      <c r="BF168" s="202">
        <f t="shared" si="25"/>
        <v>0</v>
      </c>
      <c r="BG168" s="202">
        <f t="shared" si="26"/>
        <v>0</v>
      </c>
      <c r="BH168" s="202">
        <f t="shared" si="27"/>
        <v>0</v>
      </c>
      <c r="BI168" s="202">
        <f t="shared" si="28"/>
        <v>0</v>
      </c>
      <c r="BJ168" s="17" t="s">
        <v>89</v>
      </c>
      <c r="BK168" s="202">
        <f t="shared" si="29"/>
        <v>0</v>
      </c>
      <c r="BL168" s="17" t="s">
        <v>298</v>
      </c>
      <c r="BM168" s="201" t="s">
        <v>549</v>
      </c>
    </row>
    <row r="169" spans="1:65" s="2" customFormat="1" ht="36">
      <c r="A169" s="34"/>
      <c r="B169" s="35"/>
      <c r="C169" s="190" t="s">
        <v>399</v>
      </c>
      <c r="D169" s="190" t="s">
        <v>222</v>
      </c>
      <c r="E169" s="191" t="s">
        <v>2127</v>
      </c>
      <c r="F169" s="192" t="s">
        <v>2128</v>
      </c>
      <c r="G169" s="193" t="s">
        <v>405</v>
      </c>
      <c r="H169" s="194">
        <v>8</v>
      </c>
      <c r="I169" s="195"/>
      <c r="J169" s="196">
        <f t="shared" si="20"/>
        <v>0</v>
      </c>
      <c r="K169" s="192" t="s">
        <v>1</v>
      </c>
      <c r="L169" s="39"/>
      <c r="M169" s="197" t="s">
        <v>1</v>
      </c>
      <c r="N169" s="198" t="s">
        <v>42</v>
      </c>
      <c r="O169" s="71"/>
      <c r="P169" s="199">
        <f t="shared" si="21"/>
        <v>0</v>
      </c>
      <c r="Q169" s="199">
        <v>0</v>
      </c>
      <c r="R169" s="199">
        <f t="shared" si="22"/>
        <v>0</v>
      </c>
      <c r="S169" s="199">
        <v>0</v>
      </c>
      <c r="T169" s="200">
        <f t="shared" si="23"/>
        <v>0</v>
      </c>
      <c r="U169" s="34"/>
      <c r="V169" s="34"/>
      <c r="W169" s="34"/>
      <c r="X169" s="34"/>
      <c r="Y169" s="34"/>
      <c r="Z169" s="34"/>
      <c r="AA169" s="34"/>
      <c r="AB169" s="34"/>
      <c r="AC169" s="34"/>
      <c r="AD169" s="34"/>
      <c r="AE169" s="34"/>
      <c r="AR169" s="201" t="s">
        <v>298</v>
      </c>
      <c r="AT169" s="201" t="s">
        <v>222</v>
      </c>
      <c r="AU169" s="201" t="s">
        <v>89</v>
      </c>
      <c r="AY169" s="17" t="s">
        <v>220</v>
      </c>
      <c r="BE169" s="202">
        <f t="shared" si="24"/>
        <v>0</v>
      </c>
      <c r="BF169" s="202">
        <f t="shared" si="25"/>
        <v>0</v>
      </c>
      <c r="BG169" s="202">
        <f t="shared" si="26"/>
        <v>0</v>
      </c>
      <c r="BH169" s="202">
        <f t="shared" si="27"/>
        <v>0</v>
      </c>
      <c r="BI169" s="202">
        <f t="shared" si="28"/>
        <v>0</v>
      </c>
      <c r="BJ169" s="17" t="s">
        <v>89</v>
      </c>
      <c r="BK169" s="202">
        <f t="shared" si="29"/>
        <v>0</v>
      </c>
      <c r="BL169" s="17" t="s">
        <v>298</v>
      </c>
      <c r="BM169" s="201" t="s">
        <v>557</v>
      </c>
    </row>
    <row r="170" spans="1:65" s="2" customFormat="1" ht="44.25" customHeight="1">
      <c r="A170" s="34"/>
      <c r="B170" s="35"/>
      <c r="C170" s="190" t="s">
        <v>402</v>
      </c>
      <c r="D170" s="190" t="s">
        <v>222</v>
      </c>
      <c r="E170" s="191" t="s">
        <v>2129</v>
      </c>
      <c r="F170" s="192" t="s">
        <v>2130</v>
      </c>
      <c r="G170" s="193" t="s">
        <v>405</v>
      </c>
      <c r="H170" s="194">
        <v>1</v>
      </c>
      <c r="I170" s="195"/>
      <c r="J170" s="196">
        <f t="shared" si="20"/>
        <v>0</v>
      </c>
      <c r="K170" s="192" t="s">
        <v>1</v>
      </c>
      <c r="L170" s="39"/>
      <c r="M170" s="197" t="s">
        <v>1</v>
      </c>
      <c r="N170" s="198" t="s">
        <v>42</v>
      </c>
      <c r="O170" s="71"/>
      <c r="P170" s="199">
        <f t="shared" si="21"/>
        <v>0</v>
      </c>
      <c r="Q170" s="199">
        <v>0</v>
      </c>
      <c r="R170" s="199">
        <f t="shared" si="22"/>
        <v>0</v>
      </c>
      <c r="S170" s="199">
        <v>0</v>
      </c>
      <c r="T170" s="200">
        <f t="shared" si="23"/>
        <v>0</v>
      </c>
      <c r="U170" s="34"/>
      <c r="V170" s="34"/>
      <c r="W170" s="34"/>
      <c r="X170" s="34"/>
      <c r="Y170" s="34"/>
      <c r="Z170" s="34"/>
      <c r="AA170" s="34"/>
      <c r="AB170" s="34"/>
      <c r="AC170" s="34"/>
      <c r="AD170" s="34"/>
      <c r="AE170" s="34"/>
      <c r="AR170" s="201" t="s">
        <v>298</v>
      </c>
      <c r="AT170" s="201" t="s">
        <v>222</v>
      </c>
      <c r="AU170" s="201" t="s">
        <v>89</v>
      </c>
      <c r="AY170" s="17" t="s">
        <v>220</v>
      </c>
      <c r="BE170" s="202">
        <f t="shared" si="24"/>
        <v>0</v>
      </c>
      <c r="BF170" s="202">
        <f t="shared" si="25"/>
        <v>0</v>
      </c>
      <c r="BG170" s="202">
        <f t="shared" si="26"/>
        <v>0</v>
      </c>
      <c r="BH170" s="202">
        <f t="shared" si="27"/>
        <v>0</v>
      </c>
      <c r="BI170" s="202">
        <f t="shared" si="28"/>
        <v>0</v>
      </c>
      <c r="BJ170" s="17" t="s">
        <v>89</v>
      </c>
      <c r="BK170" s="202">
        <f t="shared" si="29"/>
        <v>0</v>
      </c>
      <c r="BL170" s="17" t="s">
        <v>298</v>
      </c>
      <c r="BM170" s="201" t="s">
        <v>568</v>
      </c>
    </row>
    <row r="171" spans="1:65" s="2" customFormat="1" ht="16.5" customHeight="1">
      <c r="A171" s="34"/>
      <c r="B171" s="35"/>
      <c r="C171" s="190" t="s">
        <v>407</v>
      </c>
      <c r="D171" s="190" t="s">
        <v>222</v>
      </c>
      <c r="E171" s="191" t="s">
        <v>2131</v>
      </c>
      <c r="F171" s="192" t="s">
        <v>2132</v>
      </c>
      <c r="G171" s="193" t="s">
        <v>405</v>
      </c>
      <c r="H171" s="194">
        <v>1</v>
      </c>
      <c r="I171" s="195"/>
      <c r="J171" s="196">
        <f t="shared" si="20"/>
        <v>0</v>
      </c>
      <c r="K171" s="192" t="s">
        <v>1</v>
      </c>
      <c r="L171" s="39"/>
      <c r="M171" s="197" t="s">
        <v>1</v>
      </c>
      <c r="N171" s="198" t="s">
        <v>42</v>
      </c>
      <c r="O171" s="71"/>
      <c r="P171" s="199">
        <f t="shared" si="21"/>
        <v>0</v>
      </c>
      <c r="Q171" s="199">
        <v>0</v>
      </c>
      <c r="R171" s="199">
        <f t="shared" si="22"/>
        <v>0</v>
      </c>
      <c r="S171" s="199">
        <v>0</v>
      </c>
      <c r="T171" s="200">
        <f t="shared" si="23"/>
        <v>0</v>
      </c>
      <c r="U171" s="34"/>
      <c r="V171" s="34"/>
      <c r="W171" s="34"/>
      <c r="X171" s="34"/>
      <c r="Y171" s="34"/>
      <c r="Z171" s="34"/>
      <c r="AA171" s="34"/>
      <c r="AB171" s="34"/>
      <c r="AC171" s="34"/>
      <c r="AD171" s="34"/>
      <c r="AE171" s="34"/>
      <c r="AR171" s="201" t="s">
        <v>298</v>
      </c>
      <c r="AT171" s="201" t="s">
        <v>222</v>
      </c>
      <c r="AU171" s="201" t="s">
        <v>89</v>
      </c>
      <c r="AY171" s="17" t="s">
        <v>220</v>
      </c>
      <c r="BE171" s="202">
        <f t="shared" si="24"/>
        <v>0</v>
      </c>
      <c r="BF171" s="202">
        <f t="shared" si="25"/>
        <v>0</v>
      </c>
      <c r="BG171" s="202">
        <f t="shared" si="26"/>
        <v>0</v>
      </c>
      <c r="BH171" s="202">
        <f t="shared" si="27"/>
        <v>0</v>
      </c>
      <c r="BI171" s="202">
        <f t="shared" si="28"/>
        <v>0</v>
      </c>
      <c r="BJ171" s="17" t="s">
        <v>89</v>
      </c>
      <c r="BK171" s="202">
        <f t="shared" si="29"/>
        <v>0</v>
      </c>
      <c r="BL171" s="17" t="s">
        <v>298</v>
      </c>
      <c r="BM171" s="201" t="s">
        <v>576</v>
      </c>
    </row>
    <row r="172" spans="1:65" s="2" customFormat="1" ht="16.5" customHeight="1">
      <c r="A172" s="34"/>
      <c r="B172" s="35"/>
      <c r="C172" s="190" t="s">
        <v>412</v>
      </c>
      <c r="D172" s="190" t="s">
        <v>222</v>
      </c>
      <c r="E172" s="191" t="s">
        <v>2133</v>
      </c>
      <c r="F172" s="192" t="s">
        <v>2134</v>
      </c>
      <c r="G172" s="193" t="s">
        <v>405</v>
      </c>
      <c r="H172" s="194">
        <v>1</v>
      </c>
      <c r="I172" s="195"/>
      <c r="J172" s="196">
        <f t="shared" si="20"/>
        <v>0</v>
      </c>
      <c r="K172" s="192" t="s">
        <v>1</v>
      </c>
      <c r="L172" s="39"/>
      <c r="M172" s="197" t="s">
        <v>1</v>
      </c>
      <c r="N172" s="198" t="s">
        <v>42</v>
      </c>
      <c r="O172" s="71"/>
      <c r="P172" s="199">
        <f t="shared" si="21"/>
        <v>0</v>
      </c>
      <c r="Q172" s="199">
        <v>0</v>
      </c>
      <c r="R172" s="199">
        <f t="shared" si="22"/>
        <v>0</v>
      </c>
      <c r="S172" s="199">
        <v>0</v>
      </c>
      <c r="T172" s="200">
        <f t="shared" si="23"/>
        <v>0</v>
      </c>
      <c r="U172" s="34"/>
      <c r="V172" s="34"/>
      <c r="W172" s="34"/>
      <c r="X172" s="34"/>
      <c r="Y172" s="34"/>
      <c r="Z172" s="34"/>
      <c r="AA172" s="34"/>
      <c r="AB172" s="34"/>
      <c r="AC172" s="34"/>
      <c r="AD172" s="34"/>
      <c r="AE172" s="34"/>
      <c r="AR172" s="201" t="s">
        <v>298</v>
      </c>
      <c r="AT172" s="201" t="s">
        <v>222</v>
      </c>
      <c r="AU172" s="201" t="s">
        <v>89</v>
      </c>
      <c r="AY172" s="17" t="s">
        <v>220</v>
      </c>
      <c r="BE172" s="202">
        <f t="shared" si="24"/>
        <v>0</v>
      </c>
      <c r="BF172" s="202">
        <f t="shared" si="25"/>
        <v>0</v>
      </c>
      <c r="BG172" s="202">
        <f t="shared" si="26"/>
        <v>0</v>
      </c>
      <c r="BH172" s="202">
        <f t="shared" si="27"/>
        <v>0</v>
      </c>
      <c r="BI172" s="202">
        <f t="shared" si="28"/>
        <v>0</v>
      </c>
      <c r="BJ172" s="17" t="s">
        <v>89</v>
      </c>
      <c r="BK172" s="202">
        <f t="shared" si="29"/>
        <v>0</v>
      </c>
      <c r="BL172" s="17" t="s">
        <v>298</v>
      </c>
      <c r="BM172" s="201" t="s">
        <v>585</v>
      </c>
    </row>
    <row r="173" spans="1:65" s="2" customFormat="1" ht="24">
      <c r="A173" s="34"/>
      <c r="B173" s="35"/>
      <c r="C173" s="190" t="s">
        <v>416</v>
      </c>
      <c r="D173" s="190" t="s">
        <v>222</v>
      </c>
      <c r="E173" s="191" t="s">
        <v>2135</v>
      </c>
      <c r="F173" s="192" t="s">
        <v>2136</v>
      </c>
      <c r="G173" s="193" t="s">
        <v>405</v>
      </c>
      <c r="H173" s="194">
        <v>1</v>
      </c>
      <c r="I173" s="195"/>
      <c r="J173" s="196">
        <f t="shared" si="20"/>
        <v>0</v>
      </c>
      <c r="K173" s="192" t="s">
        <v>1</v>
      </c>
      <c r="L173" s="39"/>
      <c r="M173" s="197" t="s">
        <v>1</v>
      </c>
      <c r="N173" s="198" t="s">
        <v>42</v>
      </c>
      <c r="O173" s="71"/>
      <c r="P173" s="199">
        <f t="shared" si="21"/>
        <v>0</v>
      </c>
      <c r="Q173" s="199">
        <v>0</v>
      </c>
      <c r="R173" s="199">
        <f t="shared" si="22"/>
        <v>0</v>
      </c>
      <c r="S173" s="199">
        <v>0</v>
      </c>
      <c r="T173" s="200">
        <f t="shared" si="23"/>
        <v>0</v>
      </c>
      <c r="U173" s="34"/>
      <c r="V173" s="34"/>
      <c r="W173" s="34"/>
      <c r="X173" s="34"/>
      <c r="Y173" s="34"/>
      <c r="Z173" s="34"/>
      <c r="AA173" s="34"/>
      <c r="AB173" s="34"/>
      <c r="AC173" s="34"/>
      <c r="AD173" s="34"/>
      <c r="AE173" s="34"/>
      <c r="AR173" s="201" t="s">
        <v>298</v>
      </c>
      <c r="AT173" s="201" t="s">
        <v>222</v>
      </c>
      <c r="AU173" s="201" t="s">
        <v>89</v>
      </c>
      <c r="AY173" s="17" t="s">
        <v>220</v>
      </c>
      <c r="BE173" s="202">
        <f t="shared" si="24"/>
        <v>0</v>
      </c>
      <c r="BF173" s="202">
        <f t="shared" si="25"/>
        <v>0</v>
      </c>
      <c r="BG173" s="202">
        <f t="shared" si="26"/>
        <v>0</v>
      </c>
      <c r="BH173" s="202">
        <f t="shared" si="27"/>
        <v>0</v>
      </c>
      <c r="BI173" s="202">
        <f t="shared" si="28"/>
        <v>0</v>
      </c>
      <c r="BJ173" s="17" t="s">
        <v>89</v>
      </c>
      <c r="BK173" s="202">
        <f t="shared" si="29"/>
        <v>0</v>
      </c>
      <c r="BL173" s="17" t="s">
        <v>298</v>
      </c>
      <c r="BM173" s="201" t="s">
        <v>614</v>
      </c>
    </row>
    <row r="174" spans="1:65" s="2" customFormat="1" ht="16.5" customHeight="1">
      <c r="A174" s="34"/>
      <c r="B174" s="35"/>
      <c r="C174" s="190" t="s">
        <v>420</v>
      </c>
      <c r="D174" s="190" t="s">
        <v>222</v>
      </c>
      <c r="E174" s="191" t="s">
        <v>2137</v>
      </c>
      <c r="F174" s="192" t="s">
        <v>2138</v>
      </c>
      <c r="G174" s="193" t="s">
        <v>405</v>
      </c>
      <c r="H174" s="194">
        <v>1</v>
      </c>
      <c r="I174" s="195"/>
      <c r="J174" s="196">
        <f t="shared" si="20"/>
        <v>0</v>
      </c>
      <c r="K174" s="192" t="s">
        <v>1</v>
      </c>
      <c r="L174" s="39"/>
      <c r="M174" s="197" t="s">
        <v>1</v>
      </c>
      <c r="N174" s="198" t="s">
        <v>42</v>
      </c>
      <c r="O174" s="71"/>
      <c r="P174" s="199">
        <f t="shared" si="21"/>
        <v>0</v>
      </c>
      <c r="Q174" s="199">
        <v>0</v>
      </c>
      <c r="R174" s="199">
        <f t="shared" si="22"/>
        <v>0</v>
      </c>
      <c r="S174" s="199">
        <v>0</v>
      </c>
      <c r="T174" s="200">
        <f t="shared" si="23"/>
        <v>0</v>
      </c>
      <c r="U174" s="34"/>
      <c r="V174" s="34"/>
      <c r="W174" s="34"/>
      <c r="X174" s="34"/>
      <c r="Y174" s="34"/>
      <c r="Z174" s="34"/>
      <c r="AA174" s="34"/>
      <c r="AB174" s="34"/>
      <c r="AC174" s="34"/>
      <c r="AD174" s="34"/>
      <c r="AE174" s="34"/>
      <c r="AR174" s="201" t="s">
        <v>298</v>
      </c>
      <c r="AT174" s="201" t="s">
        <v>222</v>
      </c>
      <c r="AU174" s="201" t="s">
        <v>89</v>
      </c>
      <c r="AY174" s="17" t="s">
        <v>220</v>
      </c>
      <c r="BE174" s="202">
        <f t="shared" si="24"/>
        <v>0</v>
      </c>
      <c r="BF174" s="202">
        <f t="shared" si="25"/>
        <v>0</v>
      </c>
      <c r="BG174" s="202">
        <f t="shared" si="26"/>
        <v>0</v>
      </c>
      <c r="BH174" s="202">
        <f t="shared" si="27"/>
        <v>0</v>
      </c>
      <c r="BI174" s="202">
        <f t="shared" si="28"/>
        <v>0</v>
      </c>
      <c r="BJ174" s="17" t="s">
        <v>89</v>
      </c>
      <c r="BK174" s="202">
        <f t="shared" si="29"/>
        <v>0</v>
      </c>
      <c r="BL174" s="17" t="s">
        <v>298</v>
      </c>
      <c r="BM174" s="201" t="s">
        <v>623</v>
      </c>
    </row>
    <row r="175" spans="1:65" s="2" customFormat="1" ht="21.75" customHeight="1">
      <c r="A175" s="34"/>
      <c r="B175" s="35"/>
      <c r="C175" s="190" t="s">
        <v>424</v>
      </c>
      <c r="D175" s="190" t="s">
        <v>222</v>
      </c>
      <c r="E175" s="191" t="s">
        <v>2139</v>
      </c>
      <c r="F175" s="192" t="s">
        <v>2140</v>
      </c>
      <c r="G175" s="193" t="s">
        <v>405</v>
      </c>
      <c r="H175" s="194">
        <v>1</v>
      </c>
      <c r="I175" s="195"/>
      <c r="J175" s="196">
        <f t="shared" si="20"/>
        <v>0</v>
      </c>
      <c r="K175" s="192" t="s">
        <v>1</v>
      </c>
      <c r="L175" s="39"/>
      <c r="M175" s="197" t="s">
        <v>1</v>
      </c>
      <c r="N175" s="198" t="s">
        <v>42</v>
      </c>
      <c r="O175" s="71"/>
      <c r="P175" s="199">
        <f t="shared" si="21"/>
        <v>0</v>
      </c>
      <c r="Q175" s="199">
        <v>0</v>
      </c>
      <c r="R175" s="199">
        <f t="shared" si="22"/>
        <v>0</v>
      </c>
      <c r="S175" s="199">
        <v>0</v>
      </c>
      <c r="T175" s="200">
        <f t="shared" si="23"/>
        <v>0</v>
      </c>
      <c r="U175" s="34"/>
      <c r="V175" s="34"/>
      <c r="W175" s="34"/>
      <c r="X175" s="34"/>
      <c r="Y175" s="34"/>
      <c r="Z175" s="34"/>
      <c r="AA175" s="34"/>
      <c r="AB175" s="34"/>
      <c r="AC175" s="34"/>
      <c r="AD175" s="34"/>
      <c r="AE175" s="34"/>
      <c r="AR175" s="201" t="s">
        <v>298</v>
      </c>
      <c r="AT175" s="201" t="s">
        <v>222</v>
      </c>
      <c r="AU175" s="201" t="s">
        <v>89</v>
      </c>
      <c r="AY175" s="17" t="s">
        <v>220</v>
      </c>
      <c r="BE175" s="202">
        <f t="shared" si="24"/>
        <v>0</v>
      </c>
      <c r="BF175" s="202">
        <f t="shared" si="25"/>
        <v>0</v>
      </c>
      <c r="BG175" s="202">
        <f t="shared" si="26"/>
        <v>0</v>
      </c>
      <c r="BH175" s="202">
        <f t="shared" si="27"/>
        <v>0</v>
      </c>
      <c r="BI175" s="202">
        <f t="shared" si="28"/>
        <v>0</v>
      </c>
      <c r="BJ175" s="17" t="s">
        <v>89</v>
      </c>
      <c r="BK175" s="202">
        <f t="shared" si="29"/>
        <v>0</v>
      </c>
      <c r="BL175" s="17" t="s">
        <v>298</v>
      </c>
      <c r="BM175" s="201" t="s">
        <v>633</v>
      </c>
    </row>
    <row r="176" spans="1:65" s="2" customFormat="1" ht="21.75" customHeight="1">
      <c r="A176" s="34"/>
      <c r="B176" s="35"/>
      <c r="C176" s="190" t="s">
        <v>428</v>
      </c>
      <c r="D176" s="190" t="s">
        <v>222</v>
      </c>
      <c r="E176" s="191" t="s">
        <v>2141</v>
      </c>
      <c r="F176" s="192" t="s">
        <v>2142</v>
      </c>
      <c r="G176" s="193" t="s">
        <v>405</v>
      </c>
      <c r="H176" s="194">
        <v>1</v>
      </c>
      <c r="I176" s="195"/>
      <c r="J176" s="196">
        <f t="shared" si="20"/>
        <v>0</v>
      </c>
      <c r="K176" s="192" t="s">
        <v>1</v>
      </c>
      <c r="L176" s="39"/>
      <c r="M176" s="197" t="s">
        <v>1</v>
      </c>
      <c r="N176" s="198" t="s">
        <v>42</v>
      </c>
      <c r="O176" s="71"/>
      <c r="P176" s="199">
        <f t="shared" si="21"/>
        <v>0</v>
      </c>
      <c r="Q176" s="199">
        <v>0</v>
      </c>
      <c r="R176" s="199">
        <f t="shared" si="22"/>
        <v>0</v>
      </c>
      <c r="S176" s="199">
        <v>0</v>
      </c>
      <c r="T176" s="200">
        <f t="shared" si="23"/>
        <v>0</v>
      </c>
      <c r="U176" s="34"/>
      <c r="V176" s="34"/>
      <c r="W176" s="34"/>
      <c r="X176" s="34"/>
      <c r="Y176" s="34"/>
      <c r="Z176" s="34"/>
      <c r="AA176" s="34"/>
      <c r="AB176" s="34"/>
      <c r="AC176" s="34"/>
      <c r="AD176" s="34"/>
      <c r="AE176" s="34"/>
      <c r="AR176" s="201" t="s">
        <v>298</v>
      </c>
      <c r="AT176" s="201" t="s">
        <v>222</v>
      </c>
      <c r="AU176" s="201" t="s">
        <v>89</v>
      </c>
      <c r="AY176" s="17" t="s">
        <v>220</v>
      </c>
      <c r="BE176" s="202">
        <f t="shared" si="24"/>
        <v>0</v>
      </c>
      <c r="BF176" s="202">
        <f t="shared" si="25"/>
        <v>0</v>
      </c>
      <c r="BG176" s="202">
        <f t="shared" si="26"/>
        <v>0</v>
      </c>
      <c r="BH176" s="202">
        <f t="shared" si="27"/>
        <v>0</v>
      </c>
      <c r="BI176" s="202">
        <f t="shared" si="28"/>
        <v>0</v>
      </c>
      <c r="BJ176" s="17" t="s">
        <v>89</v>
      </c>
      <c r="BK176" s="202">
        <f t="shared" si="29"/>
        <v>0</v>
      </c>
      <c r="BL176" s="17" t="s">
        <v>298</v>
      </c>
      <c r="BM176" s="201" t="s">
        <v>643</v>
      </c>
    </row>
    <row r="177" spans="1:65" s="2" customFormat="1" ht="24">
      <c r="A177" s="34"/>
      <c r="B177" s="35"/>
      <c r="C177" s="190" t="s">
        <v>432</v>
      </c>
      <c r="D177" s="190" t="s">
        <v>222</v>
      </c>
      <c r="E177" s="191" t="s">
        <v>2143</v>
      </c>
      <c r="F177" s="192" t="s">
        <v>2144</v>
      </c>
      <c r="G177" s="193" t="s">
        <v>996</v>
      </c>
      <c r="H177" s="246"/>
      <c r="I177" s="195"/>
      <c r="J177" s="196">
        <f t="shared" si="20"/>
        <v>0</v>
      </c>
      <c r="K177" s="192" t="s">
        <v>1</v>
      </c>
      <c r="L177" s="39"/>
      <c r="M177" s="197" t="s">
        <v>1</v>
      </c>
      <c r="N177" s="198" t="s">
        <v>42</v>
      </c>
      <c r="O177" s="71"/>
      <c r="P177" s="199">
        <f t="shared" si="21"/>
        <v>0</v>
      </c>
      <c r="Q177" s="199">
        <v>0</v>
      </c>
      <c r="R177" s="199">
        <f t="shared" si="22"/>
        <v>0</v>
      </c>
      <c r="S177" s="199">
        <v>0</v>
      </c>
      <c r="T177" s="200">
        <f t="shared" si="23"/>
        <v>0</v>
      </c>
      <c r="U177" s="34"/>
      <c r="V177" s="34"/>
      <c r="W177" s="34"/>
      <c r="X177" s="34"/>
      <c r="Y177" s="34"/>
      <c r="Z177" s="34"/>
      <c r="AA177" s="34"/>
      <c r="AB177" s="34"/>
      <c r="AC177" s="34"/>
      <c r="AD177" s="34"/>
      <c r="AE177" s="34"/>
      <c r="AR177" s="201" t="s">
        <v>298</v>
      </c>
      <c r="AT177" s="201" t="s">
        <v>222</v>
      </c>
      <c r="AU177" s="201" t="s">
        <v>89</v>
      </c>
      <c r="AY177" s="17" t="s">
        <v>220</v>
      </c>
      <c r="BE177" s="202">
        <f t="shared" si="24"/>
        <v>0</v>
      </c>
      <c r="BF177" s="202">
        <f t="shared" si="25"/>
        <v>0</v>
      </c>
      <c r="BG177" s="202">
        <f t="shared" si="26"/>
        <v>0</v>
      </c>
      <c r="BH177" s="202">
        <f t="shared" si="27"/>
        <v>0</v>
      </c>
      <c r="BI177" s="202">
        <f t="shared" si="28"/>
        <v>0</v>
      </c>
      <c r="BJ177" s="17" t="s">
        <v>89</v>
      </c>
      <c r="BK177" s="202">
        <f t="shared" si="29"/>
        <v>0</v>
      </c>
      <c r="BL177" s="17" t="s">
        <v>298</v>
      </c>
      <c r="BM177" s="201" t="s">
        <v>653</v>
      </c>
    </row>
    <row r="178" spans="2:63" s="12" customFormat="1" ht="22.9" customHeight="1">
      <c r="B178" s="174"/>
      <c r="C178" s="175"/>
      <c r="D178" s="176" t="s">
        <v>75</v>
      </c>
      <c r="E178" s="188" t="s">
        <v>1823</v>
      </c>
      <c r="F178" s="188" t="s">
        <v>2145</v>
      </c>
      <c r="G178" s="175"/>
      <c r="H178" s="175"/>
      <c r="I178" s="178"/>
      <c r="J178" s="189">
        <f>BK178</f>
        <v>0</v>
      </c>
      <c r="K178" s="175"/>
      <c r="L178" s="180"/>
      <c r="M178" s="181"/>
      <c r="N178" s="182"/>
      <c r="O178" s="182"/>
      <c r="P178" s="183">
        <f>SUM(P179:P204)</f>
        <v>0</v>
      </c>
      <c r="Q178" s="182"/>
      <c r="R178" s="183">
        <f>SUM(R179:R204)</f>
        <v>0</v>
      </c>
      <c r="S178" s="182"/>
      <c r="T178" s="184">
        <f>SUM(T179:T204)</f>
        <v>0</v>
      </c>
      <c r="AR178" s="185" t="s">
        <v>83</v>
      </c>
      <c r="AT178" s="186" t="s">
        <v>75</v>
      </c>
      <c r="AU178" s="186" t="s">
        <v>83</v>
      </c>
      <c r="AY178" s="185" t="s">
        <v>220</v>
      </c>
      <c r="BK178" s="187">
        <f>SUM(BK179:BK204)</f>
        <v>0</v>
      </c>
    </row>
    <row r="179" spans="1:65" s="2" customFormat="1" ht="16.5" customHeight="1">
      <c r="A179" s="34"/>
      <c r="B179" s="35"/>
      <c r="C179" s="190" t="s">
        <v>436</v>
      </c>
      <c r="D179" s="190" t="s">
        <v>222</v>
      </c>
      <c r="E179" s="191" t="s">
        <v>2146</v>
      </c>
      <c r="F179" s="192" t="s">
        <v>2147</v>
      </c>
      <c r="G179" s="193" t="s">
        <v>405</v>
      </c>
      <c r="H179" s="194">
        <v>250</v>
      </c>
      <c r="I179" s="195"/>
      <c r="J179" s="196">
        <f aca="true" t="shared" si="30" ref="J179:J204">ROUND(I179*H179,2)</f>
        <v>0</v>
      </c>
      <c r="K179" s="192" t="s">
        <v>1</v>
      </c>
      <c r="L179" s="39"/>
      <c r="M179" s="197" t="s">
        <v>1</v>
      </c>
      <c r="N179" s="198" t="s">
        <v>42</v>
      </c>
      <c r="O179" s="71"/>
      <c r="P179" s="199">
        <f aca="true" t="shared" si="31" ref="P179:P204">O179*H179</f>
        <v>0</v>
      </c>
      <c r="Q179" s="199">
        <v>0</v>
      </c>
      <c r="R179" s="199">
        <f aca="true" t="shared" si="32" ref="R179:R204">Q179*H179</f>
        <v>0</v>
      </c>
      <c r="S179" s="199">
        <v>0</v>
      </c>
      <c r="T179" s="200">
        <f aca="true" t="shared" si="33" ref="T179:T204">S179*H179</f>
        <v>0</v>
      </c>
      <c r="U179" s="34"/>
      <c r="V179" s="34"/>
      <c r="W179" s="34"/>
      <c r="X179" s="34"/>
      <c r="Y179" s="34"/>
      <c r="Z179" s="34"/>
      <c r="AA179" s="34"/>
      <c r="AB179" s="34"/>
      <c r="AC179" s="34"/>
      <c r="AD179" s="34"/>
      <c r="AE179" s="34"/>
      <c r="AR179" s="201" t="s">
        <v>298</v>
      </c>
      <c r="AT179" s="201" t="s">
        <v>222</v>
      </c>
      <c r="AU179" s="201" t="s">
        <v>89</v>
      </c>
      <c r="AY179" s="17" t="s">
        <v>220</v>
      </c>
      <c r="BE179" s="202">
        <f aca="true" t="shared" si="34" ref="BE179:BE204">IF(N179="základní",J179,0)</f>
        <v>0</v>
      </c>
      <c r="BF179" s="202">
        <f aca="true" t="shared" si="35" ref="BF179:BF204">IF(N179="snížená",J179,0)</f>
        <v>0</v>
      </c>
      <c r="BG179" s="202">
        <f aca="true" t="shared" si="36" ref="BG179:BG204">IF(N179="zákl. přenesená",J179,0)</f>
        <v>0</v>
      </c>
      <c r="BH179" s="202">
        <f aca="true" t="shared" si="37" ref="BH179:BH204">IF(N179="sníž. přenesená",J179,0)</f>
        <v>0</v>
      </c>
      <c r="BI179" s="202">
        <f aca="true" t="shared" si="38" ref="BI179:BI204">IF(N179="nulová",J179,0)</f>
        <v>0</v>
      </c>
      <c r="BJ179" s="17" t="s">
        <v>89</v>
      </c>
      <c r="BK179" s="202">
        <f aca="true" t="shared" si="39" ref="BK179:BK204">ROUND(I179*H179,2)</f>
        <v>0</v>
      </c>
      <c r="BL179" s="17" t="s">
        <v>298</v>
      </c>
      <c r="BM179" s="201" t="s">
        <v>662</v>
      </c>
    </row>
    <row r="180" spans="1:65" s="2" customFormat="1" ht="16.5" customHeight="1">
      <c r="A180" s="34"/>
      <c r="B180" s="35"/>
      <c r="C180" s="190" t="s">
        <v>440</v>
      </c>
      <c r="D180" s="190" t="s">
        <v>222</v>
      </c>
      <c r="E180" s="191" t="s">
        <v>2148</v>
      </c>
      <c r="F180" s="192" t="s">
        <v>2149</v>
      </c>
      <c r="G180" s="193" t="s">
        <v>405</v>
      </c>
      <c r="H180" s="194">
        <v>10</v>
      </c>
      <c r="I180" s="195"/>
      <c r="J180" s="196">
        <f t="shared" si="30"/>
        <v>0</v>
      </c>
      <c r="K180" s="192" t="s">
        <v>1</v>
      </c>
      <c r="L180" s="39"/>
      <c r="M180" s="197" t="s">
        <v>1</v>
      </c>
      <c r="N180" s="198" t="s">
        <v>42</v>
      </c>
      <c r="O180" s="71"/>
      <c r="P180" s="199">
        <f t="shared" si="31"/>
        <v>0</v>
      </c>
      <c r="Q180" s="199">
        <v>0</v>
      </c>
      <c r="R180" s="199">
        <f t="shared" si="32"/>
        <v>0</v>
      </c>
      <c r="S180" s="199">
        <v>0</v>
      </c>
      <c r="T180" s="200">
        <f t="shared" si="33"/>
        <v>0</v>
      </c>
      <c r="U180" s="34"/>
      <c r="V180" s="34"/>
      <c r="W180" s="34"/>
      <c r="X180" s="34"/>
      <c r="Y180" s="34"/>
      <c r="Z180" s="34"/>
      <c r="AA180" s="34"/>
      <c r="AB180" s="34"/>
      <c r="AC180" s="34"/>
      <c r="AD180" s="34"/>
      <c r="AE180" s="34"/>
      <c r="AR180" s="201" t="s">
        <v>298</v>
      </c>
      <c r="AT180" s="201" t="s">
        <v>222</v>
      </c>
      <c r="AU180" s="201" t="s">
        <v>89</v>
      </c>
      <c r="AY180" s="17" t="s">
        <v>220</v>
      </c>
      <c r="BE180" s="202">
        <f t="shared" si="34"/>
        <v>0</v>
      </c>
      <c r="BF180" s="202">
        <f t="shared" si="35"/>
        <v>0</v>
      </c>
      <c r="BG180" s="202">
        <f t="shared" si="36"/>
        <v>0</v>
      </c>
      <c r="BH180" s="202">
        <f t="shared" si="37"/>
        <v>0</v>
      </c>
      <c r="BI180" s="202">
        <f t="shared" si="38"/>
        <v>0</v>
      </c>
      <c r="BJ180" s="17" t="s">
        <v>89</v>
      </c>
      <c r="BK180" s="202">
        <f t="shared" si="39"/>
        <v>0</v>
      </c>
      <c r="BL180" s="17" t="s">
        <v>298</v>
      </c>
      <c r="BM180" s="201" t="s">
        <v>674</v>
      </c>
    </row>
    <row r="181" spans="1:65" s="2" customFormat="1" ht="16.5" customHeight="1">
      <c r="A181" s="34"/>
      <c r="B181" s="35"/>
      <c r="C181" s="190" t="s">
        <v>444</v>
      </c>
      <c r="D181" s="190" t="s">
        <v>222</v>
      </c>
      <c r="E181" s="191" t="s">
        <v>2150</v>
      </c>
      <c r="F181" s="192" t="s">
        <v>2151</v>
      </c>
      <c r="G181" s="193" t="s">
        <v>405</v>
      </c>
      <c r="H181" s="194">
        <v>20</v>
      </c>
      <c r="I181" s="195"/>
      <c r="J181" s="196">
        <f t="shared" si="30"/>
        <v>0</v>
      </c>
      <c r="K181" s="192" t="s">
        <v>1</v>
      </c>
      <c r="L181" s="39"/>
      <c r="M181" s="197" t="s">
        <v>1</v>
      </c>
      <c r="N181" s="198" t="s">
        <v>42</v>
      </c>
      <c r="O181" s="71"/>
      <c r="P181" s="199">
        <f t="shared" si="31"/>
        <v>0</v>
      </c>
      <c r="Q181" s="199">
        <v>0</v>
      </c>
      <c r="R181" s="199">
        <f t="shared" si="32"/>
        <v>0</v>
      </c>
      <c r="S181" s="199">
        <v>0</v>
      </c>
      <c r="T181" s="200">
        <f t="shared" si="33"/>
        <v>0</v>
      </c>
      <c r="U181" s="34"/>
      <c r="V181" s="34"/>
      <c r="W181" s="34"/>
      <c r="X181" s="34"/>
      <c r="Y181" s="34"/>
      <c r="Z181" s="34"/>
      <c r="AA181" s="34"/>
      <c r="AB181" s="34"/>
      <c r="AC181" s="34"/>
      <c r="AD181" s="34"/>
      <c r="AE181" s="34"/>
      <c r="AR181" s="201" t="s">
        <v>298</v>
      </c>
      <c r="AT181" s="201" t="s">
        <v>222</v>
      </c>
      <c r="AU181" s="201" t="s">
        <v>89</v>
      </c>
      <c r="AY181" s="17" t="s">
        <v>220</v>
      </c>
      <c r="BE181" s="202">
        <f t="shared" si="34"/>
        <v>0</v>
      </c>
      <c r="BF181" s="202">
        <f t="shared" si="35"/>
        <v>0</v>
      </c>
      <c r="BG181" s="202">
        <f t="shared" si="36"/>
        <v>0</v>
      </c>
      <c r="BH181" s="202">
        <f t="shared" si="37"/>
        <v>0</v>
      </c>
      <c r="BI181" s="202">
        <f t="shared" si="38"/>
        <v>0</v>
      </c>
      <c r="BJ181" s="17" t="s">
        <v>89</v>
      </c>
      <c r="BK181" s="202">
        <f t="shared" si="39"/>
        <v>0</v>
      </c>
      <c r="BL181" s="17" t="s">
        <v>298</v>
      </c>
      <c r="BM181" s="201" t="s">
        <v>684</v>
      </c>
    </row>
    <row r="182" spans="1:65" s="2" customFormat="1" ht="16.5" customHeight="1">
      <c r="A182" s="34"/>
      <c r="B182" s="35"/>
      <c r="C182" s="190" t="s">
        <v>448</v>
      </c>
      <c r="D182" s="190" t="s">
        <v>222</v>
      </c>
      <c r="E182" s="191" t="s">
        <v>2152</v>
      </c>
      <c r="F182" s="192" t="s">
        <v>2153</v>
      </c>
      <c r="G182" s="193" t="s">
        <v>405</v>
      </c>
      <c r="H182" s="194">
        <v>10</v>
      </c>
      <c r="I182" s="195"/>
      <c r="J182" s="196">
        <f t="shared" si="30"/>
        <v>0</v>
      </c>
      <c r="K182" s="192" t="s">
        <v>1</v>
      </c>
      <c r="L182" s="39"/>
      <c r="M182" s="197" t="s">
        <v>1</v>
      </c>
      <c r="N182" s="198" t="s">
        <v>42</v>
      </c>
      <c r="O182" s="71"/>
      <c r="P182" s="199">
        <f t="shared" si="31"/>
        <v>0</v>
      </c>
      <c r="Q182" s="199">
        <v>0</v>
      </c>
      <c r="R182" s="199">
        <f t="shared" si="32"/>
        <v>0</v>
      </c>
      <c r="S182" s="199">
        <v>0</v>
      </c>
      <c r="T182" s="200">
        <f t="shared" si="33"/>
        <v>0</v>
      </c>
      <c r="U182" s="34"/>
      <c r="V182" s="34"/>
      <c r="W182" s="34"/>
      <c r="X182" s="34"/>
      <c r="Y182" s="34"/>
      <c r="Z182" s="34"/>
      <c r="AA182" s="34"/>
      <c r="AB182" s="34"/>
      <c r="AC182" s="34"/>
      <c r="AD182" s="34"/>
      <c r="AE182" s="34"/>
      <c r="AR182" s="201" t="s">
        <v>298</v>
      </c>
      <c r="AT182" s="201" t="s">
        <v>222</v>
      </c>
      <c r="AU182" s="201" t="s">
        <v>89</v>
      </c>
      <c r="AY182" s="17" t="s">
        <v>220</v>
      </c>
      <c r="BE182" s="202">
        <f t="shared" si="34"/>
        <v>0</v>
      </c>
      <c r="BF182" s="202">
        <f t="shared" si="35"/>
        <v>0</v>
      </c>
      <c r="BG182" s="202">
        <f t="shared" si="36"/>
        <v>0</v>
      </c>
      <c r="BH182" s="202">
        <f t="shared" si="37"/>
        <v>0</v>
      </c>
      <c r="BI182" s="202">
        <f t="shared" si="38"/>
        <v>0</v>
      </c>
      <c r="BJ182" s="17" t="s">
        <v>89</v>
      </c>
      <c r="BK182" s="202">
        <f t="shared" si="39"/>
        <v>0</v>
      </c>
      <c r="BL182" s="17" t="s">
        <v>298</v>
      </c>
      <c r="BM182" s="201" t="s">
        <v>692</v>
      </c>
    </row>
    <row r="183" spans="1:65" s="2" customFormat="1" ht="21.75" customHeight="1">
      <c r="A183" s="34"/>
      <c r="B183" s="35"/>
      <c r="C183" s="190" t="s">
        <v>452</v>
      </c>
      <c r="D183" s="190" t="s">
        <v>222</v>
      </c>
      <c r="E183" s="191" t="s">
        <v>2154</v>
      </c>
      <c r="F183" s="192" t="s">
        <v>2155</v>
      </c>
      <c r="G183" s="193" t="s">
        <v>405</v>
      </c>
      <c r="H183" s="194">
        <v>20</v>
      </c>
      <c r="I183" s="195"/>
      <c r="J183" s="196">
        <f t="shared" si="30"/>
        <v>0</v>
      </c>
      <c r="K183" s="192" t="s">
        <v>1</v>
      </c>
      <c r="L183" s="39"/>
      <c r="M183" s="197" t="s">
        <v>1</v>
      </c>
      <c r="N183" s="198" t="s">
        <v>42</v>
      </c>
      <c r="O183" s="71"/>
      <c r="P183" s="199">
        <f t="shared" si="31"/>
        <v>0</v>
      </c>
      <c r="Q183" s="199">
        <v>0</v>
      </c>
      <c r="R183" s="199">
        <f t="shared" si="32"/>
        <v>0</v>
      </c>
      <c r="S183" s="199">
        <v>0</v>
      </c>
      <c r="T183" s="200">
        <f t="shared" si="33"/>
        <v>0</v>
      </c>
      <c r="U183" s="34"/>
      <c r="V183" s="34"/>
      <c r="W183" s="34"/>
      <c r="X183" s="34"/>
      <c r="Y183" s="34"/>
      <c r="Z183" s="34"/>
      <c r="AA183" s="34"/>
      <c r="AB183" s="34"/>
      <c r="AC183" s="34"/>
      <c r="AD183" s="34"/>
      <c r="AE183" s="34"/>
      <c r="AR183" s="201" t="s">
        <v>298</v>
      </c>
      <c r="AT183" s="201" t="s">
        <v>222</v>
      </c>
      <c r="AU183" s="201" t="s">
        <v>89</v>
      </c>
      <c r="AY183" s="17" t="s">
        <v>220</v>
      </c>
      <c r="BE183" s="202">
        <f t="shared" si="34"/>
        <v>0</v>
      </c>
      <c r="BF183" s="202">
        <f t="shared" si="35"/>
        <v>0</v>
      </c>
      <c r="BG183" s="202">
        <f t="shared" si="36"/>
        <v>0</v>
      </c>
      <c r="BH183" s="202">
        <f t="shared" si="37"/>
        <v>0</v>
      </c>
      <c r="BI183" s="202">
        <f t="shared" si="38"/>
        <v>0</v>
      </c>
      <c r="BJ183" s="17" t="s">
        <v>89</v>
      </c>
      <c r="BK183" s="202">
        <f t="shared" si="39"/>
        <v>0</v>
      </c>
      <c r="BL183" s="17" t="s">
        <v>298</v>
      </c>
      <c r="BM183" s="201" t="s">
        <v>701</v>
      </c>
    </row>
    <row r="184" spans="1:65" s="2" customFormat="1" ht="16.5" customHeight="1">
      <c r="A184" s="34"/>
      <c r="B184" s="35"/>
      <c r="C184" s="190" t="s">
        <v>456</v>
      </c>
      <c r="D184" s="190" t="s">
        <v>222</v>
      </c>
      <c r="E184" s="191" t="s">
        <v>2156</v>
      </c>
      <c r="F184" s="192" t="s">
        <v>2157</v>
      </c>
      <c r="G184" s="193" t="s">
        <v>405</v>
      </c>
      <c r="H184" s="194">
        <v>3</v>
      </c>
      <c r="I184" s="195"/>
      <c r="J184" s="196">
        <f t="shared" si="30"/>
        <v>0</v>
      </c>
      <c r="K184" s="192" t="s">
        <v>1</v>
      </c>
      <c r="L184" s="39"/>
      <c r="M184" s="197" t="s">
        <v>1</v>
      </c>
      <c r="N184" s="198" t="s">
        <v>42</v>
      </c>
      <c r="O184" s="71"/>
      <c r="P184" s="199">
        <f t="shared" si="31"/>
        <v>0</v>
      </c>
      <c r="Q184" s="199">
        <v>0</v>
      </c>
      <c r="R184" s="199">
        <f t="shared" si="32"/>
        <v>0</v>
      </c>
      <c r="S184" s="199">
        <v>0</v>
      </c>
      <c r="T184" s="200">
        <f t="shared" si="33"/>
        <v>0</v>
      </c>
      <c r="U184" s="34"/>
      <c r="V184" s="34"/>
      <c r="W184" s="34"/>
      <c r="X184" s="34"/>
      <c r="Y184" s="34"/>
      <c r="Z184" s="34"/>
      <c r="AA184" s="34"/>
      <c r="AB184" s="34"/>
      <c r="AC184" s="34"/>
      <c r="AD184" s="34"/>
      <c r="AE184" s="34"/>
      <c r="AR184" s="201" t="s">
        <v>298</v>
      </c>
      <c r="AT184" s="201" t="s">
        <v>222</v>
      </c>
      <c r="AU184" s="201" t="s">
        <v>89</v>
      </c>
      <c r="AY184" s="17" t="s">
        <v>220</v>
      </c>
      <c r="BE184" s="202">
        <f t="shared" si="34"/>
        <v>0</v>
      </c>
      <c r="BF184" s="202">
        <f t="shared" si="35"/>
        <v>0</v>
      </c>
      <c r="BG184" s="202">
        <f t="shared" si="36"/>
        <v>0</v>
      </c>
      <c r="BH184" s="202">
        <f t="shared" si="37"/>
        <v>0</v>
      </c>
      <c r="BI184" s="202">
        <f t="shared" si="38"/>
        <v>0</v>
      </c>
      <c r="BJ184" s="17" t="s">
        <v>89</v>
      </c>
      <c r="BK184" s="202">
        <f t="shared" si="39"/>
        <v>0</v>
      </c>
      <c r="BL184" s="17" t="s">
        <v>298</v>
      </c>
      <c r="BM184" s="201" t="s">
        <v>712</v>
      </c>
    </row>
    <row r="185" spans="1:65" s="2" customFormat="1" ht="16.5" customHeight="1">
      <c r="A185" s="34"/>
      <c r="B185" s="35"/>
      <c r="C185" s="190" t="s">
        <v>460</v>
      </c>
      <c r="D185" s="190" t="s">
        <v>222</v>
      </c>
      <c r="E185" s="191" t="s">
        <v>1931</v>
      </c>
      <c r="F185" s="192" t="s">
        <v>1932</v>
      </c>
      <c r="G185" s="193" t="s">
        <v>405</v>
      </c>
      <c r="H185" s="194">
        <v>30</v>
      </c>
      <c r="I185" s="195"/>
      <c r="J185" s="196">
        <f t="shared" si="30"/>
        <v>0</v>
      </c>
      <c r="K185" s="192" t="s">
        <v>1</v>
      </c>
      <c r="L185" s="39"/>
      <c r="M185" s="197" t="s">
        <v>1</v>
      </c>
      <c r="N185" s="198" t="s">
        <v>42</v>
      </c>
      <c r="O185" s="71"/>
      <c r="P185" s="199">
        <f t="shared" si="31"/>
        <v>0</v>
      </c>
      <c r="Q185" s="199">
        <v>0</v>
      </c>
      <c r="R185" s="199">
        <f t="shared" si="32"/>
        <v>0</v>
      </c>
      <c r="S185" s="199">
        <v>0</v>
      </c>
      <c r="T185" s="200">
        <f t="shared" si="33"/>
        <v>0</v>
      </c>
      <c r="U185" s="34"/>
      <c r="V185" s="34"/>
      <c r="W185" s="34"/>
      <c r="X185" s="34"/>
      <c r="Y185" s="34"/>
      <c r="Z185" s="34"/>
      <c r="AA185" s="34"/>
      <c r="AB185" s="34"/>
      <c r="AC185" s="34"/>
      <c r="AD185" s="34"/>
      <c r="AE185" s="34"/>
      <c r="AR185" s="201" t="s">
        <v>298</v>
      </c>
      <c r="AT185" s="201" t="s">
        <v>222</v>
      </c>
      <c r="AU185" s="201" t="s">
        <v>89</v>
      </c>
      <c r="AY185" s="17" t="s">
        <v>220</v>
      </c>
      <c r="BE185" s="202">
        <f t="shared" si="34"/>
        <v>0</v>
      </c>
      <c r="BF185" s="202">
        <f t="shared" si="35"/>
        <v>0</v>
      </c>
      <c r="BG185" s="202">
        <f t="shared" si="36"/>
        <v>0</v>
      </c>
      <c r="BH185" s="202">
        <f t="shared" si="37"/>
        <v>0</v>
      </c>
      <c r="BI185" s="202">
        <f t="shared" si="38"/>
        <v>0</v>
      </c>
      <c r="BJ185" s="17" t="s">
        <v>89</v>
      </c>
      <c r="BK185" s="202">
        <f t="shared" si="39"/>
        <v>0</v>
      </c>
      <c r="BL185" s="17" t="s">
        <v>298</v>
      </c>
      <c r="BM185" s="201" t="s">
        <v>721</v>
      </c>
    </row>
    <row r="186" spans="1:65" s="2" customFormat="1" ht="16.5" customHeight="1">
      <c r="A186" s="34"/>
      <c r="B186" s="35"/>
      <c r="C186" s="190" t="s">
        <v>464</v>
      </c>
      <c r="D186" s="190" t="s">
        <v>222</v>
      </c>
      <c r="E186" s="191" t="s">
        <v>1933</v>
      </c>
      <c r="F186" s="192" t="s">
        <v>1934</v>
      </c>
      <c r="G186" s="193" t="s">
        <v>405</v>
      </c>
      <c r="H186" s="194">
        <v>16</v>
      </c>
      <c r="I186" s="195"/>
      <c r="J186" s="196">
        <f t="shared" si="30"/>
        <v>0</v>
      </c>
      <c r="K186" s="192" t="s">
        <v>1</v>
      </c>
      <c r="L186" s="39"/>
      <c r="M186" s="197" t="s">
        <v>1</v>
      </c>
      <c r="N186" s="198" t="s">
        <v>42</v>
      </c>
      <c r="O186" s="71"/>
      <c r="P186" s="199">
        <f t="shared" si="31"/>
        <v>0</v>
      </c>
      <c r="Q186" s="199">
        <v>0</v>
      </c>
      <c r="R186" s="199">
        <f t="shared" si="32"/>
        <v>0</v>
      </c>
      <c r="S186" s="199">
        <v>0</v>
      </c>
      <c r="T186" s="200">
        <f t="shared" si="33"/>
        <v>0</v>
      </c>
      <c r="U186" s="34"/>
      <c r="V186" s="34"/>
      <c r="W186" s="34"/>
      <c r="X186" s="34"/>
      <c r="Y186" s="34"/>
      <c r="Z186" s="34"/>
      <c r="AA186" s="34"/>
      <c r="AB186" s="34"/>
      <c r="AC186" s="34"/>
      <c r="AD186" s="34"/>
      <c r="AE186" s="34"/>
      <c r="AR186" s="201" t="s">
        <v>298</v>
      </c>
      <c r="AT186" s="201" t="s">
        <v>222</v>
      </c>
      <c r="AU186" s="201" t="s">
        <v>89</v>
      </c>
      <c r="AY186" s="17" t="s">
        <v>220</v>
      </c>
      <c r="BE186" s="202">
        <f t="shared" si="34"/>
        <v>0</v>
      </c>
      <c r="BF186" s="202">
        <f t="shared" si="35"/>
        <v>0</v>
      </c>
      <c r="BG186" s="202">
        <f t="shared" si="36"/>
        <v>0</v>
      </c>
      <c r="BH186" s="202">
        <f t="shared" si="37"/>
        <v>0</v>
      </c>
      <c r="BI186" s="202">
        <f t="shared" si="38"/>
        <v>0</v>
      </c>
      <c r="BJ186" s="17" t="s">
        <v>89</v>
      </c>
      <c r="BK186" s="202">
        <f t="shared" si="39"/>
        <v>0</v>
      </c>
      <c r="BL186" s="17" t="s">
        <v>298</v>
      </c>
      <c r="BM186" s="201" t="s">
        <v>739</v>
      </c>
    </row>
    <row r="187" spans="1:65" s="2" customFormat="1" ht="16.5" customHeight="1">
      <c r="A187" s="34"/>
      <c r="B187" s="35"/>
      <c r="C187" s="190" t="s">
        <v>468</v>
      </c>
      <c r="D187" s="190" t="s">
        <v>222</v>
      </c>
      <c r="E187" s="191" t="s">
        <v>2158</v>
      </c>
      <c r="F187" s="192" t="s">
        <v>1938</v>
      </c>
      <c r="G187" s="193" t="s">
        <v>405</v>
      </c>
      <c r="H187" s="194">
        <v>9</v>
      </c>
      <c r="I187" s="195"/>
      <c r="J187" s="196">
        <f t="shared" si="30"/>
        <v>0</v>
      </c>
      <c r="K187" s="192" t="s">
        <v>1</v>
      </c>
      <c r="L187" s="39"/>
      <c r="M187" s="197" t="s">
        <v>1</v>
      </c>
      <c r="N187" s="198" t="s">
        <v>42</v>
      </c>
      <c r="O187" s="71"/>
      <c r="P187" s="199">
        <f t="shared" si="31"/>
        <v>0</v>
      </c>
      <c r="Q187" s="199">
        <v>0</v>
      </c>
      <c r="R187" s="199">
        <f t="shared" si="32"/>
        <v>0</v>
      </c>
      <c r="S187" s="199">
        <v>0</v>
      </c>
      <c r="T187" s="200">
        <f t="shared" si="33"/>
        <v>0</v>
      </c>
      <c r="U187" s="34"/>
      <c r="V187" s="34"/>
      <c r="W187" s="34"/>
      <c r="X187" s="34"/>
      <c r="Y187" s="34"/>
      <c r="Z187" s="34"/>
      <c r="AA187" s="34"/>
      <c r="AB187" s="34"/>
      <c r="AC187" s="34"/>
      <c r="AD187" s="34"/>
      <c r="AE187" s="34"/>
      <c r="AR187" s="201" t="s">
        <v>298</v>
      </c>
      <c r="AT187" s="201" t="s">
        <v>222</v>
      </c>
      <c r="AU187" s="201" t="s">
        <v>89</v>
      </c>
      <c r="AY187" s="17" t="s">
        <v>220</v>
      </c>
      <c r="BE187" s="202">
        <f t="shared" si="34"/>
        <v>0</v>
      </c>
      <c r="BF187" s="202">
        <f t="shared" si="35"/>
        <v>0</v>
      </c>
      <c r="BG187" s="202">
        <f t="shared" si="36"/>
        <v>0</v>
      </c>
      <c r="BH187" s="202">
        <f t="shared" si="37"/>
        <v>0</v>
      </c>
      <c r="BI187" s="202">
        <f t="shared" si="38"/>
        <v>0</v>
      </c>
      <c r="BJ187" s="17" t="s">
        <v>89</v>
      </c>
      <c r="BK187" s="202">
        <f t="shared" si="39"/>
        <v>0</v>
      </c>
      <c r="BL187" s="17" t="s">
        <v>298</v>
      </c>
      <c r="BM187" s="201" t="s">
        <v>750</v>
      </c>
    </row>
    <row r="188" spans="1:65" s="2" customFormat="1" ht="16.5" customHeight="1">
      <c r="A188" s="34"/>
      <c r="B188" s="35"/>
      <c r="C188" s="190" t="s">
        <v>472</v>
      </c>
      <c r="D188" s="190" t="s">
        <v>222</v>
      </c>
      <c r="E188" s="191" t="s">
        <v>2159</v>
      </c>
      <c r="F188" s="192" t="s">
        <v>2160</v>
      </c>
      <c r="G188" s="193" t="s">
        <v>405</v>
      </c>
      <c r="H188" s="194">
        <v>2</v>
      </c>
      <c r="I188" s="195"/>
      <c r="J188" s="196">
        <f t="shared" si="30"/>
        <v>0</v>
      </c>
      <c r="K188" s="192" t="s">
        <v>1</v>
      </c>
      <c r="L188" s="39"/>
      <c r="M188" s="197" t="s">
        <v>1</v>
      </c>
      <c r="N188" s="198" t="s">
        <v>42</v>
      </c>
      <c r="O188" s="71"/>
      <c r="P188" s="199">
        <f t="shared" si="31"/>
        <v>0</v>
      </c>
      <c r="Q188" s="199">
        <v>0</v>
      </c>
      <c r="R188" s="199">
        <f t="shared" si="32"/>
        <v>0</v>
      </c>
      <c r="S188" s="199">
        <v>0</v>
      </c>
      <c r="T188" s="200">
        <f t="shared" si="33"/>
        <v>0</v>
      </c>
      <c r="U188" s="34"/>
      <c r="V188" s="34"/>
      <c r="W188" s="34"/>
      <c r="X188" s="34"/>
      <c r="Y188" s="34"/>
      <c r="Z188" s="34"/>
      <c r="AA188" s="34"/>
      <c r="AB188" s="34"/>
      <c r="AC188" s="34"/>
      <c r="AD188" s="34"/>
      <c r="AE188" s="34"/>
      <c r="AR188" s="201" t="s">
        <v>298</v>
      </c>
      <c r="AT188" s="201" t="s">
        <v>222</v>
      </c>
      <c r="AU188" s="201" t="s">
        <v>89</v>
      </c>
      <c r="AY188" s="17" t="s">
        <v>220</v>
      </c>
      <c r="BE188" s="202">
        <f t="shared" si="34"/>
        <v>0</v>
      </c>
      <c r="BF188" s="202">
        <f t="shared" si="35"/>
        <v>0</v>
      </c>
      <c r="BG188" s="202">
        <f t="shared" si="36"/>
        <v>0</v>
      </c>
      <c r="BH188" s="202">
        <f t="shared" si="37"/>
        <v>0</v>
      </c>
      <c r="BI188" s="202">
        <f t="shared" si="38"/>
        <v>0</v>
      </c>
      <c r="BJ188" s="17" t="s">
        <v>89</v>
      </c>
      <c r="BK188" s="202">
        <f t="shared" si="39"/>
        <v>0</v>
      </c>
      <c r="BL188" s="17" t="s">
        <v>298</v>
      </c>
      <c r="BM188" s="201" t="s">
        <v>759</v>
      </c>
    </row>
    <row r="189" spans="1:65" s="2" customFormat="1" ht="16.5" customHeight="1">
      <c r="A189" s="34"/>
      <c r="B189" s="35"/>
      <c r="C189" s="190" t="s">
        <v>476</v>
      </c>
      <c r="D189" s="190" t="s">
        <v>222</v>
      </c>
      <c r="E189" s="191" t="s">
        <v>2161</v>
      </c>
      <c r="F189" s="192" t="s">
        <v>2162</v>
      </c>
      <c r="G189" s="193" t="s">
        <v>405</v>
      </c>
      <c r="H189" s="194">
        <v>4</v>
      </c>
      <c r="I189" s="195"/>
      <c r="J189" s="196">
        <f t="shared" si="30"/>
        <v>0</v>
      </c>
      <c r="K189" s="192" t="s">
        <v>1</v>
      </c>
      <c r="L189" s="39"/>
      <c r="M189" s="197" t="s">
        <v>1</v>
      </c>
      <c r="N189" s="198" t="s">
        <v>42</v>
      </c>
      <c r="O189" s="71"/>
      <c r="P189" s="199">
        <f t="shared" si="31"/>
        <v>0</v>
      </c>
      <c r="Q189" s="199">
        <v>0</v>
      </c>
      <c r="R189" s="199">
        <f t="shared" si="32"/>
        <v>0</v>
      </c>
      <c r="S189" s="199">
        <v>0</v>
      </c>
      <c r="T189" s="200">
        <f t="shared" si="33"/>
        <v>0</v>
      </c>
      <c r="U189" s="34"/>
      <c r="V189" s="34"/>
      <c r="W189" s="34"/>
      <c r="X189" s="34"/>
      <c r="Y189" s="34"/>
      <c r="Z189" s="34"/>
      <c r="AA189" s="34"/>
      <c r="AB189" s="34"/>
      <c r="AC189" s="34"/>
      <c r="AD189" s="34"/>
      <c r="AE189" s="34"/>
      <c r="AR189" s="201" t="s">
        <v>298</v>
      </c>
      <c r="AT189" s="201" t="s">
        <v>222</v>
      </c>
      <c r="AU189" s="201" t="s">
        <v>89</v>
      </c>
      <c r="AY189" s="17" t="s">
        <v>220</v>
      </c>
      <c r="BE189" s="202">
        <f t="shared" si="34"/>
        <v>0</v>
      </c>
      <c r="BF189" s="202">
        <f t="shared" si="35"/>
        <v>0</v>
      </c>
      <c r="BG189" s="202">
        <f t="shared" si="36"/>
        <v>0</v>
      </c>
      <c r="BH189" s="202">
        <f t="shared" si="37"/>
        <v>0</v>
      </c>
      <c r="BI189" s="202">
        <f t="shared" si="38"/>
        <v>0</v>
      </c>
      <c r="BJ189" s="17" t="s">
        <v>89</v>
      </c>
      <c r="BK189" s="202">
        <f t="shared" si="39"/>
        <v>0</v>
      </c>
      <c r="BL189" s="17" t="s">
        <v>298</v>
      </c>
      <c r="BM189" s="201" t="s">
        <v>769</v>
      </c>
    </row>
    <row r="190" spans="1:65" s="2" customFormat="1" ht="16.5" customHeight="1">
      <c r="A190" s="34"/>
      <c r="B190" s="35"/>
      <c r="C190" s="190" t="s">
        <v>480</v>
      </c>
      <c r="D190" s="190" t="s">
        <v>222</v>
      </c>
      <c r="E190" s="191" t="s">
        <v>2163</v>
      </c>
      <c r="F190" s="192" t="s">
        <v>1946</v>
      </c>
      <c r="G190" s="193" t="s">
        <v>405</v>
      </c>
      <c r="H190" s="194">
        <v>2</v>
      </c>
      <c r="I190" s="195"/>
      <c r="J190" s="196">
        <f t="shared" si="30"/>
        <v>0</v>
      </c>
      <c r="K190" s="192" t="s">
        <v>1</v>
      </c>
      <c r="L190" s="39"/>
      <c r="M190" s="197" t="s">
        <v>1</v>
      </c>
      <c r="N190" s="198" t="s">
        <v>42</v>
      </c>
      <c r="O190" s="71"/>
      <c r="P190" s="199">
        <f t="shared" si="31"/>
        <v>0</v>
      </c>
      <c r="Q190" s="199">
        <v>0</v>
      </c>
      <c r="R190" s="199">
        <f t="shared" si="32"/>
        <v>0</v>
      </c>
      <c r="S190" s="199">
        <v>0</v>
      </c>
      <c r="T190" s="200">
        <f t="shared" si="33"/>
        <v>0</v>
      </c>
      <c r="U190" s="34"/>
      <c r="V190" s="34"/>
      <c r="W190" s="34"/>
      <c r="X190" s="34"/>
      <c r="Y190" s="34"/>
      <c r="Z190" s="34"/>
      <c r="AA190" s="34"/>
      <c r="AB190" s="34"/>
      <c r="AC190" s="34"/>
      <c r="AD190" s="34"/>
      <c r="AE190" s="34"/>
      <c r="AR190" s="201" t="s">
        <v>298</v>
      </c>
      <c r="AT190" s="201" t="s">
        <v>222</v>
      </c>
      <c r="AU190" s="201" t="s">
        <v>89</v>
      </c>
      <c r="AY190" s="17" t="s">
        <v>220</v>
      </c>
      <c r="BE190" s="202">
        <f t="shared" si="34"/>
        <v>0</v>
      </c>
      <c r="BF190" s="202">
        <f t="shared" si="35"/>
        <v>0</v>
      </c>
      <c r="BG190" s="202">
        <f t="shared" si="36"/>
        <v>0</v>
      </c>
      <c r="BH190" s="202">
        <f t="shared" si="37"/>
        <v>0</v>
      </c>
      <c r="BI190" s="202">
        <f t="shared" si="38"/>
        <v>0</v>
      </c>
      <c r="BJ190" s="17" t="s">
        <v>89</v>
      </c>
      <c r="BK190" s="202">
        <f t="shared" si="39"/>
        <v>0</v>
      </c>
      <c r="BL190" s="17" t="s">
        <v>298</v>
      </c>
      <c r="BM190" s="201" t="s">
        <v>779</v>
      </c>
    </row>
    <row r="191" spans="1:65" s="2" customFormat="1" ht="16.5" customHeight="1">
      <c r="A191" s="34"/>
      <c r="B191" s="35"/>
      <c r="C191" s="190" t="s">
        <v>484</v>
      </c>
      <c r="D191" s="190" t="s">
        <v>222</v>
      </c>
      <c r="E191" s="191" t="s">
        <v>2164</v>
      </c>
      <c r="F191" s="192" t="s">
        <v>1948</v>
      </c>
      <c r="G191" s="193" t="s">
        <v>405</v>
      </c>
      <c r="H191" s="194">
        <v>1</v>
      </c>
      <c r="I191" s="195"/>
      <c r="J191" s="196">
        <f t="shared" si="30"/>
        <v>0</v>
      </c>
      <c r="K191" s="192" t="s">
        <v>1</v>
      </c>
      <c r="L191" s="39"/>
      <c r="M191" s="197" t="s">
        <v>1</v>
      </c>
      <c r="N191" s="198" t="s">
        <v>42</v>
      </c>
      <c r="O191" s="71"/>
      <c r="P191" s="199">
        <f t="shared" si="31"/>
        <v>0</v>
      </c>
      <c r="Q191" s="199">
        <v>0</v>
      </c>
      <c r="R191" s="199">
        <f t="shared" si="32"/>
        <v>0</v>
      </c>
      <c r="S191" s="199">
        <v>0</v>
      </c>
      <c r="T191" s="200">
        <f t="shared" si="33"/>
        <v>0</v>
      </c>
      <c r="U191" s="34"/>
      <c r="V191" s="34"/>
      <c r="W191" s="34"/>
      <c r="X191" s="34"/>
      <c r="Y191" s="34"/>
      <c r="Z191" s="34"/>
      <c r="AA191" s="34"/>
      <c r="AB191" s="34"/>
      <c r="AC191" s="34"/>
      <c r="AD191" s="34"/>
      <c r="AE191" s="34"/>
      <c r="AR191" s="201" t="s">
        <v>298</v>
      </c>
      <c r="AT191" s="201" t="s">
        <v>222</v>
      </c>
      <c r="AU191" s="201" t="s">
        <v>89</v>
      </c>
      <c r="AY191" s="17" t="s">
        <v>220</v>
      </c>
      <c r="BE191" s="202">
        <f t="shared" si="34"/>
        <v>0</v>
      </c>
      <c r="BF191" s="202">
        <f t="shared" si="35"/>
        <v>0</v>
      </c>
      <c r="BG191" s="202">
        <f t="shared" si="36"/>
        <v>0</v>
      </c>
      <c r="BH191" s="202">
        <f t="shared" si="37"/>
        <v>0</v>
      </c>
      <c r="BI191" s="202">
        <f t="shared" si="38"/>
        <v>0</v>
      </c>
      <c r="BJ191" s="17" t="s">
        <v>89</v>
      </c>
      <c r="BK191" s="202">
        <f t="shared" si="39"/>
        <v>0</v>
      </c>
      <c r="BL191" s="17" t="s">
        <v>298</v>
      </c>
      <c r="BM191" s="201" t="s">
        <v>788</v>
      </c>
    </row>
    <row r="192" spans="1:65" s="2" customFormat="1" ht="16.5" customHeight="1">
      <c r="A192" s="34"/>
      <c r="B192" s="35"/>
      <c r="C192" s="190" t="s">
        <v>488</v>
      </c>
      <c r="D192" s="190" t="s">
        <v>222</v>
      </c>
      <c r="E192" s="191" t="s">
        <v>2165</v>
      </c>
      <c r="F192" s="192" t="s">
        <v>2166</v>
      </c>
      <c r="G192" s="193" t="s">
        <v>405</v>
      </c>
      <c r="H192" s="194">
        <v>1</v>
      </c>
      <c r="I192" s="195"/>
      <c r="J192" s="196">
        <f t="shared" si="30"/>
        <v>0</v>
      </c>
      <c r="K192" s="192" t="s">
        <v>1</v>
      </c>
      <c r="L192" s="39"/>
      <c r="M192" s="197" t="s">
        <v>1</v>
      </c>
      <c r="N192" s="198" t="s">
        <v>42</v>
      </c>
      <c r="O192" s="71"/>
      <c r="P192" s="199">
        <f t="shared" si="31"/>
        <v>0</v>
      </c>
      <c r="Q192" s="199">
        <v>0</v>
      </c>
      <c r="R192" s="199">
        <f t="shared" si="32"/>
        <v>0</v>
      </c>
      <c r="S192" s="199">
        <v>0</v>
      </c>
      <c r="T192" s="200">
        <f t="shared" si="33"/>
        <v>0</v>
      </c>
      <c r="U192" s="34"/>
      <c r="V192" s="34"/>
      <c r="W192" s="34"/>
      <c r="X192" s="34"/>
      <c r="Y192" s="34"/>
      <c r="Z192" s="34"/>
      <c r="AA192" s="34"/>
      <c r="AB192" s="34"/>
      <c r="AC192" s="34"/>
      <c r="AD192" s="34"/>
      <c r="AE192" s="34"/>
      <c r="AR192" s="201" t="s">
        <v>298</v>
      </c>
      <c r="AT192" s="201" t="s">
        <v>222</v>
      </c>
      <c r="AU192" s="201" t="s">
        <v>89</v>
      </c>
      <c r="AY192" s="17" t="s">
        <v>220</v>
      </c>
      <c r="BE192" s="202">
        <f t="shared" si="34"/>
        <v>0</v>
      </c>
      <c r="BF192" s="202">
        <f t="shared" si="35"/>
        <v>0</v>
      </c>
      <c r="BG192" s="202">
        <f t="shared" si="36"/>
        <v>0</v>
      </c>
      <c r="BH192" s="202">
        <f t="shared" si="37"/>
        <v>0</v>
      </c>
      <c r="BI192" s="202">
        <f t="shared" si="38"/>
        <v>0</v>
      </c>
      <c r="BJ192" s="17" t="s">
        <v>89</v>
      </c>
      <c r="BK192" s="202">
        <f t="shared" si="39"/>
        <v>0</v>
      </c>
      <c r="BL192" s="17" t="s">
        <v>298</v>
      </c>
      <c r="BM192" s="201" t="s">
        <v>798</v>
      </c>
    </row>
    <row r="193" spans="1:65" s="2" customFormat="1" ht="16.5" customHeight="1">
      <c r="A193" s="34"/>
      <c r="B193" s="35"/>
      <c r="C193" s="190" t="s">
        <v>496</v>
      </c>
      <c r="D193" s="190" t="s">
        <v>222</v>
      </c>
      <c r="E193" s="191" t="s">
        <v>2167</v>
      </c>
      <c r="F193" s="192" t="s">
        <v>2168</v>
      </c>
      <c r="G193" s="193" t="s">
        <v>405</v>
      </c>
      <c r="H193" s="194">
        <v>2</v>
      </c>
      <c r="I193" s="195"/>
      <c r="J193" s="196">
        <f t="shared" si="30"/>
        <v>0</v>
      </c>
      <c r="K193" s="192" t="s">
        <v>1</v>
      </c>
      <c r="L193" s="39"/>
      <c r="M193" s="197" t="s">
        <v>1</v>
      </c>
      <c r="N193" s="198" t="s">
        <v>42</v>
      </c>
      <c r="O193" s="71"/>
      <c r="P193" s="199">
        <f t="shared" si="31"/>
        <v>0</v>
      </c>
      <c r="Q193" s="199">
        <v>0</v>
      </c>
      <c r="R193" s="199">
        <f t="shared" si="32"/>
        <v>0</v>
      </c>
      <c r="S193" s="199">
        <v>0</v>
      </c>
      <c r="T193" s="200">
        <f t="shared" si="33"/>
        <v>0</v>
      </c>
      <c r="U193" s="34"/>
      <c r="V193" s="34"/>
      <c r="W193" s="34"/>
      <c r="X193" s="34"/>
      <c r="Y193" s="34"/>
      <c r="Z193" s="34"/>
      <c r="AA193" s="34"/>
      <c r="AB193" s="34"/>
      <c r="AC193" s="34"/>
      <c r="AD193" s="34"/>
      <c r="AE193" s="34"/>
      <c r="AR193" s="201" t="s">
        <v>298</v>
      </c>
      <c r="AT193" s="201" t="s">
        <v>222</v>
      </c>
      <c r="AU193" s="201" t="s">
        <v>89</v>
      </c>
      <c r="AY193" s="17" t="s">
        <v>220</v>
      </c>
      <c r="BE193" s="202">
        <f t="shared" si="34"/>
        <v>0</v>
      </c>
      <c r="BF193" s="202">
        <f t="shared" si="35"/>
        <v>0</v>
      </c>
      <c r="BG193" s="202">
        <f t="shared" si="36"/>
        <v>0</v>
      </c>
      <c r="BH193" s="202">
        <f t="shared" si="37"/>
        <v>0</v>
      </c>
      <c r="BI193" s="202">
        <f t="shared" si="38"/>
        <v>0</v>
      </c>
      <c r="BJ193" s="17" t="s">
        <v>89</v>
      </c>
      <c r="BK193" s="202">
        <f t="shared" si="39"/>
        <v>0</v>
      </c>
      <c r="BL193" s="17" t="s">
        <v>298</v>
      </c>
      <c r="BM193" s="201" t="s">
        <v>813</v>
      </c>
    </row>
    <row r="194" spans="1:65" s="2" customFormat="1" ht="16.5" customHeight="1">
      <c r="A194" s="34"/>
      <c r="B194" s="35"/>
      <c r="C194" s="190" t="s">
        <v>508</v>
      </c>
      <c r="D194" s="190" t="s">
        <v>222</v>
      </c>
      <c r="E194" s="191" t="s">
        <v>2169</v>
      </c>
      <c r="F194" s="192" t="s">
        <v>2170</v>
      </c>
      <c r="G194" s="193" t="s">
        <v>405</v>
      </c>
      <c r="H194" s="194">
        <v>2</v>
      </c>
      <c r="I194" s="195"/>
      <c r="J194" s="196">
        <f t="shared" si="30"/>
        <v>0</v>
      </c>
      <c r="K194" s="192" t="s">
        <v>1</v>
      </c>
      <c r="L194" s="39"/>
      <c r="M194" s="197" t="s">
        <v>1</v>
      </c>
      <c r="N194" s="198" t="s">
        <v>42</v>
      </c>
      <c r="O194" s="71"/>
      <c r="P194" s="199">
        <f t="shared" si="31"/>
        <v>0</v>
      </c>
      <c r="Q194" s="199">
        <v>0</v>
      </c>
      <c r="R194" s="199">
        <f t="shared" si="32"/>
        <v>0</v>
      </c>
      <c r="S194" s="199">
        <v>0</v>
      </c>
      <c r="T194" s="200">
        <f t="shared" si="33"/>
        <v>0</v>
      </c>
      <c r="U194" s="34"/>
      <c r="V194" s="34"/>
      <c r="W194" s="34"/>
      <c r="X194" s="34"/>
      <c r="Y194" s="34"/>
      <c r="Z194" s="34"/>
      <c r="AA194" s="34"/>
      <c r="AB194" s="34"/>
      <c r="AC194" s="34"/>
      <c r="AD194" s="34"/>
      <c r="AE194" s="34"/>
      <c r="AR194" s="201" t="s">
        <v>298</v>
      </c>
      <c r="AT194" s="201" t="s">
        <v>222</v>
      </c>
      <c r="AU194" s="201" t="s">
        <v>89</v>
      </c>
      <c r="AY194" s="17" t="s">
        <v>220</v>
      </c>
      <c r="BE194" s="202">
        <f t="shared" si="34"/>
        <v>0</v>
      </c>
      <c r="BF194" s="202">
        <f t="shared" si="35"/>
        <v>0</v>
      </c>
      <c r="BG194" s="202">
        <f t="shared" si="36"/>
        <v>0</v>
      </c>
      <c r="BH194" s="202">
        <f t="shared" si="37"/>
        <v>0</v>
      </c>
      <c r="BI194" s="202">
        <f t="shared" si="38"/>
        <v>0</v>
      </c>
      <c r="BJ194" s="17" t="s">
        <v>89</v>
      </c>
      <c r="BK194" s="202">
        <f t="shared" si="39"/>
        <v>0</v>
      </c>
      <c r="BL194" s="17" t="s">
        <v>298</v>
      </c>
      <c r="BM194" s="201" t="s">
        <v>823</v>
      </c>
    </row>
    <row r="195" spans="1:65" s="2" customFormat="1" ht="16.5" customHeight="1">
      <c r="A195" s="34"/>
      <c r="B195" s="35"/>
      <c r="C195" s="190" t="s">
        <v>518</v>
      </c>
      <c r="D195" s="190" t="s">
        <v>222</v>
      </c>
      <c r="E195" s="191" t="s">
        <v>2171</v>
      </c>
      <c r="F195" s="192" t="s">
        <v>1942</v>
      </c>
      <c r="G195" s="193" t="s">
        <v>405</v>
      </c>
      <c r="H195" s="194">
        <v>1</v>
      </c>
      <c r="I195" s="195"/>
      <c r="J195" s="196">
        <f t="shared" si="30"/>
        <v>0</v>
      </c>
      <c r="K195" s="192" t="s">
        <v>1</v>
      </c>
      <c r="L195" s="39"/>
      <c r="M195" s="197" t="s">
        <v>1</v>
      </c>
      <c r="N195" s="198" t="s">
        <v>42</v>
      </c>
      <c r="O195" s="71"/>
      <c r="P195" s="199">
        <f t="shared" si="31"/>
        <v>0</v>
      </c>
      <c r="Q195" s="199">
        <v>0</v>
      </c>
      <c r="R195" s="199">
        <f t="shared" si="32"/>
        <v>0</v>
      </c>
      <c r="S195" s="199">
        <v>0</v>
      </c>
      <c r="T195" s="200">
        <f t="shared" si="33"/>
        <v>0</v>
      </c>
      <c r="U195" s="34"/>
      <c r="V195" s="34"/>
      <c r="W195" s="34"/>
      <c r="X195" s="34"/>
      <c r="Y195" s="34"/>
      <c r="Z195" s="34"/>
      <c r="AA195" s="34"/>
      <c r="AB195" s="34"/>
      <c r="AC195" s="34"/>
      <c r="AD195" s="34"/>
      <c r="AE195" s="34"/>
      <c r="AR195" s="201" t="s">
        <v>298</v>
      </c>
      <c r="AT195" s="201" t="s">
        <v>222</v>
      </c>
      <c r="AU195" s="201" t="s">
        <v>89</v>
      </c>
      <c r="AY195" s="17" t="s">
        <v>220</v>
      </c>
      <c r="BE195" s="202">
        <f t="shared" si="34"/>
        <v>0</v>
      </c>
      <c r="BF195" s="202">
        <f t="shared" si="35"/>
        <v>0</v>
      </c>
      <c r="BG195" s="202">
        <f t="shared" si="36"/>
        <v>0</v>
      </c>
      <c r="BH195" s="202">
        <f t="shared" si="37"/>
        <v>0</v>
      </c>
      <c r="BI195" s="202">
        <f t="shared" si="38"/>
        <v>0</v>
      </c>
      <c r="BJ195" s="17" t="s">
        <v>89</v>
      </c>
      <c r="BK195" s="202">
        <f t="shared" si="39"/>
        <v>0</v>
      </c>
      <c r="BL195" s="17" t="s">
        <v>298</v>
      </c>
      <c r="BM195" s="201" t="s">
        <v>835</v>
      </c>
    </row>
    <row r="196" spans="1:65" s="2" customFormat="1" ht="16.5" customHeight="1">
      <c r="A196" s="34"/>
      <c r="B196" s="35"/>
      <c r="C196" s="190" t="s">
        <v>525</v>
      </c>
      <c r="D196" s="190" t="s">
        <v>222</v>
      </c>
      <c r="E196" s="191" t="s">
        <v>2172</v>
      </c>
      <c r="F196" s="192" t="s">
        <v>1944</v>
      </c>
      <c r="G196" s="193" t="s">
        <v>405</v>
      </c>
      <c r="H196" s="194">
        <v>1</v>
      </c>
      <c r="I196" s="195"/>
      <c r="J196" s="196">
        <f t="shared" si="30"/>
        <v>0</v>
      </c>
      <c r="K196" s="192" t="s">
        <v>1</v>
      </c>
      <c r="L196" s="39"/>
      <c r="M196" s="197" t="s">
        <v>1</v>
      </c>
      <c r="N196" s="198" t="s">
        <v>42</v>
      </c>
      <c r="O196" s="71"/>
      <c r="P196" s="199">
        <f t="shared" si="31"/>
        <v>0</v>
      </c>
      <c r="Q196" s="199">
        <v>0</v>
      </c>
      <c r="R196" s="199">
        <f t="shared" si="32"/>
        <v>0</v>
      </c>
      <c r="S196" s="199">
        <v>0</v>
      </c>
      <c r="T196" s="200">
        <f t="shared" si="33"/>
        <v>0</v>
      </c>
      <c r="U196" s="34"/>
      <c r="V196" s="34"/>
      <c r="W196" s="34"/>
      <c r="X196" s="34"/>
      <c r="Y196" s="34"/>
      <c r="Z196" s="34"/>
      <c r="AA196" s="34"/>
      <c r="AB196" s="34"/>
      <c r="AC196" s="34"/>
      <c r="AD196" s="34"/>
      <c r="AE196" s="34"/>
      <c r="AR196" s="201" t="s">
        <v>298</v>
      </c>
      <c r="AT196" s="201" t="s">
        <v>222</v>
      </c>
      <c r="AU196" s="201" t="s">
        <v>89</v>
      </c>
      <c r="AY196" s="17" t="s">
        <v>220</v>
      </c>
      <c r="BE196" s="202">
        <f t="shared" si="34"/>
        <v>0</v>
      </c>
      <c r="BF196" s="202">
        <f t="shared" si="35"/>
        <v>0</v>
      </c>
      <c r="BG196" s="202">
        <f t="shared" si="36"/>
        <v>0</v>
      </c>
      <c r="BH196" s="202">
        <f t="shared" si="37"/>
        <v>0</v>
      </c>
      <c r="BI196" s="202">
        <f t="shared" si="38"/>
        <v>0</v>
      </c>
      <c r="BJ196" s="17" t="s">
        <v>89</v>
      </c>
      <c r="BK196" s="202">
        <f t="shared" si="39"/>
        <v>0</v>
      </c>
      <c r="BL196" s="17" t="s">
        <v>298</v>
      </c>
      <c r="BM196" s="201" t="s">
        <v>845</v>
      </c>
    </row>
    <row r="197" spans="1:65" s="2" customFormat="1" ht="16.5" customHeight="1">
      <c r="A197" s="34"/>
      <c r="B197" s="35"/>
      <c r="C197" s="190" t="s">
        <v>531</v>
      </c>
      <c r="D197" s="190" t="s">
        <v>222</v>
      </c>
      <c r="E197" s="191" t="s">
        <v>2173</v>
      </c>
      <c r="F197" s="192" t="s">
        <v>2174</v>
      </c>
      <c r="G197" s="193" t="s">
        <v>405</v>
      </c>
      <c r="H197" s="194">
        <v>14</v>
      </c>
      <c r="I197" s="195"/>
      <c r="J197" s="196">
        <f t="shared" si="30"/>
        <v>0</v>
      </c>
      <c r="K197" s="192" t="s">
        <v>1</v>
      </c>
      <c r="L197" s="39"/>
      <c r="M197" s="197" t="s">
        <v>1</v>
      </c>
      <c r="N197" s="198" t="s">
        <v>42</v>
      </c>
      <c r="O197" s="71"/>
      <c r="P197" s="199">
        <f t="shared" si="31"/>
        <v>0</v>
      </c>
      <c r="Q197" s="199">
        <v>0</v>
      </c>
      <c r="R197" s="199">
        <f t="shared" si="32"/>
        <v>0</v>
      </c>
      <c r="S197" s="199">
        <v>0</v>
      </c>
      <c r="T197" s="200">
        <f t="shared" si="33"/>
        <v>0</v>
      </c>
      <c r="U197" s="34"/>
      <c r="V197" s="34"/>
      <c r="W197" s="34"/>
      <c r="X197" s="34"/>
      <c r="Y197" s="34"/>
      <c r="Z197" s="34"/>
      <c r="AA197" s="34"/>
      <c r="AB197" s="34"/>
      <c r="AC197" s="34"/>
      <c r="AD197" s="34"/>
      <c r="AE197" s="34"/>
      <c r="AR197" s="201" t="s">
        <v>298</v>
      </c>
      <c r="AT197" s="201" t="s">
        <v>222</v>
      </c>
      <c r="AU197" s="201" t="s">
        <v>89</v>
      </c>
      <c r="AY197" s="17" t="s">
        <v>220</v>
      </c>
      <c r="BE197" s="202">
        <f t="shared" si="34"/>
        <v>0</v>
      </c>
      <c r="BF197" s="202">
        <f t="shared" si="35"/>
        <v>0</v>
      </c>
      <c r="BG197" s="202">
        <f t="shared" si="36"/>
        <v>0</v>
      </c>
      <c r="BH197" s="202">
        <f t="shared" si="37"/>
        <v>0</v>
      </c>
      <c r="BI197" s="202">
        <f t="shared" si="38"/>
        <v>0</v>
      </c>
      <c r="BJ197" s="17" t="s">
        <v>89</v>
      </c>
      <c r="BK197" s="202">
        <f t="shared" si="39"/>
        <v>0</v>
      </c>
      <c r="BL197" s="17" t="s">
        <v>298</v>
      </c>
      <c r="BM197" s="201" t="s">
        <v>855</v>
      </c>
    </row>
    <row r="198" spans="1:65" s="2" customFormat="1" ht="16.5" customHeight="1">
      <c r="A198" s="34"/>
      <c r="B198" s="35"/>
      <c r="C198" s="190" t="s">
        <v>540</v>
      </c>
      <c r="D198" s="190" t="s">
        <v>222</v>
      </c>
      <c r="E198" s="191" t="s">
        <v>2175</v>
      </c>
      <c r="F198" s="192" t="s">
        <v>2176</v>
      </c>
      <c r="G198" s="193" t="s">
        <v>405</v>
      </c>
      <c r="H198" s="194">
        <v>12</v>
      </c>
      <c r="I198" s="195"/>
      <c r="J198" s="196">
        <f t="shared" si="30"/>
        <v>0</v>
      </c>
      <c r="K198" s="192" t="s">
        <v>1</v>
      </c>
      <c r="L198" s="39"/>
      <c r="M198" s="197" t="s">
        <v>1</v>
      </c>
      <c r="N198" s="198" t="s">
        <v>42</v>
      </c>
      <c r="O198" s="71"/>
      <c r="P198" s="199">
        <f t="shared" si="31"/>
        <v>0</v>
      </c>
      <c r="Q198" s="199">
        <v>0</v>
      </c>
      <c r="R198" s="199">
        <f t="shared" si="32"/>
        <v>0</v>
      </c>
      <c r="S198" s="199">
        <v>0</v>
      </c>
      <c r="T198" s="200">
        <f t="shared" si="33"/>
        <v>0</v>
      </c>
      <c r="U198" s="34"/>
      <c r="V198" s="34"/>
      <c r="W198" s="34"/>
      <c r="X198" s="34"/>
      <c r="Y198" s="34"/>
      <c r="Z198" s="34"/>
      <c r="AA198" s="34"/>
      <c r="AB198" s="34"/>
      <c r="AC198" s="34"/>
      <c r="AD198" s="34"/>
      <c r="AE198" s="34"/>
      <c r="AR198" s="201" t="s">
        <v>298</v>
      </c>
      <c r="AT198" s="201" t="s">
        <v>222</v>
      </c>
      <c r="AU198" s="201" t="s">
        <v>89</v>
      </c>
      <c r="AY198" s="17" t="s">
        <v>220</v>
      </c>
      <c r="BE198" s="202">
        <f t="shared" si="34"/>
        <v>0</v>
      </c>
      <c r="BF198" s="202">
        <f t="shared" si="35"/>
        <v>0</v>
      </c>
      <c r="BG198" s="202">
        <f t="shared" si="36"/>
        <v>0</v>
      </c>
      <c r="BH198" s="202">
        <f t="shared" si="37"/>
        <v>0</v>
      </c>
      <c r="BI198" s="202">
        <f t="shared" si="38"/>
        <v>0</v>
      </c>
      <c r="BJ198" s="17" t="s">
        <v>89</v>
      </c>
      <c r="BK198" s="202">
        <f t="shared" si="39"/>
        <v>0</v>
      </c>
      <c r="BL198" s="17" t="s">
        <v>298</v>
      </c>
      <c r="BM198" s="201" t="s">
        <v>864</v>
      </c>
    </row>
    <row r="199" spans="1:65" s="2" customFormat="1" ht="16.5" customHeight="1">
      <c r="A199" s="34"/>
      <c r="B199" s="35"/>
      <c r="C199" s="190" t="s">
        <v>545</v>
      </c>
      <c r="D199" s="190" t="s">
        <v>222</v>
      </c>
      <c r="E199" s="191" t="s">
        <v>2177</v>
      </c>
      <c r="F199" s="192" t="s">
        <v>2178</v>
      </c>
      <c r="G199" s="193" t="s">
        <v>405</v>
      </c>
      <c r="H199" s="194">
        <v>12</v>
      </c>
      <c r="I199" s="195"/>
      <c r="J199" s="196">
        <f t="shared" si="30"/>
        <v>0</v>
      </c>
      <c r="K199" s="192" t="s">
        <v>1</v>
      </c>
      <c r="L199" s="39"/>
      <c r="M199" s="197" t="s">
        <v>1</v>
      </c>
      <c r="N199" s="198" t="s">
        <v>42</v>
      </c>
      <c r="O199" s="71"/>
      <c r="P199" s="199">
        <f t="shared" si="31"/>
        <v>0</v>
      </c>
      <c r="Q199" s="199">
        <v>0</v>
      </c>
      <c r="R199" s="199">
        <f t="shared" si="32"/>
        <v>0</v>
      </c>
      <c r="S199" s="199">
        <v>0</v>
      </c>
      <c r="T199" s="200">
        <f t="shared" si="33"/>
        <v>0</v>
      </c>
      <c r="U199" s="34"/>
      <c r="V199" s="34"/>
      <c r="W199" s="34"/>
      <c r="X199" s="34"/>
      <c r="Y199" s="34"/>
      <c r="Z199" s="34"/>
      <c r="AA199" s="34"/>
      <c r="AB199" s="34"/>
      <c r="AC199" s="34"/>
      <c r="AD199" s="34"/>
      <c r="AE199" s="34"/>
      <c r="AR199" s="201" t="s">
        <v>298</v>
      </c>
      <c r="AT199" s="201" t="s">
        <v>222</v>
      </c>
      <c r="AU199" s="201" t="s">
        <v>89</v>
      </c>
      <c r="AY199" s="17" t="s">
        <v>220</v>
      </c>
      <c r="BE199" s="202">
        <f t="shared" si="34"/>
        <v>0</v>
      </c>
      <c r="BF199" s="202">
        <f t="shared" si="35"/>
        <v>0</v>
      </c>
      <c r="BG199" s="202">
        <f t="shared" si="36"/>
        <v>0</v>
      </c>
      <c r="BH199" s="202">
        <f t="shared" si="37"/>
        <v>0</v>
      </c>
      <c r="BI199" s="202">
        <f t="shared" si="38"/>
        <v>0</v>
      </c>
      <c r="BJ199" s="17" t="s">
        <v>89</v>
      </c>
      <c r="BK199" s="202">
        <f t="shared" si="39"/>
        <v>0</v>
      </c>
      <c r="BL199" s="17" t="s">
        <v>298</v>
      </c>
      <c r="BM199" s="201" t="s">
        <v>874</v>
      </c>
    </row>
    <row r="200" spans="1:65" s="2" customFormat="1" ht="16.5" customHeight="1">
      <c r="A200" s="34"/>
      <c r="B200" s="35"/>
      <c r="C200" s="190" t="s">
        <v>549</v>
      </c>
      <c r="D200" s="190" t="s">
        <v>222</v>
      </c>
      <c r="E200" s="191" t="s">
        <v>1953</v>
      </c>
      <c r="F200" s="192" t="s">
        <v>1954</v>
      </c>
      <c r="G200" s="193" t="s">
        <v>405</v>
      </c>
      <c r="H200" s="194">
        <v>20</v>
      </c>
      <c r="I200" s="195"/>
      <c r="J200" s="196">
        <f t="shared" si="30"/>
        <v>0</v>
      </c>
      <c r="K200" s="192" t="s">
        <v>1</v>
      </c>
      <c r="L200" s="39"/>
      <c r="M200" s="197" t="s">
        <v>1</v>
      </c>
      <c r="N200" s="198" t="s">
        <v>42</v>
      </c>
      <c r="O200" s="71"/>
      <c r="P200" s="199">
        <f t="shared" si="31"/>
        <v>0</v>
      </c>
      <c r="Q200" s="199">
        <v>0</v>
      </c>
      <c r="R200" s="199">
        <f t="shared" si="32"/>
        <v>0</v>
      </c>
      <c r="S200" s="199">
        <v>0</v>
      </c>
      <c r="T200" s="200">
        <f t="shared" si="33"/>
        <v>0</v>
      </c>
      <c r="U200" s="34"/>
      <c r="V200" s="34"/>
      <c r="W200" s="34"/>
      <c r="X200" s="34"/>
      <c r="Y200" s="34"/>
      <c r="Z200" s="34"/>
      <c r="AA200" s="34"/>
      <c r="AB200" s="34"/>
      <c r="AC200" s="34"/>
      <c r="AD200" s="34"/>
      <c r="AE200" s="34"/>
      <c r="AR200" s="201" t="s">
        <v>298</v>
      </c>
      <c r="AT200" s="201" t="s">
        <v>222</v>
      </c>
      <c r="AU200" s="201" t="s">
        <v>89</v>
      </c>
      <c r="AY200" s="17" t="s">
        <v>220</v>
      </c>
      <c r="BE200" s="202">
        <f t="shared" si="34"/>
        <v>0</v>
      </c>
      <c r="BF200" s="202">
        <f t="shared" si="35"/>
        <v>0</v>
      </c>
      <c r="BG200" s="202">
        <f t="shared" si="36"/>
        <v>0</v>
      </c>
      <c r="BH200" s="202">
        <f t="shared" si="37"/>
        <v>0</v>
      </c>
      <c r="BI200" s="202">
        <f t="shared" si="38"/>
        <v>0</v>
      </c>
      <c r="BJ200" s="17" t="s">
        <v>89</v>
      </c>
      <c r="BK200" s="202">
        <f t="shared" si="39"/>
        <v>0</v>
      </c>
      <c r="BL200" s="17" t="s">
        <v>298</v>
      </c>
      <c r="BM200" s="201" t="s">
        <v>883</v>
      </c>
    </row>
    <row r="201" spans="1:65" s="2" customFormat="1" ht="16.5" customHeight="1">
      <c r="A201" s="34"/>
      <c r="B201" s="35"/>
      <c r="C201" s="190" t="s">
        <v>554</v>
      </c>
      <c r="D201" s="190" t="s">
        <v>222</v>
      </c>
      <c r="E201" s="191" t="s">
        <v>1957</v>
      </c>
      <c r="F201" s="192" t="s">
        <v>1958</v>
      </c>
      <c r="G201" s="193" t="s">
        <v>405</v>
      </c>
      <c r="H201" s="194">
        <v>40</v>
      </c>
      <c r="I201" s="195"/>
      <c r="J201" s="196">
        <f t="shared" si="30"/>
        <v>0</v>
      </c>
      <c r="K201" s="192" t="s">
        <v>1</v>
      </c>
      <c r="L201" s="39"/>
      <c r="M201" s="197" t="s">
        <v>1</v>
      </c>
      <c r="N201" s="198" t="s">
        <v>42</v>
      </c>
      <c r="O201" s="71"/>
      <c r="P201" s="199">
        <f t="shared" si="31"/>
        <v>0</v>
      </c>
      <c r="Q201" s="199">
        <v>0</v>
      </c>
      <c r="R201" s="199">
        <f t="shared" si="32"/>
        <v>0</v>
      </c>
      <c r="S201" s="199">
        <v>0</v>
      </c>
      <c r="T201" s="200">
        <f t="shared" si="33"/>
        <v>0</v>
      </c>
      <c r="U201" s="34"/>
      <c r="V201" s="34"/>
      <c r="W201" s="34"/>
      <c r="X201" s="34"/>
      <c r="Y201" s="34"/>
      <c r="Z201" s="34"/>
      <c r="AA201" s="34"/>
      <c r="AB201" s="34"/>
      <c r="AC201" s="34"/>
      <c r="AD201" s="34"/>
      <c r="AE201" s="34"/>
      <c r="AR201" s="201" t="s">
        <v>298</v>
      </c>
      <c r="AT201" s="201" t="s">
        <v>222</v>
      </c>
      <c r="AU201" s="201" t="s">
        <v>89</v>
      </c>
      <c r="AY201" s="17" t="s">
        <v>220</v>
      </c>
      <c r="BE201" s="202">
        <f t="shared" si="34"/>
        <v>0</v>
      </c>
      <c r="BF201" s="202">
        <f t="shared" si="35"/>
        <v>0</v>
      </c>
      <c r="BG201" s="202">
        <f t="shared" si="36"/>
        <v>0</v>
      </c>
      <c r="BH201" s="202">
        <f t="shared" si="37"/>
        <v>0</v>
      </c>
      <c r="BI201" s="202">
        <f t="shared" si="38"/>
        <v>0</v>
      </c>
      <c r="BJ201" s="17" t="s">
        <v>89</v>
      </c>
      <c r="BK201" s="202">
        <f t="shared" si="39"/>
        <v>0</v>
      </c>
      <c r="BL201" s="17" t="s">
        <v>298</v>
      </c>
      <c r="BM201" s="201" t="s">
        <v>891</v>
      </c>
    </row>
    <row r="202" spans="1:65" s="2" customFormat="1" ht="24">
      <c r="A202" s="34"/>
      <c r="B202" s="35"/>
      <c r="C202" s="190" t="s">
        <v>557</v>
      </c>
      <c r="D202" s="190" t="s">
        <v>222</v>
      </c>
      <c r="E202" s="191" t="s">
        <v>2179</v>
      </c>
      <c r="F202" s="192" t="s">
        <v>2180</v>
      </c>
      <c r="G202" s="193" t="s">
        <v>405</v>
      </c>
      <c r="H202" s="194">
        <v>3</v>
      </c>
      <c r="I202" s="195"/>
      <c r="J202" s="196">
        <f t="shared" si="30"/>
        <v>0</v>
      </c>
      <c r="K202" s="192" t="s">
        <v>1</v>
      </c>
      <c r="L202" s="39"/>
      <c r="M202" s="197" t="s">
        <v>1</v>
      </c>
      <c r="N202" s="198" t="s">
        <v>42</v>
      </c>
      <c r="O202" s="71"/>
      <c r="P202" s="199">
        <f t="shared" si="31"/>
        <v>0</v>
      </c>
      <c r="Q202" s="199">
        <v>0</v>
      </c>
      <c r="R202" s="199">
        <f t="shared" si="32"/>
        <v>0</v>
      </c>
      <c r="S202" s="199">
        <v>0</v>
      </c>
      <c r="T202" s="200">
        <f t="shared" si="33"/>
        <v>0</v>
      </c>
      <c r="U202" s="34"/>
      <c r="V202" s="34"/>
      <c r="W202" s="34"/>
      <c r="X202" s="34"/>
      <c r="Y202" s="34"/>
      <c r="Z202" s="34"/>
      <c r="AA202" s="34"/>
      <c r="AB202" s="34"/>
      <c r="AC202" s="34"/>
      <c r="AD202" s="34"/>
      <c r="AE202" s="34"/>
      <c r="AR202" s="201" t="s">
        <v>298</v>
      </c>
      <c r="AT202" s="201" t="s">
        <v>222</v>
      </c>
      <c r="AU202" s="201" t="s">
        <v>89</v>
      </c>
      <c r="AY202" s="17" t="s">
        <v>220</v>
      </c>
      <c r="BE202" s="202">
        <f t="shared" si="34"/>
        <v>0</v>
      </c>
      <c r="BF202" s="202">
        <f t="shared" si="35"/>
        <v>0</v>
      </c>
      <c r="BG202" s="202">
        <f t="shared" si="36"/>
        <v>0</v>
      </c>
      <c r="BH202" s="202">
        <f t="shared" si="37"/>
        <v>0</v>
      </c>
      <c r="BI202" s="202">
        <f t="shared" si="38"/>
        <v>0</v>
      </c>
      <c r="BJ202" s="17" t="s">
        <v>89</v>
      </c>
      <c r="BK202" s="202">
        <f t="shared" si="39"/>
        <v>0</v>
      </c>
      <c r="BL202" s="17" t="s">
        <v>298</v>
      </c>
      <c r="BM202" s="201" t="s">
        <v>900</v>
      </c>
    </row>
    <row r="203" spans="1:65" s="2" customFormat="1" ht="21.75" customHeight="1">
      <c r="A203" s="34"/>
      <c r="B203" s="35"/>
      <c r="C203" s="190" t="s">
        <v>563</v>
      </c>
      <c r="D203" s="190" t="s">
        <v>222</v>
      </c>
      <c r="E203" s="191" t="s">
        <v>2181</v>
      </c>
      <c r="F203" s="192" t="s">
        <v>2182</v>
      </c>
      <c r="G203" s="193" t="s">
        <v>405</v>
      </c>
      <c r="H203" s="194">
        <v>2</v>
      </c>
      <c r="I203" s="195"/>
      <c r="J203" s="196">
        <f t="shared" si="30"/>
        <v>0</v>
      </c>
      <c r="K203" s="192" t="s">
        <v>1</v>
      </c>
      <c r="L203" s="39"/>
      <c r="M203" s="197" t="s">
        <v>1</v>
      </c>
      <c r="N203" s="198" t="s">
        <v>42</v>
      </c>
      <c r="O203" s="71"/>
      <c r="P203" s="199">
        <f t="shared" si="31"/>
        <v>0</v>
      </c>
      <c r="Q203" s="199">
        <v>0</v>
      </c>
      <c r="R203" s="199">
        <f t="shared" si="32"/>
        <v>0</v>
      </c>
      <c r="S203" s="199">
        <v>0</v>
      </c>
      <c r="T203" s="200">
        <f t="shared" si="33"/>
        <v>0</v>
      </c>
      <c r="U203" s="34"/>
      <c r="V203" s="34"/>
      <c r="W203" s="34"/>
      <c r="X203" s="34"/>
      <c r="Y203" s="34"/>
      <c r="Z203" s="34"/>
      <c r="AA203" s="34"/>
      <c r="AB203" s="34"/>
      <c r="AC203" s="34"/>
      <c r="AD203" s="34"/>
      <c r="AE203" s="34"/>
      <c r="AR203" s="201" t="s">
        <v>298</v>
      </c>
      <c r="AT203" s="201" t="s">
        <v>222</v>
      </c>
      <c r="AU203" s="201" t="s">
        <v>89</v>
      </c>
      <c r="AY203" s="17" t="s">
        <v>220</v>
      </c>
      <c r="BE203" s="202">
        <f t="shared" si="34"/>
        <v>0</v>
      </c>
      <c r="BF203" s="202">
        <f t="shared" si="35"/>
        <v>0</v>
      </c>
      <c r="BG203" s="202">
        <f t="shared" si="36"/>
        <v>0</v>
      </c>
      <c r="BH203" s="202">
        <f t="shared" si="37"/>
        <v>0</v>
      </c>
      <c r="BI203" s="202">
        <f t="shared" si="38"/>
        <v>0</v>
      </c>
      <c r="BJ203" s="17" t="s">
        <v>89</v>
      </c>
      <c r="BK203" s="202">
        <f t="shared" si="39"/>
        <v>0</v>
      </c>
      <c r="BL203" s="17" t="s">
        <v>298</v>
      </c>
      <c r="BM203" s="201" t="s">
        <v>910</v>
      </c>
    </row>
    <row r="204" spans="1:65" s="2" customFormat="1" ht="21.75" customHeight="1">
      <c r="A204" s="34"/>
      <c r="B204" s="35"/>
      <c r="C204" s="190" t="s">
        <v>568</v>
      </c>
      <c r="D204" s="190" t="s">
        <v>222</v>
      </c>
      <c r="E204" s="191" t="s">
        <v>2183</v>
      </c>
      <c r="F204" s="192" t="s">
        <v>1971</v>
      </c>
      <c r="G204" s="193" t="s">
        <v>996</v>
      </c>
      <c r="H204" s="246"/>
      <c r="I204" s="195"/>
      <c r="J204" s="196">
        <f t="shared" si="30"/>
        <v>0</v>
      </c>
      <c r="K204" s="192" t="s">
        <v>1</v>
      </c>
      <c r="L204" s="39"/>
      <c r="M204" s="197" t="s">
        <v>1</v>
      </c>
      <c r="N204" s="198" t="s">
        <v>42</v>
      </c>
      <c r="O204" s="71"/>
      <c r="P204" s="199">
        <f t="shared" si="31"/>
        <v>0</v>
      </c>
      <c r="Q204" s="199">
        <v>0</v>
      </c>
      <c r="R204" s="199">
        <f t="shared" si="32"/>
        <v>0</v>
      </c>
      <c r="S204" s="199">
        <v>0</v>
      </c>
      <c r="T204" s="200">
        <f t="shared" si="33"/>
        <v>0</v>
      </c>
      <c r="U204" s="34"/>
      <c r="V204" s="34"/>
      <c r="W204" s="34"/>
      <c r="X204" s="34"/>
      <c r="Y204" s="34"/>
      <c r="Z204" s="34"/>
      <c r="AA204" s="34"/>
      <c r="AB204" s="34"/>
      <c r="AC204" s="34"/>
      <c r="AD204" s="34"/>
      <c r="AE204" s="34"/>
      <c r="AR204" s="201" t="s">
        <v>298</v>
      </c>
      <c r="AT204" s="201" t="s">
        <v>222</v>
      </c>
      <c r="AU204" s="201" t="s">
        <v>89</v>
      </c>
      <c r="AY204" s="17" t="s">
        <v>220</v>
      </c>
      <c r="BE204" s="202">
        <f t="shared" si="34"/>
        <v>0</v>
      </c>
      <c r="BF204" s="202">
        <f t="shared" si="35"/>
        <v>0</v>
      </c>
      <c r="BG204" s="202">
        <f t="shared" si="36"/>
        <v>0</v>
      </c>
      <c r="BH204" s="202">
        <f t="shared" si="37"/>
        <v>0</v>
      </c>
      <c r="BI204" s="202">
        <f t="shared" si="38"/>
        <v>0</v>
      </c>
      <c r="BJ204" s="17" t="s">
        <v>89</v>
      </c>
      <c r="BK204" s="202">
        <f t="shared" si="39"/>
        <v>0</v>
      </c>
      <c r="BL204" s="17" t="s">
        <v>298</v>
      </c>
      <c r="BM204" s="201" t="s">
        <v>920</v>
      </c>
    </row>
    <row r="205" spans="2:63" s="12" customFormat="1" ht="22.9" customHeight="1">
      <c r="B205" s="174"/>
      <c r="C205" s="175"/>
      <c r="D205" s="176" t="s">
        <v>75</v>
      </c>
      <c r="E205" s="188" t="s">
        <v>1859</v>
      </c>
      <c r="F205" s="188" t="s">
        <v>2184</v>
      </c>
      <c r="G205" s="175"/>
      <c r="H205" s="175"/>
      <c r="I205" s="178"/>
      <c r="J205" s="189">
        <f>BK205</f>
        <v>0</v>
      </c>
      <c r="K205" s="175"/>
      <c r="L205" s="180"/>
      <c r="M205" s="181"/>
      <c r="N205" s="182"/>
      <c r="O205" s="182"/>
      <c r="P205" s="183">
        <f>SUM(P206:P209)</f>
        <v>0</v>
      </c>
      <c r="Q205" s="182"/>
      <c r="R205" s="183">
        <f>SUM(R206:R209)</f>
        <v>0</v>
      </c>
      <c r="S205" s="182"/>
      <c r="T205" s="184">
        <f>SUM(T206:T209)</f>
        <v>0</v>
      </c>
      <c r="AR205" s="185" t="s">
        <v>83</v>
      </c>
      <c r="AT205" s="186" t="s">
        <v>75</v>
      </c>
      <c r="AU205" s="186" t="s">
        <v>83</v>
      </c>
      <c r="AY205" s="185" t="s">
        <v>220</v>
      </c>
      <c r="BK205" s="187">
        <f>SUM(BK206:BK209)</f>
        <v>0</v>
      </c>
    </row>
    <row r="206" spans="1:65" s="2" customFormat="1" ht="16.5" customHeight="1">
      <c r="A206" s="34"/>
      <c r="B206" s="35"/>
      <c r="C206" s="190" t="s">
        <v>572</v>
      </c>
      <c r="D206" s="190" t="s">
        <v>222</v>
      </c>
      <c r="E206" s="191" t="s">
        <v>2185</v>
      </c>
      <c r="F206" s="192" t="s">
        <v>2186</v>
      </c>
      <c r="G206" s="193" t="s">
        <v>867</v>
      </c>
      <c r="H206" s="194">
        <v>10</v>
      </c>
      <c r="I206" s="195"/>
      <c r="J206" s="196">
        <f>ROUND(I206*H206,2)</f>
        <v>0</v>
      </c>
      <c r="K206" s="192" t="s">
        <v>1</v>
      </c>
      <c r="L206" s="39"/>
      <c r="M206" s="197" t="s">
        <v>1</v>
      </c>
      <c r="N206" s="198" t="s">
        <v>42</v>
      </c>
      <c r="O206" s="71"/>
      <c r="P206" s="199">
        <f>O206*H206</f>
        <v>0</v>
      </c>
      <c r="Q206" s="199">
        <v>0</v>
      </c>
      <c r="R206" s="199">
        <f>Q206*H206</f>
        <v>0</v>
      </c>
      <c r="S206" s="199">
        <v>0</v>
      </c>
      <c r="T206" s="200">
        <f>S206*H206</f>
        <v>0</v>
      </c>
      <c r="U206" s="34"/>
      <c r="V206" s="34"/>
      <c r="W206" s="34"/>
      <c r="X206" s="34"/>
      <c r="Y206" s="34"/>
      <c r="Z206" s="34"/>
      <c r="AA206" s="34"/>
      <c r="AB206" s="34"/>
      <c r="AC206" s="34"/>
      <c r="AD206" s="34"/>
      <c r="AE206" s="34"/>
      <c r="AR206" s="201" t="s">
        <v>298</v>
      </c>
      <c r="AT206" s="201" t="s">
        <v>222</v>
      </c>
      <c r="AU206" s="201" t="s">
        <v>89</v>
      </c>
      <c r="AY206" s="17" t="s">
        <v>220</v>
      </c>
      <c r="BE206" s="202">
        <f>IF(N206="základní",J206,0)</f>
        <v>0</v>
      </c>
      <c r="BF206" s="202">
        <f>IF(N206="snížená",J206,0)</f>
        <v>0</v>
      </c>
      <c r="BG206" s="202">
        <f>IF(N206="zákl. přenesená",J206,0)</f>
        <v>0</v>
      </c>
      <c r="BH206" s="202">
        <f>IF(N206="sníž. přenesená",J206,0)</f>
        <v>0</v>
      </c>
      <c r="BI206" s="202">
        <f>IF(N206="nulová",J206,0)</f>
        <v>0</v>
      </c>
      <c r="BJ206" s="17" t="s">
        <v>89</v>
      </c>
      <c r="BK206" s="202">
        <f>ROUND(I206*H206,2)</f>
        <v>0</v>
      </c>
      <c r="BL206" s="17" t="s">
        <v>298</v>
      </c>
      <c r="BM206" s="201" t="s">
        <v>935</v>
      </c>
    </row>
    <row r="207" spans="1:65" s="2" customFormat="1" ht="21.75" customHeight="1">
      <c r="A207" s="34"/>
      <c r="B207" s="35"/>
      <c r="C207" s="190" t="s">
        <v>576</v>
      </c>
      <c r="D207" s="190" t="s">
        <v>222</v>
      </c>
      <c r="E207" s="191" t="s">
        <v>2187</v>
      </c>
      <c r="F207" s="192" t="s">
        <v>2188</v>
      </c>
      <c r="G207" s="193" t="s">
        <v>867</v>
      </c>
      <c r="H207" s="194">
        <v>10</v>
      </c>
      <c r="I207" s="195"/>
      <c r="J207" s="196">
        <f>ROUND(I207*H207,2)</f>
        <v>0</v>
      </c>
      <c r="K207" s="192" t="s">
        <v>1</v>
      </c>
      <c r="L207" s="39"/>
      <c r="M207" s="197" t="s">
        <v>1</v>
      </c>
      <c r="N207" s="198" t="s">
        <v>42</v>
      </c>
      <c r="O207" s="71"/>
      <c r="P207" s="199">
        <f>O207*H207</f>
        <v>0</v>
      </c>
      <c r="Q207" s="199">
        <v>0</v>
      </c>
      <c r="R207" s="199">
        <f>Q207*H207</f>
        <v>0</v>
      </c>
      <c r="S207" s="199">
        <v>0</v>
      </c>
      <c r="T207" s="200">
        <f>S207*H207</f>
        <v>0</v>
      </c>
      <c r="U207" s="34"/>
      <c r="V207" s="34"/>
      <c r="W207" s="34"/>
      <c r="X207" s="34"/>
      <c r="Y207" s="34"/>
      <c r="Z207" s="34"/>
      <c r="AA207" s="34"/>
      <c r="AB207" s="34"/>
      <c r="AC207" s="34"/>
      <c r="AD207" s="34"/>
      <c r="AE207" s="34"/>
      <c r="AR207" s="201" t="s">
        <v>298</v>
      </c>
      <c r="AT207" s="201" t="s">
        <v>222</v>
      </c>
      <c r="AU207" s="201" t="s">
        <v>89</v>
      </c>
      <c r="AY207" s="17" t="s">
        <v>220</v>
      </c>
      <c r="BE207" s="202">
        <f>IF(N207="základní",J207,0)</f>
        <v>0</v>
      </c>
      <c r="BF207" s="202">
        <f>IF(N207="snížená",J207,0)</f>
        <v>0</v>
      </c>
      <c r="BG207" s="202">
        <f>IF(N207="zákl. přenesená",J207,0)</f>
        <v>0</v>
      </c>
      <c r="BH207" s="202">
        <f>IF(N207="sníž. přenesená",J207,0)</f>
        <v>0</v>
      </c>
      <c r="BI207" s="202">
        <f>IF(N207="nulová",J207,0)</f>
        <v>0</v>
      </c>
      <c r="BJ207" s="17" t="s">
        <v>89</v>
      </c>
      <c r="BK207" s="202">
        <f>ROUND(I207*H207,2)</f>
        <v>0</v>
      </c>
      <c r="BL207" s="17" t="s">
        <v>298</v>
      </c>
      <c r="BM207" s="201" t="s">
        <v>945</v>
      </c>
    </row>
    <row r="208" spans="1:65" s="2" customFormat="1" ht="16.5" customHeight="1">
      <c r="A208" s="34"/>
      <c r="B208" s="35"/>
      <c r="C208" s="190" t="s">
        <v>580</v>
      </c>
      <c r="D208" s="190" t="s">
        <v>222</v>
      </c>
      <c r="E208" s="191" t="s">
        <v>2189</v>
      </c>
      <c r="F208" s="192" t="s">
        <v>2190</v>
      </c>
      <c r="G208" s="193" t="s">
        <v>867</v>
      </c>
      <c r="H208" s="194">
        <v>10</v>
      </c>
      <c r="I208" s="195"/>
      <c r="J208" s="196">
        <f>ROUND(I208*H208,2)</f>
        <v>0</v>
      </c>
      <c r="K208" s="192" t="s">
        <v>1</v>
      </c>
      <c r="L208" s="39"/>
      <c r="M208" s="197" t="s">
        <v>1</v>
      </c>
      <c r="N208" s="198" t="s">
        <v>42</v>
      </c>
      <c r="O208" s="71"/>
      <c r="P208" s="199">
        <f>O208*H208</f>
        <v>0</v>
      </c>
      <c r="Q208" s="199">
        <v>0</v>
      </c>
      <c r="R208" s="199">
        <f>Q208*H208</f>
        <v>0</v>
      </c>
      <c r="S208" s="199">
        <v>0</v>
      </c>
      <c r="T208" s="200">
        <f>S208*H208</f>
        <v>0</v>
      </c>
      <c r="U208" s="34"/>
      <c r="V208" s="34"/>
      <c r="W208" s="34"/>
      <c r="X208" s="34"/>
      <c r="Y208" s="34"/>
      <c r="Z208" s="34"/>
      <c r="AA208" s="34"/>
      <c r="AB208" s="34"/>
      <c r="AC208" s="34"/>
      <c r="AD208" s="34"/>
      <c r="AE208" s="34"/>
      <c r="AR208" s="201" t="s">
        <v>298</v>
      </c>
      <c r="AT208" s="201" t="s">
        <v>222</v>
      </c>
      <c r="AU208" s="201" t="s">
        <v>89</v>
      </c>
      <c r="AY208" s="17" t="s">
        <v>220</v>
      </c>
      <c r="BE208" s="202">
        <f>IF(N208="základní",J208,0)</f>
        <v>0</v>
      </c>
      <c r="BF208" s="202">
        <f>IF(N208="snížená",J208,0)</f>
        <v>0</v>
      </c>
      <c r="BG208" s="202">
        <f>IF(N208="zákl. přenesená",J208,0)</f>
        <v>0</v>
      </c>
      <c r="BH208" s="202">
        <f>IF(N208="sníž. přenesená",J208,0)</f>
        <v>0</v>
      </c>
      <c r="BI208" s="202">
        <f>IF(N208="nulová",J208,0)</f>
        <v>0</v>
      </c>
      <c r="BJ208" s="17" t="s">
        <v>89</v>
      </c>
      <c r="BK208" s="202">
        <f>ROUND(I208*H208,2)</f>
        <v>0</v>
      </c>
      <c r="BL208" s="17" t="s">
        <v>298</v>
      </c>
      <c r="BM208" s="201" t="s">
        <v>953</v>
      </c>
    </row>
    <row r="209" spans="1:65" s="2" customFormat="1" ht="21.75" customHeight="1">
      <c r="A209" s="34"/>
      <c r="B209" s="35"/>
      <c r="C209" s="190" t="s">
        <v>585</v>
      </c>
      <c r="D209" s="190" t="s">
        <v>222</v>
      </c>
      <c r="E209" s="191" t="s">
        <v>2191</v>
      </c>
      <c r="F209" s="192" t="s">
        <v>2192</v>
      </c>
      <c r="G209" s="193" t="s">
        <v>996</v>
      </c>
      <c r="H209" s="246"/>
      <c r="I209" s="195"/>
      <c r="J209" s="196">
        <f>ROUND(I209*H209,2)</f>
        <v>0</v>
      </c>
      <c r="K209" s="192" t="s">
        <v>1</v>
      </c>
      <c r="L209" s="39"/>
      <c r="M209" s="197" t="s">
        <v>1</v>
      </c>
      <c r="N209" s="198" t="s">
        <v>42</v>
      </c>
      <c r="O209" s="71"/>
      <c r="P209" s="199">
        <f>O209*H209</f>
        <v>0</v>
      </c>
      <c r="Q209" s="199">
        <v>0</v>
      </c>
      <c r="R209" s="199">
        <f>Q209*H209</f>
        <v>0</v>
      </c>
      <c r="S209" s="199">
        <v>0</v>
      </c>
      <c r="T209" s="200">
        <f>S209*H209</f>
        <v>0</v>
      </c>
      <c r="U209" s="34"/>
      <c r="V209" s="34"/>
      <c r="W209" s="34"/>
      <c r="X209" s="34"/>
      <c r="Y209" s="34"/>
      <c r="Z209" s="34"/>
      <c r="AA209" s="34"/>
      <c r="AB209" s="34"/>
      <c r="AC209" s="34"/>
      <c r="AD209" s="34"/>
      <c r="AE209" s="34"/>
      <c r="AR209" s="201" t="s">
        <v>298</v>
      </c>
      <c r="AT209" s="201" t="s">
        <v>222</v>
      </c>
      <c r="AU209" s="201" t="s">
        <v>89</v>
      </c>
      <c r="AY209" s="17" t="s">
        <v>220</v>
      </c>
      <c r="BE209" s="202">
        <f>IF(N209="základní",J209,0)</f>
        <v>0</v>
      </c>
      <c r="BF209" s="202">
        <f>IF(N209="snížená",J209,0)</f>
        <v>0</v>
      </c>
      <c r="BG209" s="202">
        <f>IF(N209="zákl. přenesená",J209,0)</f>
        <v>0</v>
      </c>
      <c r="BH209" s="202">
        <f>IF(N209="sníž. přenesená",J209,0)</f>
        <v>0</v>
      </c>
      <c r="BI209" s="202">
        <f>IF(N209="nulová",J209,0)</f>
        <v>0</v>
      </c>
      <c r="BJ209" s="17" t="s">
        <v>89</v>
      </c>
      <c r="BK209" s="202">
        <f>ROUND(I209*H209,2)</f>
        <v>0</v>
      </c>
      <c r="BL209" s="17" t="s">
        <v>298</v>
      </c>
      <c r="BM209" s="201" t="s">
        <v>963</v>
      </c>
    </row>
    <row r="210" spans="2:63" s="12" customFormat="1" ht="22.9" customHeight="1">
      <c r="B210" s="174"/>
      <c r="C210" s="175"/>
      <c r="D210" s="176" t="s">
        <v>75</v>
      </c>
      <c r="E210" s="188" t="s">
        <v>1901</v>
      </c>
      <c r="F210" s="188" t="s">
        <v>2193</v>
      </c>
      <c r="G210" s="175"/>
      <c r="H210" s="175"/>
      <c r="I210" s="178"/>
      <c r="J210" s="189">
        <f>BK210</f>
        <v>0</v>
      </c>
      <c r="K210" s="175"/>
      <c r="L210" s="180"/>
      <c r="M210" s="181"/>
      <c r="N210" s="182"/>
      <c r="O210" s="182"/>
      <c r="P210" s="183">
        <f>SUM(P211:P235)</f>
        <v>0</v>
      </c>
      <c r="Q210" s="182"/>
      <c r="R210" s="183">
        <f>SUM(R211:R235)</f>
        <v>0</v>
      </c>
      <c r="S210" s="182"/>
      <c r="T210" s="184">
        <f>SUM(T211:T235)</f>
        <v>0</v>
      </c>
      <c r="AR210" s="185" t="s">
        <v>83</v>
      </c>
      <c r="AT210" s="186" t="s">
        <v>75</v>
      </c>
      <c r="AU210" s="186" t="s">
        <v>83</v>
      </c>
      <c r="AY210" s="185" t="s">
        <v>220</v>
      </c>
      <c r="BK210" s="187">
        <f>SUM(BK211:BK235)</f>
        <v>0</v>
      </c>
    </row>
    <row r="211" spans="1:65" s="2" customFormat="1" ht="16.5" customHeight="1">
      <c r="A211" s="34"/>
      <c r="B211" s="35"/>
      <c r="C211" s="190" t="s">
        <v>602</v>
      </c>
      <c r="D211" s="190" t="s">
        <v>222</v>
      </c>
      <c r="E211" s="191" t="s">
        <v>2194</v>
      </c>
      <c r="F211" s="192" t="s">
        <v>2195</v>
      </c>
      <c r="G211" s="193" t="s">
        <v>308</v>
      </c>
      <c r="H211" s="194">
        <v>10900</v>
      </c>
      <c r="I211" s="195"/>
      <c r="J211" s="196">
        <f aca="true" t="shared" si="40" ref="J211:J235">ROUND(I211*H211,2)</f>
        <v>0</v>
      </c>
      <c r="K211" s="192" t="s">
        <v>1</v>
      </c>
      <c r="L211" s="39"/>
      <c r="M211" s="197" t="s">
        <v>1</v>
      </c>
      <c r="N211" s="198" t="s">
        <v>42</v>
      </c>
      <c r="O211" s="71"/>
      <c r="P211" s="199">
        <f aca="true" t="shared" si="41" ref="P211:P235">O211*H211</f>
        <v>0</v>
      </c>
      <c r="Q211" s="199">
        <v>0</v>
      </c>
      <c r="R211" s="199">
        <f aca="true" t="shared" si="42" ref="R211:R235">Q211*H211</f>
        <v>0</v>
      </c>
      <c r="S211" s="199">
        <v>0</v>
      </c>
      <c r="T211" s="200">
        <f aca="true" t="shared" si="43" ref="T211:T235">S211*H211</f>
        <v>0</v>
      </c>
      <c r="U211" s="34"/>
      <c r="V211" s="34"/>
      <c r="W211" s="34"/>
      <c r="X211" s="34"/>
      <c r="Y211" s="34"/>
      <c r="Z211" s="34"/>
      <c r="AA211" s="34"/>
      <c r="AB211" s="34"/>
      <c r="AC211" s="34"/>
      <c r="AD211" s="34"/>
      <c r="AE211" s="34"/>
      <c r="AR211" s="201" t="s">
        <v>298</v>
      </c>
      <c r="AT211" s="201" t="s">
        <v>222</v>
      </c>
      <c r="AU211" s="201" t="s">
        <v>89</v>
      </c>
      <c r="AY211" s="17" t="s">
        <v>220</v>
      </c>
      <c r="BE211" s="202">
        <f aca="true" t="shared" si="44" ref="BE211:BE235">IF(N211="základní",J211,0)</f>
        <v>0</v>
      </c>
      <c r="BF211" s="202">
        <f aca="true" t="shared" si="45" ref="BF211:BF235">IF(N211="snížená",J211,0)</f>
        <v>0</v>
      </c>
      <c r="BG211" s="202">
        <f aca="true" t="shared" si="46" ref="BG211:BG235">IF(N211="zákl. přenesená",J211,0)</f>
        <v>0</v>
      </c>
      <c r="BH211" s="202">
        <f aca="true" t="shared" si="47" ref="BH211:BH235">IF(N211="sníž. přenesená",J211,0)</f>
        <v>0</v>
      </c>
      <c r="BI211" s="202">
        <f aca="true" t="shared" si="48" ref="BI211:BI235">IF(N211="nulová",J211,0)</f>
        <v>0</v>
      </c>
      <c r="BJ211" s="17" t="s">
        <v>89</v>
      </c>
      <c r="BK211" s="202">
        <f aca="true" t="shared" si="49" ref="BK211:BK235">ROUND(I211*H211,2)</f>
        <v>0</v>
      </c>
      <c r="BL211" s="17" t="s">
        <v>298</v>
      </c>
      <c r="BM211" s="201" t="s">
        <v>971</v>
      </c>
    </row>
    <row r="212" spans="1:65" s="2" customFormat="1" ht="16.5" customHeight="1">
      <c r="A212" s="34"/>
      <c r="B212" s="35"/>
      <c r="C212" s="190" t="s">
        <v>614</v>
      </c>
      <c r="D212" s="190" t="s">
        <v>222</v>
      </c>
      <c r="E212" s="191" t="s">
        <v>2196</v>
      </c>
      <c r="F212" s="192" t="s">
        <v>2197</v>
      </c>
      <c r="G212" s="193" t="s">
        <v>301</v>
      </c>
      <c r="H212" s="194">
        <v>1360.24</v>
      </c>
      <c r="I212" s="195"/>
      <c r="J212" s="196">
        <f t="shared" si="40"/>
        <v>0</v>
      </c>
      <c r="K212" s="192" t="s">
        <v>1</v>
      </c>
      <c r="L212" s="39"/>
      <c r="M212" s="197" t="s">
        <v>1</v>
      </c>
      <c r="N212" s="198" t="s">
        <v>42</v>
      </c>
      <c r="O212" s="71"/>
      <c r="P212" s="199">
        <f t="shared" si="41"/>
        <v>0</v>
      </c>
      <c r="Q212" s="199">
        <v>0</v>
      </c>
      <c r="R212" s="199">
        <f t="shared" si="42"/>
        <v>0</v>
      </c>
      <c r="S212" s="199">
        <v>0</v>
      </c>
      <c r="T212" s="200">
        <f t="shared" si="43"/>
        <v>0</v>
      </c>
      <c r="U212" s="34"/>
      <c r="V212" s="34"/>
      <c r="W212" s="34"/>
      <c r="X212" s="34"/>
      <c r="Y212" s="34"/>
      <c r="Z212" s="34"/>
      <c r="AA212" s="34"/>
      <c r="AB212" s="34"/>
      <c r="AC212" s="34"/>
      <c r="AD212" s="34"/>
      <c r="AE212" s="34"/>
      <c r="AR212" s="201" t="s">
        <v>298</v>
      </c>
      <c r="AT212" s="201" t="s">
        <v>222</v>
      </c>
      <c r="AU212" s="201" t="s">
        <v>89</v>
      </c>
      <c r="AY212" s="17" t="s">
        <v>220</v>
      </c>
      <c r="BE212" s="202">
        <f t="shared" si="44"/>
        <v>0</v>
      </c>
      <c r="BF212" s="202">
        <f t="shared" si="45"/>
        <v>0</v>
      </c>
      <c r="BG212" s="202">
        <f t="shared" si="46"/>
        <v>0</v>
      </c>
      <c r="BH212" s="202">
        <f t="shared" si="47"/>
        <v>0</v>
      </c>
      <c r="BI212" s="202">
        <f t="shared" si="48"/>
        <v>0</v>
      </c>
      <c r="BJ212" s="17" t="s">
        <v>89</v>
      </c>
      <c r="BK212" s="202">
        <f t="shared" si="49"/>
        <v>0</v>
      </c>
      <c r="BL212" s="17" t="s">
        <v>298</v>
      </c>
      <c r="BM212" s="201" t="s">
        <v>979</v>
      </c>
    </row>
    <row r="213" spans="1:65" s="2" customFormat="1" ht="16.5" customHeight="1">
      <c r="A213" s="34"/>
      <c r="B213" s="35"/>
      <c r="C213" s="190" t="s">
        <v>618</v>
      </c>
      <c r="D213" s="190" t="s">
        <v>222</v>
      </c>
      <c r="E213" s="191" t="s">
        <v>2198</v>
      </c>
      <c r="F213" s="192" t="s">
        <v>2199</v>
      </c>
      <c r="G213" s="193" t="s">
        <v>405</v>
      </c>
      <c r="H213" s="194">
        <v>7</v>
      </c>
      <c r="I213" s="195"/>
      <c r="J213" s="196">
        <f t="shared" si="40"/>
        <v>0</v>
      </c>
      <c r="K213" s="192" t="s">
        <v>1</v>
      </c>
      <c r="L213" s="39"/>
      <c r="M213" s="197" t="s">
        <v>1</v>
      </c>
      <c r="N213" s="198" t="s">
        <v>42</v>
      </c>
      <c r="O213" s="71"/>
      <c r="P213" s="199">
        <f t="shared" si="41"/>
        <v>0</v>
      </c>
      <c r="Q213" s="199">
        <v>0</v>
      </c>
      <c r="R213" s="199">
        <f t="shared" si="42"/>
        <v>0</v>
      </c>
      <c r="S213" s="199">
        <v>0</v>
      </c>
      <c r="T213" s="200">
        <f t="shared" si="43"/>
        <v>0</v>
      </c>
      <c r="U213" s="34"/>
      <c r="V213" s="34"/>
      <c r="W213" s="34"/>
      <c r="X213" s="34"/>
      <c r="Y213" s="34"/>
      <c r="Z213" s="34"/>
      <c r="AA213" s="34"/>
      <c r="AB213" s="34"/>
      <c r="AC213" s="34"/>
      <c r="AD213" s="34"/>
      <c r="AE213" s="34"/>
      <c r="AR213" s="201" t="s">
        <v>298</v>
      </c>
      <c r="AT213" s="201" t="s">
        <v>222</v>
      </c>
      <c r="AU213" s="201" t="s">
        <v>89</v>
      </c>
      <c r="AY213" s="17" t="s">
        <v>220</v>
      </c>
      <c r="BE213" s="202">
        <f t="shared" si="44"/>
        <v>0</v>
      </c>
      <c r="BF213" s="202">
        <f t="shared" si="45"/>
        <v>0</v>
      </c>
      <c r="BG213" s="202">
        <f t="shared" si="46"/>
        <v>0</v>
      </c>
      <c r="BH213" s="202">
        <f t="shared" si="47"/>
        <v>0</v>
      </c>
      <c r="BI213" s="202">
        <f t="shared" si="48"/>
        <v>0</v>
      </c>
      <c r="BJ213" s="17" t="s">
        <v>89</v>
      </c>
      <c r="BK213" s="202">
        <f t="shared" si="49"/>
        <v>0</v>
      </c>
      <c r="BL213" s="17" t="s">
        <v>298</v>
      </c>
      <c r="BM213" s="201" t="s">
        <v>989</v>
      </c>
    </row>
    <row r="214" spans="1:65" s="2" customFormat="1" ht="16.5" customHeight="1">
      <c r="A214" s="34"/>
      <c r="B214" s="35"/>
      <c r="C214" s="190" t="s">
        <v>623</v>
      </c>
      <c r="D214" s="190" t="s">
        <v>222</v>
      </c>
      <c r="E214" s="191" t="s">
        <v>2200</v>
      </c>
      <c r="F214" s="192" t="s">
        <v>2201</v>
      </c>
      <c r="G214" s="193" t="s">
        <v>405</v>
      </c>
      <c r="H214" s="194">
        <v>3</v>
      </c>
      <c r="I214" s="195"/>
      <c r="J214" s="196">
        <f t="shared" si="40"/>
        <v>0</v>
      </c>
      <c r="K214" s="192" t="s">
        <v>1</v>
      </c>
      <c r="L214" s="39"/>
      <c r="M214" s="197" t="s">
        <v>1</v>
      </c>
      <c r="N214" s="198" t="s">
        <v>42</v>
      </c>
      <c r="O214" s="71"/>
      <c r="P214" s="199">
        <f t="shared" si="41"/>
        <v>0</v>
      </c>
      <c r="Q214" s="199">
        <v>0</v>
      </c>
      <c r="R214" s="199">
        <f t="shared" si="42"/>
        <v>0</v>
      </c>
      <c r="S214" s="199">
        <v>0</v>
      </c>
      <c r="T214" s="200">
        <f t="shared" si="43"/>
        <v>0</v>
      </c>
      <c r="U214" s="34"/>
      <c r="V214" s="34"/>
      <c r="W214" s="34"/>
      <c r="X214" s="34"/>
      <c r="Y214" s="34"/>
      <c r="Z214" s="34"/>
      <c r="AA214" s="34"/>
      <c r="AB214" s="34"/>
      <c r="AC214" s="34"/>
      <c r="AD214" s="34"/>
      <c r="AE214" s="34"/>
      <c r="AR214" s="201" t="s">
        <v>298</v>
      </c>
      <c r="AT214" s="201" t="s">
        <v>222</v>
      </c>
      <c r="AU214" s="201" t="s">
        <v>89</v>
      </c>
      <c r="AY214" s="17" t="s">
        <v>220</v>
      </c>
      <c r="BE214" s="202">
        <f t="shared" si="44"/>
        <v>0</v>
      </c>
      <c r="BF214" s="202">
        <f t="shared" si="45"/>
        <v>0</v>
      </c>
      <c r="BG214" s="202">
        <f t="shared" si="46"/>
        <v>0</v>
      </c>
      <c r="BH214" s="202">
        <f t="shared" si="47"/>
        <v>0</v>
      </c>
      <c r="BI214" s="202">
        <f t="shared" si="48"/>
        <v>0</v>
      </c>
      <c r="BJ214" s="17" t="s">
        <v>89</v>
      </c>
      <c r="BK214" s="202">
        <f t="shared" si="49"/>
        <v>0</v>
      </c>
      <c r="BL214" s="17" t="s">
        <v>298</v>
      </c>
      <c r="BM214" s="201" t="s">
        <v>1000</v>
      </c>
    </row>
    <row r="215" spans="1:65" s="2" customFormat="1" ht="16.5" customHeight="1">
      <c r="A215" s="34"/>
      <c r="B215" s="35"/>
      <c r="C215" s="190" t="s">
        <v>628</v>
      </c>
      <c r="D215" s="190" t="s">
        <v>222</v>
      </c>
      <c r="E215" s="191" t="s">
        <v>2202</v>
      </c>
      <c r="F215" s="192" t="s">
        <v>2203</v>
      </c>
      <c r="G215" s="193" t="s">
        <v>405</v>
      </c>
      <c r="H215" s="194">
        <v>3</v>
      </c>
      <c r="I215" s="195"/>
      <c r="J215" s="196">
        <f t="shared" si="40"/>
        <v>0</v>
      </c>
      <c r="K215" s="192" t="s">
        <v>1</v>
      </c>
      <c r="L215" s="39"/>
      <c r="M215" s="197" t="s">
        <v>1</v>
      </c>
      <c r="N215" s="198" t="s">
        <v>42</v>
      </c>
      <c r="O215" s="71"/>
      <c r="P215" s="199">
        <f t="shared" si="41"/>
        <v>0</v>
      </c>
      <c r="Q215" s="199">
        <v>0</v>
      </c>
      <c r="R215" s="199">
        <f t="shared" si="42"/>
        <v>0</v>
      </c>
      <c r="S215" s="199">
        <v>0</v>
      </c>
      <c r="T215" s="200">
        <f t="shared" si="43"/>
        <v>0</v>
      </c>
      <c r="U215" s="34"/>
      <c r="V215" s="34"/>
      <c r="W215" s="34"/>
      <c r="X215" s="34"/>
      <c r="Y215" s="34"/>
      <c r="Z215" s="34"/>
      <c r="AA215" s="34"/>
      <c r="AB215" s="34"/>
      <c r="AC215" s="34"/>
      <c r="AD215" s="34"/>
      <c r="AE215" s="34"/>
      <c r="AR215" s="201" t="s">
        <v>298</v>
      </c>
      <c r="AT215" s="201" t="s">
        <v>222</v>
      </c>
      <c r="AU215" s="201" t="s">
        <v>89</v>
      </c>
      <c r="AY215" s="17" t="s">
        <v>220</v>
      </c>
      <c r="BE215" s="202">
        <f t="shared" si="44"/>
        <v>0</v>
      </c>
      <c r="BF215" s="202">
        <f t="shared" si="45"/>
        <v>0</v>
      </c>
      <c r="BG215" s="202">
        <f t="shared" si="46"/>
        <v>0</v>
      </c>
      <c r="BH215" s="202">
        <f t="shared" si="47"/>
        <v>0</v>
      </c>
      <c r="BI215" s="202">
        <f t="shared" si="48"/>
        <v>0</v>
      </c>
      <c r="BJ215" s="17" t="s">
        <v>89</v>
      </c>
      <c r="BK215" s="202">
        <f t="shared" si="49"/>
        <v>0</v>
      </c>
      <c r="BL215" s="17" t="s">
        <v>298</v>
      </c>
      <c r="BM215" s="201" t="s">
        <v>1009</v>
      </c>
    </row>
    <row r="216" spans="1:65" s="2" customFormat="1" ht="16.5" customHeight="1">
      <c r="A216" s="34"/>
      <c r="B216" s="35"/>
      <c r="C216" s="190" t="s">
        <v>633</v>
      </c>
      <c r="D216" s="190" t="s">
        <v>222</v>
      </c>
      <c r="E216" s="191" t="s">
        <v>2204</v>
      </c>
      <c r="F216" s="192" t="s">
        <v>2205</v>
      </c>
      <c r="G216" s="193" t="s">
        <v>405</v>
      </c>
      <c r="H216" s="194">
        <v>1</v>
      </c>
      <c r="I216" s="195"/>
      <c r="J216" s="196">
        <f t="shared" si="40"/>
        <v>0</v>
      </c>
      <c r="K216" s="192" t="s">
        <v>1</v>
      </c>
      <c r="L216" s="39"/>
      <c r="M216" s="197" t="s">
        <v>1</v>
      </c>
      <c r="N216" s="198" t="s">
        <v>42</v>
      </c>
      <c r="O216" s="71"/>
      <c r="P216" s="199">
        <f t="shared" si="41"/>
        <v>0</v>
      </c>
      <c r="Q216" s="199">
        <v>0</v>
      </c>
      <c r="R216" s="199">
        <f t="shared" si="42"/>
        <v>0</v>
      </c>
      <c r="S216" s="199">
        <v>0</v>
      </c>
      <c r="T216" s="200">
        <f t="shared" si="43"/>
        <v>0</v>
      </c>
      <c r="U216" s="34"/>
      <c r="V216" s="34"/>
      <c r="W216" s="34"/>
      <c r="X216" s="34"/>
      <c r="Y216" s="34"/>
      <c r="Z216" s="34"/>
      <c r="AA216" s="34"/>
      <c r="AB216" s="34"/>
      <c r="AC216" s="34"/>
      <c r="AD216" s="34"/>
      <c r="AE216" s="34"/>
      <c r="AR216" s="201" t="s">
        <v>298</v>
      </c>
      <c r="AT216" s="201" t="s">
        <v>222</v>
      </c>
      <c r="AU216" s="201" t="s">
        <v>89</v>
      </c>
      <c r="AY216" s="17" t="s">
        <v>220</v>
      </c>
      <c r="BE216" s="202">
        <f t="shared" si="44"/>
        <v>0</v>
      </c>
      <c r="BF216" s="202">
        <f t="shared" si="45"/>
        <v>0</v>
      </c>
      <c r="BG216" s="202">
        <f t="shared" si="46"/>
        <v>0</v>
      </c>
      <c r="BH216" s="202">
        <f t="shared" si="47"/>
        <v>0</v>
      </c>
      <c r="BI216" s="202">
        <f t="shared" si="48"/>
        <v>0</v>
      </c>
      <c r="BJ216" s="17" t="s">
        <v>89</v>
      </c>
      <c r="BK216" s="202">
        <f t="shared" si="49"/>
        <v>0</v>
      </c>
      <c r="BL216" s="17" t="s">
        <v>298</v>
      </c>
      <c r="BM216" s="201" t="s">
        <v>1016</v>
      </c>
    </row>
    <row r="217" spans="1:65" s="2" customFormat="1" ht="16.5" customHeight="1">
      <c r="A217" s="34"/>
      <c r="B217" s="35"/>
      <c r="C217" s="190" t="s">
        <v>638</v>
      </c>
      <c r="D217" s="190" t="s">
        <v>222</v>
      </c>
      <c r="E217" s="191" t="s">
        <v>2206</v>
      </c>
      <c r="F217" s="192" t="s">
        <v>2207</v>
      </c>
      <c r="G217" s="193" t="s">
        <v>405</v>
      </c>
      <c r="H217" s="194">
        <v>7</v>
      </c>
      <c r="I217" s="195"/>
      <c r="J217" s="196">
        <f t="shared" si="40"/>
        <v>0</v>
      </c>
      <c r="K217" s="192" t="s">
        <v>1</v>
      </c>
      <c r="L217" s="39"/>
      <c r="M217" s="197" t="s">
        <v>1</v>
      </c>
      <c r="N217" s="198" t="s">
        <v>42</v>
      </c>
      <c r="O217" s="71"/>
      <c r="P217" s="199">
        <f t="shared" si="41"/>
        <v>0</v>
      </c>
      <c r="Q217" s="199">
        <v>0</v>
      </c>
      <c r="R217" s="199">
        <f t="shared" si="42"/>
        <v>0</v>
      </c>
      <c r="S217" s="199">
        <v>0</v>
      </c>
      <c r="T217" s="200">
        <f t="shared" si="43"/>
        <v>0</v>
      </c>
      <c r="U217" s="34"/>
      <c r="V217" s="34"/>
      <c r="W217" s="34"/>
      <c r="X217" s="34"/>
      <c r="Y217" s="34"/>
      <c r="Z217" s="34"/>
      <c r="AA217" s="34"/>
      <c r="AB217" s="34"/>
      <c r="AC217" s="34"/>
      <c r="AD217" s="34"/>
      <c r="AE217" s="34"/>
      <c r="AR217" s="201" t="s">
        <v>298</v>
      </c>
      <c r="AT217" s="201" t="s">
        <v>222</v>
      </c>
      <c r="AU217" s="201" t="s">
        <v>89</v>
      </c>
      <c r="AY217" s="17" t="s">
        <v>220</v>
      </c>
      <c r="BE217" s="202">
        <f t="shared" si="44"/>
        <v>0</v>
      </c>
      <c r="BF217" s="202">
        <f t="shared" si="45"/>
        <v>0</v>
      </c>
      <c r="BG217" s="202">
        <f t="shared" si="46"/>
        <v>0</v>
      </c>
      <c r="BH217" s="202">
        <f t="shared" si="47"/>
        <v>0</v>
      </c>
      <c r="BI217" s="202">
        <f t="shared" si="48"/>
        <v>0</v>
      </c>
      <c r="BJ217" s="17" t="s">
        <v>89</v>
      </c>
      <c r="BK217" s="202">
        <f t="shared" si="49"/>
        <v>0</v>
      </c>
      <c r="BL217" s="17" t="s">
        <v>298</v>
      </c>
      <c r="BM217" s="201" t="s">
        <v>1026</v>
      </c>
    </row>
    <row r="218" spans="1:65" s="2" customFormat="1" ht="16.5" customHeight="1">
      <c r="A218" s="34"/>
      <c r="B218" s="35"/>
      <c r="C218" s="190" t="s">
        <v>643</v>
      </c>
      <c r="D218" s="190" t="s">
        <v>222</v>
      </c>
      <c r="E218" s="191" t="s">
        <v>2208</v>
      </c>
      <c r="F218" s="192" t="s">
        <v>2209</v>
      </c>
      <c r="G218" s="193" t="s">
        <v>308</v>
      </c>
      <c r="H218" s="194">
        <v>515</v>
      </c>
      <c r="I218" s="195"/>
      <c r="J218" s="196">
        <f t="shared" si="40"/>
        <v>0</v>
      </c>
      <c r="K218" s="192" t="s">
        <v>1</v>
      </c>
      <c r="L218" s="39"/>
      <c r="M218" s="197" t="s">
        <v>1</v>
      </c>
      <c r="N218" s="198" t="s">
        <v>42</v>
      </c>
      <c r="O218" s="71"/>
      <c r="P218" s="199">
        <f t="shared" si="41"/>
        <v>0</v>
      </c>
      <c r="Q218" s="199">
        <v>0</v>
      </c>
      <c r="R218" s="199">
        <f t="shared" si="42"/>
        <v>0</v>
      </c>
      <c r="S218" s="199">
        <v>0</v>
      </c>
      <c r="T218" s="200">
        <f t="shared" si="43"/>
        <v>0</v>
      </c>
      <c r="U218" s="34"/>
      <c r="V218" s="34"/>
      <c r="W218" s="34"/>
      <c r="X218" s="34"/>
      <c r="Y218" s="34"/>
      <c r="Z218" s="34"/>
      <c r="AA218" s="34"/>
      <c r="AB218" s="34"/>
      <c r="AC218" s="34"/>
      <c r="AD218" s="34"/>
      <c r="AE218" s="34"/>
      <c r="AR218" s="201" t="s">
        <v>298</v>
      </c>
      <c r="AT218" s="201" t="s">
        <v>222</v>
      </c>
      <c r="AU218" s="201" t="s">
        <v>89</v>
      </c>
      <c r="AY218" s="17" t="s">
        <v>220</v>
      </c>
      <c r="BE218" s="202">
        <f t="shared" si="44"/>
        <v>0</v>
      </c>
      <c r="BF218" s="202">
        <f t="shared" si="45"/>
        <v>0</v>
      </c>
      <c r="BG218" s="202">
        <f t="shared" si="46"/>
        <v>0</v>
      </c>
      <c r="BH218" s="202">
        <f t="shared" si="47"/>
        <v>0</v>
      </c>
      <c r="BI218" s="202">
        <f t="shared" si="48"/>
        <v>0</v>
      </c>
      <c r="BJ218" s="17" t="s">
        <v>89</v>
      </c>
      <c r="BK218" s="202">
        <f t="shared" si="49"/>
        <v>0</v>
      </c>
      <c r="BL218" s="17" t="s">
        <v>298</v>
      </c>
      <c r="BM218" s="201" t="s">
        <v>1035</v>
      </c>
    </row>
    <row r="219" spans="1:65" s="2" customFormat="1" ht="16.5" customHeight="1">
      <c r="A219" s="34"/>
      <c r="B219" s="35"/>
      <c r="C219" s="190" t="s">
        <v>648</v>
      </c>
      <c r="D219" s="190" t="s">
        <v>222</v>
      </c>
      <c r="E219" s="191" t="s">
        <v>2210</v>
      </c>
      <c r="F219" s="192" t="s">
        <v>2211</v>
      </c>
      <c r="G219" s="193" t="s">
        <v>405</v>
      </c>
      <c r="H219" s="194">
        <v>5</v>
      </c>
      <c r="I219" s="195"/>
      <c r="J219" s="196">
        <f t="shared" si="40"/>
        <v>0</v>
      </c>
      <c r="K219" s="192" t="s">
        <v>1</v>
      </c>
      <c r="L219" s="39"/>
      <c r="M219" s="197" t="s">
        <v>1</v>
      </c>
      <c r="N219" s="198" t="s">
        <v>42</v>
      </c>
      <c r="O219" s="71"/>
      <c r="P219" s="199">
        <f t="shared" si="41"/>
        <v>0</v>
      </c>
      <c r="Q219" s="199">
        <v>0</v>
      </c>
      <c r="R219" s="199">
        <f t="shared" si="42"/>
        <v>0</v>
      </c>
      <c r="S219" s="199">
        <v>0</v>
      </c>
      <c r="T219" s="200">
        <f t="shared" si="43"/>
        <v>0</v>
      </c>
      <c r="U219" s="34"/>
      <c r="V219" s="34"/>
      <c r="W219" s="34"/>
      <c r="X219" s="34"/>
      <c r="Y219" s="34"/>
      <c r="Z219" s="34"/>
      <c r="AA219" s="34"/>
      <c r="AB219" s="34"/>
      <c r="AC219" s="34"/>
      <c r="AD219" s="34"/>
      <c r="AE219" s="34"/>
      <c r="AR219" s="201" t="s">
        <v>298</v>
      </c>
      <c r="AT219" s="201" t="s">
        <v>222</v>
      </c>
      <c r="AU219" s="201" t="s">
        <v>89</v>
      </c>
      <c r="AY219" s="17" t="s">
        <v>220</v>
      </c>
      <c r="BE219" s="202">
        <f t="shared" si="44"/>
        <v>0</v>
      </c>
      <c r="BF219" s="202">
        <f t="shared" si="45"/>
        <v>0</v>
      </c>
      <c r="BG219" s="202">
        <f t="shared" si="46"/>
        <v>0</v>
      </c>
      <c r="BH219" s="202">
        <f t="shared" si="47"/>
        <v>0</v>
      </c>
      <c r="BI219" s="202">
        <f t="shared" si="48"/>
        <v>0</v>
      </c>
      <c r="BJ219" s="17" t="s">
        <v>89</v>
      </c>
      <c r="BK219" s="202">
        <f t="shared" si="49"/>
        <v>0</v>
      </c>
      <c r="BL219" s="17" t="s">
        <v>298</v>
      </c>
      <c r="BM219" s="201" t="s">
        <v>1044</v>
      </c>
    </row>
    <row r="220" spans="1:65" s="2" customFormat="1" ht="16.5" customHeight="1">
      <c r="A220" s="34"/>
      <c r="B220" s="35"/>
      <c r="C220" s="190" t="s">
        <v>653</v>
      </c>
      <c r="D220" s="190" t="s">
        <v>222</v>
      </c>
      <c r="E220" s="191" t="s">
        <v>2212</v>
      </c>
      <c r="F220" s="192" t="s">
        <v>2213</v>
      </c>
      <c r="G220" s="193" t="s">
        <v>405</v>
      </c>
      <c r="H220" s="194">
        <v>2</v>
      </c>
      <c r="I220" s="195"/>
      <c r="J220" s="196">
        <f t="shared" si="40"/>
        <v>0</v>
      </c>
      <c r="K220" s="192" t="s">
        <v>1</v>
      </c>
      <c r="L220" s="39"/>
      <c r="M220" s="197" t="s">
        <v>1</v>
      </c>
      <c r="N220" s="198" t="s">
        <v>42</v>
      </c>
      <c r="O220" s="71"/>
      <c r="P220" s="199">
        <f t="shared" si="41"/>
        <v>0</v>
      </c>
      <c r="Q220" s="199">
        <v>0</v>
      </c>
      <c r="R220" s="199">
        <f t="shared" si="42"/>
        <v>0</v>
      </c>
      <c r="S220" s="199">
        <v>0</v>
      </c>
      <c r="T220" s="200">
        <f t="shared" si="43"/>
        <v>0</v>
      </c>
      <c r="U220" s="34"/>
      <c r="V220" s="34"/>
      <c r="W220" s="34"/>
      <c r="X220" s="34"/>
      <c r="Y220" s="34"/>
      <c r="Z220" s="34"/>
      <c r="AA220" s="34"/>
      <c r="AB220" s="34"/>
      <c r="AC220" s="34"/>
      <c r="AD220" s="34"/>
      <c r="AE220" s="34"/>
      <c r="AR220" s="201" t="s">
        <v>298</v>
      </c>
      <c r="AT220" s="201" t="s">
        <v>222</v>
      </c>
      <c r="AU220" s="201" t="s">
        <v>89</v>
      </c>
      <c r="AY220" s="17" t="s">
        <v>220</v>
      </c>
      <c r="BE220" s="202">
        <f t="shared" si="44"/>
        <v>0</v>
      </c>
      <c r="BF220" s="202">
        <f t="shared" si="45"/>
        <v>0</v>
      </c>
      <c r="BG220" s="202">
        <f t="shared" si="46"/>
        <v>0</v>
      </c>
      <c r="BH220" s="202">
        <f t="shared" si="47"/>
        <v>0</v>
      </c>
      <c r="BI220" s="202">
        <f t="shared" si="48"/>
        <v>0</v>
      </c>
      <c r="BJ220" s="17" t="s">
        <v>89</v>
      </c>
      <c r="BK220" s="202">
        <f t="shared" si="49"/>
        <v>0</v>
      </c>
      <c r="BL220" s="17" t="s">
        <v>298</v>
      </c>
      <c r="BM220" s="201" t="s">
        <v>1055</v>
      </c>
    </row>
    <row r="221" spans="1:65" s="2" customFormat="1" ht="16.5" customHeight="1">
      <c r="A221" s="34"/>
      <c r="B221" s="35"/>
      <c r="C221" s="190" t="s">
        <v>658</v>
      </c>
      <c r="D221" s="190" t="s">
        <v>222</v>
      </c>
      <c r="E221" s="191" t="s">
        <v>2214</v>
      </c>
      <c r="F221" s="192" t="s">
        <v>2215</v>
      </c>
      <c r="G221" s="193" t="s">
        <v>405</v>
      </c>
      <c r="H221" s="194">
        <v>1</v>
      </c>
      <c r="I221" s="195"/>
      <c r="J221" s="196">
        <f t="shared" si="40"/>
        <v>0</v>
      </c>
      <c r="K221" s="192" t="s">
        <v>1</v>
      </c>
      <c r="L221" s="39"/>
      <c r="M221" s="197" t="s">
        <v>1</v>
      </c>
      <c r="N221" s="198" t="s">
        <v>42</v>
      </c>
      <c r="O221" s="71"/>
      <c r="P221" s="199">
        <f t="shared" si="41"/>
        <v>0</v>
      </c>
      <c r="Q221" s="199">
        <v>0</v>
      </c>
      <c r="R221" s="199">
        <f t="shared" si="42"/>
        <v>0</v>
      </c>
      <c r="S221" s="199">
        <v>0</v>
      </c>
      <c r="T221" s="200">
        <f t="shared" si="43"/>
        <v>0</v>
      </c>
      <c r="U221" s="34"/>
      <c r="V221" s="34"/>
      <c r="W221" s="34"/>
      <c r="X221" s="34"/>
      <c r="Y221" s="34"/>
      <c r="Z221" s="34"/>
      <c r="AA221" s="34"/>
      <c r="AB221" s="34"/>
      <c r="AC221" s="34"/>
      <c r="AD221" s="34"/>
      <c r="AE221" s="34"/>
      <c r="AR221" s="201" t="s">
        <v>298</v>
      </c>
      <c r="AT221" s="201" t="s">
        <v>222</v>
      </c>
      <c r="AU221" s="201" t="s">
        <v>89</v>
      </c>
      <c r="AY221" s="17" t="s">
        <v>220</v>
      </c>
      <c r="BE221" s="202">
        <f t="shared" si="44"/>
        <v>0</v>
      </c>
      <c r="BF221" s="202">
        <f t="shared" si="45"/>
        <v>0</v>
      </c>
      <c r="BG221" s="202">
        <f t="shared" si="46"/>
        <v>0</v>
      </c>
      <c r="BH221" s="202">
        <f t="shared" si="47"/>
        <v>0</v>
      </c>
      <c r="BI221" s="202">
        <f t="shared" si="48"/>
        <v>0</v>
      </c>
      <c r="BJ221" s="17" t="s">
        <v>89</v>
      </c>
      <c r="BK221" s="202">
        <f t="shared" si="49"/>
        <v>0</v>
      </c>
      <c r="BL221" s="17" t="s">
        <v>298</v>
      </c>
      <c r="BM221" s="201" t="s">
        <v>1065</v>
      </c>
    </row>
    <row r="222" spans="1:65" s="2" customFormat="1" ht="16.5" customHeight="1">
      <c r="A222" s="34"/>
      <c r="B222" s="35"/>
      <c r="C222" s="190" t="s">
        <v>662</v>
      </c>
      <c r="D222" s="190" t="s">
        <v>222</v>
      </c>
      <c r="E222" s="191" t="s">
        <v>2216</v>
      </c>
      <c r="F222" s="192" t="s">
        <v>2217</v>
      </c>
      <c r="G222" s="193" t="s">
        <v>405</v>
      </c>
      <c r="H222" s="194">
        <v>6</v>
      </c>
      <c r="I222" s="195"/>
      <c r="J222" s="196">
        <f t="shared" si="40"/>
        <v>0</v>
      </c>
      <c r="K222" s="192" t="s">
        <v>1</v>
      </c>
      <c r="L222" s="39"/>
      <c r="M222" s="197" t="s">
        <v>1</v>
      </c>
      <c r="N222" s="198" t="s">
        <v>42</v>
      </c>
      <c r="O222" s="71"/>
      <c r="P222" s="199">
        <f t="shared" si="41"/>
        <v>0</v>
      </c>
      <c r="Q222" s="199">
        <v>0</v>
      </c>
      <c r="R222" s="199">
        <f t="shared" si="42"/>
        <v>0</v>
      </c>
      <c r="S222" s="199">
        <v>0</v>
      </c>
      <c r="T222" s="200">
        <f t="shared" si="43"/>
        <v>0</v>
      </c>
      <c r="U222" s="34"/>
      <c r="V222" s="34"/>
      <c r="W222" s="34"/>
      <c r="X222" s="34"/>
      <c r="Y222" s="34"/>
      <c r="Z222" s="34"/>
      <c r="AA222" s="34"/>
      <c r="AB222" s="34"/>
      <c r="AC222" s="34"/>
      <c r="AD222" s="34"/>
      <c r="AE222" s="34"/>
      <c r="AR222" s="201" t="s">
        <v>298</v>
      </c>
      <c r="AT222" s="201" t="s">
        <v>222</v>
      </c>
      <c r="AU222" s="201" t="s">
        <v>89</v>
      </c>
      <c r="AY222" s="17" t="s">
        <v>220</v>
      </c>
      <c r="BE222" s="202">
        <f t="shared" si="44"/>
        <v>0</v>
      </c>
      <c r="BF222" s="202">
        <f t="shared" si="45"/>
        <v>0</v>
      </c>
      <c r="BG222" s="202">
        <f t="shared" si="46"/>
        <v>0</v>
      </c>
      <c r="BH222" s="202">
        <f t="shared" si="47"/>
        <v>0</v>
      </c>
      <c r="BI222" s="202">
        <f t="shared" si="48"/>
        <v>0</v>
      </c>
      <c r="BJ222" s="17" t="s">
        <v>89</v>
      </c>
      <c r="BK222" s="202">
        <f t="shared" si="49"/>
        <v>0</v>
      </c>
      <c r="BL222" s="17" t="s">
        <v>298</v>
      </c>
      <c r="BM222" s="201" t="s">
        <v>1075</v>
      </c>
    </row>
    <row r="223" spans="1:65" s="2" customFormat="1" ht="16.5" customHeight="1">
      <c r="A223" s="34"/>
      <c r="B223" s="35"/>
      <c r="C223" s="190" t="s">
        <v>666</v>
      </c>
      <c r="D223" s="190" t="s">
        <v>222</v>
      </c>
      <c r="E223" s="191" t="s">
        <v>2218</v>
      </c>
      <c r="F223" s="192" t="s">
        <v>2219</v>
      </c>
      <c r="G223" s="193" t="s">
        <v>308</v>
      </c>
      <c r="H223" s="194">
        <v>263.85</v>
      </c>
      <c r="I223" s="195"/>
      <c r="J223" s="196">
        <f t="shared" si="40"/>
        <v>0</v>
      </c>
      <c r="K223" s="192" t="s">
        <v>1</v>
      </c>
      <c r="L223" s="39"/>
      <c r="M223" s="197" t="s">
        <v>1</v>
      </c>
      <c r="N223" s="198" t="s">
        <v>42</v>
      </c>
      <c r="O223" s="71"/>
      <c r="P223" s="199">
        <f t="shared" si="41"/>
        <v>0</v>
      </c>
      <c r="Q223" s="199">
        <v>0</v>
      </c>
      <c r="R223" s="199">
        <f t="shared" si="42"/>
        <v>0</v>
      </c>
      <c r="S223" s="199">
        <v>0</v>
      </c>
      <c r="T223" s="200">
        <f t="shared" si="43"/>
        <v>0</v>
      </c>
      <c r="U223" s="34"/>
      <c r="V223" s="34"/>
      <c r="W223" s="34"/>
      <c r="X223" s="34"/>
      <c r="Y223" s="34"/>
      <c r="Z223" s="34"/>
      <c r="AA223" s="34"/>
      <c r="AB223" s="34"/>
      <c r="AC223" s="34"/>
      <c r="AD223" s="34"/>
      <c r="AE223" s="34"/>
      <c r="AR223" s="201" t="s">
        <v>298</v>
      </c>
      <c r="AT223" s="201" t="s">
        <v>222</v>
      </c>
      <c r="AU223" s="201" t="s">
        <v>89</v>
      </c>
      <c r="AY223" s="17" t="s">
        <v>220</v>
      </c>
      <c r="BE223" s="202">
        <f t="shared" si="44"/>
        <v>0</v>
      </c>
      <c r="BF223" s="202">
        <f t="shared" si="45"/>
        <v>0</v>
      </c>
      <c r="BG223" s="202">
        <f t="shared" si="46"/>
        <v>0</v>
      </c>
      <c r="BH223" s="202">
        <f t="shared" si="47"/>
        <v>0</v>
      </c>
      <c r="BI223" s="202">
        <f t="shared" si="48"/>
        <v>0</v>
      </c>
      <c r="BJ223" s="17" t="s">
        <v>89</v>
      </c>
      <c r="BK223" s="202">
        <f t="shared" si="49"/>
        <v>0</v>
      </c>
      <c r="BL223" s="17" t="s">
        <v>298</v>
      </c>
      <c r="BM223" s="201" t="s">
        <v>1080</v>
      </c>
    </row>
    <row r="224" spans="1:65" s="2" customFormat="1" ht="16.5" customHeight="1">
      <c r="A224" s="34"/>
      <c r="B224" s="35"/>
      <c r="C224" s="190" t="s">
        <v>674</v>
      </c>
      <c r="D224" s="190" t="s">
        <v>222</v>
      </c>
      <c r="E224" s="191" t="s">
        <v>2220</v>
      </c>
      <c r="F224" s="192" t="s">
        <v>2221</v>
      </c>
      <c r="G224" s="193" t="s">
        <v>308</v>
      </c>
      <c r="H224" s="194">
        <v>1196.57</v>
      </c>
      <c r="I224" s="195"/>
      <c r="J224" s="196">
        <f t="shared" si="40"/>
        <v>0</v>
      </c>
      <c r="K224" s="192" t="s">
        <v>1</v>
      </c>
      <c r="L224" s="39"/>
      <c r="M224" s="197" t="s">
        <v>1</v>
      </c>
      <c r="N224" s="198" t="s">
        <v>42</v>
      </c>
      <c r="O224" s="71"/>
      <c r="P224" s="199">
        <f t="shared" si="41"/>
        <v>0</v>
      </c>
      <c r="Q224" s="199">
        <v>0</v>
      </c>
      <c r="R224" s="199">
        <f t="shared" si="42"/>
        <v>0</v>
      </c>
      <c r="S224" s="199">
        <v>0</v>
      </c>
      <c r="T224" s="200">
        <f t="shared" si="43"/>
        <v>0</v>
      </c>
      <c r="U224" s="34"/>
      <c r="V224" s="34"/>
      <c r="W224" s="34"/>
      <c r="X224" s="34"/>
      <c r="Y224" s="34"/>
      <c r="Z224" s="34"/>
      <c r="AA224" s="34"/>
      <c r="AB224" s="34"/>
      <c r="AC224" s="34"/>
      <c r="AD224" s="34"/>
      <c r="AE224" s="34"/>
      <c r="AR224" s="201" t="s">
        <v>298</v>
      </c>
      <c r="AT224" s="201" t="s">
        <v>222</v>
      </c>
      <c r="AU224" s="201" t="s">
        <v>89</v>
      </c>
      <c r="AY224" s="17" t="s">
        <v>220</v>
      </c>
      <c r="BE224" s="202">
        <f t="shared" si="44"/>
        <v>0</v>
      </c>
      <c r="BF224" s="202">
        <f t="shared" si="45"/>
        <v>0</v>
      </c>
      <c r="BG224" s="202">
        <f t="shared" si="46"/>
        <v>0</v>
      </c>
      <c r="BH224" s="202">
        <f t="shared" si="47"/>
        <v>0</v>
      </c>
      <c r="BI224" s="202">
        <f t="shared" si="48"/>
        <v>0</v>
      </c>
      <c r="BJ224" s="17" t="s">
        <v>89</v>
      </c>
      <c r="BK224" s="202">
        <f t="shared" si="49"/>
        <v>0</v>
      </c>
      <c r="BL224" s="17" t="s">
        <v>298</v>
      </c>
      <c r="BM224" s="201" t="s">
        <v>1089</v>
      </c>
    </row>
    <row r="225" spans="1:65" s="2" customFormat="1" ht="16.5" customHeight="1">
      <c r="A225" s="34"/>
      <c r="B225" s="35"/>
      <c r="C225" s="190" t="s">
        <v>679</v>
      </c>
      <c r="D225" s="190" t="s">
        <v>222</v>
      </c>
      <c r="E225" s="191" t="s">
        <v>2222</v>
      </c>
      <c r="F225" s="192" t="s">
        <v>2223</v>
      </c>
      <c r="G225" s="193" t="s">
        <v>405</v>
      </c>
      <c r="H225" s="194">
        <v>136</v>
      </c>
      <c r="I225" s="195"/>
      <c r="J225" s="196">
        <f t="shared" si="40"/>
        <v>0</v>
      </c>
      <c r="K225" s="192" t="s">
        <v>1</v>
      </c>
      <c r="L225" s="39"/>
      <c r="M225" s="197" t="s">
        <v>1</v>
      </c>
      <c r="N225" s="198" t="s">
        <v>42</v>
      </c>
      <c r="O225" s="71"/>
      <c r="P225" s="199">
        <f t="shared" si="41"/>
        <v>0</v>
      </c>
      <c r="Q225" s="199">
        <v>0</v>
      </c>
      <c r="R225" s="199">
        <f t="shared" si="42"/>
        <v>0</v>
      </c>
      <c r="S225" s="199">
        <v>0</v>
      </c>
      <c r="T225" s="200">
        <f t="shared" si="43"/>
        <v>0</v>
      </c>
      <c r="U225" s="34"/>
      <c r="V225" s="34"/>
      <c r="W225" s="34"/>
      <c r="X225" s="34"/>
      <c r="Y225" s="34"/>
      <c r="Z225" s="34"/>
      <c r="AA225" s="34"/>
      <c r="AB225" s="34"/>
      <c r="AC225" s="34"/>
      <c r="AD225" s="34"/>
      <c r="AE225" s="34"/>
      <c r="AR225" s="201" t="s">
        <v>298</v>
      </c>
      <c r="AT225" s="201" t="s">
        <v>222</v>
      </c>
      <c r="AU225" s="201" t="s">
        <v>89</v>
      </c>
      <c r="AY225" s="17" t="s">
        <v>220</v>
      </c>
      <c r="BE225" s="202">
        <f t="shared" si="44"/>
        <v>0</v>
      </c>
      <c r="BF225" s="202">
        <f t="shared" si="45"/>
        <v>0</v>
      </c>
      <c r="BG225" s="202">
        <f t="shared" si="46"/>
        <v>0</v>
      </c>
      <c r="BH225" s="202">
        <f t="shared" si="47"/>
        <v>0</v>
      </c>
      <c r="BI225" s="202">
        <f t="shared" si="48"/>
        <v>0</v>
      </c>
      <c r="BJ225" s="17" t="s">
        <v>89</v>
      </c>
      <c r="BK225" s="202">
        <f t="shared" si="49"/>
        <v>0</v>
      </c>
      <c r="BL225" s="17" t="s">
        <v>298</v>
      </c>
      <c r="BM225" s="201" t="s">
        <v>1096</v>
      </c>
    </row>
    <row r="226" spans="1:65" s="2" customFormat="1" ht="16.5" customHeight="1">
      <c r="A226" s="34"/>
      <c r="B226" s="35"/>
      <c r="C226" s="190" t="s">
        <v>684</v>
      </c>
      <c r="D226" s="190" t="s">
        <v>222</v>
      </c>
      <c r="E226" s="191" t="s">
        <v>2224</v>
      </c>
      <c r="F226" s="192" t="s">
        <v>2225</v>
      </c>
      <c r="G226" s="193" t="s">
        <v>405</v>
      </c>
      <c r="H226" s="194">
        <v>272</v>
      </c>
      <c r="I226" s="195"/>
      <c r="J226" s="196">
        <f t="shared" si="40"/>
        <v>0</v>
      </c>
      <c r="K226" s="192" t="s">
        <v>1</v>
      </c>
      <c r="L226" s="39"/>
      <c r="M226" s="197" t="s">
        <v>1</v>
      </c>
      <c r="N226" s="198" t="s">
        <v>42</v>
      </c>
      <c r="O226" s="71"/>
      <c r="P226" s="199">
        <f t="shared" si="41"/>
        <v>0</v>
      </c>
      <c r="Q226" s="199">
        <v>0</v>
      </c>
      <c r="R226" s="199">
        <f t="shared" si="42"/>
        <v>0</v>
      </c>
      <c r="S226" s="199">
        <v>0</v>
      </c>
      <c r="T226" s="200">
        <f t="shared" si="43"/>
        <v>0</v>
      </c>
      <c r="U226" s="34"/>
      <c r="V226" s="34"/>
      <c r="W226" s="34"/>
      <c r="X226" s="34"/>
      <c r="Y226" s="34"/>
      <c r="Z226" s="34"/>
      <c r="AA226" s="34"/>
      <c r="AB226" s="34"/>
      <c r="AC226" s="34"/>
      <c r="AD226" s="34"/>
      <c r="AE226" s="34"/>
      <c r="AR226" s="201" t="s">
        <v>298</v>
      </c>
      <c r="AT226" s="201" t="s">
        <v>222</v>
      </c>
      <c r="AU226" s="201" t="s">
        <v>89</v>
      </c>
      <c r="AY226" s="17" t="s">
        <v>220</v>
      </c>
      <c r="BE226" s="202">
        <f t="shared" si="44"/>
        <v>0</v>
      </c>
      <c r="BF226" s="202">
        <f t="shared" si="45"/>
        <v>0</v>
      </c>
      <c r="BG226" s="202">
        <f t="shared" si="46"/>
        <v>0</v>
      </c>
      <c r="BH226" s="202">
        <f t="shared" si="47"/>
        <v>0</v>
      </c>
      <c r="BI226" s="202">
        <f t="shared" si="48"/>
        <v>0</v>
      </c>
      <c r="BJ226" s="17" t="s">
        <v>89</v>
      </c>
      <c r="BK226" s="202">
        <f t="shared" si="49"/>
        <v>0</v>
      </c>
      <c r="BL226" s="17" t="s">
        <v>298</v>
      </c>
      <c r="BM226" s="201" t="s">
        <v>1106</v>
      </c>
    </row>
    <row r="227" spans="1:65" s="2" customFormat="1" ht="16.5" customHeight="1">
      <c r="A227" s="34"/>
      <c r="B227" s="35"/>
      <c r="C227" s="190" t="s">
        <v>688</v>
      </c>
      <c r="D227" s="190" t="s">
        <v>222</v>
      </c>
      <c r="E227" s="191" t="s">
        <v>2226</v>
      </c>
      <c r="F227" s="192" t="s">
        <v>2227</v>
      </c>
      <c r="G227" s="193" t="s">
        <v>405</v>
      </c>
      <c r="H227" s="194">
        <v>408</v>
      </c>
      <c r="I227" s="195"/>
      <c r="J227" s="196">
        <f t="shared" si="40"/>
        <v>0</v>
      </c>
      <c r="K227" s="192" t="s">
        <v>1</v>
      </c>
      <c r="L227" s="39"/>
      <c r="M227" s="197" t="s">
        <v>1</v>
      </c>
      <c r="N227" s="198" t="s">
        <v>42</v>
      </c>
      <c r="O227" s="71"/>
      <c r="P227" s="199">
        <f t="shared" si="41"/>
        <v>0</v>
      </c>
      <c r="Q227" s="199">
        <v>0</v>
      </c>
      <c r="R227" s="199">
        <f t="shared" si="42"/>
        <v>0</v>
      </c>
      <c r="S227" s="199">
        <v>0</v>
      </c>
      <c r="T227" s="200">
        <f t="shared" si="43"/>
        <v>0</v>
      </c>
      <c r="U227" s="34"/>
      <c r="V227" s="34"/>
      <c r="W227" s="34"/>
      <c r="X227" s="34"/>
      <c r="Y227" s="34"/>
      <c r="Z227" s="34"/>
      <c r="AA227" s="34"/>
      <c r="AB227" s="34"/>
      <c r="AC227" s="34"/>
      <c r="AD227" s="34"/>
      <c r="AE227" s="34"/>
      <c r="AR227" s="201" t="s">
        <v>298</v>
      </c>
      <c r="AT227" s="201" t="s">
        <v>222</v>
      </c>
      <c r="AU227" s="201" t="s">
        <v>89</v>
      </c>
      <c r="AY227" s="17" t="s">
        <v>220</v>
      </c>
      <c r="BE227" s="202">
        <f t="shared" si="44"/>
        <v>0</v>
      </c>
      <c r="BF227" s="202">
        <f t="shared" si="45"/>
        <v>0</v>
      </c>
      <c r="BG227" s="202">
        <f t="shared" si="46"/>
        <v>0</v>
      </c>
      <c r="BH227" s="202">
        <f t="shared" si="47"/>
        <v>0</v>
      </c>
      <c r="BI227" s="202">
        <f t="shared" si="48"/>
        <v>0</v>
      </c>
      <c r="BJ227" s="17" t="s">
        <v>89</v>
      </c>
      <c r="BK227" s="202">
        <f t="shared" si="49"/>
        <v>0</v>
      </c>
      <c r="BL227" s="17" t="s">
        <v>298</v>
      </c>
      <c r="BM227" s="201" t="s">
        <v>1116</v>
      </c>
    </row>
    <row r="228" spans="1:65" s="2" customFormat="1" ht="16.5" customHeight="1">
      <c r="A228" s="34"/>
      <c r="B228" s="35"/>
      <c r="C228" s="190" t="s">
        <v>692</v>
      </c>
      <c r="D228" s="190" t="s">
        <v>222</v>
      </c>
      <c r="E228" s="191" t="s">
        <v>2228</v>
      </c>
      <c r="F228" s="192" t="s">
        <v>2229</v>
      </c>
      <c r="G228" s="193" t="s">
        <v>405</v>
      </c>
      <c r="H228" s="194">
        <v>258</v>
      </c>
      <c r="I228" s="195"/>
      <c r="J228" s="196">
        <f t="shared" si="40"/>
        <v>0</v>
      </c>
      <c r="K228" s="192" t="s">
        <v>1</v>
      </c>
      <c r="L228" s="39"/>
      <c r="M228" s="197" t="s">
        <v>1</v>
      </c>
      <c r="N228" s="198" t="s">
        <v>42</v>
      </c>
      <c r="O228" s="71"/>
      <c r="P228" s="199">
        <f t="shared" si="41"/>
        <v>0</v>
      </c>
      <c r="Q228" s="199">
        <v>0</v>
      </c>
      <c r="R228" s="199">
        <f t="shared" si="42"/>
        <v>0</v>
      </c>
      <c r="S228" s="199">
        <v>0</v>
      </c>
      <c r="T228" s="200">
        <f t="shared" si="43"/>
        <v>0</v>
      </c>
      <c r="U228" s="34"/>
      <c r="V228" s="34"/>
      <c r="W228" s="34"/>
      <c r="X228" s="34"/>
      <c r="Y228" s="34"/>
      <c r="Z228" s="34"/>
      <c r="AA228" s="34"/>
      <c r="AB228" s="34"/>
      <c r="AC228" s="34"/>
      <c r="AD228" s="34"/>
      <c r="AE228" s="34"/>
      <c r="AR228" s="201" t="s">
        <v>298</v>
      </c>
      <c r="AT228" s="201" t="s">
        <v>222</v>
      </c>
      <c r="AU228" s="201" t="s">
        <v>89</v>
      </c>
      <c r="AY228" s="17" t="s">
        <v>220</v>
      </c>
      <c r="BE228" s="202">
        <f t="shared" si="44"/>
        <v>0</v>
      </c>
      <c r="BF228" s="202">
        <f t="shared" si="45"/>
        <v>0</v>
      </c>
      <c r="BG228" s="202">
        <f t="shared" si="46"/>
        <v>0</v>
      </c>
      <c r="BH228" s="202">
        <f t="shared" si="47"/>
        <v>0</v>
      </c>
      <c r="BI228" s="202">
        <f t="shared" si="48"/>
        <v>0</v>
      </c>
      <c r="BJ228" s="17" t="s">
        <v>89</v>
      </c>
      <c r="BK228" s="202">
        <f t="shared" si="49"/>
        <v>0</v>
      </c>
      <c r="BL228" s="17" t="s">
        <v>298</v>
      </c>
      <c r="BM228" s="201" t="s">
        <v>1125</v>
      </c>
    </row>
    <row r="229" spans="1:65" s="2" customFormat="1" ht="16.5" customHeight="1">
      <c r="A229" s="34"/>
      <c r="B229" s="35"/>
      <c r="C229" s="190" t="s">
        <v>696</v>
      </c>
      <c r="D229" s="190" t="s">
        <v>222</v>
      </c>
      <c r="E229" s="191" t="s">
        <v>2230</v>
      </c>
      <c r="F229" s="192" t="s">
        <v>2231</v>
      </c>
      <c r="G229" s="193" t="s">
        <v>405</v>
      </c>
      <c r="H229" s="194">
        <v>258</v>
      </c>
      <c r="I229" s="195"/>
      <c r="J229" s="196">
        <f t="shared" si="40"/>
        <v>0</v>
      </c>
      <c r="K229" s="192" t="s">
        <v>1</v>
      </c>
      <c r="L229" s="39"/>
      <c r="M229" s="197" t="s">
        <v>1</v>
      </c>
      <c r="N229" s="198" t="s">
        <v>42</v>
      </c>
      <c r="O229" s="71"/>
      <c r="P229" s="199">
        <f t="shared" si="41"/>
        <v>0</v>
      </c>
      <c r="Q229" s="199">
        <v>0</v>
      </c>
      <c r="R229" s="199">
        <f t="shared" si="42"/>
        <v>0</v>
      </c>
      <c r="S229" s="199">
        <v>0</v>
      </c>
      <c r="T229" s="200">
        <f t="shared" si="43"/>
        <v>0</v>
      </c>
      <c r="U229" s="34"/>
      <c r="V229" s="34"/>
      <c r="W229" s="34"/>
      <c r="X229" s="34"/>
      <c r="Y229" s="34"/>
      <c r="Z229" s="34"/>
      <c r="AA229" s="34"/>
      <c r="AB229" s="34"/>
      <c r="AC229" s="34"/>
      <c r="AD229" s="34"/>
      <c r="AE229" s="34"/>
      <c r="AR229" s="201" t="s">
        <v>298</v>
      </c>
      <c r="AT229" s="201" t="s">
        <v>222</v>
      </c>
      <c r="AU229" s="201" t="s">
        <v>89</v>
      </c>
      <c r="AY229" s="17" t="s">
        <v>220</v>
      </c>
      <c r="BE229" s="202">
        <f t="shared" si="44"/>
        <v>0</v>
      </c>
      <c r="BF229" s="202">
        <f t="shared" si="45"/>
        <v>0</v>
      </c>
      <c r="BG229" s="202">
        <f t="shared" si="46"/>
        <v>0</v>
      </c>
      <c r="BH229" s="202">
        <f t="shared" si="47"/>
        <v>0</v>
      </c>
      <c r="BI229" s="202">
        <f t="shared" si="48"/>
        <v>0</v>
      </c>
      <c r="BJ229" s="17" t="s">
        <v>89</v>
      </c>
      <c r="BK229" s="202">
        <f t="shared" si="49"/>
        <v>0</v>
      </c>
      <c r="BL229" s="17" t="s">
        <v>298</v>
      </c>
      <c r="BM229" s="201" t="s">
        <v>1135</v>
      </c>
    </row>
    <row r="230" spans="1:65" s="2" customFormat="1" ht="16.5" customHeight="1">
      <c r="A230" s="34"/>
      <c r="B230" s="35"/>
      <c r="C230" s="190" t="s">
        <v>701</v>
      </c>
      <c r="D230" s="190" t="s">
        <v>222</v>
      </c>
      <c r="E230" s="191" t="s">
        <v>2232</v>
      </c>
      <c r="F230" s="192" t="s">
        <v>2233</v>
      </c>
      <c r="G230" s="193" t="s">
        <v>405</v>
      </c>
      <c r="H230" s="194">
        <v>60</v>
      </c>
      <c r="I230" s="195"/>
      <c r="J230" s="196">
        <f t="shared" si="40"/>
        <v>0</v>
      </c>
      <c r="K230" s="192" t="s">
        <v>1</v>
      </c>
      <c r="L230" s="39"/>
      <c r="M230" s="197" t="s">
        <v>1</v>
      </c>
      <c r="N230" s="198" t="s">
        <v>42</v>
      </c>
      <c r="O230" s="71"/>
      <c r="P230" s="199">
        <f t="shared" si="41"/>
        <v>0</v>
      </c>
      <c r="Q230" s="199">
        <v>0</v>
      </c>
      <c r="R230" s="199">
        <f t="shared" si="42"/>
        <v>0</v>
      </c>
      <c r="S230" s="199">
        <v>0</v>
      </c>
      <c r="T230" s="200">
        <f t="shared" si="43"/>
        <v>0</v>
      </c>
      <c r="U230" s="34"/>
      <c r="V230" s="34"/>
      <c r="W230" s="34"/>
      <c r="X230" s="34"/>
      <c r="Y230" s="34"/>
      <c r="Z230" s="34"/>
      <c r="AA230" s="34"/>
      <c r="AB230" s="34"/>
      <c r="AC230" s="34"/>
      <c r="AD230" s="34"/>
      <c r="AE230" s="34"/>
      <c r="AR230" s="201" t="s">
        <v>298</v>
      </c>
      <c r="AT230" s="201" t="s">
        <v>222</v>
      </c>
      <c r="AU230" s="201" t="s">
        <v>89</v>
      </c>
      <c r="AY230" s="17" t="s">
        <v>220</v>
      </c>
      <c r="BE230" s="202">
        <f t="shared" si="44"/>
        <v>0</v>
      </c>
      <c r="BF230" s="202">
        <f t="shared" si="45"/>
        <v>0</v>
      </c>
      <c r="BG230" s="202">
        <f t="shared" si="46"/>
        <v>0</v>
      </c>
      <c r="BH230" s="202">
        <f t="shared" si="47"/>
        <v>0</v>
      </c>
      <c r="BI230" s="202">
        <f t="shared" si="48"/>
        <v>0</v>
      </c>
      <c r="BJ230" s="17" t="s">
        <v>89</v>
      </c>
      <c r="BK230" s="202">
        <f t="shared" si="49"/>
        <v>0</v>
      </c>
      <c r="BL230" s="17" t="s">
        <v>298</v>
      </c>
      <c r="BM230" s="201" t="s">
        <v>1147</v>
      </c>
    </row>
    <row r="231" spans="1:65" s="2" customFormat="1" ht="16.5" customHeight="1">
      <c r="A231" s="34"/>
      <c r="B231" s="35"/>
      <c r="C231" s="190" t="s">
        <v>706</v>
      </c>
      <c r="D231" s="190" t="s">
        <v>222</v>
      </c>
      <c r="E231" s="191" t="s">
        <v>2234</v>
      </c>
      <c r="F231" s="192" t="s">
        <v>2235</v>
      </c>
      <c r="G231" s="193" t="s">
        <v>405</v>
      </c>
      <c r="H231" s="194">
        <v>14</v>
      </c>
      <c r="I231" s="195"/>
      <c r="J231" s="196">
        <f t="shared" si="40"/>
        <v>0</v>
      </c>
      <c r="K231" s="192" t="s">
        <v>1</v>
      </c>
      <c r="L231" s="39"/>
      <c r="M231" s="197" t="s">
        <v>1</v>
      </c>
      <c r="N231" s="198" t="s">
        <v>42</v>
      </c>
      <c r="O231" s="71"/>
      <c r="P231" s="199">
        <f t="shared" si="41"/>
        <v>0</v>
      </c>
      <c r="Q231" s="199">
        <v>0</v>
      </c>
      <c r="R231" s="199">
        <f t="shared" si="42"/>
        <v>0</v>
      </c>
      <c r="S231" s="199">
        <v>0</v>
      </c>
      <c r="T231" s="200">
        <f t="shared" si="43"/>
        <v>0</v>
      </c>
      <c r="U231" s="34"/>
      <c r="V231" s="34"/>
      <c r="W231" s="34"/>
      <c r="X231" s="34"/>
      <c r="Y231" s="34"/>
      <c r="Z231" s="34"/>
      <c r="AA231" s="34"/>
      <c r="AB231" s="34"/>
      <c r="AC231" s="34"/>
      <c r="AD231" s="34"/>
      <c r="AE231" s="34"/>
      <c r="AR231" s="201" t="s">
        <v>298</v>
      </c>
      <c r="AT231" s="201" t="s">
        <v>222</v>
      </c>
      <c r="AU231" s="201" t="s">
        <v>89</v>
      </c>
      <c r="AY231" s="17" t="s">
        <v>220</v>
      </c>
      <c r="BE231" s="202">
        <f t="shared" si="44"/>
        <v>0</v>
      </c>
      <c r="BF231" s="202">
        <f t="shared" si="45"/>
        <v>0</v>
      </c>
      <c r="BG231" s="202">
        <f t="shared" si="46"/>
        <v>0</v>
      </c>
      <c r="BH231" s="202">
        <f t="shared" si="47"/>
        <v>0</v>
      </c>
      <c r="BI231" s="202">
        <f t="shared" si="48"/>
        <v>0</v>
      </c>
      <c r="BJ231" s="17" t="s">
        <v>89</v>
      </c>
      <c r="BK231" s="202">
        <f t="shared" si="49"/>
        <v>0</v>
      </c>
      <c r="BL231" s="17" t="s">
        <v>298</v>
      </c>
      <c r="BM231" s="201" t="s">
        <v>1156</v>
      </c>
    </row>
    <row r="232" spans="1:65" s="2" customFormat="1" ht="16.5" customHeight="1">
      <c r="A232" s="34"/>
      <c r="B232" s="35"/>
      <c r="C232" s="190" t="s">
        <v>712</v>
      </c>
      <c r="D232" s="190" t="s">
        <v>222</v>
      </c>
      <c r="E232" s="191" t="s">
        <v>2236</v>
      </c>
      <c r="F232" s="192" t="s">
        <v>2237</v>
      </c>
      <c r="G232" s="193" t="s">
        <v>405</v>
      </c>
      <c r="H232" s="194">
        <v>129</v>
      </c>
      <c r="I232" s="195"/>
      <c r="J232" s="196">
        <f t="shared" si="40"/>
        <v>0</v>
      </c>
      <c r="K232" s="192" t="s">
        <v>1</v>
      </c>
      <c r="L232" s="39"/>
      <c r="M232" s="197" t="s">
        <v>1</v>
      </c>
      <c r="N232" s="198" t="s">
        <v>42</v>
      </c>
      <c r="O232" s="71"/>
      <c r="P232" s="199">
        <f t="shared" si="41"/>
        <v>0</v>
      </c>
      <c r="Q232" s="199">
        <v>0</v>
      </c>
      <c r="R232" s="199">
        <f t="shared" si="42"/>
        <v>0</v>
      </c>
      <c r="S232" s="199">
        <v>0</v>
      </c>
      <c r="T232" s="200">
        <f t="shared" si="43"/>
        <v>0</v>
      </c>
      <c r="U232" s="34"/>
      <c r="V232" s="34"/>
      <c r="W232" s="34"/>
      <c r="X232" s="34"/>
      <c r="Y232" s="34"/>
      <c r="Z232" s="34"/>
      <c r="AA232" s="34"/>
      <c r="AB232" s="34"/>
      <c r="AC232" s="34"/>
      <c r="AD232" s="34"/>
      <c r="AE232" s="34"/>
      <c r="AR232" s="201" t="s">
        <v>298</v>
      </c>
      <c r="AT232" s="201" t="s">
        <v>222</v>
      </c>
      <c r="AU232" s="201" t="s">
        <v>89</v>
      </c>
      <c r="AY232" s="17" t="s">
        <v>220</v>
      </c>
      <c r="BE232" s="202">
        <f t="shared" si="44"/>
        <v>0</v>
      </c>
      <c r="BF232" s="202">
        <f t="shared" si="45"/>
        <v>0</v>
      </c>
      <c r="BG232" s="202">
        <f t="shared" si="46"/>
        <v>0</v>
      </c>
      <c r="BH232" s="202">
        <f t="shared" si="47"/>
        <v>0</v>
      </c>
      <c r="BI232" s="202">
        <f t="shared" si="48"/>
        <v>0</v>
      </c>
      <c r="BJ232" s="17" t="s">
        <v>89</v>
      </c>
      <c r="BK232" s="202">
        <f t="shared" si="49"/>
        <v>0</v>
      </c>
      <c r="BL232" s="17" t="s">
        <v>298</v>
      </c>
      <c r="BM232" s="201" t="s">
        <v>1167</v>
      </c>
    </row>
    <row r="233" spans="1:65" s="2" customFormat="1" ht="16.5" customHeight="1">
      <c r="A233" s="34"/>
      <c r="B233" s="35"/>
      <c r="C233" s="190" t="s">
        <v>717</v>
      </c>
      <c r="D233" s="190" t="s">
        <v>222</v>
      </c>
      <c r="E233" s="191" t="s">
        <v>2238</v>
      </c>
      <c r="F233" s="192" t="s">
        <v>2239</v>
      </c>
      <c r="G233" s="193" t="s">
        <v>405</v>
      </c>
      <c r="H233" s="194">
        <v>14</v>
      </c>
      <c r="I233" s="195"/>
      <c r="J233" s="196">
        <f t="shared" si="40"/>
        <v>0</v>
      </c>
      <c r="K233" s="192" t="s">
        <v>1</v>
      </c>
      <c r="L233" s="39"/>
      <c r="M233" s="197" t="s">
        <v>1</v>
      </c>
      <c r="N233" s="198" t="s">
        <v>42</v>
      </c>
      <c r="O233" s="71"/>
      <c r="P233" s="199">
        <f t="shared" si="41"/>
        <v>0</v>
      </c>
      <c r="Q233" s="199">
        <v>0</v>
      </c>
      <c r="R233" s="199">
        <f t="shared" si="42"/>
        <v>0</v>
      </c>
      <c r="S233" s="199">
        <v>0</v>
      </c>
      <c r="T233" s="200">
        <f t="shared" si="43"/>
        <v>0</v>
      </c>
      <c r="U233" s="34"/>
      <c r="V233" s="34"/>
      <c r="W233" s="34"/>
      <c r="X233" s="34"/>
      <c r="Y233" s="34"/>
      <c r="Z233" s="34"/>
      <c r="AA233" s="34"/>
      <c r="AB233" s="34"/>
      <c r="AC233" s="34"/>
      <c r="AD233" s="34"/>
      <c r="AE233" s="34"/>
      <c r="AR233" s="201" t="s">
        <v>298</v>
      </c>
      <c r="AT233" s="201" t="s">
        <v>222</v>
      </c>
      <c r="AU233" s="201" t="s">
        <v>89</v>
      </c>
      <c r="AY233" s="17" t="s">
        <v>220</v>
      </c>
      <c r="BE233" s="202">
        <f t="shared" si="44"/>
        <v>0</v>
      </c>
      <c r="BF233" s="202">
        <f t="shared" si="45"/>
        <v>0</v>
      </c>
      <c r="BG233" s="202">
        <f t="shared" si="46"/>
        <v>0</v>
      </c>
      <c r="BH233" s="202">
        <f t="shared" si="47"/>
        <v>0</v>
      </c>
      <c r="BI233" s="202">
        <f t="shared" si="48"/>
        <v>0</v>
      </c>
      <c r="BJ233" s="17" t="s">
        <v>89</v>
      </c>
      <c r="BK233" s="202">
        <f t="shared" si="49"/>
        <v>0</v>
      </c>
      <c r="BL233" s="17" t="s">
        <v>298</v>
      </c>
      <c r="BM233" s="201" t="s">
        <v>1175</v>
      </c>
    </row>
    <row r="234" spans="1:65" s="2" customFormat="1" ht="24">
      <c r="A234" s="34"/>
      <c r="B234" s="35"/>
      <c r="C234" s="190" t="s">
        <v>721</v>
      </c>
      <c r="D234" s="190" t="s">
        <v>222</v>
      </c>
      <c r="E234" s="191" t="s">
        <v>2240</v>
      </c>
      <c r="F234" s="192" t="s">
        <v>2241</v>
      </c>
      <c r="G234" s="193" t="s">
        <v>405</v>
      </c>
      <c r="H234" s="194">
        <v>14</v>
      </c>
      <c r="I234" s="195"/>
      <c r="J234" s="196">
        <f t="shared" si="40"/>
        <v>0</v>
      </c>
      <c r="K234" s="192" t="s">
        <v>1</v>
      </c>
      <c r="L234" s="39"/>
      <c r="M234" s="197" t="s">
        <v>1</v>
      </c>
      <c r="N234" s="198" t="s">
        <v>42</v>
      </c>
      <c r="O234" s="71"/>
      <c r="P234" s="199">
        <f t="shared" si="41"/>
        <v>0</v>
      </c>
      <c r="Q234" s="199">
        <v>0</v>
      </c>
      <c r="R234" s="199">
        <f t="shared" si="42"/>
        <v>0</v>
      </c>
      <c r="S234" s="199">
        <v>0</v>
      </c>
      <c r="T234" s="200">
        <f t="shared" si="43"/>
        <v>0</v>
      </c>
      <c r="U234" s="34"/>
      <c r="V234" s="34"/>
      <c r="W234" s="34"/>
      <c r="X234" s="34"/>
      <c r="Y234" s="34"/>
      <c r="Z234" s="34"/>
      <c r="AA234" s="34"/>
      <c r="AB234" s="34"/>
      <c r="AC234" s="34"/>
      <c r="AD234" s="34"/>
      <c r="AE234" s="34"/>
      <c r="AR234" s="201" t="s">
        <v>298</v>
      </c>
      <c r="AT234" s="201" t="s">
        <v>222</v>
      </c>
      <c r="AU234" s="201" t="s">
        <v>89</v>
      </c>
      <c r="AY234" s="17" t="s">
        <v>220</v>
      </c>
      <c r="BE234" s="202">
        <f t="shared" si="44"/>
        <v>0</v>
      </c>
      <c r="BF234" s="202">
        <f t="shared" si="45"/>
        <v>0</v>
      </c>
      <c r="BG234" s="202">
        <f t="shared" si="46"/>
        <v>0</v>
      </c>
      <c r="BH234" s="202">
        <f t="shared" si="47"/>
        <v>0</v>
      </c>
      <c r="BI234" s="202">
        <f t="shared" si="48"/>
        <v>0</v>
      </c>
      <c r="BJ234" s="17" t="s">
        <v>89</v>
      </c>
      <c r="BK234" s="202">
        <f t="shared" si="49"/>
        <v>0</v>
      </c>
      <c r="BL234" s="17" t="s">
        <v>298</v>
      </c>
      <c r="BM234" s="201" t="s">
        <v>1185</v>
      </c>
    </row>
    <row r="235" spans="1:65" s="2" customFormat="1" ht="24">
      <c r="A235" s="34"/>
      <c r="B235" s="35"/>
      <c r="C235" s="190" t="s">
        <v>727</v>
      </c>
      <c r="D235" s="190" t="s">
        <v>222</v>
      </c>
      <c r="E235" s="191" t="s">
        <v>2242</v>
      </c>
      <c r="F235" s="192" t="s">
        <v>2243</v>
      </c>
      <c r="G235" s="193" t="s">
        <v>996</v>
      </c>
      <c r="H235" s="246"/>
      <c r="I235" s="195"/>
      <c r="J235" s="196">
        <f t="shared" si="40"/>
        <v>0</v>
      </c>
      <c r="K235" s="192" t="s">
        <v>1</v>
      </c>
      <c r="L235" s="39"/>
      <c r="M235" s="197" t="s">
        <v>1</v>
      </c>
      <c r="N235" s="198" t="s">
        <v>42</v>
      </c>
      <c r="O235" s="71"/>
      <c r="P235" s="199">
        <f t="shared" si="41"/>
        <v>0</v>
      </c>
      <c r="Q235" s="199">
        <v>0</v>
      </c>
      <c r="R235" s="199">
        <f t="shared" si="42"/>
        <v>0</v>
      </c>
      <c r="S235" s="199">
        <v>0</v>
      </c>
      <c r="T235" s="200">
        <f t="shared" si="43"/>
        <v>0</v>
      </c>
      <c r="U235" s="34"/>
      <c r="V235" s="34"/>
      <c r="W235" s="34"/>
      <c r="X235" s="34"/>
      <c r="Y235" s="34"/>
      <c r="Z235" s="34"/>
      <c r="AA235" s="34"/>
      <c r="AB235" s="34"/>
      <c r="AC235" s="34"/>
      <c r="AD235" s="34"/>
      <c r="AE235" s="34"/>
      <c r="AR235" s="201" t="s">
        <v>298</v>
      </c>
      <c r="AT235" s="201" t="s">
        <v>222</v>
      </c>
      <c r="AU235" s="201" t="s">
        <v>89</v>
      </c>
      <c r="AY235" s="17" t="s">
        <v>220</v>
      </c>
      <c r="BE235" s="202">
        <f t="shared" si="44"/>
        <v>0</v>
      </c>
      <c r="BF235" s="202">
        <f t="shared" si="45"/>
        <v>0</v>
      </c>
      <c r="BG235" s="202">
        <f t="shared" si="46"/>
        <v>0</v>
      </c>
      <c r="BH235" s="202">
        <f t="shared" si="47"/>
        <v>0</v>
      </c>
      <c r="BI235" s="202">
        <f t="shared" si="48"/>
        <v>0</v>
      </c>
      <c r="BJ235" s="17" t="s">
        <v>89</v>
      </c>
      <c r="BK235" s="202">
        <f t="shared" si="49"/>
        <v>0</v>
      </c>
      <c r="BL235" s="17" t="s">
        <v>298</v>
      </c>
      <c r="BM235" s="201" t="s">
        <v>1194</v>
      </c>
    </row>
    <row r="236" spans="2:63" s="12" customFormat="1" ht="22.9" customHeight="1">
      <c r="B236" s="174"/>
      <c r="C236" s="175"/>
      <c r="D236" s="176" t="s">
        <v>75</v>
      </c>
      <c r="E236" s="188" t="s">
        <v>1915</v>
      </c>
      <c r="F236" s="188" t="s">
        <v>2244</v>
      </c>
      <c r="G236" s="175"/>
      <c r="H236" s="175"/>
      <c r="I236" s="178"/>
      <c r="J236" s="189">
        <f>BK236</f>
        <v>0</v>
      </c>
      <c r="K236" s="175"/>
      <c r="L236" s="180"/>
      <c r="M236" s="181"/>
      <c r="N236" s="182"/>
      <c r="O236" s="182"/>
      <c r="P236" s="183">
        <f>P237</f>
        <v>0</v>
      </c>
      <c r="Q236" s="182"/>
      <c r="R236" s="183">
        <f>R237</f>
        <v>0</v>
      </c>
      <c r="S236" s="182"/>
      <c r="T236" s="184">
        <f>T237</f>
        <v>0</v>
      </c>
      <c r="AR236" s="185" t="s">
        <v>83</v>
      </c>
      <c r="AT236" s="186" t="s">
        <v>75</v>
      </c>
      <c r="AU236" s="186" t="s">
        <v>83</v>
      </c>
      <c r="AY236" s="185" t="s">
        <v>220</v>
      </c>
      <c r="BK236" s="187">
        <f>BK237</f>
        <v>0</v>
      </c>
    </row>
    <row r="237" spans="1:65" s="2" customFormat="1" ht="24">
      <c r="A237" s="34"/>
      <c r="B237" s="35"/>
      <c r="C237" s="190" t="s">
        <v>739</v>
      </c>
      <c r="D237" s="190" t="s">
        <v>222</v>
      </c>
      <c r="E237" s="191" t="s">
        <v>2245</v>
      </c>
      <c r="F237" s="192" t="s">
        <v>2246</v>
      </c>
      <c r="G237" s="193" t="s">
        <v>867</v>
      </c>
      <c r="H237" s="194">
        <v>1</v>
      </c>
      <c r="I237" s="195"/>
      <c r="J237" s="196">
        <f>ROUND(I237*H237,2)</f>
        <v>0</v>
      </c>
      <c r="K237" s="192" t="s">
        <v>1</v>
      </c>
      <c r="L237" s="39"/>
      <c r="M237" s="197" t="s">
        <v>1</v>
      </c>
      <c r="N237" s="198" t="s">
        <v>42</v>
      </c>
      <c r="O237" s="71"/>
      <c r="P237" s="199">
        <f>O237*H237</f>
        <v>0</v>
      </c>
      <c r="Q237" s="199">
        <v>0</v>
      </c>
      <c r="R237" s="199">
        <f>Q237*H237</f>
        <v>0</v>
      </c>
      <c r="S237" s="199">
        <v>0</v>
      </c>
      <c r="T237" s="200">
        <f>S237*H237</f>
        <v>0</v>
      </c>
      <c r="U237" s="34"/>
      <c r="V237" s="34"/>
      <c r="W237" s="34"/>
      <c r="X237" s="34"/>
      <c r="Y237" s="34"/>
      <c r="Z237" s="34"/>
      <c r="AA237" s="34"/>
      <c r="AB237" s="34"/>
      <c r="AC237" s="34"/>
      <c r="AD237" s="34"/>
      <c r="AE237" s="34"/>
      <c r="AR237" s="201" t="s">
        <v>298</v>
      </c>
      <c r="AT237" s="201" t="s">
        <v>222</v>
      </c>
      <c r="AU237" s="201" t="s">
        <v>89</v>
      </c>
      <c r="AY237" s="17" t="s">
        <v>220</v>
      </c>
      <c r="BE237" s="202">
        <f>IF(N237="základní",J237,0)</f>
        <v>0</v>
      </c>
      <c r="BF237" s="202">
        <f>IF(N237="snížená",J237,0)</f>
        <v>0</v>
      </c>
      <c r="BG237" s="202">
        <f>IF(N237="zákl. přenesená",J237,0)</f>
        <v>0</v>
      </c>
      <c r="BH237" s="202">
        <f>IF(N237="sníž. přenesená",J237,0)</f>
        <v>0</v>
      </c>
      <c r="BI237" s="202">
        <f>IF(N237="nulová",J237,0)</f>
        <v>0</v>
      </c>
      <c r="BJ237" s="17" t="s">
        <v>89</v>
      </c>
      <c r="BK237" s="202">
        <f>ROUND(I237*H237,2)</f>
        <v>0</v>
      </c>
      <c r="BL237" s="17" t="s">
        <v>298</v>
      </c>
      <c r="BM237" s="201" t="s">
        <v>1204</v>
      </c>
    </row>
    <row r="238" spans="2:63" s="12" customFormat="1" ht="22.9" customHeight="1">
      <c r="B238" s="174"/>
      <c r="C238" s="175"/>
      <c r="D238" s="176" t="s">
        <v>75</v>
      </c>
      <c r="E238" s="188" t="s">
        <v>1927</v>
      </c>
      <c r="F238" s="188" t="s">
        <v>1973</v>
      </c>
      <c r="G238" s="175"/>
      <c r="H238" s="175"/>
      <c r="I238" s="178"/>
      <c r="J238" s="189">
        <f>BK238</f>
        <v>0</v>
      </c>
      <c r="K238" s="175"/>
      <c r="L238" s="180"/>
      <c r="M238" s="181"/>
      <c r="N238" s="182"/>
      <c r="O238" s="182"/>
      <c r="P238" s="183">
        <f>SUM(P239:P240)</f>
        <v>0</v>
      </c>
      <c r="Q238" s="182"/>
      <c r="R238" s="183">
        <f>SUM(R239:R240)</f>
        <v>0</v>
      </c>
      <c r="S238" s="182"/>
      <c r="T238" s="184">
        <f>SUM(T239:T240)</f>
        <v>0</v>
      </c>
      <c r="AR238" s="185" t="s">
        <v>83</v>
      </c>
      <c r="AT238" s="186" t="s">
        <v>75</v>
      </c>
      <c r="AU238" s="186" t="s">
        <v>83</v>
      </c>
      <c r="AY238" s="185" t="s">
        <v>220</v>
      </c>
      <c r="BK238" s="187">
        <f>SUM(BK239:BK240)</f>
        <v>0</v>
      </c>
    </row>
    <row r="239" spans="1:65" s="2" customFormat="1" ht="16.5" customHeight="1">
      <c r="A239" s="34"/>
      <c r="B239" s="35"/>
      <c r="C239" s="190" t="s">
        <v>744</v>
      </c>
      <c r="D239" s="190" t="s">
        <v>222</v>
      </c>
      <c r="E239" s="191" t="s">
        <v>2247</v>
      </c>
      <c r="F239" s="192" t="s">
        <v>1975</v>
      </c>
      <c r="G239" s="193" t="s">
        <v>867</v>
      </c>
      <c r="H239" s="194">
        <v>1</v>
      </c>
      <c r="I239" s="195"/>
      <c r="J239" s="196">
        <f>ROUND(I239*H239,2)</f>
        <v>0</v>
      </c>
      <c r="K239" s="192" t="s">
        <v>1</v>
      </c>
      <c r="L239" s="39"/>
      <c r="M239" s="197" t="s">
        <v>1</v>
      </c>
      <c r="N239" s="198" t="s">
        <v>42</v>
      </c>
      <c r="O239" s="71"/>
      <c r="P239" s="199">
        <f>O239*H239</f>
        <v>0</v>
      </c>
      <c r="Q239" s="199">
        <v>0</v>
      </c>
      <c r="R239" s="199">
        <f>Q239*H239</f>
        <v>0</v>
      </c>
      <c r="S239" s="199">
        <v>0</v>
      </c>
      <c r="T239" s="200">
        <f>S239*H239</f>
        <v>0</v>
      </c>
      <c r="U239" s="34"/>
      <c r="V239" s="34"/>
      <c r="W239" s="34"/>
      <c r="X239" s="34"/>
      <c r="Y239" s="34"/>
      <c r="Z239" s="34"/>
      <c r="AA239" s="34"/>
      <c r="AB239" s="34"/>
      <c r="AC239" s="34"/>
      <c r="AD239" s="34"/>
      <c r="AE239" s="34"/>
      <c r="AR239" s="201" t="s">
        <v>298</v>
      </c>
      <c r="AT239" s="201" t="s">
        <v>222</v>
      </c>
      <c r="AU239" s="201" t="s">
        <v>89</v>
      </c>
      <c r="AY239" s="17" t="s">
        <v>220</v>
      </c>
      <c r="BE239" s="202">
        <f>IF(N239="základní",J239,0)</f>
        <v>0</v>
      </c>
      <c r="BF239" s="202">
        <f>IF(N239="snížená",J239,0)</f>
        <v>0</v>
      </c>
      <c r="BG239" s="202">
        <f>IF(N239="zákl. přenesená",J239,0)</f>
        <v>0</v>
      </c>
      <c r="BH239" s="202">
        <f>IF(N239="sníž. přenesená",J239,0)</f>
        <v>0</v>
      </c>
      <c r="BI239" s="202">
        <f>IF(N239="nulová",J239,0)</f>
        <v>0</v>
      </c>
      <c r="BJ239" s="17" t="s">
        <v>89</v>
      </c>
      <c r="BK239" s="202">
        <f>ROUND(I239*H239,2)</f>
        <v>0</v>
      </c>
      <c r="BL239" s="17" t="s">
        <v>298</v>
      </c>
      <c r="BM239" s="201" t="s">
        <v>1213</v>
      </c>
    </row>
    <row r="240" spans="1:65" s="2" customFormat="1" ht="16.5" customHeight="1">
      <c r="A240" s="34"/>
      <c r="B240" s="35"/>
      <c r="C240" s="190" t="s">
        <v>750</v>
      </c>
      <c r="D240" s="190" t="s">
        <v>222</v>
      </c>
      <c r="E240" s="191" t="s">
        <v>2248</v>
      </c>
      <c r="F240" s="192" t="s">
        <v>1977</v>
      </c>
      <c r="G240" s="193" t="s">
        <v>867</v>
      </c>
      <c r="H240" s="194">
        <v>1</v>
      </c>
      <c r="I240" s="195"/>
      <c r="J240" s="196">
        <f>ROUND(I240*H240,2)</f>
        <v>0</v>
      </c>
      <c r="K240" s="192" t="s">
        <v>1</v>
      </c>
      <c r="L240" s="39"/>
      <c r="M240" s="253" t="s">
        <v>1</v>
      </c>
      <c r="N240" s="254" t="s">
        <v>42</v>
      </c>
      <c r="O240" s="251"/>
      <c r="P240" s="255">
        <f>O240*H240</f>
        <v>0</v>
      </c>
      <c r="Q240" s="255">
        <v>0</v>
      </c>
      <c r="R240" s="255">
        <f>Q240*H240</f>
        <v>0</v>
      </c>
      <c r="S240" s="255">
        <v>0</v>
      </c>
      <c r="T240" s="256">
        <f>S240*H240</f>
        <v>0</v>
      </c>
      <c r="U240" s="34"/>
      <c r="V240" s="34"/>
      <c r="W240" s="34"/>
      <c r="X240" s="34"/>
      <c r="Y240" s="34"/>
      <c r="Z240" s="34"/>
      <c r="AA240" s="34"/>
      <c r="AB240" s="34"/>
      <c r="AC240" s="34"/>
      <c r="AD240" s="34"/>
      <c r="AE240" s="34"/>
      <c r="AR240" s="201" t="s">
        <v>298</v>
      </c>
      <c r="AT240" s="201" t="s">
        <v>222</v>
      </c>
      <c r="AU240" s="201" t="s">
        <v>89</v>
      </c>
      <c r="AY240" s="17" t="s">
        <v>220</v>
      </c>
      <c r="BE240" s="202">
        <f>IF(N240="základní",J240,0)</f>
        <v>0</v>
      </c>
      <c r="BF240" s="202">
        <f>IF(N240="snížená",J240,0)</f>
        <v>0</v>
      </c>
      <c r="BG240" s="202">
        <f>IF(N240="zákl. přenesená",J240,0)</f>
        <v>0</v>
      </c>
      <c r="BH240" s="202">
        <f>IF(N240="sníž. přenesená",J240,0)</f>
        <v>0</v>
      </c>
      <c r="BI240" s="202">
        <f>IF(N240="nulová",J240,0)</f>
        <v>0</v>
      </c>
      <c r="BJ240" s="17" t="s">
        <v>89</v>
      </c>
      <c r="BK240" s="202">
        <f>ROUND(I240*H240,2)</f>
        <v>0</v>
      </c>
      <c r="BL240" s="17" t="s">
        <v>298</v>
      </c>
      <c r="BM240" s="201" t="s">
        <v>1221</v>
      </c>
    </row>
    <row r="241" spans="1:31" s="2" customFormat="1" ht="6.95" customHeight="1">
      <c r="A241" s="34"/>
      <c r="B241" s="54"/>
      <c r="C241" s="55"/>
      <c r="D241" s="55"/>
      <c r="E241" s="55"/>
      <c r="F241" s="55"/>
      <c r="G241" s="55"/>
      <c r="H241" s="55"/>
      <c r="I241" s="55"/>
      <c r="J241" s="55"/>
      <c r="K241" s="55"/>
      <c r="L241" s="39"/>
      <c r="M241" s="34"/>
      <c r="O241" s="34"/>
      <c r="P241" s="34"/>
      <c r="Q241" s="34"/>
      <c r="R241" s="34"/>
      <c r="S241" s="34"/>
      <c r="T241" s="34"/>
      <c r="U241" s="34"/>
      <c r="V241" s="34"/>
      <c r="W241" s="34"/>
      <c r="X241" s="34"/>
      <c r="Y241" s="34"/>
      <c r="Z241" s="34"/>
      <c r="AA241" s="34"/>
      <c r="AB241" s="34"/>
      <c r="AC241" s="34"/>
      <c r="AD241" s="34"/>
      <c r="AE241" s="34"/>
    </row>
  </sheetData>
  <sheetProtection password="DAFF" sheet="1" objects="1" scenarios="1"/>
  <autoFilter ref="C130:K240"/>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44"/>
  <sheetViews>
    <sheetView showGridLines="0" workbookViewId="0" topLeftCell="A1">
      <selection activeCell="J16" sqref="J1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109</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ht="12.75">
      <c r="B8" s="20"/>
      <c r="D8" s="119" t="s">
        <v>172</v>
      </c>
      <c r="L8" s="20"/>
    </row>
    <row r="9" spans="2:12" s="1" customFormat="1" ht="16.5" customHeight="1">
      <c r="B9" s="20"/>
      <c r="E9" s="315" t="s">
        <v>173</v>
      </c>
      <c r="F9" s="311"/>
      <c r="G9" s="311"/>
      <c r="H9" s="311"/>
      <c r="L9" s="20"/>
    </row>
    <row r="10" spans="2:12" s="1" customFormat="1" ht="12" customHeight="1">
      <c r="B10" s="20"/>
      <c r="D10" s="119" t="s">
        <v>174</v>
      </c>
      <c r="L10" s="20"/>
    </row>
    <row r="11" spans="1:31" s="2" customFormat="1" ht="16.5" customHeight="1">
      <c r="A11" s="34"/>
      <c r="B11" s="39"/>
      <c r="C11" s="34"/>
      <c r="D11" s="34"/>
      <c r="E11" s="323" t="s">
        <v>2249</v>
      </c>
      <c r="F11" s="317"/>
      <c r="G11" s="317"/>
      <c r="H11" s="317"/>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2250</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16.5" customHeight="1">
      <c r="A13" s="34"/>
      <c r="B13" s="39"/>
      <c r="C13" s="34"/>
      <c r="D13" s="34"/>
      <c r="E13" s="318" t="s">
        <v>2251</v>
      </c>
      <c r="F13" s="317"/>
      <c r="G13" s="317"/>
      <c r="H13" s="317"/>
      <c r="I13" s="34"/>
      <c r="J13" s="34"/>
      <c r="K13" s="34"/>
      <c r="L13" s="51"/>
      <c r="S13" s="34"/>
      <c r="T13" s="34"/>
      <c r="U13" s="34"/>
      <c r="V13" s="34"/>
      <c r="W13" s="34"/>
      <c r="X13" s="34"/>
      <c r="Y13" s="34"/>
      <c r="Z13" s="34"/>
      <c r="AA13" s="34"/>
      <c r="AB13" s="34"/>
      <c r="AC13" s="34"/>
      <c r="AD13" s="34"/>
      <c r="AE13" s="34"/>
    </row>
    <row r="14" spans="1:31" s="2" customFormat="1" ht="12">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10" t="s">
        <v>1</v>
      </c>
      <c r="G15" s="34"/>
      <c r="H15" s="34"/>
      <c r="I15" s="119" t="s">
        <v>19</v>
      </c>
      <c r="J15" s="110"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10" t="s">
        <v>21</v>
      </c>
      <c r="G16" s="34"/>
      <c r="H16" s="34"/>
      <c r="I16" s="119" t="s">
        <v>22</v>
      </c>
      <c r="J16" s="265" t="str">
        <f>'Rekapitulace stavby'!AN8</f>
        <v>Vyplň údaj</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23</v>
      </c>
      <c r="E18" s="34"/>
      <c r="F18" s="34"/>
      <c r="G18" s="34"/>
      <c r="H18" s="34"/>
      <c r="I18" s="119" t="s">
        <v>24</v>
      </c>
      <c r="J18" s="110" t="s">
        <v>1</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10" t="s">
        <v>25</v>
      </c>
      <c r="F19" s="34"/>
      <c r="G19" s="34"/>
      <c r="H19" s="34"/>
      <c r="I19" s="119" t="s">
        <v>26</v>
      </c>
      <c r="J19" s="110"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27</v>
      </c>
      <c r="E21" s="34"/>
      <c r="F21" s="34"/>
      <c r="G21" s="34"/>
      <c r="H21" s="34"/>
      <c r="I21" s="119" t="s">
        <v>24</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19" t="str">
        <f>'Rekapitulace stavby'!E14</f>
        <v>Vyplň údaj</v>
      </c>
      <c r="F22" s="320"/>
      <c r="G22" s="320"/>
      <c r="H22" s="320"/>
      <c r="I22" s="119" t="s">
        <v>26</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29</v>
      </c>
      <c r="E24" s="34"/>
      <c r="F24" s="34"/>
      <c r="G24" s="34"/>
      <c r="H24" s="34"/>
      <c r="I24" s="119" t="s">
        <v>24</v>
      </c>
      <c r="J24" s="110" t="s">
        <v>1</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10" t="s">
        <v>30</v>
      </c>
      <c r="F25" s="34"/>
      <c r="G25" s="34"/>
      <c r="H25" s="34"/>
      <c r="I25" s="119" t="s">
        <v>26</v>
      </c>
      <c r="J25" s="110" t="s">
        <v>1</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32</v>
      </c>
      <c r="E27" s="34"/>
      <c r="F27" s="34"/>
      <c r="G27" s="34"/>
      <c r="H27" s="34"/>
      <c r="I27" s="119" t="s">
        <v>24</v>
      </c>
      <c r="J27" s="110" t="str">
        <f>IF('Rekapitulace stavby'!AN19="","",'Rekapitulace stavby'!AN19)</f>
        <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10" t="str">
        <f>IF('Rekapitulace stavby'!E20="","",'Rekapitulace stavby'!E20)</f>
        <v xml:space="preserve"> </v>
      </c>
      <c r="F28" s="34"/>
      <c r="G28" s="34"/>
      <c r="H28" s="34"/>
      <c r="I28" s="119" t="s">
        <v>26</v>
      </c>
      <c r="J28" s="110" t="str">
        <f>IF('Rekapitulace stavby'!AN20="","",'Rekapitulace stavby'!AN20)</f>
        <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34</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0"/>
      <c r="B31" s="121"/>
      <c r="C31" s="120"/>
      <c r="D31" s="120"/>
      <c r="E31" s="321" t="s">
        <v>2252</v>
      </c>
      <c r="F31" s="321"/>
      <c r="G31" s="321"/>
      <c r="H31" s="321"/>
      <c r="I31" s="120"/>
      <c r="J31" s="120"/>
      <c r="K31" s="120"/>
      <c r="L31" s="122"/>
      <c r="S31" s="120"/>
      <c r="T31" s="120"/>
      <c r="U31" s="120"/>
      <c r="V31" s="120"/>
      <c r="W31" s="120"/>
      <c r="X31" s="120"/>
      <c r="Y31" s="120"/>
      <c r="Z31" s="120"/>
      <c r="AA31" s="120"/>
      <c r="AB31" s="120"/>
      <c r="AC31" s="120"/>
      <c r="AD31" s="120"/>
      <c r="AE31" s="120"/>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25.35" customHeight="1">
      <c r="A34" s="34"/>
      <c r="B34" s="39"/>
      <c r="C34" s="34"/>
      <c r="D34" s="124" t="s">
        <v>36</v>
      </c>
      <c r="E34" s="34"/>
      <c r="F34" s="34"/>
      <c r="G34" s="34"/>
      <c r="H34" s="34"/>
      <c r="I34" s="34"/>
      <c r="J34" s="125">
        <f>ROUND(J131,2)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3"/>
      <c r="E35" s="123"/>
      <c r="F35" s="123"/>
      <c r="G35" s="123"/>
      <c r="H35" s="123"/>
      <c r="I35" s="123"/>
      <c r="J35" s="123"/>
      <c r="K35" s="123"/>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6" t="s">
        <v>38</v>
      </c>
      <c r="G36" s="34"/>
      <c r="H36" s="34"/>
      <c r="I36" s="126" t="s">
        <v>37</v>
      </c>
      <c r="J36" s="126" t="s">
        <v>39</v>
      </c>
      <c r="K36" s="34"/>
      <c r="L36" s="51"/>
      <c r="S36" s="34"/>
      <c r="T36" s="34"/>
      <c r="U36" s="34"/>
      <c r="V36" s="34"/>
      <c r="W36" s="34"/>
      <c r="X36" s="34"/>
      <c r="Y36" s="34"/>
      <c r="Z36" s="34"/>
      <c r="AA36" s="34"/>
      <c r="AB36" s="34"/>
      <c r="AC36" s="34"/>
      <c r="AD36" s="34"/>
      <c r="AE36" s="34"/>
    </row>
    <row r="37" spans="1:31" s="2" customFormat="1" ht="14.45" customHeight="1">
      <c r="A37" s="34"/>
      <c r="B37" s="39"/>
      <c r="C37" s="34"/>
      <c r="D37" s="127" t="s">
        <v>40</v>
      </c>
      <c r="E37" s="119" t="s">
        <v>41</v>
      </c>
      <c r="F37" s="128">
        <f>ROUND((SUM(BE131:BE343)),2)</f>
        <v>0</v>
      </c>
      <c r="G37" s="34"/>
      <c r="H37" s="34"/>
      <c r="I37" s="129">
        <v>0.21</v>
      </c>
      <c r="J37" s="128">
        <f>ROUND(((SUM(BE131:BE343))*I37),2)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42</v>
      </c>
      <c r="F38" s="128">
        <f>ROUND((SUM(BF131:BF343)),2)</f>
        <v>0</v>
      </c>
      <c r="G38" s="34"/>
      <c r="H38" s="34"/>
      <c r="I38" s="129">
        <v>0.15</v>
      </c>
      <c r="J38" s="128">
        <f>ROUND(((SUM(BF131:BF343))*I38),2)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8">
        <f>ROUND((SUM(BG131:BG343)),2)</f>
        <v>0</v>
      </c>
      <c r="G39" s="34"/>
      <c r="H39" s="34"/>
      <c r="I39" s="129">
        <v>0.21</v>
      </c>
      <c r="J39" s="128">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44</v>
      </c>
      <c r="F40" s="128">
        <f>ROUND((SUM(BH131:BH343)),2)</f>
        <v>0</v>
      </c>
      <c r="G40" s="34"/>
      <c r="H40" s="34"/>
      <c r="I40" s="129">
        <v>0.15</v>
      </c>
      <c r="J40" s="128">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45</v>
      </c>
      <c r="F41" s="128">
        <f>ROUND((SUM(BI131:BI343)),2)</f>
        <v>0</v>
      </c>
      <c r="G41" s="34"/>
      <c r="H41" s="34"/>
      <c r="I41" s="129">
        <v>0</v>
      </c>
      <c r="J41" s="128">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0"/>
      <c r="D43" s="131" t="s">
        <v>46</v>
      </c>
      <c r="E43" s="132"/>
      <c r="F43" s="132"/>
      <c r="G43" s="133" t="s">
        <v>47</v>
      </c>
      <c r="H43" s="134" t="s">
        <v>48</v>
      </c>
      <c r="I43" s="132"/>
      <c r="J43" s="135">
        <f>SUM(J34:J41)</f>
        <v>0</v>
      </c>
      <c r="K43" s="136"/>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2:12" s="1" customFormat="1" ht="16.5" customHeight="1">
      <c r="B87" s="21"/>
      <c r="C87" s="22"/>
      <c r="D87" s="22"/>
      <c r="E87" s="313" t="s">
        <v>173</v>
      </c>
      <c r="F87" s="296"/>
      <c r="G87" s="296"/>
      <c r="H87" s="296"/>
      <c r="I87" s="22"/>
      <c r="J87" s="22"/>
      <c r="K87" s="22"/>
      <c r="L87" s="20"/>
    </row>
    <row r="88" spans="2:12" s="1" customFormat="1" ht="12" customHeight="1">
      <c r="B88" s="21"/>
      <c r="C88" s="29" t="s">
        <v>174</v>
      </c>
      <c r="D88" s="22"/>
      <c r="E88" s="22"/>
      <c r="F88" s="22"/>
      <c r="G88" s="22"/>
      <c r="H88" s="22"/>
      <c r="I88" s="22"/>
      <c r="J88" s="22"/>
      <c r="K88" s="22"/>
      <c r="L88" s="20"/>
    </row>
    <row r="89" spans="1:31" s="2" customFormat="1" ht="16.5" customHeight="1">
      <c r="A89" s="34"/>
      <c r="B89" s="35"/>
      <c r="C89" s="36"/>
      <c r="D89" s="36"/>
      <c r="E89" s="322" t="s">
        <v>2249</v>
      </c>
      <c r="F89" s="312"/>
      <c r="G89" s="312"/>
      <c r="H89" s="312"/>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2250</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6.5" customHeight="1">
      <c r="A91" s="34"/>
      <c r="B91" s="35"/>
      <c r="C91" s="36"/>
      <c r="D91" s="36"/>
      <c r="E91" s="274" t="str">
        <f>E13</f>
        <v>01.6.1 - SO 01-Elektromontáže a materiál</v>
      </c>
      <c r="F91" s="312"/>
      <c r="G91" s="312"/>
      <c r="H91" s="312"/>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Hradec Králové-Roudnička </v>
      </c>
      <c r="G93" s="36"/>
      <c r="H93" s="36"/>
      <c r="I93" s="29" t="s">
        <v>22</v>
      </c>
      <c r="J93" s="66" t="str">
        <f>IF(J16="","",J16)</f>
        <v>Vyplň údaj</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23</v>
      </c>
      <c r="D95" s="36"/>
      <c r="E95" s="36"/>
      <c r="F95" s="27" t="str">
        <f>E19</f>
        <v>Královéhradecký kraj</v>
      </c>
      <c r="G95" s="36"/>
      <c r="H95" s="36"/>
      <c r="I95" s="29" t="s">
        <v>29</v>
      </c>
      <c r="J95" s="32" t="str">
        <f>E25</f>
        <v>Pridos Hradec Králové</v>
      </c>
      <c r="K95" s="36"/>
      <c r="L95" s="51"/>
      <c r="S95" s="34"/>
      <c r="T95" s="34"/>
      <c r="U95" s="34"/>
      <c r="V95" s="34"/>
      <c r="W95" s="34"/>
      <c r="X95" s="34"/>
      <c r="Y95" s="34"/>
      <c r="Z95" s="34"/>
      <c r="AA95" s="34"/>
      <c r="AB95" s="34"/>
      <c r="AC95" s="34"/>
      <c r="AD95" s="34"/>
      <c r="AE95" s="34"/>
    </row>
    <row r="96" spans="1:31" s="2" customFormat="1" ht="15.2" customHeight="1">
      <c r="A96" s="34"/>
      <c r="B96" s="35"/>
      <c r="C96" s="29" t="s">
        <v>27</v>
      </c>
      <c r="D96" s="36"/>
      <c r="E96" s="36"/>
      <c r="F96" s="27" t="str">
        <f>IF(E22="","",E22)</f>
        <v>Vyplň údaj</v>
      </c>
      <c r="G96" s="36"/>
      <c r="H96" s="36"/>
      <c r="I96" s="29" t="s">
        <v>32</v>
      </c>
      <c r="J96" s="32" t="str">
        <f>E28</f>
        <v xml:space="preserve"> </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8" t="s">
        <v>177</v>
      </c>
      <c r="D98" s="149"/>
      <c r="E98" s="149"/>
      <c r="F98" s="149"/>
      <c r="G98" s="149"/>
      <c r="H98" s="149"/>
      <c r="I98" s="149"/>
      <c r="J98" s="150" t="s">
        <v>178</v>
      </c>
      <c r="K98" s="149"/>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1" t="s">
        <v>179</v>
      </c>
      <c r="D100" s="36"/>
      <c r="E100" s="36"/>
      <c r="F100" s="36"/>
      <c r="G100" s="36"/>
      <c r="H100" s="36"/>
      <c r="I100" s="36"/>
      <c r="J100" s="84">
        <f>J131</f>
        <v>0</v>
      </c>
      <c r="K100" s="36"/>
      <c r="L100" s="51"/>
      <c r="S100" s="34"/>
      <c r="T100" s="34"/>
      <c r="U100" s="34"/>
      <c r="V100" s="34"/>
      <c r="W100" s="34"/>
      <c r="X100" s="34"/>
      <c r="Y100" s="34"/>
      <c r="Z100" s="34"/>
      <c r="AA100" s="34"/>
      <c r="AB100" s="34"/>
      <c r="AC100" s="34"/>
      <c r="AD100" s="34"/>
      <c r="AE100" s="34"/>
      <c r="AU100" s="17" t="s">
        <v>180</v>
      </c>
    </row>
    <row r="101" spans="2:12" s="9" customFormat="1" ht="24.95" customHeight="1">
      <c r="B101" s="152"/>
      <c r="C101" s="153"/>
      <c r="D101" s="154" t="s">
        <v>2253</v>
      </c>
      <c r="E101" s="155"/>
      <c r="F101" s="155"/>
      <c r="G101" s="155"/>
      <c r="H101" s="155"/>
      <c r="I101" s="155"/>
      <c r="J101" s="156">
        <f>J132</f>
        <v>0</v>
      </c>
      <c r="K101" s="153"/>
      <c r="L101" s="157"/>
    </row>
    <row r="102" spans="2:12" s="9" customFormat="1" ht="24.95" customHeight="1">
      <c r="B102" s="152"/>
      <c r="C102" s="153"/>
      <c r="D102" s="154" t="s">
        <v>2254</v>
      </c>
      <c r="E102" s="155"/>
      <c r="F102" s="155"/>
      <c r="G102" s="155"/>
      <c r="H102" s="155"/>
      <c r="I102" s="155"/>
      <c r="J102" s="156">
        <f>J166</f>
        <v>0</v>
      </c>
      <c r="K102" s="153"/>
      <c r="L102" s="157"/>
    </row>
    <row r="103" spans="2:12" s="9" customFormat="1" ht="24.95" customHeight="1">
      <c r="B103" s="152"/>
      <c r="C103" s="153"/>
      <c r="D103" s="154" t="s">
        <v>2255</v>
      </c>
      <c r="E103" s="155"/>
      <c r="F103" s="155"/>
      <c r="G103" s="155"/>
      <c r="H103" s="155"/>
      <c r="I103" s="155"/>
      <c r="J103" s="156">
        <f>J171</f>
        <v>0</v>
      </c>
      <c r="K103" s="153"/>
      <c r="L103" s="157"/>
    </row>
    <row r="104" spans="2:12" s="9" customFormat="1" ht="24.95" customHeight="1">
      <c r="B104" s="152"/>
      <c r="C104" s="153"/>
      <c r="D104" s="154" t="s">
        <v>2256</v>
      </c>
      <c r="E104" s="155"/>
      <c r="F104" s="155"/>
      <c r="G104" s="155"/>
      <c r="H104" s="155"/>
      <c r="I104" s="155"/>
      <c r="J104" s="156">
        <f>J191</f>
        <v>0</v>
      </c>
      <c r="K104" s="153"/>
      <c r="L104" s="157"/>
    </row>
    <row r="105" spans="2:12" s="9" customFormat="1" ht="24.95" customHeight="1">
      <c r="B105" s="152"/>
      <c r="C105" s="153"/>
      <c r="D105" s="154" t="s">
        <v>2257</v>
      </c>
      <c r="E105" s="155"/>
      <c r="F105" s="155"/>
      <c r="G105" s="155"/>
      <c r="H105" s="155"/>
      <c r="I105" s="155"/>
      <c r="J105" s="156">
        <f>J215</f>
        <v>0</v>
      </c>
      <c r="K105" s="153"/>
      <c r="L105" s="157"/>
    </row>
    <row r="106" spans="2:12" s="10" customFormat="1" ht="19.9" customHeight="1">
      <c r="B106" s="158"/>
      <c r="C106" s="104"/>
      <c r="D106" s="159" t="s">
        <v>2258</v>
      </c>
      <c r="E106" s="160"/>
      <c r="F106" s="160"/>
      <c r="G106" s="160"/>
      <c r="H106" s="160"/>
      <c r="I106" s="160"/>
      <c r="J106" s="161">
        <f>J323</f>
        <v>0</v>
      </c>
      <c r="K106" s="104"/>
      <c r="L106" s="162"/>
    </row>
    <row r="107" spans="2:12" s="9" customFormat="1" ht="24.95" customHeight="1">
      <c r="B107" s="152"/>
      <c r="C107" s="153"/>
      <c r="D107" s="154" t="s">
        <v>2259</v>
      </c>
      <c r="E107" s="155"/>
      <c r="F107" s="155"/>
      <c r="G107" s="155"/>
      <c r="H107" s="155"/>
      <c r="I107" s="155"/>
      <c r="J107" s="156">
        <f>J337</f>
        <v>0</v>
      </c>
      <c r="K107" s="153"/>
      <c r="L107" s="157"/>
    </row>
    <row r="108" spans="1:31" s="2" customFormat="1" ht="21.7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55"/>
      <c r="J109" s="55"/>
      <c r="K109" s="55"/>
      <c r="L109" s="51"/>
      <c r="S109" s="34"/>
      <c r="T109" s="34"/>
      <c r="U109" s="34"/>
      <c r="V109" s="34"/>
      <c r="W109" s="34"/>
      <c r="X109" s="34"/>
      <c r="Y109" s="34"/>
      <c r="Z109" s="34"/>
      <c r="AA109" s="34"/>
      <c r="AB109" s="34"/>
      <c r="AC109" s="34"/>
      <c r="AD109" s="34"/>
      <c r="AE109" s="34"/>
    </row>
    <row r="113" spans="1:31" s="2" customFormat="1" ht="6.95" customHeight="1">
      <c r="A113" s="34"/>
      <c r="B113" s="56"/>
      <c r="C113" s="57"/>
      <c r="D113" s="57"/>
      <c r="E113" s="57"/>
      <c r="F113" s="57"/>
      <c r="G113" s="57"/>
      <c r="H113" s="57"/>
      <c r="I113" s="57"/>
      <c r="J113" s="57"/>
      <c r="K113" s="57"/>
      <c r="L113" s="51"/>
      <c r="S113" s="34"/>
      <c r="T113" s="34"/>
      <c r="U113" s="34"/>
      <c r="V113" s="34"/>
      <c r="W113" s="34"/>
      <c r="X113" s="34"/>
      <c r="Y113" s="34"/>
      <c r="Z113" s="34"/>
      <c r="AA113" s="34"/>
      <c r="AB113" s="34"/>
      <c r="AC113" s="34"/>
      <c r="AD113" s="34"/>
      <c r="AE113" s="34"/>
    </row>
    <row r="114" spans="1:31" s="2" customFormat="1" ht="24.95" customHeight="1">
      <c r="A114" s="34"/>
      <c r="B114" s="35"/>
      <c r="C114" s="23" t="s">
        <v>205</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16</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313" t="str">
        <f>E7</f>
        <v>Centrum pro osoby se zdravotním postižením</v>
      </c>
      <c r="F117" s="314"/>
      <c r="G117" s="314"/>
      <c r="H117" s="314"/>
      <c r="I117" s="36"/>
      <c r="J117" s="36"/>
      <c r="K117" s="36"/>
      <c r="L117" s="51"/>
      <c r="S117" s="34"/>
      <c r="T117" s="34"/>
      <c r="U117" s="34"/>
      <c r="V117" s="34"/>
      <c r="W117" s="34"/>
      <c r="X117" s="34"/>
      <c r="Y117" s="34"/>
      <c r="Z117" s="34"/>
      <c r="AA117" s="34"/>
      <c r="AB117" s="34"/>
      <c r="AC117" s="34"/>
      <c r="AD117" s="34"/>
      <c r="AE117" s="34"/>
    </row>
    <row r="118" spans="2:12" s="1" customFormat="1" ht="12" customHeight="1">
      <c r="B118" s="21"/>
      <c r="C118" s="29" t="s">
        <v>172</v>
      </c>
      <c r="D118" s="22"/>
      <c r="E118" s="22"/>
      <c r="F118" s="22"/>
      <c r="G118" s="22"/>
      <c r="H118" s="22"/>
      <c r="I118" s="22"/>
      <c r="J118" s="22"/>
      <c r="K118" s="22"/>
      <c r="L118" s="20"/>
    </row>
    <row r="119" spans="2:12" s="1" customFormat="1" ht="16.5" customHeight="1">
      <c r="B119" s="21"/>
      <c r="C119" s="22"/>
      <c r="D119" s="22"/>
      <c r="E119" s="313" t="s">
        <v>173</v>
      </c>
      <c r="F119" s="296"/>
      <c r="G119" s="296"/>
      <c r="H119" s="296"/>
      <c r="I119" s="22"/>
      <c r="J119" s="22"/>
      <c r="K119" s="22"/>
      <c r="L119" s="20"/>
    </row>
    <row r="120" spans="2:12" s="1" customFormat="1" ht="12" customHeight="1">
      <c r="B120" s="21"/>
      <c r="C120" s="29" t="s">
        <v>174</v>
      </c>
      <c r="D120" s="22"/>
      <c r="E120" s="22"/>
      <c r="F120" s="22"/>
      <c r="G120" s="22"/>
      <c r="H120" s="22"/>
      <c r="I120" s="22"/>
      <c r="J120" s="22"/>
      <c r="K120" s="22"/>
      <c r="L120" s="20"/>
    </row>
    <row r="121" spans="1:31" s="2" customFormat="1" ht="16.5" customHeight="1">
      <c r="A121" s="34"/>
      <c r="B121" s="35"/>
      <c r="C121" s="36"/>
      <c r="D121" s="36"/>
      <c r="E121" s="322" t="s">
        <v>2249</v>
      </c>
      <c r="F121" s="312"/>
      <c r="G121" s="312"/>
      <c r="H121" s="312"/>
      <c r="I121" s="36"/>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2250</v>
      </c>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274" t="str">
        <f>E13</f>
        <v>01.6.1 - SO 01-Elektromontáže a materiál</v>
      </c>
      <c r="F123" s="312"/>
      <c r="G123" s="312"/>
      <c r="H123" s="312"/>
      <c r="I123" s="36"/>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20</v>
      </c>
      <c r="D125" s="36"/>
      <c r="E125" s="36"/>
      <c r="F125" s="27" t="str">
        <f>F16</f>
        <v xml:space="preserve">Hradec Králové-Roudnička </v>
      </c>
      <c r="G125" s="36"/>
      <c r="H125" s="36"/>
      <c r="I125" s="29" t="s">
        <v>22</v>
      </c>
      <c r="J125" s="66" t="str">
        <f>IF(J16="","",J16)</f>
        <v>Vyplň údaj</v>
      </c>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23</v>
      </c>
      <c r="D127" s="36"/>
      <c r="E127" s="36"/>
      <c r="F127" s="27" t="str">
        <f>E19</f>
        <v>Královéhradecký kraj</v>
      </c>
      <c r="G127" s="36"/>
      <c r="H127" s="36"/>
      <c r="I127" s="29" t="s">
        <v>29</v>
      </c>
      <c r="J127" s="32" t="str">
        <f>E25</f>
        <v>Pridos Hradec Králové</v>
      </c>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27</v>
      </c>
      <c r="D128" s="36"/>
      <c r="E128" s="36"/>
      <c r="F128" s="27" t="str">
        <f>IF(E22="","",E22)</f>
        <v>Vyplň údaj</v>
      </c>
      <c r="G128" s="36"/>
      <c r="H128" s="36"/>
      <c r="I128" s="29" t="s">
        <v>32</v>
      </c>
      <c r="J128" s="32" t="str">
        <f>E28</f>
        <v xml:space="preserve"> </v>
      </c>
      <c r="K128" s="36"/>
      <c r="L128" s="51"/>
      <c r="S128" s="34"/>
      <c r="T128" s="34"/>
      <c r="U128" s="34"/>
      <c r="V128" s="34"/>
      <c r="W128" s="34"/>
      <c r="X128" s="34"/>
      <c r="Y128" s="34"/>
      <c r="Z128" s="34"/>
      <c r="AA128" s="34"/>
      <c r="AB128" s="34"/>
      <c r="AC128" s="34"/>
      <c r="AD128" s="34"/>
      <c r="AE128" s="34"/>
    </row>
    <row r="129" spans="1:31" s="2" customFormat="1" ht="10.35" customHeight="1">
      <c r="A129" s="34"/>
      <c r="B129" s="35"/>
      <c r="C129" s="36"/>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11" customFormat="1" ht="29.25" customHeight="1">
      <c r="A130" s="163"/>
      <c r="B130" s="164"/>
      <c r="C130" s="165" t="s">
        <v>206</v>
      </c>
      <c r="D130" s="166" t="s">
        <v>61</v>
      </c>
      <c r="E130" s="166" t="s">
        <v>57</v>
      </c>
      <c r="F130" s="166" t="s">
        <v>58</v>
      </c>
      <c r="G130" s="166" t="s">
        <v>207</v>
      </c>
      <c r="H130" s="166" t="s">
        <v>208</v>
      </c>
      <c r="I130" s="166" t="s">
        <v>209</v>
      </c>
      <c r="J130" s="166" t="s">
        <v>178</v>
      </c>
      <c r="K130" s="167" t="s">
        <v>210</v>
      </c>
      <c r="L130" s="168"/>
      <c r="M130" s="75" t="s">
        <v>1</v>
      </c>
      <c r="N130" s="76" t="s">
        <v>40</v>
      </c>
      <c r="O130" s="76" t="s">
        <v>211</v>
      </c>
      <c r="P130" s="76" t="s">
        <v>212</v>
      </c>
      <c r="Q130" s="76" t="s">
        <v>213</v>
      </c>
      <c r="R130" s="76" t="s">
        <v>214</v>
      </c>
      <c r="S130" s="76" t="s">
        <v>215</v>
      </c>
      <c r="T130" s="77" t="s">
        <v>216</v>
      </c>
      <c r="U130" s="163"/>
      <c r="V130" s="163"/>
      <c r="W130" s="163"/>
      <c r="X130" s="163"/>
      <c r="Y130" s="163"/>
      <c r="Z130" s="163"/>
      <c r="AA130" s="163"/>
      <c r="AB130" s="163"/>
      <c r="AC130" s="163"/>
      <c r="AD130" s="163"/>
      <c r="AE130" s="163"/>
    </row>
    <row r="131" spans="1:63" s="2" customFormat="1" ht="22.9" customHeight="1">
      <c r="A131" s="34"/>
      <c r="B131" s="35"/>
      <c r="C131" s="82" t="s">
        <v>217</v>
      </c>
      <c r="D131" s="36"/>
      <c r="E131" s="36"/>
      <c r="F131" s="36"/>
      <c r="G131" s="36"/>
      <c r="H131" s="36"/>
      <c r="I131" s="36"/>
      <c r="J131" s="169">
        <f>BK131</f>
        <v>0</v>
      </c>
      <c r="K131" s="36"/>
      <c r="L131" s="39"/>
      <c r="M131" s="78"/>
      <c r="N131" s="170"/>
      <c r="O131" s="79"/>
      <c r="P131" s="171">
        <f>P132+P166+P171+P191+P215+P337</f>
        <v>0</v>
      </c>
      <c r="Q131" s="79"/>
      <c r="R131" s="171">
        <f>R132+R166+R171+R191+R215+R337</f>
        <v>0</v>
      </c>
      <c r="S131" s="79"/>
      <c r="T131" s="172">
        <f>T132+T166+T171+T191+T215+T337</f>
        <v>0</v>
      </c>
      <c r="U131" s="34"/>
      <c r="V131" s="34"/>
      <c r="W131" s="34"/>
      <c r="X131" s="34"/>
      <c r="Y131" s="34"/>
      <c r="Z131" s="34"/>
      <c r="AA131" s="34"/>
      <c r="AB131" s="34"/>
      <c r="AC131" s="34"/>
      <c r="AD131" s="34"/>
      <c r="AE131" s="34"/>
      <c r="AT131" s="17" t="s">
        <v>75</v>
      </c>
      <c r="AU131" s="17" t="s">
        <v>180</v>
      </c>
      <c r="BK131" s="173">
        <f>BK132+BK166+BK171+BK191+BK215+BK337</f>
        <v>0</v>
      </c>
    </row>
    <row r="132" spans="2:63" s="12" customFormat="1" ht="25.9" customHeight="1">
      <c r="B132" s="174"/>
      <c r="C132" s="175"/>
      <c r="D132" s="176" t="s">
        <v>75</v>
      </c>
      <c r="E132" s="177" t="s">
        <v>1776</v>
      </c>
      <c r="F132" s="177" t="s">
        <v>2260</v>
      </c>
      <c r="G132" s="175"/>
      <c r="H132" s="175"/>
      <c r="I132" s="178"/>
      <c r="J132" s="179">
        <f>BK132</f>
        <v>0</v>
      </c>
      <c r="K132" s="175"/>
      <c r="L132" s="180"/>
      <c r="M132" s="181"/>
      <c r="N132" s="182"/>
      <c r="O132" s="182"/>
      <c r="P132" s="183">
        <f>SUM(P133:P165)</f>
        <v>0</v>
      </c>
      <c r="Q132" s="182"/>
      <c r="R132" s="183">
        <f>SUM(R133:R165)</f>
        <v>0</v>
      </c>
      <c r="S132" s="182"/>
      <c r="T132" s="184">
        <f>SUM(T133:T165)</f>
        <v>0</v>
      </c>
      <c r="AR132" s="185" t="s">
        <v>83</v>
      </c>
      <c r="AT132" s="186" t="s">
        <v>75</v>
      </c>
      <c r="AU132" s="186" t="s">
        <v>76</v>
      </c>
      <c r="AY132" s="185" t="s">
        <v>220</v>
      </c>
      <c r="BK132" s="187">
        <f>SUM(BK133:BK165)</f>
        <v>0</v>
      </c>
    </row>
    <row r="133" spans="1:65" s="2" customFormat="1" ht="33" customHeight="1">
      <c r="A133" s="34"/>
      <c r="B133" s="35"/>
      <c r="C133" s="190" t="s">
        <v>83</v>
      </c>
      <c r="D133" s="190" t="s">
        <v>222</v>
      </c>
      <c r="E133" s="191" t="s">
        <v>2261</v>
      </c>
      <c r="F133" s="192" t="s">
        <v>2262</v>
      </c>
      <c r="G133" s="193" t="s">
        <v>308</v>
      </c>
      <c r="H133" s="194">
        <v>200</v>
      </c>
      <c r="I133" s="195"/>
      <c r="J133" s="196">
        <f aca="true" t="shared" si="0" ref="J133:J144">ROUND(I133*H133,2)</f>
        <v>0</v>
      </c>
      <c r="K133" s="192" t="s">
        <v>1</v>
      </c>
      <c r="L133" s="39"/>
      <c r="M133" s="197" t="s">
        <v>1</v>
      </c>
      <c r="N133" s="198" t="s">
        <v>42</v>
      </c>
      <c r="O133" s="71"/>
      <c r="P133" s="199">
        <f aca="true" t="shared" si="1" ref="P133:P144">O133*H133</f>
        <v>0</v>
      </c>
      <c r="Q133" s="199">
        <v>0</v>
      </c>
      <c r="R133" s="199">
        <f aca="true" t="shared" si="2" ref="R133:R144">Q133*H133</f>
        <v>0</v>
      </c>
      <c r="S133" s="199">
        <v>0</v>
      </c>
      <c r="T133" s="200">
        <f aca="true" t="shared" si="3" ref="T133:T144">S133*H133</f>
        <v>0</v>
      </c>
      <c r="U133" s="34"/>
      <c r="V133" s="34"/>
      <c r="W133" s="34"/>
      <c r="X133" s="34"/>
      <c r="Y133" s="34"/>
      <c r="Z133" s="34"/>
      <c r="AA133" s="34"/>
      <c r="AB133" s="34"/>
      <c r="AC133" s="34"/>
      <c r="AD133" s="34"/>
      <c r="AE133" s="34"/>
      <c r="AR133" s="201" t="s">
        <v>557</v>
      </c>
      <c r="AT133" s="201" t="s">
        <v>222</v>
      </c>
      <c r="AU133" s="201" t="s">
        <v>83</v>
      </c>
      <c r="AY133" s="17" t="s">
        <v>220</v>
      </c>
      <c r="BE133" s="202">
        <f aca="true" t="shared" si="4" ref="BE133:BE144">IF(N133="základní",J133,0)</f>
        <v>0</v>
      </c>
      <c r="BF133" s="202">
        <f aca="true" t="shared" si="5" ref="BF133:BF144">IF(N133="snížená",J133,0)</f>
        <v>0</v>
      </c>
      <c r="BG133" s="202">
        <f aca="true" t="shared" si="6" ref="BG133:BG144">IF(N133="zákl. přenesená",J133,0)</f>
        <v>0</v>
      </c>
      <c r="BH133" s="202">
        <f aca="true" t="shared" si="7" ref="BH133:BH144">IF(N133="sníž. přenesená",J133,0)</f>
        <v>0</v>
      </c>
      <c r="BI133" s="202">
        <f aca="true" t="shared" si="8" ref="BI133:BI144">IF(N133="nulová",J133,0)</f>
        <v>0</v>
      </c>
      <c r="BJ133" s="17" t="s">
        <v>89</v>
      </c>
      <c r="BK133" s="202">
        <f aca="true" t="shared" si="9" ref="BK133:BK144">ROUND(I133*H133,2)</f>
        <v>0</v>
      </c>
      <c r="BL133" s="17" t="s">
        <v>557</v>
      </c>
      <c r="BM133" s="201" t="s">
        <v>89</v>
      </c>
    </row>
    <row r="134" spans="1:65" s="2" customFormat="1" ht="24">
      <c r="A134" s="34"/>
      <c r="B134" s="35"/>
      <c r="C134" s="190" t="s">
        <v>89</v>
      </c>
      <c r="D134" s="190" t="s">
        <v>222</v>
      </c>
      <c r="E134" s="191" t="s">
        <v>2263</v>
      </c>
      <c r="F134" s="192" t="s">
        <v>2264</v>
      </c>
      <c r="G134" s="193" t="s">
        <v>308</v>
      </c>
      <c r="H134" s="194">
        <v>150</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557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557</v>
      </c>
      <c r="BM134" s="201" t="s">
        <v>227</v>
      </c>
    </row>
    <row r="135" spans="1:65" s="2" customFormat="1" ht="36">
      <c r="A135" s="34"/>
      <c r="B135" s="35"/>
      <c r="C135" s="190" t="s">
        <v>108</v>
      </c>
      <c r="D135" s="190" t="s">
        <v>222</v>
      </c>
      <c r="E135" s="191" t="s">
        <v>2265</v>
      </c>
      <c r="F135" s="192" t="s">
        <v>2266</v>
      </c>
      <c r="G135" s="193" t="s">
        <v>308</v>
      </c>
      <c r="H135" s="194">
        <v>240</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557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557</v>
      </c>
      <c r="BM135" s="201" t="s">
        <v>250</v>
      </c>
    </row>
    <row r="136" spans="1:65" s="2" customFormat="1" ht="24">
      <c r="A136" s="34"/>
      <c r="B136" s="35"/>
      <c r="C136" s="190" t="s">
        <v>227</v>
      </c>
      <c r="D136" s="190" t="s">
        <v>222</v>
      </c>
      <c r="E136" s="191" t="s">
        <v>2267</v>
      </c>
      <c r="F136" s="192" t="s">
        <v>2268</v>
      </c>
      <c r="G136" s="193" t="s">
        <v>867</v>
      </c>
      <c r="H136" s="194">
        <v>1</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557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557</v>
      </c>
      <c r="BM136" s="201" t="s">
        <v>262</v>
      </c>
    </row>
    <row r="137" spans="1:65" s="2" customFormat="1" ht="24">
      <c r="A137" s="34"/>
      <c r="B137" s="35"/>
      <c r="C137" s="190" t="s">
        <v>243</v>
      </c>
      <c r="D137" s="190" t="s">
        <v>222</v>
      </c>
      <c r="E137" s="191" t="s">
        <v>2269</v>
      </c>
      <c r="F137" s="192" t="s">
        <v>2270</v>
      </c>
      <c r="G137" s="193" t="s">
        <v>867</v>
      </c>
      <c r="H137" s="194">
        <v>1</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557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557</v>
      </c>
      <c r="BM137" s="201" t="s">
        <v>161</v>
      </c>
    </row>
    <row r="138" spans="1:65" s="2" customFormat="1" ht="24">
      <c r="A138" s="34"/>
      <c r="B138" s="35"/>
      <c r="C138" s="190" t="s">
        <v>250</v>
      </c>
      <c r="D138" s="190" t="s">
        <v>222</v>
      </c>
      <c r="E138" s="191" t="s">
        <v>2271</v>
      </c>
      <c r="F138" s="192" t="s">
        <v>2272</v>
      </c>
      <c r="G138" s="193" t="s">
        <v>867</v>
      </c>
      <c r="H138" s="194">
        <v>1</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557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557</v>
      </c>
      <c r="BM138" s="201" t="s">
        <v>167</v>
      </c>
    </row>
    <row r="139" spans="1:65" s="2" customFormat="1" ht="24">
      <c r="A139" s="34"/>
      <c r="B139" s="35"/>
      <c r="C139" s="190" t="s">
        <v>255</v>
      </c>
      <c r="D139" s="190" t="s">
        <v>222</v>
      </c>
      <c r="E139" s="191" t="s">
        <v>2273</v>
      </c>
      <c r="F139" s="192" t="s">
        <v>2274</v>
      </c>
      <c r="G139" s="193" t="s">
        <v>867</v>
      </c>
      <c r="H139" s="194">
        <v>1</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557</v>
      </c>
      <c r="AT139" s="201" t="s">
        <v>222</v>
      </c>
      <c r="AU139" s="201" t="s">
        <v>83</v>
      </c>
      <c r="AY139" s="17" t="s">
        <v>220</v>
      </c>
      <c r="BE139" s="202">
        <f t="shared" si="4"/>
        <v>0</v>
      </c>
      <c r="BF139" s="202">
        <f t="shared" si="5"/>
        <v>0</v>
      </c>
      <c r="BG139" s="202">
        <f t="shared" si="6"/>
        <v>0</v>
      </c>
      <c r="BH139" s="202">
        <f t="shared" si="7"/>
        <v>0</v>
      </c>
      <c r="BI139" s="202">
        <f t="shared" si="8"/>
        <v>0</v>
      </c>
      <c r="BJ139" s="17" t="s">
        <v>89</v>
      </c>
      <c r="BK139" s="202">
        <f t="shared" si="9"/>
        <v>0</v>
      </c>
      <c r="BL139" s="17" t="s">
        <v>557</v>
      </c>
      <c r="BM139" s="201" t="s">
        <v>290</v>
      </c>
    </row>
    <row r="140" spans="1:65" s="2" customFormat="1" ht="24">
      <c r="A140" s="34"/>
      <c r="B140" s="35"/>
      <c r="C140" s="190" t="s">
        <v>262</v>
      </c>
      <c r="D140" s="190" t="s">
        <v>222</v>
      </c>
      <c r="E140" s="191" t="s">
        <v>2275</v>
      </c>
      <c r="F140" s="192" t="s">
        <v>2276</v>
      </c>
      <c r="G140" s="193" t="s">
        <v>867</v>
      </c>
      <c r="H140" s="194">
        <v>1</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557</v>
      </c>
      <c r="AT140" s="201" t="s">
        <v>222</v>
      </c>
      <c r="AU140" s="201" t="s">
        <v>83</v>
      </c>
      <c r="AY140" s="17" t="s">
        <v>220</v>
      </c>
      <c r="BE140" s="202">
        <f t="shared" si="4"/>
        <v>0</v>
      </c>
      <c r="BF140" s="202">
        <f t="shared" si="5"/>
        <v>0</v>
      </c>
      <c r="BG140" s="202">
        <f t="shared" si="6"/>
        <v>0</v>
      </c>
      <c r="BH140" s="202">
        <f t="shared" si="7"/>
        <v>0</v>
      </c>
      <c r="BI140" s="202">
        <f t="shared" si="8"/>
        <v>0</v>
      </c>
      <c r="BJ140" s="17" t="s">
        <v>89</v>
      </c>
      <c r="BK140" s="202">
        <f t="shared" si="9"/>
        <v>0</v>
      </c>
      <c r="BL140" s="17" t="s">
        <v>557</v>
      </c>
      <c r="BM140" s="201" t="s">
        <v>298</v>
      </c>
    </row>
    <row r="141" spans="1:65" s="2" customFormat="1" ht="36">
      <c r="A141" s="34"/>
      <c r="B141" s="35"/>
      <c r="C141" s="190" t="s">
        <v>267</v>
      </c>
      <c r="D141" s="190" t="s">
        <v>222</v>
      </c>
      <c r="E141" s="191" t="s">
        <v>2277</v>
      </c>
      <c r="F141" s="192" t="s">
        <v>2278</v>
      </c>
      <c r="G141" s="193" t="s">
        <v>867</v>
      </c>
      <c r="H141" s="194">
        <v>1</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557</v>
      </c>
      <c r="AT141" s="201" t="s">
        <v>222</v>
      </c>
      <c r="AU141" s="201" t="s">
        <v>83</v>
      </c>
      <c r="AY141" s="17" t="s">
        <v>220</v>
      </c>
      <c r="BE141" s="202">
        <f t="shared" si="4"/>
        <v>0</v>
      </c>
      <c r="BF141" s="202">
        <f t="shared" si="5"/>
        <v>0</v>
      </c>
      <c r="BG141" s="202">
        <f t="shared" si="6"/>
        <v>0</v>
      </c>
      <c r="BH141" s="202">
        <f t="shared" si="7"/>
        <v>0</v>
      </c>
      <c r="BI141" s="202">
        <f t="shared" si="8"/>
        <v>0</v>
      </c>
      <c r="BJ141" s="17" t="s">
        <v>89</v>
      </c>
      <c r="BK141" s="202">
        <f t="shared" si="9"/>
        <v>0</v>
      </c>
      <c r="BL141" s="17" t="s">
        <v>557</v>
      </c>
      <c r="BM141" s="201" t="s">
        <v>311</v>
      </c>
    </row>
    <row r="142" spans="1:65" s="2" customFormat="1" ht="24">
      <c r="A142" s="34"/>
      <c r="B142" s="35"/>
      <c r="C142" s="190" t="s">
        <v>161</v>
      </c>
      <c r="D142" s="190" t="s">
        <v>222</v>
      </c>
      <c r="E142" s="191" t="s">
        <v>2279</v>
      </c>
      <c r="F142" s="192" t="s">
        <v>2280</v>
      </c>
      <c r="G142" s="193" t="s">
        <v>867</v>
      </c>
      <c r="H142" s="194">
        <v>8</v>
      </c>
      <c r="I142" s="195"/>
      <c r="J142" s="196">
        <f t="shared" si="0"/>
        <v>0</v>
      </c>
      <c r="K142" s="192" t="s">
        <v>1</v>
      </c>
      <c r="L142" s="39"/>
      <c r="M142" s="197" t="s">
        <v>1</v>
      </c>
      <c r="N142" s="198" t="s">
        <v>42</v>
      </c>
      <c r="O142" s="71"/>
      <c r="P142" s="199">
        <f t="shared" si="1"/>
        <v>0</v>
      </c>
      <c r="Q142" s="199">
        <v>0</v>
      </c>
      <c r="R142" s="199">
        <f t="shared" si="2"/>
        <v>0</v>
      </c>
      <c r="S142" s="199">
        <v>0</v>
      </c>
      <c r="T142" s="200">
        <f t="shared" si="3"/>
        <v>0</v>
      </c>
      <c r="U142" s="34"/>
      <c r="V142" s="34"/>
      <c r="W142" s="34"/>
      <c r="X142" s="34"/>
      <c r="Y142" s="34"/>
      <c r="Z142" s="34"/>
      <c r="AA142" s="34"/>
      <c r="AB142" s="34"/>
      <c r="AC142" s="34"/>
      <c r="AD142" s="34"/>
      <c r="AE142" s="34"/>
      <c r="AR142" s="201" t="s">
        <v>557</v>
      </c>
      <c r="AT142" s="201" t="s">
        <v>222</v>
      </c>
      <c r="AU142" s="201" t="s">
        <v>83</v>
      </c>
      <c r="AY142" s="17" t="s">
        <v>220</v>
      </c>
      <c r="BE142" s="202">
        <f t="shared" si="4"/>
        <v>0</v>
      </c>
      <c r="BF142" s="202">
        <f t="shared" si="5"/>
        <v>0</v>
      </c>
      <c r="BG142" s="202">
        <f t="shared" si="6"/>
        <v>0</v>
      </c>
      <c r="BH142" s="202">
        <f t="shared" si="7"/>
        <v>0</v>
      </c>
      <c r="BI142" s="202">
        <f t="shared" si="8"/>
        <v>0</v>
      </c>
      <c r="BJ142" s="17" t="s">
        <v>89</v>
      </c>
      <c r="BK142" s="202">
        <f t="shared" si="9"/>
        <v>0</v>
      </c>
      <c r="BL142" s="17" t="s">
        <v>557</v>
      </c>
      <c r="BM142" s="201" t="s">
        <v>321</v>
      </c>
    </row>
    <row r="143" spans="1:65" s="2" customFormat="1" ht="36">
      <c r="A143" s="34"/>
      <c r="B143" s="35"/>
      <c r="C143" s="190" t="s">
        <v>164</v>
      </c>
      <c r="D143" s="190" t="s">
        <v>222</v>
      </c>
      <c r="E143" s="191" t="s">
        <v>2281</v>
      </c>
      <c r="F143" s="192" t="s">
        <v>2282</v>
      </c>
      <c r="G143" s="193" t="s">
        <v>867</v>
      </c>
      <c r="H143" s="194">
        <v>2</v>
      </c>
      <c r="I143" s="195"/>
      <c r="J143" s="196">
        <f t="shared" si="0"/>
        <v>0</v>
      </c>
      <c r="K143" s="192" t="s">
        <v>1</v>
      </c>
      <c r="L143" s="39"/>
      <c r="M143" s="197" t="s">
        <v>1</v>
      </c>
      <c r="N143" s="198" t="s">
        <v>42</v>
      </c>
      <c r="O143" s="71"/>
      <c r="P143" s="199">
        <f t="shared" si="1"/>
        <v>0</v>
      </c>
      <c r="Q143" s="199">
        <v>0</v>
      </c>
      <c r="R143" s="199">
        <f t="shared" si="2"/>
        <v>0</v>
      </c>
      <c r="S143" s="199">
        <v>0</v>
      </c>
      <c r="T143" s="200">
        <f t="shared" si="3"/>
        <v>0</v>
      </c>
      <c r="U143" s="34"/>
      <c r="V143" s="34"/>
      <c r="W143" s="34"/>
      <c r="X143" s="34"/>
      <c r="Y143" s="34"/>
      <c r="Z143" s="34"/>
      <c r="AA143" s="34"/>
      <c r="AB143" s="34"/>
      <c r="AC143" s="34"/>
      <c r="AD143" s="34"/>
      <c r="AE143" s="34"/>
      <c r="AR143" s="201" t="s">
        <v>557</v>
      </c>
      <c r="AT143" s="201" t="s">
        <v>222</v>
      </c>
      <c r="AU143" s="201" t="s">
        <v>83</v>
      </c>
      <c r="AY143" s="17" t="s">
        <v>220</v>
      </c>
      <c r="BE143" s="202">
        <f t="shared" si="4"/>
        <v>0</v>
      </c>
      <c r="BF143" s="202">
        <f t="shared" si="5"/>
        <v>0</v>
      </c>
      <c r="BG143" s="202">
        <f t="shared" si="6"/>
        <v>0</v>
      </c>
      <c r="BH143" s="202">
        <f t="shared" si="7"/>
        <v>0</v>
      </c>
      <c r="BI143" s="202">
        <f t="shared" si="8"/>
        <v>0</v>
      </c>
      <c r="BJ143" s="17" t="s">
        <v>89</v>
      </c>
      <c r="BK143" s="202">
        <f t="shared" si="9"/>
        <v>0</v>
      </c>
      <c r="BL143" s="17" t="s">
        <v>557</v>
      </c>
      <c r="BM143" s="201" t="s">
        <v>330</v>
      </c>
    </row>
    <row r="144" spans="1:65" s="2" customFormat="1" ht="78" customHeight="1">
      <c r="A144" s="34"/>
      <c r="B144" s="35"/>
      <c r="C144" s="190" t="s">
        <v>167</v>
      </c>
      <c r="D144" s="190" t="s">
        <v>222</v>
      </c>
      <c r="E144" s="191" t="s">
        <v>2283</v>
      </c>
      <c r="F144" s="192" t="s">
        <v>2284</v>
      </c>
      <c r="G144" s="193" t="s">
        <v>867</v>
      </c>
      <c r="H144" s="194">
        <v>1</v>
      </c>
      <c r="I144" s="195"/>
      <c r="J144" s="196">
        <f t="shared" si="0"/>
        <v>0</v>
      </c>
      <c r="K144" s="192" t="s">
        <v>1</v>
      </c>
      <c r="L144" s="39"/>
      <c r="M144" s="197" t="s">
        <v>1</v>
      </c>
      <c r="N144" s="198" t="s">
        <v>42</v>
      </c>
      <c r="O144" s="71"/>
      <c r="P144" s="199">
        <f t="shared" si="1"/>
        <v>0</v>
      </c>
      <c r="Q144" s="199">
        <v>0</v>
      </c>
      <c r="R144" s="199">
        <f t="shared" si="2"/>
        <v>0</v>
      </c>
      <c r="S144" s="199">
        <v>0</v>
      </c>
      <c r="T144" s="200">
        <f t="shared" si="3"/>
        <v>0</v>
      </c>
      <c r="U144" s="34"/>
      <c r="V144" s="34"/>
      <c r="W144" s="34"/>
      <c r="X144" s="34"/>
      <c r="Y144" s="34"/>
      <c r="Z144" s="34"/>
      <c r="AA144" s="34"/>
      <c r="AB144" s="34"/>
      <c r="AC144" s="34"/>
      <c r="AD144" s="34"/>
      <c r="AE144" s="34"/>
      <c r="AR144" s="201" t="s">
        <v>557</v>
      </c>
      <c r="AT144" s="201" t="s">
        <v>222</v>
      </c>
      <c r="AU144" s="201" t="s">
        <v>83</v>
      </c>
      <c r="AY144" s="17" t="s">
        <v>220</v>
      </c>
      <c r="BE144" s="202">
        <f t="shared" si="4"/>
        <v>0</v>
      </c>
      <c r="BF144" s="202">
        <f t="shared" si="5"/>
        <v>0</v>
      </c>
      <c r="BG144" s="202">
        <f t="shared" si="6"/>
        <v>0</v>
      </c>
      <c r="BH144" s="202">
        <f t="shared" si="7"/>
        <v>0</v>
      </c>
      <c r="BI144" s="202">
        <f t="shared" si="8"/>
        <v>0</v>
      </c>
      <c r="BJ144" s="17" t="s">
        <v>89</v>
      </c>
      <c r="BK144" s="202">
        <f t="shared" si="9"/>
        <v>0</v>
      </c>
      <c r="BL144" s="17" t="s">
        <v>557</v>
      </c>
      <c r="BM144" s="201" t="s">
        <v>342</v>
      </c>
    </row>
    <row r="145" spans="1:47" s="2" customFormat="1" ht="68.25">
      <c r="A145" s="34"/>
      <c r="B145" s="35"/>
      <c r="C145" s="36"/>
      <c r="D145" s="205" t="s">
        <v>1760</v>
      </c>
      <c r="E145" s="36"/>
      <c r="F145" s="247" t="s">
        <v>2285</v>
      </c>
      <c r="G145" s="36"/>
      <c r="H145" s="36"/>
      <c r="I145" s="248"/>
      <c r="J145" s="36"/>
      <c r="K145" s="36"/>
      <c r="L145" s="39"/>
      <c r="M145" s="257"/>
      <c r="N145" s="258"/>
      <c r="O145" s="71"/>
      <c r="P145" s="71"/>
      <c r="Q145" s="71"/>
      <c r="R145" s="71"/>
      <c r="S145" s="71"/>
      <c r="T145" s="72"/>
      <c r="U145" s="34"/>
      <c r="V145" s="34"/>
      <c r="W145" s="34"/>
      <c r="X145" s="34"/>
      <c r="Y145" s="34"/>
      <c r="Z145" s="34"/>
      <c r="AA145" s="34"/>
      <c r="AB145" s="34"/>
      <c r="AC145" s="34"/>
      <c r="AD145" s="34"/>
      <c r="AE145" s="34"/>
      <c r="AT145" s="17" t="s">
        <v>1760</v>
      </c>
      <c r="AU145" s="17" t="s">
        <v>83</v>
      </c>
    </row>
    <row r="146" spans="1:65" s="2" customFormat="1" ht="60">
      <c r="A146" s="34"/>
      <c r="B146" s="35"/>
      <c r="C146" s="190" t="s">
        <v>285</v>
      </c>
      <c r="D146" s="190" t="s">
        <v>222</v>
      </c>
      <c r="E146" s="191" t="s">
        <v>2286</v>
      </c>
      <c r="F146" s="192" t="s">
        <v>2287</v>
      </c>
      <c r="G146" s="193" t="s">
        <v>867</v>
      </c>
      <c r="H146" s="194">
        <v>1</v>
      </c>
      <c r="I146" s="195"/>
      <c r="J146" s="196">
        <f aca="true" t="shared" si="10" ref="J146:J155">ROUND(I146*H146,2)</f>
        <v>0</v>
      </c>
      <c r="K146" s="192" t="s">
        <v>1</v>
      </c>
      <c r="L146" s="39"/>
      <c r="M146" s="197" t="s">
        <v>1</v>
      </c>
      <c r="N146" s="198" t="s">
        <v>42</v>
      </c>
      <c r="O146" s="71"/>
      <c r="P146" s="199">
        <f aca="true" t="shared" si="11" ref="P146:P155">O146*H146</f>
        <v>0</v>
      </c>
      <c r="Q146" s="199">
        <v>0</v>
      </c>
      <c r="R146" s="199">
        <f aca="true" t="shared" si="12" ref="R146:R155">Q146*H146</f>
        <v>0</v>
      </c>
      <c r="S146" s="199">
        <v>0</v>
      </c>
      <c r="T146" s="200">
        <f aca="true" t="shared" si="13" ref="T146:T155">S146*H146</f>
        <v>0</v>
      </c>
      <c r="U146" s="34"/>
      <c r="V146" s="34"/>
      <c r="W146" s="34"/>
      <c r="X146" s="34"/>
      <c r="Y146" s="34"/>
      <c r="Z146" s="34"/>
      <c r="AA146" s="34"/>
      <c r="AB146" s="34"/>
      <c r="AC146" s="34"/>
      <c r="AD146" s="34"/>
      <c r="AE146" s="34"/>
      <c r="AR146" s="201" t="s">
        <v>557</v>
      </c>
      <c r="AT146" s="201" t="s">
        <v>222</v>
      </c>
      <c r="AU146" s="201" t="s">
        <v>83</v>
      </c>
      <c r="AY146" s="17" t="s">
        <v>220</v>
      </c>
      <c r="BE146" s="202">
        <f aca="true" t="shared" si="14" ref="BE146:BE155">IF(N146="základní",J146,0)</f>
        <v>0</v>
      </c>
      <c r="BF146" s="202">
        <f aca="true" t="shared" si="15" ref="BF146:BF155">IF(N146="snížená",J146,0)</f>
        <v>0</v>
      </c>
      <c r="BG146" s="202">
        <f aca="true" t="shared" si="16" ref="BG146:BG155">IF(N146="zákl. přenesená",J146,0)</f>
        <v>0</v>
      </c>
      <c r="BH146" s="202">
        <f aca="true" t="shared" si="17" ref="BH146:BH155">IF(N146="sníž. přenesená",J146,0)</f>
        <v>0</v>
      </c>
      <c r="BI146" s="202">
        <f aca="true" t="shared" si="18" ref="BI146:BI155">IF(N146="nulová",J146,0)</f>
        <v>0</v>
      </c>
      <c r="BJ146" s="17" t="s">
        <v>89</v>
      </c>
      <c r="BK146" s="202">
        <f aca="true" t="shared" si="19" ref="BK146:BK155">ROUND(I146*H146,2)</f>
        <v>0</v>
      </c>
      <c r="BL146" s="17" t="s">
        <v>557</v>
      </c>
      <c r="BM146" s="201" t="s">
        <v>352</v>
      </c>
    </row>
    <row r="147" spans="1:65" s="2" customFormat="1" ht="60">
      <c r="A147" s="34"/>
      <c r="B147" s="35"/>
      <c r="C147" s="190" t="s">
        <v>290</v>
      </c>
      <c r="D147" s="190" t="s">
        <v>222</v>
      </c>
      <c r="E147" s="191" t="s">
        <v>2288</v>
      </c>
      <c r="F147" s="192" t="s">
        <v>2289</v>
      </c>
      <c r="G147" s="193" t="s">
        <v>867</v>
      </c>
      <c r="H147" s="194">
        <v>1</v>
      </c>
      <c r="I147" s="195"/>
      <c r="J147" s="196">
        <f t="shared" si="10"/>
        <v>0</v>
      </c>
      <c r="K147" s="192" t="s">
        <v>1</v>
      </c>
      <c r="L147" s="39"/>
      <c r="M147" s="197" t="s">
        <v>1</v>
      </c>
      <c r="N147" s="198" t="s">
        <v>42</v>
      </c>
      <c r="O147" s="71"/>
      <c r="P147" s="199">
        <f t="shared" si="11"/>
        <v>0</v>
      </c>
      <c r="Q147" s="199">
        <v>0</v>
      </c>
      <c r="R147" s="199">
        <f t="shared" si="12"/>
        <v>0</v>
      </c>
      <c r="S147" s="199">
        <v>0</v>
      </c>
      <c r="T147" s="200">
        <f t="shared" si="13"/>
        <v>0</v>
      </c>
      <c r="U147" s="34"/>
      <c r="V147" s="34"/>
      <c r="W147" s="34"/>
      <c r="X147" s="34"/>
      <c r="Y147" s="34"/>
      <c r="Z147" s="34"/>
      <c r="AA147" s="34"/>
      <c r="AB147" s="34"/>
      <c r="AC147" s="34"/>
      <c r="AD147" s="34"/>
      <c r="AE147" s="34"/>
      <c r="AR147" s="201" t="s">
        <v>557</v>
      </c>
      <c r="AT147" s="201" t="s">
        <v>222</v>
      </c>
      <c r="AU147" s="201" t="s">
        <v>83</v>
      </c>
      <c r="AY147" s="17" t="s">
        <v>220</v>
      </c>
      <c r="BE147" s="202">
        <f t="shared" si="14"/>
        <v>0</v>
      </c>
      <c r="BF147" s="202">
        <f t="shared" si="15"/>
        <v>0</v>
      </c>
      <c r="BG147" s="202">
        <f t="shared" si="16"/>
        <v>0</v>
      </c>
      <c r="BH147" s="202">
        <f t="shared" si="17"/>
        <v>0</v>
      </c>
      <c r="BI147" s="202">
        <f t="shared" si="18"/>
        <v>0</v>
      </c>
      <c r="BJ147" s="17" t="s">
        <v>89</v>
      </c>
      <c r="BK147" s="202">
        <f t="shared" si="19"/>
        <v>0</v>
      </c>
      <c r="BL147" s="17" t="s">
        <v>557</v>
      </c>
      <c r="BM147" s="201" t="s">
        <v>364</v>
      </c>
    </row>
    <row r="148" spans="1:65" s="2" customFormat="1" ht="44.25" customHeight="1">
      <c r="A148" s="34"/>
      <c r="B148" s="35"/>
      <c r="C148" s="190" t="s">
        <v>8</v>
      </c>
      <c r="D148" s="190" t="s">
        <v>222</v>
      </c>
      <c r="E148" s="191" t="s">
        <v>2290</v>
      </c>
      <c r="F148" s="192" t="s">
        <v>2291</v>
      </c>
      <c r="G148" s="193" t="s">
        <v>867</v>
      </c>
      <c r="H148" s="194">
        <v>1</v>
      </c>
      <c r="I148" s="195"/>
      <c r="J148" s="196">
        <f t="shared" si="10"/>
        <v>0</v>
      </c>
      <c r="K148" s="192" t="s">
        <v>1</v>
      </c>
      <c r="L148" s="39"/>
      <c r="M148" s="197" t="s">
        <v>1</v>
      </c>
      <c r="N148" s="198" t="s">
        <v>42</v>
      </c>
      <c r="O148" s="71"/>
      <c r="P148" s="199">
        <f t="shared" si="11"/>
        <v>0</v>
      </c>
      <c r="Q148" s="199">
        <v>0</v>
      </c>
      <c r="R148" s="199">
        <f t="shared" si="12"/>
        <v>0</v>
      </c>
      <c r="S148" s="199">
        <v>0</v>
      </c>
      <c r="T148" s="200">
        <f t="shared" si="13"/>
        <v>0</v>
      </c>
      <c r="U148" s="34"/>
      <c r="V148" s="34"/>
      <c r="W148" s="34"/>
      <c r="X148" s="34"/>
      <c r="Y148" s="34"/>
      <c r="Z148" s="34"/>
      <c r="AA148" s="34"/>
      <c r="AB148" s="34"/>
      <c r="AC148" s="34"/>
      <c r="AD148" s="34"/>
      <c r="AE148" s="34"/>
      <c r="AR148" s="201" t="s">
        <v>557</v>
      </c>
      <c r="AT148" s="201" t="s">
        <v>222</v>
      </c>
      <c r="AU148" s="201" t="s">
        <v>83</v>
      </c>
      <c r="AY148" s="17" t="s">
        <v>220</v>
      </c>
      <c r="BE148" s="202">
        <f t="shared" si="14"/>
        <v>0</v>
      </c>
      <c r="BF148" s="202">
        <f t="shared" si="15"/>
        <v>0</v>
      </c>
      <c r="BG148" s="202">
        <f t="shared" si="16"/>
        <v>0</v>
      </c>
      <c r="BH148" s="202">
        <f t="shared" si="17"/>
        <v>0</v>
      </c>
      <c r="BI148" s="202">
        <f t="shared" si="18"/>
        <v>0</v>
      </c>
      <c r="BJ148" s="17" t="s">
        <v>89</v>
      </c>
      <c r="BK148" s="202">
        <f t="shared" si="19"/>
        <v>0</v>
      </c>
      <c r="BL148" s="17" t="s">
        <v>557</v>
      </c>
      <c r="BM148" s="201" t="s">
        <v>389</v>
      </c>
    </row>
    <row r="149" spans="1:65" s="2" customFormat="1" ht="33" customHeight="1">
      <c r="A149" s="34"/>
      <c r="B149" s="35"/>
      <c r="C149" s="190" t="s">
        <v>298</v>
      </c>
      <c r="D149" s="190" t="s">
        <v>222</v>
      </c>
      <c r="E149" s="191" t="s">
        <v>2292</v>
      </c>
      <c r="F149" s="192" t="s">
        <v>2293</v>
      </c>
      <c r="G149" s="193" t="s">
        <v>867</v>
      </c>
      <c r="H149" s="194">
        <v>1</v>
      </c>
      <c r="I149" s="195"/>
      <c r="J149" s="196">
        <f t="shared" si="10"/>
        <v>0</v>
      </c>
      <c r="K149" s="192" t="s">
        <v>1</v>
      </c>
      <c r="L149" s="39"/>
      <c r="M149" s="197" t="s">
        <v>1</v>
      </c>
      <c r="N149" s="198" t="s">
        <v>42</v>
      </c>
      <c r="O149" s="71"/>
      <c r="P149" s="199">
        <f t="shared" si="11"/>
        <v>0</v>
      </c>
      <c r="Q149" s="199">
        <v>0</v>
      </c>
      <c r="R149" s="199">
        <f t="shared" si="12"/>
        <v>0</v>
      </c>
      <c r="S149" s="199">
        <v>0</v>
      </c>
      <c r="T149" s="200">
        <f t="shared" si="13"/>
        <v>0</v>
      </c>
      <c r="U149" s="34"/>
      <c r="V149" s="34"/>
      <c r="W149" s="34"/>
      <c r="X149" s="34"/>
      <c r="Y149" s="34"/>
      <c r="Z149" s="34"/>
      <c r="AA149" s="34"/>
      <c r="AB149" s="34"/>
      <c r="AC149" s="34"/>
      <c r="AD149" s="34"/>
      <c r="AE149" s="34"/>
      <c r="AR149" s="201" t="s">
        <v>557</v>
      </c>
      <c r="AT149" s="201" t="s">
        <v>222</v>
      </c>
      <c r="AU149" s="201" t="s">
        <v>83</v>
      </c>
      <c r="AY149" s="17" t="s">
        <v>220</v>
      </c>
      <c r="BE149" s="202">
        <f t="shared" si="14"/>
        <v>0</v>
      </c>
      <c r="BF149" s="202">
        <f t="shared" si="15"/>
        <v>0</v>
      </c>
      <c r="BG149" s="202">
        <f t="shared" si="16"/>
        <v>0</v>
      </c>
      <c r="BH149" s="202">
        <f t="shared" si="17"/>
        <v>0</v>
      </c>
      <c r="BI149" s="202">
        <f t="shared" si="18"/>
        <v>0</v>
      </c>
      <c r="BJ149" s="17" t="s">
        <v>89</v>
      </c>
      <c r="BK149" s="202">
        <f t="shared" si="19"/>
        <v>0</v>
      </c>
      <c r="BL149" s="17" t="s">
        <v>557</v>
      </c>
      <c r="BM149" s="201" t="s">
        <v>399</v>
      </c>
    </row>
    <row r="150" spans="1:65" s="2" customFormat="1" ht="55.5" customHeight="1">
      <c r="A150" s="34"/>
      <c r="B150" s="35"/>
      <c r="C150" s="190" t="s">
        <v>305</v>
      </c>
      <c r="D150" s="190" t="s">
        <v>222</v>
      </c>
      <c r="E150" s="191" t="s">
        <v>2294</v>
      </c>
      <c r="F150" s="192" t="s">
        <v>2295</v>
      </c>
      <c r="G150" s="193" t="s">
        <v>867</v>
      </c>
      <c r="H150" s="194">
        <v>1</v>
      </c>
      <c r="I150" s="195"/>
      <c r="J150" s="196">
        <f t="shared" si="10"/>
        <v>0</v>
      </c>
      <c r="K150" s="192" t="s">
        <v>1</v>
      </c>
      <c r="L150" s="39"/>
      <c r="M150" s="197" t="s">
        <v>1</v>
      </c>
      <c r="N150" s="198" t="s">
        <v>42</v>
      </c>
      <c r="O150" s="71"/>
      <c r="P150" s="199">
        <f t="shared" si="11"/>
        <v>0</v>
      </c>
      <c r="Q150" s="199">
        <v>0</v>
      </c>
      <c r="R150" s="199">
        <f t="shared" si="12"/>
        <v>0</v>
      </c>
      <c r="S150" s="199">
        <v>0</v>
      </c>
      <c r="T150" s="200">
        <f t="shared" si="13"/>
        <v>0</v>
      </c>
      <c r="U150" s="34"/>
      <c r="V150" s="34"/>
      <c r="W150" s="34"/>
      <c r="X150" s="34"/>
      <c r="Y150" s="34"/>
      <c r="Z150" s="34"/>
      <c r="AA150" s="34"/>
      <c r="AB150" s="34"/>
      <c r="AC150" s="34"/>
      <c r="AD150" s="34"/>
      <c r="AE150" s="34"/>
      <c r="AR150" s="201" t="s">
        <v>557</v>
      </c>
      <c r="AT150" s="201" t="s">
        <v>222</v>
      </c>
      <c r="AU150" s="201" t="s">
        <v>83</v>
      </c>
      <c r="AY150" s="17" t="s">
        <v>220</v>
      </c>
      <c r="BE150" s="202">
        <f t="shared" si="14"/>
        <v>0</v>
      </c>
      <c r="BF150" s="202">
        <f t="shared" si="15"/>
        <v>0</v>
      </c>
      <c r="BG150" s="202">
        <f t="shared" si="16"/>
        <v>0</v>
      </c>
      <c r="BH150" s="202">
        <f t="shared" si="17"/>
        <v>0</v>
      </c>
      <c r="BI150" s="202">
        <f t="shared" si="18"/>
        <v>0</v>
      </c>
      <c r="BJ150" s="17" t="s">
        <v>89</v>
      </c>
      <c r="BK150" s="202">
        <f t="shared" si="19"/>
        <v>0</v>
      </c>
      <c r="BL150" s="17" t="s">
        <v>557</v>
      </c>
      <c r="BM150" s="201" t="s">
        <v>407</v>
      </c>
    </row>
    <row r="151" spans="1:65" s="2" customFormat="1" ht="55.5" customHeight="1">
      <c r="A151" s="34"/>
      <c r="B151" s="35"/>
      <c r="C151" s="190" t="s">
        <v>311</v>
      </c>
      <c r="D151" s="190" t="s">
        <v>222</v>
      </c>
      <c r="E151" s="191" t="s">
        <v>2296</v>
      </c>
      <c r="F151" s="192" t="s">
        <v>2297</v>
      </c>
      <c r="G151" s="193" t="s">
        <v>867</v>
      </c>
      <c r="H151" s="194">
        <v>1</v>
      </c>
      <c r="I151" s="195"/>
      <c r="J151" s="196">
        <f t="shared" si="10"/>
        <v>0</v>
      </c>
      <c r="K151" s="192" t="s">
        <v>1</v>
      </c>
      <c r="L151" s="39"/>
      <c r="M151" s="197" t="s">
        <v>1</v>
      </c>
      <c r="N151" s="198" t="s">
        <v>42</v>
      </c>
      <c r="O151" s="71"/>
      <c r="P151" s="199">
        <f t="shared" si="11"/>
        <v>0</v>
      </c>
      <c r="Q151" s="199">
        <v>0</v>
      </c>
      <c r="R151" s="199">
        <f t="shared" si="12"/>
        <v>0</v>
      </c>
      <c r="S151" s="199">
        <v>0</v>
      </c>
      <c r="T151" s="200">
        <f t="shared" si="13"/>
        <v>0</v>
      </c>
      <c r="U151" s="34"/>
      <c r="V151" s="34"/>
      <c r="W151" s="34"/>
      <c r="X151" s="34"/>
      <c r="Y151" s="34"/>
      <c r="Z151" s="34"/>
      <c r="AA151" s="34"/>
      <c r="AB151" s="34"/>
      <c r="AC151" s="34"/>
      <c r="AD151" s="34"/>
      <c r="AE151" s="34"/>
      <c r="AR151" s="201" t="s">
        <v>557</v>
      </c>
      <c r="AT151" s="201" t="s">
        <v>222</v>
      </c>
      <c r="AU151" s="201" t="s">
        <v>83</v>
      </c>
      <c r="AY151" s="17" t="s">
        <v>220</v>
      </c>
      <c r="BE151" s="202">
        <f t="shared" si="14"/>
        <v>0</v>
      </c>
      <c r="BF151" s="202">
        <f t="shared" si="15"/>
        <v>0</v>
      </c>
      <c r="BG151" s="202">
        <f t="shared" si="16"/>
        <v>0</v>
      </c>
      <c r="BH151" s="202">
        <f t="shared" si="17"/>
        <v>0</v>
      </c>
      <c r="BI151" s="202">
        <f t="shared" si="18"/>
        <v>0</v>
      </c>
      <c r="BJ151" s="17" t="s">
        <v>89</v>
      </c>
      <c r="BK151" s="202">
        <f t="shared" si="19"/>
        <v>0</v>
      </c>
      <c r="BL151" s="17" t="s">
        <v>557</v>
      </c>
      <c r="BM151" s="201" t="s">
        <v>416</v>
      </c>
    </row>
    <row r="152" spans="1:65" s="2" customFormat="1" ht="44.25" customHeight="1">
      <c r="A152" s="34"/>
      <c r="B152" s="35"/>
      <c r="C152" s="190" t="s">
        <v>316</v>
      </c>
      <c r="D152" s="190" t="s">
        <v>222</v>
      </c>
      <c r="E152" s="191" t="s">
        <v>2298</v>
      </c>
      <c r="F152" s="192" t="s">
        <v>2299</v>
      </c>
      <c r="G152" s="193" t="s">
        <v>867</v>
      </c>
      <c r="H152" s="194">
        <v>1</v>
      </c>
      <c r="I152" s="195"/>
      <c r="J152" s="196">
        <f t="shared" si="10"/>
        <v>0</v>
      </c>
      <c r="K152" s="192" t="s">
        <v>1</v>
      </c>
      <c r="L152" s="39"/>
      <c r="M152" s="197" t="s">
        <v>1</v>
      </c>
      <c r="N152" s="198" t="s">
        <v>42</v>
      </c>
      <c r="O152" s="71"/>
      <c r="P152" s="199">
        <f t="shared" si="11"/>
        <v>0</v>
      </c>
      <c r="Q152" s="199">
        <v>0</v>
      </c>
      <c r="R152" s="199">
        <f t="shared" si="12"/>
        <v>0</v>
      </c>
      <c r="S152" s="199">
        <v>0</v>
      </c>
      <c r="T152" s="200">
        <f t="shared" si="13"/>
        <v>0</v>
      </c>
      <c r="U152" s="34"/>
      <c r="V152" s="34"/>
      <c r="W152" s="34"/>
      <c r="X152" s="34"/>
      <c r="Y152" s="34"/>
      <c r="Z152" s="34"/>
      <c r="AA152" s="34"/>
      <c r="AB152" s="34"/>
      <c r="AC152" s="34"/>
      <c r="AD152" s="34"/>
      <c r="AE152" s="34"/>
      <c r="AR152" s="201" t="s">
        <v>557</v>
      </c>
      <c r="AT152" s="201" t="s">
        <v>222</v>
      </c>
      <c r="AU152" s="201" t="s">
        <v>83</v>
      </c>
      <c r="AY152" s="17" t="s">
        <v>220</v>
      </c>
      <c r="BE152" s="202">
        <f t="shared" si="14"/>
        <v>0</v>
      </c>
      <c r="BF152" s="202">
        <f t="shared" si="15"/>
        <v>0</v>
      </c>
      <c r="BG152" s="202">
        <f t="shared" si="16"/>
        <v>0</v>
      </c>
      <c r="BH152" s="202">
        <f t="shared" si="17"/>
        <v>0</v>
      </c>
      <c r="BI152" s="202">
        <f t="shared" si="18"/>
        <v>0</v>
      </c>
      <c r="BJ152" s="17" t="s">
        <v>89</v>
      </c>
      <c r="BK152" s="202">
        <f t="shared" si="19"/>
        <v>0</v>
      </c>
      <c r="BL152" s="17" t="s">
        <v>557</v>
      </c>
      <c r="BM152" s="201" t="s">
        <v>424</v>
      </c>
    </row>
    <row r="153" spans="1:65" s="2" customFormat="1" ht="44.25" customHeight="1">
      <c r="A153" s="34"/>
      <c r="B153" s="35"/>
      <c r="C153" s="190" t="s">
        <v>321</v>
      </c>
      <c r="D153" s="190" t="s">
        <v>222</v>
      </c>
      <c r="E153" s="191" t="s">
        <v>2300</v>
      </c>
      <c r="F153" s="192" t="s">
        <v>2301</v>
      </c>
      <c r="G153" s="193" t="s">
        <v>867</v>
      </c>
      <c r="H153" s="194">
        <v>1</v>
      </c>
      <c r="I153" s="195"/>
      <c r="J153" s="196">
        <f t="shared" si="10"/>
        <v>0</v>
      </c>
      <c r="K153" s="192" t="s">
        <v>1</v>
      </c>
      <c r="L153" s="39"/>
      <c r="M153" s="197" t="s">
        <v>1</v>
      </c>
      <c r="N153" s="198" t="s">
        <v>42</v>
      </c>
      <c r="O153" s="71"/>
      <c r="P153" s="199">
        <f t="shared" si="11"/>
        <v>0</v>
      </c>
      <c r="Q153" s="199">
        <v>0</v>
      </c>
      <c r="R153" s="199">
        <f t="shared" si="12"/>
        <v>0</v>
      </c>
      <c r="S153" s="199">
        <v>0</v>
      </c>
      <c r="T153" s="200">
        <f t="shared" si="13"/>
        <v>0</v>
      </c>
      <c r="U153" s="34"/>
      <c r="V153" s="34"/>
      <c r="W153" s="34"/>
      <c r="X153" s="34"/>
      <c r="Y153" s="34"/>
      <c r="Z153" s="34"/>
      <c r="AA153" s="34"/>
      <c r="AB153" s="34"/>
      <c r="AC153" s="34"/>
      <c r="AD153" s="34"/>
      <c r="AE153" s="34"/>
      <c r="AR153" s="201" t="s">
        <v>557</v>
      </c>
      <c r="AT153" s="201" t="s">
        <v>222</v>
      </c>
      <c r="AU153" s="201" t="s">
        <v>83</v>
      </c>
      <c r="AY153" s="17" t="s">
        <v>220</v>
      </c>
      <c r="BE153" s="202">
        <f t="shared" si="14"/>
        <v>0</v>
      </c>
      <c r="BF153" s="202">
        <f t="shared" si="15"/>
        <v>0</v>
      </c>
      <c r="BG153" s="202">
        <f t="shared" si="16"/>
        <v>0</v>
      </c>
      <c r="BH153" s="202">
        <f t="shared" si="17"/>
        <v>0</v>
      </c>
      <c r="BI153" s="202">
        <f t="shared" si="18"/>
        <v>0</v>
      </c>
      <c r="BJ153" s="17" t="s">
        <v>89</v>
      </c>
      <c r="BK153" s="202">
        <f t="shared" si="19"/>
        <v>0</v>
      </c>
      <c r="BL153" s="17" t="s">
        <v>557</v>
      </c>
      <c r="BM153" s="201" t="s">
        <v>432</v>
      </c>
    </row>
    <row r="154" spans="1:65" s="2" customFormat="1" ht="44.25" customHeight="1">
      <c r="A154" s="34"/>
      <c r="B154" s="35"/>
      <c r="C154" s="190" t="s">
        <v>7</v>
      </c>
      <c r="D154" s="190" t="s">
        <v>222</v>
      </c>
      <c r="E154" s="191" t="s">
        <v>2302</v>
      </c>
      <c r="F154" s="192" t="s">
        <v>2303</v>
      </c>
      <c r="G154" s="193" t="s">
        <v>867</v>
      </c>
      <c r="H154" s="194">
        <v>1</v>
      </c>
      <c r="I154" s="195"/>
      <c r="J154" s="196">
        <f t="shared" si="10"/>
        <v>0</v>
      </c>
      <c r="K154" s="192" t="s">
        <v>1</v>
      </c>
      <c r="L154" s="39"/>
      <c r="M154" s="197" t="s">
        <v>1</v>
      </c>
      <c r="N154" s="198" t="s">
        <v>42</v>
      </c>
      <c r="O154" s="71"/>
      <c r="P154" s="199">
        <f t="shared" si="11"/>
        <v>0</v>
      </c>
      <c r="Q154" s="199">
        <v>0</v>
      </c>
      <c r="R154" s="199">
        <f t="shared" si="12"/>
        <v>0</v>
      </c>
      <c r="S154" s="199">
        <v>0</v>
      </c>
      <c r="T154" s="200">
        <f t="shared" si="13"/>
        <v>0</v>
      </c>
      <c r="U154" s="34"/>
      <c r="V154" s="34"/>
      <c r="W154" s="34"/>
      <c r="X154" s="34"/>
      <c r="Y154" s="34"/>
      <c r="Z154" s="34"/>
      <c r="AA154" s="34"/>
      <c r="AB154" s="34"/>
      <c r="AC154" s="34"/>
      <c r="AD154" s="34"/>
      <c r="AE154" s="34"/>
      <c r="AR154" s="201" t="s">
        <v>557</v>
      </c>
      <c r="AT154" s="201" t="s">
        <v>222</v>
      </c>
      <c r="AU154" s="201" t="s">
        <v>83</v>
      </c>
      <c r="AY154" s="17" t="s">
        <v>220</v>
      </c>
      <c r="BE154" s="202">
        <f t="shared" si="14"/>
        <v>0</v>
      </c>
      <c r="BF154" s="202">
        <f t="shared" si="15"/>
        <v>0</v>
      </c>
      <c r="BG154" s="202">
        <f t="shared" si="16"/>
        <v>0</v>
      </c>
      <c r="BH154" s="202">
        <f t="shared" si="17"/>
        <v>0</v>
      </c>
      <c r="BI154" s="202">
        <f t="shared" si="18"/>
        <v>0</v>
      </c>
      <c r="BJ154" s="17" t="s">
        <v>89</v>
      </c>
      <c r="BK154" s="202">
        <f t="shared" si="19"/>
        <v>0</v>
      </c>
      <c r="BL154" s="17" t="s">
        <v>557</v>
      </c>
      <c r="BM154" s="201" t="s">
        <v>440</v>
      </c>
    </row>
    <row r="155" spans="1:65" s="2" customFormat="1" ht="16.5" customHeight="1">
      <c r="A155" s="34"/>
      <c r="B155" s="35"/>
      <c r="C155" s="190" t="s">
        <v>330</v>
      </c>
      <c r="D155" s="190" t="s">
        <v>222</v>
      </c>
      <c r="E155" s="191" t="s">
        <v>2304</v>
      </c>
      <c r="F155" s="192" t="s">
        <v>2305</v>
      </c>
      <c r="G155" s="193" t="s">
        <v>867</v>
      </c>
      <c r="H155" s="194">
        <v>0</v>
      </c>
      <c r="I155" s="195"/>
      <c r="J155" s="196">
        <f t="shared" si="10"/>
        <v>0</v>
      </c>
      <c r="K155" s="192" t="s">
        <v>1</v>
      </c>
      <c r="L155" s="39"/>
      <c r="M155" s="197" t="s">
        <v>1</v>
      </c>
      <c r="N155" s="198" t="s">
        <v>42</v>
      </c>
      <c r="O155" s="71"/>
      <c r="P155" s="199">
        <f t="shared" si="11"/>
        <v>0</v>
      </c>
      <c r="Q155" s="199">
        <v>0</v>
      </c>
      <c r="R155" s="199">
        <f t="shared" si="12"/>
        <v>0</v>
      </c>
      <c r="S155" s="199">
        <v>0</v>
      </c>
      <c r="T155" s="200">
        <f t="shared" si="13"/>
        <v>0</v>
      </c>
      <c r="U155" s="34"/>
      <c r="V155" s="34"/>
      <c r="W155" s="34"/>
      <c r="X155" s="34"/>
      <c r="Y155" s="34"/>
      <c r="Z155" s="34"/>
      <c r="AA155" s="34"/>
      <c r="AB155" s="34"/>
      <c r="AC155" s="34"/>
      <c r="AD155" s="34"/>
      <c r="AE155" s="34"/>
      <c r="AR155" s="201" t="s">
        <v>557</v>
      </c>
      <c r="AT155" s="201" t="s">
        <v>222</v>
      </c>
      <c r="AU155" s="201" t="s">
        <v>83</v>
      </c>
      <c r="AY155" s="17" t="s">
        <v>220</v>
      </c>
      <c r="BE155" s="202">
        <f t="shared" si="14"/>
        <v>0</v>
      </c>
      <c r="BF155" s="202">
        <f t="shared" si="15"/>
        <v>0</v>
      </c>
      <c r="BG155" s="202">
        <f t="shared" si="16"/>
        <v>0</v>
      </c>
      <c r="BH155" s="202">
        <f t="shared" si="17"/>
        <v>0</v>
      </c>
      <c r="BI155" s="202">
        <f t="shared" si="18"/>
        <v>0</v>
      </c>
      <c r="BJ155" s="17" t="s">
        <v>89</v>
      </c>
      <c r="BK155" s="202">
        <f t="shared" si="19"/>
        <v>0</v>
      </c>
      <c r="BL155" s="17" t="s">
        <v>557</v>
      </c>
      <c r="BM155" s="201" t="s">
        <v>448</v>
      </c>
    </row>
    <row r="156" spans="1:47" s="2" customFormat="1" ht="58.5">
      <c r="A156" s="34"/>
      <c r="B156" s="35"/>
      <c r="C156" s="36"/>
      <c r="D156" s="205" t="s">
        <v>1760</v>
      </c>
      <c r="E156" s="36"/>
      <c r="F156" s="247" t="s">
        <v>2306</v>
      </c>
      <c r="G156" s="36"/>
      <c r="H156" s="36"/>
      <c r="I156" s="248"/>
      <c r="J156" s="36"/>
      <c r="K156" s="36"/>
      <c r="L156" s="39"/>
      <c r="M156" s="257"/>
      <c r="N156" s="258"/>
      <c r="O156" s="71"/>
      <c r="P156" s="71"/>
      <c r="Q156" s="71"/>
      <c r="R156" s="71"/>
      <c r="S156" s="71"/>
      <c r="T156" s="72"/>
      <c r="U156" s="34"/>
      <c r="V156" s="34"/>
      <c r="W156" s="34"/>
      <c r="X156" s="34"/>
      <c r="Y156" s="34"/>
      <c r="Z156" s="34"/>
      <c r="AA156" s="34"/>
      <c r="AB156" s="34"/>
      <c r="AC156" s="34"/>
      <c r="AD156" s="34"/>
      <c r="AE156" s="34"/>
      <c r="AT156" s="17" t="s">
        <v>1760</v>
      </c>
      <c r="AU156" s="17" t="s">
        <v>83</v>
      </c>
    </row>
    <row r="157" spans="1:65" s="2" customFormat="1" ht="16.5" customHeight="1">
      <c r="A157" s="34"/>
      <c r="B157" s="35"/>
      <c r="C157" s="190" t="s">
        <v>336</v>
      </c>
      <c r="D157" s="190" t="s">
        <v>222</v>
      </c>
      <c r="E157" s="191" t="s">
        <v>2307</v>
      </c>
      <c r="F157" s="192" t="s">
        <v>2308</v>
      </c>
      <c r="G157" s="193" t="s">
        <v>867</v>
      </c>
      <c r="H157" s="194">
        <v>0</v>
      </c>
      <c r="I157" s="195"/>
      <c r="J157" s="196">
        <f>ROUND(I157*H157,2)</f>
        <v>0</v>
      </c>
      <c r="K157" s="192" t="s">
        <v>1</v>
      </c>
      <c r="L157" s="39"/>
      <c r="M157" s="197" t="s">
        <v>1</v>
      </c>
      <c r="N157" s="198" t="s">
        <v>42</v>
      </c>
      <c r="O157" s="71"/>
      <c r="P157" s="199">
        <f>O157*H157</f>
        <v>0</v>
      </c>
      <c r="Q157" s="199">
        <v>0</v>
      </c>
      <c r="R157" s="199">
        <f>Q157*H157</f>
        <v>0</v>
      </c>
      <c r="S157" s="199">
        <v>0</v>
      </c>
      <c r="T157" s="200">
        <f>S157*H157</f>
        <v>0</v>
      </c>
      <c r="U157" s="34"/>
      <c r="V157" s="34"/>
      <c r="W157" s="34"/>
      <c r="X157" s="34"/>
      <c r="Y157" s="34"/>
      <c r="Z157" s="34"/>
      <c r="AA157" s="34"/>
      <c r="AB157" s="34"/>
      <c r="AC157" s="34"/>
      <c r="AD157" s="34"/>
      <c r="AE157" s="34"/>
      <c r="AR157" s="201" t="s">
        <v>557</v>
      </c>
      <c r="AT157" s="201" t="s">
        <v>222</v>
      </c>
      <c r="AU157" s="201" t="s">
        <v>83</v>
      </c>
      <c r="AY157" s="17" t="s">
        <v>220</v>
      </c>
      <c r="BE157" s="202">
        <f>IF(N157="základní",J157,0)</f>
        <v>0</v>
      </c>
      <c r="BF157" s="202">
        <f>IF(N157="snížená",J157,0)</f>
        <v>0</v>
      </c>
      <c r="BG157" s="202">
        <f>IF(N157="zákl. přenesená",J157,0)</f>
        <v>0</v>
      </c>
      <c r="BH157" s="202">
        <f>IF(N157="sníž. přenesená",J157,0)</f>
        <v>0</v>
      </c>
      <c r="BI157" s="202">
        <f>IF(N157="nulová",J157,0)</f>
        <v>0</v>
      </c>
      <c r="BJ157" s="17" t="s">
        <v>89</v>
      </c>
      <c r="BK157" s="202">
        <f>ROUND(I157*H157,2)</f>
        <v>0</v>
      </c>
      <c r="BL157" s="17" t="s">
        <v>557</v>
      </c>
      <c r="BM157" s="201" t="s">
        <v>456</v>
      </c>
    </row>
    <row r="158" spans="1:47" s="2" customFormat="1" ht="58.5">
      <c r="A158" s="34"/>
      <c r="B158" s="35"/>
      <c r="C158" s="36"/>
      <c r="D158" s="205" t="s">
        <v>1760</v>
      </c>
      <c r="E158" s="36"/>
      <c r="F158" s="247" t="s">
        <v>2309</v>
      </c>
      <c r="G158" s="36"/>
      <c r="H158" s="36"/>
      <c r="I158" s="248"/>
      <c r="J158" s="36"/>
      <c r="K158" s="36"/>
      <c r="L158" s="39"/>
      <c r="M158" s="257"/>
      <c r="N158" s="258"/>
      <c r="O158" s="71"/>
      <c r="P158" s="71"/>
      <c r="Q158" s="71"/>
      <c r="R158" s="71"/>
      <c r="S158" s="71"/>
      <c r="T158" s="72"/>
      <c r="U158" s="34"/>
      <c r="V158" s="34"/>
      <c r="W158" s="34"/>
      <c r="X158" s="34"/>
      <c r="Y158" s="34"/>
      <c r="Z158" s="34"/>
      <c r="AA158" s="34"/>
      <c r="AB158" s="34"/>
      <c r="AC158" s="34"/>
      <c r="AD158" s="34"/>
      <c r="AE158" s="34"/>
      <c r="AT158" s="17" t="s">
        <v>1760</v>
      </c>
      <c r="AU158" s="17" t="s">
        <v>83</v>
      </c>
    </row>
    <row r="159" spans="1:65" s="2" customFormat="1" ht="36">
      <c r="A159" s="34"/>
      <c r="B159" s="35"/>
      <c r="C159" s="190" t="s">
        <v>342</v>
      </c>
      <c r="D159" s="190" t="s">
        <v>222</v>
      </c>
      <c r="E159" s="191" t="s">
        <v>2310</v>
      </c>
      <c r="F159" s="192" t="s">
        <v>2311</v>
      </c>
      <c r="G159" s="193" t="s">
        <v>867</v>
      </c>
      <c r="H159" s="194">
        <v>1</v>
      </c>
      <c r="I159" s="195"/>
      <c r="J159" s="196">
        <f aca="true" t="shared" si="20" ref="J159:J165">ROUND(I159*H159,2)</f>
        <v>0</v>
      </c>
      <c r="K159" s="192" t="s">
        <v>1</v>
      </c>
      <c r="L159" s="39"/>
      <c r="M159" s="197" t="s">
        <v>1</v>
      </c>
      <c r="N159" s="198" t="s">
        <v>42</v>
      </c>
      <c r="O159" s="71"/>
      <c r="P159" s="199">
        <f aca="true" t="shared" si="21" ref="P159:P165">O159*H159</f>
        <v>0</v>
      </c>
      <c r="Q159" s="199">
        <v>0</v>
      </c>
      <c r="R159" s="199">
        <f aca="true" t="shared" si="22" ref="R159:R165">Q159*H159</f>
        <v>0</v>
      </c>
      <c r="S159" s="199">
        <v>0</v>
      </c>
      <c r="T159" s="200">
        <f aca="true" t="shared" si="23" ref="T159:T165">S159*H159</f>
        <v>0</v>
      </c>
      <c r="U159" s="34"/>
      <c r="V159" s="34"/>
      <c r="W159" s="34"/>
      <c r="X159" s="34"/>
      <c r="Y159" s="34"/>
      <c r="Z159" s="34"/>
      <c r="AA159" s="34"/>
      <c r="AB159" s="34"/>
      <c r="AC159" s="34"/>
      <c r="AD159" s="34"/>
      <c r="AE159" s="34"/>
      <c r="AR159" s="201" t="s">
        <v>557</v>
      </c>
      <c r="AT159" s="201" t="s">
        <v>222</v>
      </c>
      <c r="AU159" s="201" t="s">
        <v>83</v>
      </c>
      <c r="AY159" s="17" t="s">
        <v>220</v>
      </c>
      <c r="BE159" s="202">
        <f aca="true" t="shared" si="24" ref="BE159:BE165">IF(N159="základní",J159,0)</f>
        <v>0</v>
      </c>
      <c r="BF159" s="202">
        <f aca="true" t="shared" si="25" ref="BF159:BF165">IF(N159="snížená",J159,0)</f>
        <v>0</v>
      </c>
      <c r="BG159" s="202">
        <f aca="true" t="shared" si="26" ref="BG159:BG165">IF(N159="zákl. přenesená",J159,0)</f>
        <v>0</v>
      </c>
      <c r="BH159" s="202">
        <f aca="true" t="shared" si="27" ref="BH159:BH165">IF(N159="sníž. přenesená",J159,0)</f>
        <v>0</v>
      </c>
      <c r="BI159" s="202">
        <f aca="true" t="shared" si="28" ref="BI159:BI165">IF(N159="nulová",J159,0)</f>
        <v>0</v>
      </c>
      <c r="BJ159" s="17" t="s">
        <v>89</v>
      </c>
      <c r="BK159" s="202">
        <f aca="true" t="shared" si="29" ref="BK159:BK165">ROUND(I159*H159,2)</f>
        <v>0</v>
      </c>
      <c r="BL159" s="17" t="s">
        <v>557</v>
      </c>
      <c r="BM159" s="201" t="s">
        <v>464</v>
      </c>
    </row>
    <row r="160" spans="1:65" s="2" customFormat="1" ht="48">
      <c r="A160" s="34"/>
      <c r="B160" s="35"/>
      <c r="C160" s="190" t="s">
        <v>346</v>
      </c>
      <c r="D160" s="190" t="s">
        <v>222</v>
      </c>
      <c r="E160" s="191" t="s">
        <v>2312</v>
      </c>
      <c r="F160" s="192" t="s">
        <v>2313</v>
      </c>
      <c r="G160" s="193" t="s">
        <v>867</v>
      </c>
      <c r="H160" s="194">
        <v>0</v>
      </c>
      <c r="I160" s="195"/>
      <c r="J160" s="196">
        <f t="shared" si="20"/>
        <v>0</v>
      </c>
      <c r="K160" s="192" t="s">
        <v>1</v>
      </c>
      <c r="L160" s="39"/>
      <c r="M160" s="197" t="s">
        <v>1</v>
      </c>
      <c r="N160" s="198" t="s">
        <v>42</v>
      </c>
      <c r="O160" s="71"/>
      <c r="P160" s="199">
        <f t="shared" si="21"/>
        <v>0</v>
      </c>
      <c r="Q160" s="199">
        <v>0</v>
      </c>
      <c r="R160" s="199">
        <f t="shared" si="22"/>
        <v>0</v>
      </c>
      <c r="S160" s="199">
        <v>0</v>
      </c>
      <c r="T160" s="200">
        <f t="shared" si="23"/>
        <v>0</v>
      </c>
      <c r="U160" s="34"/>
      <c r="V160" s="34"/>
      <c r="W160" s="34"/>
      <c r="X160" s="34"/>
      <c r="Y160" s="34"/>
      <c r="Z160" s="34"/>
      <c r="AA160" s="34"/>
      <c r="AB160" s="34"/>
      <c r="AC160" s="34"/>
      <c r="AD160" s="34"/>
      <c r="AE160" s="34"/>
      <c r="AR160" s="201" t="s">
        <v>557</v>
      </c>
      <c r="AT160" s="201" t="s">
        <v>222</v>
      </c>
      <c r="AU160" s="201" t="s">
        <v>83</v>
      </c>
      <c r="AY160" s="17" t="s">
        <v>220</v>
      </c>
      <c r="BE160" s="202">
        <f t="shared" si="24"/>
        <v>0</v>
      </c>
      <c r="BF160" s="202">
        <f t="shared" si="25"/>
        <v>0</v>
      </c>
      <c r="BG160" s="202">
        <f t="shared" si="26"/>
        <v>0</v>
      </c>
      <c r="BH160" s="202">
        <f t="shared" si="27"/>
        <v>0</v>
      </c>
      <c r="BI160" s="202">
        <f t="shared" si="28"/>
        <v>0</v>
      </c>
      <c r="BJ160" s="17" t="s">
        <v>89</v>
      </c>
      <c r="BK160" s="202">
        <f t="shared" si="29"/>
        <v>0</v>
      </c>
      <c r="BL160" s="17" t="s">
        <v>557</v>
      </c>
      <c r="BM160" s="201" t="s">
        <v>472</v>
      </c>
    </row>
    <row r="161" spans="1:65" s="2" customFormat="1" ht="48">
      <c r="A161" s="34"/>
      <c r="B161" s="35"/>
      <c r="C161" s="190" t="s">
        <v>352</v>
      </c>
      <c r="D161" s="190" t="s">
        <v>222</v>
      </c>
      <c r="E161" s="191" t="s">
        <v>2314</v>
      </c>
      <c r="F161" s="192" t="s">
        <v>2315</v>
      </c>
      <c r="G161" s="193" t="s">
        <v>867</v>
      </c>
      <c r="H161" s="194">
        <v>1</v>
      </c>
      <c r="I161" s="195"/>
      <c r="J161" s="196">
        <f t="shared" si="20"/>
        <v>0</v>
      </c>
      <c r="K161" s="192" t="s">
        <v>1</v>
      </c>
      <c r="L161" s="39"/>
      <c r="M161" s="197" t="s">
        <v>1</v>
      </c>
      <c r="N161" s="198" t="s">
        <v>42</v>
      </c>
      <c r="O161" s="71"/>
      <c r="P161" s="199">
        <f t="shared" si="21"/>
        <v>0</v>
      </c>
      <c r="Q161" s="199">
        <v>0</v>
      </c>
      <c r="R161" s="199">
        <f t="shared" si="22"/>
        <v>0</v>
      </c>
      <c r="S161" s="199">
        <v>0</v>
      </c>
      <c r="T161" s="200">
        <f t="shared" si="23"/>
        <v>0</v>
      </c>
      <c r="U161" s="34"/>
      <c r="V161" s="34"/>
      <c r="W161" s="34"/>
      <c r="X161" s="34"/>
      <c r="Y161" s="34"/>
      <c r="Z161" s="34"/>
      <c r="AA161" s="34"/>
      <c r="AB161" s="34"/>
      <c r="AC161" s="34"/>
      <c r="AD161" s="34"/>
      <c r="AE161" s="34"/>
      <c r="AR161" s="201" t="s">
        <v>557</v>
      </c>
      <c r="AT161" s="201" t="s">
        <v>222</v>
      </c>
      <c r="AU161" s="201" t="s">
        <v>83</v>
      </c>
      <c r="AY161" s="17" t="s">
        <v>220</v>
      </c>
      <c r="BE161" s="202">
        <f t="shared" si="24"/>
        <v>0</v>
      </c>
      <c r="BF161" s="202">
        <f t="shared" si="25"/>
        <v>0</v>
      </c>
      <c r="BG161" s="202">
        <f t="shared" si="26"/>
        <v>0</v>
      </c>
      <c r="BH161" s="202">
        <f t="shared" si="27"/>
        <v>0</v>
      </c>
      <c r="BI161" s="202">
        <f t="shared" si="28"/>
        <v>0</v>
      </c>
      <c r="BJ161" s="17" t="s">
        <v>89</v>
      </c>
      <c r="BK161" s="202">
        <f t="shared" si="29"/>
        <v>0</v>
      </c>
      <c r="BL161" s="17" t="s">
        <v>557</v>
      </c>
      <c r="BM161" s="201" t="s">
        <v>480</v>
      </c>
    </row>
    <row r="162" spans="1:65" s="2" customFormat="1" ht="78" customHeight="1">
      <c r="A162" s="34"/>
      <c r="B162" s="35"/>
      <c r="C162" s="190" t="s">
        <v>357</v>
      </c>
      <c r="D162" s="190" t="s">
        <v>222</v>
      </c>
      <c r="E162" s="191" t="s">
        <v>2316</v>
      </c>
      <c r="F162" s="192" t="s">
        <v>2317</v>
      </c>
      <c r="G162" s="193" t="s">
        <v>867</v>
      </c>
      <c r="H162" s="194">
        <v>1</v>
      </c>
      <c r="I162" s="195"/>
      <c r="J162" s="196">
        <f t="shared" si="20"/>
        <v>0</v>
      </c>
      <c r="K162" s="192" t="s">
        <v>1</v>
      </c>
      <c r="L162" s="39"/>
      <c r="M162" s="197" t="s">
        <v>1</v>
      </c>
      <c r="N162" s="198" t="s">
        <v>42</v>
      </c>
      <c r="O162" s="71"/>
      <c r="P162" s="199">
        <f t="shared" si="21"/>
        <v>0</v>
      </c>
      <c r="Q162" s="199">
        <v>0</v>
      </c>
      <c r="R162" s="199">
        <f t="shared" si="22"/>
        <v>0</v>
      </c>
      <c r="S162" s="199">
        <v>0</v>
      </c>
      <c r="T162" s="200">
        <f t="shared" si="23"/>
        <v>0</v>
      </c>
      <c r="U162" s="34"/>
      <c r="V162" s="34"/>
      <c r="W162" s="34"/>
      <c r="X162" s="34"/>
      <c r="Y162" s="34"/>
      <c r="Z162" s="34"/>
      <c r="AA162" s="34"/>
      <c r="AB162" s="34"/>
      <c r="AC162" s="34"/>
      <c r="AD162" s="34"/>
      <c r="AE162" s="34"/>
      <c r="AR162" s="201" t="s">
        <v>557</v>
      </c>
      <c r="AT162" s="201" t="s">
        <v>222</v>
      </c>
      <c r="AU162" s="201" t="s">
        <v>83</v>
      </c>
      <c r="AY162" s="17" t="s">
        <v>220</v>
      </c>
      <c r="BE162" s="202">
        <f t="shared" si="24"/>
        <v>0</v>
      </c>
      <c r="BF162" s="202">
        <f t="shared" si="25"/>
        <v>0</v>
      </c>
      <c r="BG162" s="202">
        <f t="shared" si="26"/>
        <v>0</v>
      </c>
      <c r="BH162" s="202">
        <f t="shared" si="27"/>
        <v>0</v>
      </c>
      <c r="BI162" s="202">
        <f t="shared" si="28"/>
        <v>0</v>
      </c>
      <c r="BJ162" s="17" t="s">
        <v>89</v>
      </c>
      <c r="BK162" s="202">
        <f t="shared" si="29"/>
        <v>0</v>
      </c>
      <c r="BL162" s="17" t="s">
        <v>557</v>
      </c>
      <c r="BM162" s="201" t="s">
        <v>488</v>
      </c>
    </row>
    <row r="163" spans="1:65" s="2" customFormat="1" ht="66.75" customHeight="1">
      <c r="A163" s="34"/>
      <c r="B163" s="35"/>
      <c r="C163" s="190" t="s">
        <v>364</v>
      </c>
      <c r="D163" s="190" t="s">
        <v>222</v>
      </c>
      <c r="E163" s="191" t="s">
        <v>2318</v>
      </c>
      <c r="F163" s="192" t="s">
        <v>2319</v>
      </c>
      <c r="G163" s="193" t="s">
        <v>867</v>
      </c>
      <c r="H163" s="194">
        <v>1</v>
      </c>
      <c r="I163" s="195"/>
      <c r="J163" s="196">
        <f t="shared" si="20"/>
        <v>0</v>
      </c>
      <c r="K163" s="192" t="s">
        <v>1</v>
      </c>
      <c r="L163" s="39"/>
      <c r="M163" s="197" t="s">
        <v>1</v>
      </c>
      <c r="N163" s="198" t="s">
        <v>42</v>
      </c>
      <c r="O163" s="71"/>
      <c r="P163" s="199">
        <f t="shared" si="21"/>
        <v>0</v>
      </c>
      <c r="Q163" s="199">
        <v>0</v>
      </c>
      <c r="R163" s="199">
        <f t="shared" si="22"/>
        <v>0</v>
      </c>
      <c r="S163" s="199">
        <v>0</v>
      </c>
      <c r="T163" s="200">
        <f t="shared" si="23"/>
        <v>0</v>
      </c>
      <c r="U163" s="34"/>
      <c r="V163" s="34"/>
      <c r="W163" s="34"/>
      <c r="X163" s="34"/>
      <c r="Y163" s="34"/>
      <c r="Z163" s="34"/>
      <c r="AA163" s="34"/>
      <c r="AB163" s="34"/>
      <c r="AC163" s="34"/>
      <c r="AD163" s="34"/>
      <c r="AE163" s="34"/>
      <c r="AR163" s="201" t="s">
        <v>557</v>
      </c>
      <c r="AT163" s="201" t="s">
        <v>222</v>
      </c>
      <c r="AU163" s="201" t="s">
        <v>83</v>
      </c>
      <c r="AY163" s="17" t="s">
        <v>220</v>
      </c>
      <c r="BE163" s="202">
        <f t="shared" si="24"/>
        <v>0</v>
      </c>
      <c r="BF163" s="202">
        <f t="shared" si="25"/>
        <v>0</v>
      </c>
      <c r="BG163" s="202">
        <f t="shared" si="26"/>
        <v>0</v>
      </c>
      <c r="BH163" s="202">
        <f t="shared" si="27"/>
        <v>0</v>
      </c>
      <c r="BI163" s="202">
        <f t="shared" si="28"/>
        <v>0</v>
      </c>
      <c r="BJ163" s="17" t="s">
        <v>89</v>
      </c>
      <c r="BK163" s="202">
        <f t="shared" si="29"/>
        <v>0</v>
      </c>
      <c r="BL163" s="17" t="s">
        <v>557</v>
      </c>
      <c r="BM163" s="201" t="s">
        <v>508</v>
      </c>
    </row>
    <row r="164" spans="1:65" s="2" customFormat="1" ht="36">
      <c r="A164" s="34"/>
      <c r="B164" s="35"/>
      <c r="C164" s="190" t="s">
        <v>383</v>
      </c>
      <c r="D164" s="190" t="s">
        <v>222</v>
      </c>
      <c r="E164" s="191" t="s">
        <v>2320</v>
      </c>
      <c r="F164" s="192" t="s">
        <v>2321</v>
      </c>
      <c r="G164" s="193" t="s">
        <v>867</v>
      </c>
      <c r="H164" s="194">
        <v>1</v>
      </c>
      <c r="I164" s="195"/>
      <c r="J164" s="196">
        <f t="shared" si="20"/>
        <v>0</v>
      </c>
      <c r="K164" s="192" t="s">
        <v>1</v>
      </c>
      <c r="L164" s="39"/>
      <c r="M164" s="197" t="s">
        <v>1</v>
      </c>
      <c r="N164" s="198" t="s">
        <v>42</v>
      </c>
      <c r="O164" s="71"/>
      <c r="P164" s="199">
        <f t="shared" si="21"/>
        <v>0</v>
      </c>
      <c r="Q164" s="199">
        <v>0</v>
      </c>
      <c r="R164" s="199">
        <f t="shared" si="22"/>
        <v>0</v>
      </c>
      <c r="S164" s="199">
        <v>0</v>
      </c>
      <c r="T164" s="200">
        <f t="shared" si="23"/>
        <v>0</v>
      </c>
      <c r="U164" s="34"/>
      <c r="V164" s="34"/>
      <c r="W164" s="34"/>
      <c r="X164" s="34"/>
      <c r="Y164" s="34"/>
      <c r="Z164" s="34"/>
      <c r="AA164" s="34"/>
      <c r="AB164" s="34"/>
      <c r="AC164" s="34"/>
      <c r="AD164" s="34"/>
      <c r="AE164" s="34"/>
      <c r="AR164" s="201" t="s">
        <v>557</v>
      </c>
      <c r="AT164" s="201" t="s">
        <v>222</v>
      </c>
      <c r="AU164" s="201" t="s">
        <v>83</v>
      </c>
      <c r="AY164" s="17" t="s">
        <v>220</v>
      </c>
      <c r="BE164" s="202">
        <f t="shared" si="24"/>
        <v>0</v>
      </c>
      <c r="BF164" s="202">
        <f t="shared" si="25"/>
        <v>0</v>
      </c>
      <c r="BG164" s="202">
        <f t="shared" si="26"/>
        <v>0</v>
      </c>
      <c r="BH164" s="202">
        <f t="shared" si="27"/>
        <v>0</v>
      </c>
      <c r="BI164" s="202">
        <f t="shared" si="28"/>
        <v>0</v>
      </c>
      <c r="BJ164" s="17" t="s">
        <v>89</v>
      </c>
      <c r="BK164" s="202">
        <f t="shared" si="29"/>
        <v>0</v>
      </c>
      <c r="BL164" s="17" t="s">
        <v>557</v>
      </c>
      <c r="BM164" s="201" t="s">
        <v>525</v>
      </c>
    </row>
    <row r="165" spans="1:65" s="2" customFormat="1" ht="36">
      <c r="A165" s="34"/>
      <c r="B165" s="35"/>
      <c r="C165" s="190" t="s">
        <v>389</v>
      </c>
      <c r="D165" s="190" t="s">
        <v>222</v>
      </c>
      <c r="E165" s="191" t="s">
        <v>2322</v>
      </c>
      <c r="F165" s="192" t="s">
        <v>2323</v>
      </c>
      <c r="G165" s="193" t="s">
        <v>867</v>
      </c>
      <c r="H165" s="194">
        <v>1</v>
      </c>
      <c r="I165" s="195"/>
      <c r="J165" s="196">
        <f t="shared" si="20"/>
        <v>0</v>
      </c>
      <c r="K165" s="192" t="s">
        <v>1</v>
      </c>
      <c r="L165" s="39"/>
      <c r="M165" s="197" t="s">
        <v>1</v>
      </c>
      <c r="N165" s="198" t="s">
        <v>42</v>
      </c>
      <c r="O165" s="71"/>
      <c r="P165" s="199">
        <f t="shared" si="21"/>
        <v>0</v>
      </c>
      <c r="Q165" s="199">
        <v>0</v>
      </c>
      <c r="R165" s="199">
        <f t="shared" si="22"/>
        <v>0</v>
      </c>
      <c r="S165" s="199">
        <v>0</v>
      </c>
      <c r="T165" s="200">
        <f t="shared" si="23"/>
        <v>0</v>
      </c>
      <c r="U165" s="34"/>
      <c r="V165" s="34"/>
      <c r="W165" s="34"/>
      <c r="X165" s="34"/>
      <c r="Y165" s="34"/>
      <c r="Z165" s="34"/>
      <c r="AA165" s="34"/>
      <c r="AB165" s="34"/>
      <c r="AC165" s="34"/>
      <c r="AD165" s="34"/>
      <c r="AE165" s="34"/>
      <c r="AR165" s="201" t="s">
        <v>557</v>
      </c>
      <c r="AT165" s="201" t="s">
        <v>222</v>
      </c>
      <c r="AU165" s="201" t="s">
        <v>83</v>
      </c>
      <c r="AY165" s="17" t="s">
        <v>220</v>
      </c>
      <c r="BE165" s="202">
        <f t="shared" si="24"/>
        <v>0</v>
      </c>
      <c r="BF165" s="202">
        <f t="shared" si="25"/>
        <v>0</v>
      </c>
      <c r="BG165" s="202">
        <f t="shared" si="26"/>
        <v>0</v>
      </c>
      <c r="BH165" s="202">
        <f t="shared" si="27"/>
        <v>0</v>
      </c>
      <c r="BI165" s="202">
        <f t="shared" si="28"/>
        <v>0</v>
      </c>
      <c r="BJ165" s="17" t="s">
        <v>89</v>
      </c>
      <c r="BK165" s="202">
        <f t="shared" si="29"/>
        <v>0</v>
      </c>
      <c r="BL165" s="17" t="s">
        <v>557</v>
      </c>
      <c r="BM165" s="201" t="s">
        <v>540</v>
      </c>
    </row>
    <row r="166" spans="2:63" s="12" customFormat="1" ht="25.9" customHeight="1">
      <c r="B166" s="174"/>
      <c r="C166" s="175"/>
      <c r="D166" s="176" t="s">
        <v>75</v>
      </c>
      <c r="E166" s="177" t="s">
        <v>1777</v>
      </c>
      <c r="F166" s="177" t="s">
        <v>2324</v>
      </c>
      <c r="G166" s="175"/>
      <c r="H166" s="175"/>
      <c r="I166" s="178"/>
      <c r="J166" s="179">
        <f>BK166</f>
        <v>0</v>
      </c>
      <c r="K166" s="175"/>
      <c r="L166" s="180"/>
      <c r="M166" s="181"/>
      <c r="N166" s="182"/>
      <c r="O166" s="182"/>
      <c r="P166" s="183">
        <f>SUM(P167:P170)</f>
        <v>0</v>
      </c>
      <c r="Q166" s="182"/>
      <c r="R166" s="183">
        <f>SUM(R167:R170)</f>
        <v>0</v>
      </c>
      <c r="S166" s="182"/>
      <c r="T166" s="184">
        <f>SUM(T167:T170)</f>
        <v>0</v>
      </c>
      <c r="AR166" s="185" t="s">
        <v>83</v>
      </c>
      <c r="AT166" s="186" t="s">
        <v>75</v>
      </c>
      <c r="AU166" s="186" t="s">
        <v>76</v>
      </c>
      <c r="AY166" s="185" t="s">
        <v>220</v>
      </c>
      <c r="BK166" s="187">
        <f>SUM(BK167:BK170)</f>
        <v>0</v>
      </c>
    </row>
    <row r="167" spans="1:65" s="2" customFormat="1" ht="24">
      <c r="A167" s="34"/>
      <c r="B167" s="35"/>
      <c r="C167" s="190" t="s">
        <v>394</v>
      </c>
      <c r="D167" s="190" t="s">
        <v>222</v>
      </c>
      <c r="E167" s="191" t="s">
        <v>2325</v>
      </c>
      <c r="F167" s="192" t="s">
        <v>2326</v>
      </c>
      <c r="G167" s="193" t="s">
        <v>2327</v>
      </c>
      <c r="H167" s="194">
        <v>30</v>
      </c>
      <c r="I167" s="195"/>
      <c r="J167" s="196">
        <f>ROUND(I167*H167,2)</f>
        <v>0</v>
      </c>
      <c r="K167" s="192" t="s">
        <v>1</v>
      </c>
      <c r="L167" s="39"/>
      <c r="M167" s="197" t="s">
        <v>1</v>
      </c>
      <c r="N167" s="198" t="s">
        <v>42</v>
      </c>
      <c r="O167" s="71"/>
      <c r="P167" s="199">
        <f>O167*H167</f>
        <v>0</v>
      </c>
      <c r="Q167" s="199">
        <v>0</v>
      </c>
      <c r="R167" s="199">
        <f>Q167*H167</f>
        <v>0</v>
      </c>
      <c r="S167" s="199">
        <v>0</v>
      </c>
      <c r="T167" s="200">
        <f>S167*H167</f>
        <v>0</v>
      </c>
      <c r="U167" s="34"/>
      <c r="V167" s="34"/>
      <c r="W167" s="34"/>
      <c r="X167" s="34"/>
      <c r="Y167" s="34"/>
      <c r="Z167" s="34"/>
      <c r="AA167" s="34"/>
      <c r="AB167" s="34"/>
      <c r="AC167" s="34"/>
      <c r="AD167" s="34"/>
      <c r="AE167" s="34"/>
      <c r="AR167" s="201" t="s">
        <v>557</v>
      </c>
      <c r="AT167" s="201" t="s">
        <v>222</v>
      </c>
      <c r="AU167" s="201" t="s">
        <v>83</v>
      </c>
      <c r="AY167" s="17" t="s">
        <v>220</v>
      </c>
      <c r="BE167" s="202">
        <f>IF(N167="základní",J167,0)</f>
        <v>0</v>
      </c>
      <c r="BF167" s="202">
        <f>IF(N167="snížená",J167,0)</f>
        <v>0</v>
      </c>
      <c r="BG167" s="202">
        <f>IF(N167="zákl. přenesená",J167,0)</f>
        <v>0</v>
      </c>
      <c r="BH167" s="202">
        <f>IF(N167="sníž. přenesená",J167,0)</f>
        <v>0</v>
      </c>
      <c r="BI167" s="202">
        <f>IF(N167="nulová",J167,0)</f>
        <v>0</v>
      </c>
      <c r="BJ167" s="17" t="s">
        <v>89</v>
      </c>
      <c r="BK167" s="202">
        <f>ROUND(I167*H167,2)</f>
        <v>0</v>
      </c>
      <c r="BL167" s="17" t="s">
        <v>557</v>
      </c>
      <c r="BM167" s="201" t="s">
        <v>549</v>
      </c>
    </row>
    <row r="168" spans="1:65" s="2" customFormat="1" ht="16.5" customHeight="1">
      <c r="A168" s="34"/>
      <c r="B168" s="35"/>
      <c r="C168" s="190" t="s">
        <v>399</v>
      </c>
      <c r="D168" s="190" t="s">
        <v>222</v>
      </c>
      <c r="E168" s="191" t="s">
        <v>2328</v>
      </c>
      <c r="F168" s="192" t="s">
        <v>2329</v>
      </c>
      <c r="G168" s="193" t="s">
        <v>2330</v>
      </c>
      <c r="H168" s="194">
        <v>28</v>
      </c>
      <c r="I168" s="195"/>
      <c r="J168" s="196">
        <f>ROUND(I168*H168,2)</f>
        <v>0</v>
      </c>
      <c r="K168" s="192" t="s">
        <v>1</v>
      </c>
      <c r="L168" s="39"/>
      <c r="M168" s="197" t="s">
        <v>1</v>
      </c>
      <c r="N168" s="198" t="s">
        <v>42</v>
      </c>
      <c r="O168" s="71"/>
      <c r="P168" s="199">
        <f>O168*H168</f>
        <v>0</v>
      </c>
      <c r="Q168" s="199">
        <v>0</v>
      </c>
      <c r="R168" s="199">
        <f>Q168*H168</f>
        <v>0</v>
      </c>
      <c r="S168" s="199">
        <v>0</v>
      </c>
      <c r="T168" s="200">
        <f>S168*H168</f>
        <v>0</v>
      </c>
      <c r="U168" s="34"/>
      <c r="V168" s="34"/>
      <c r="W168" s="34"/>
      <c r="X168" s="34"/>
      <c r="Y168" s="34"/>
      <c r="Z168" s="34"/>
      <c r="AA168" s="34"/>
      <c r="AB168" s="34"/>
      <c r="AC168" s="34"/>
      <c r="AD168" s="34"/>
      <c r="AE168" s="34"/>
      <c r="AR168" s="201" t="s">
        <v>557</v>
      </c>
      <c r="AT168" s="201" t="s">
        <v>222</v>
      </c>
      <c r="AU168" s="201" t="s">
        <v>83</v>
      </c>
      <c r="AY168" s="17" t="s">
        <v>220</v>
      </c>
      <c r="BE168" s="202">
        <f>IF(N168="základní",J168,0)</f>
        <v>0</v>
      </c>
      <c r="BF168" s="202">
        <f>IF(N168="snížená",J168,0)</f>
        <v>0</v>
      </c>
      <c r="BG168" s="202">
        <f>IF(N168="zákl. přenesená",J168,0)</f>
        <v>0</v>
      </c>
      <c r="BH168" s="202">
        <f>IF(N168="sníž. přenesená",J168,0)</f>
        <v>0</v>
      </c>
      <c r="BI168" s="202">
        <f>IF(N168="nulová",J168,0)</f>
        <v>0</v>
      </c>
      <c r="BJ168" s="17" t="s">
        <v>89</v>
      </c>
      <c r="BK168" s="202">
        <f>ROUND(I168*H168,2)</f>
        <v>0</v>
      </c>
      <c r="BL168" s="17" t="s">
        <v>557</v>
      </c>
      <c r="BM168" s="201" t="s">
        <v>557</v>
      </c>
    </row>
    <row r="169" spans="1:65" s="2" customFormat="1" ht="16.5" customHeight="1">
      <c r="A169" s="34"/>
      <c r="B169" s="35"/>
      <c r="C169" s="190" t="s">
        <v>402</v>
      </c>
      <c r="D169" s="190" t="s">
        <v>222</v>
      </c>
      <c r="E169" s="191" t="s">
        <v>2331</v>
      </c>
      <c r="F169" s="192" t="s">
        <v>2332</v>
      </c>
      <c r="G169" s="193" t="s">
        <v>2327</v>
      </c>
      <c r="H169" s="194">
        <v>30</v>
      </c>
      <c r="I169" s="195"/>
      <c r="J169" s="196">
        <f>ROUND(I169*H169,2)</f>
        <v>0</v>
      </c>
      <c r="K169" s="192" t="s">
        <v>1</v>
      </c>
      <c r="L169" s="39"/>
      <c r="M169" s="197" t="s">
        <v>1</v>
      </c>
      <c r="N169" s="198" t="s">
        <v>42</v>
      </c>
      <c r="O169" s="71"/>
      <c r="P169" s="199">
        <f>O169*H169</f>
        <v>0</v>
      </c>
      <c r="Q169" s="199">
        <v>0</v>
      </c>
      <c r="R169" s="199">
        <f>Q169*H169</f>
        <v>0</v>
      </c>
      <c r="S169" s="199">
        <v>0</v>
      </c>
      <c r="T169" s="200">
        <f>S169*H169</f>
        <v>0</v>
      </c>
      <c r="U169" s="34"/>
      <c r="V169" s="34"/>
      <c r="W169" s="34"/>
      <c r="X169" s="34"/>
      <c r="Y169" s="34"/>
      <c r="Z169" s="34"/>
      <c r="AA169" s="34"/>
      <c r="AB169" s="34"/>
      <c r="AC169" s="34"/>
      <c r="AD169" s="34"/>
      <c r="AE169" s="34"/>
      <c r="AR169" s="201" t="s">
        <v>557</v>
      </c>
      <c r="AT169" s="201" t="s">
        <v>222</v>
      </c>
      <c r="AU169" s="201" t="s">
        <v>83</v>
      </c>
      <c r="AY169" s="17" t="s">
        <v>220</v>
      </c>
      <c r="BE169" s="202">
        <f>IF(N169="základní",J169,0)</f>
        <v>0</v>
      </c>
      <c r="BF169" s="202">
        <f>IF(N169="snížená",J169,0)</f>
        <v>0</v>
      </c>
      <c r="BG169" s="202">
        <f>IF(N169="zákl. přenesená",J169,0)</f>
        <v>0</v>
      </c>
      <c r="BH169" s="202">
        <f>IF(N169="sníž. přenesená",J169,0)</f>
        <v>0</v>
      </c>
      <c r="BI169" s="202">
        <f>IF(N169="nulová",J169,0)</f>
        <v>0</v>
      </c>
      <c r="BJ169" s="17" t="s">
        <v>89</v>
      </c>
      <c r="BK169" s="202">
        <f>ROUND(I169*H169,2)</f>
        <v>0</v>
      </c>
      <c r="BL169" s="17" t="s">
        <v>557</v>
      </c>
      <c r="BM169" s="201" t="s">
        <v>568</v>
      </c>
    </row>
    <row r="170" spans="1:65" s="2" customFormat="1" ht="16.5" customHeight="1">
      <c r="A170" s="34"/>
      <c r="B170" s="35"/>
      <c r="C170" s="190" t="s">
        <v>407</v>
      </c>
      <c r="D170" s="190" t="s">
        <v>222</v>
      </c>
      <c r="E170" s="191" t="s">
        <v>2333</v>
      </c>
      <c r="F170" s="192" t="s">
        <v>2334</v>
      </c>
      <c r="G170" s="193" t="s">
        <v>339</v>
      </c>
      <c r="H170" s="194">
        <v>0.6</v>
      </c>
      <c r="I170" s="195"/>
      <c r="J170" s="196">
        <f>ROUND(I170*H170,2)</f>
        <v>0</v>
      </c>
      <c r="K170" s="192" t="s">
        <v>1</v>
      </c>
      <c r="L170" s="39"/>
      <c r="M170" s="197" t="s">
        <v>1</v>
      </c>
      <c r="N170" s="198" t="s">
        <v>42</v>
      </c>
      <c r="O170" s="71"/>
      <c r="P170" s="199">
        <f>O170*H170</f>
        <v>0</v>
      </c>
      <c r="Q170" s="199">
        <v>0</v>
      </c>
      <c r="R170" s="199">
        <f>Q170*H170</f>
        <v>0</v>
      </c>
      <c r="S170" s="199">
        <v>0</v>
      </c>
      <c r="T170" s="200">
        <f>S170*H170</f>
        <v>0</v>
      </c>
      <c r="U170" s="34"/>
      <c r="V170" s="34"/>
      <c r="W170" s="34"/>
      <c r="X170" s="34"/>
      <c r="Y170" s="34"/>
      <c r="Z170" s="34"/>
      <c r="AA170" s="34"/>
      <c r="AB170" s="34"/>
      <c r="AC170" s="34"/>
      <c r="AD170" s="34"/>
      <c r="AE170" s="34"/>
      <c r="AR170" s="201" t="s">
        <v>557</v>
      </c>
      <c r="AT170" s="201" t="s">
        <v>222</v>
      </c>
      <c r="AU170" s="201" t="s">
        <v>83</v>
      </c>
      <c r="AY170" s="17" t="s">
        <v>220</v>
      </c>
      <c r="BE170" s="202">
        <f>IF(N170="základní",J170,0)</f>
        <v>0</v>
      </c>
      <c r="BF170" s="202">
        <f>IF(N170="snížená",J170,0)</f>
        <v>0</v>
      </c>
      <c r="BG170" s="202">
        <f>IF(N170="zákl. přenesená",J170,0)</f>
        <v>0</v>
      </c>
      <c r="BH170" s="202">
        <f>IF(N170="sníž. přenesená",J170,0)</f>
        <v>0</v>
      </c>
      <c r="BI170" s="202">
        <f>IF(N170="nulová",J170,0)</f>
        <v>0</v>
      </c>
      <c r="BJ170" s="17" t="s">
        <v>89</v>
      </c>
      <c r="BK170" s="202">
        <f>ROUND(I170*H170,2)</f>
        <v>0</v>
      </c>
      <c r="BL170" s="17" t="s">
        <v>557</v>
      </c>
      <c r="BM170" s="201" t="s">
        <v>576</v>
      </c>
    </row>
    <row r="171" spans="2:63" s="12" customFormat="1" ht="25.9" customHeight="1">
      <c r="B171" s="174"/>
      <c r="C171" s="175"/>
      <c r="D171" s="176" t="s">
        <v>75</v>
      </c>
      <c r="E171" s="177" t="s">
        <v>1783</v>
      </c>
      <c r="F171" s="177" t="s">
        <v>2335</v>
      </c>
      <c r="G171" s="175"/>
      <c r="H171" s="175"/>
      <c r="I171" s="178"/>
      <c r="J171" s="179">
        <f>BK171</f>
        <v>0</v>
      </c>
      <c r="K171" s="175"/>
      <c r="L171" s="180"/>
      <c r="M171" s="181"/>
      <c r="N171" s="182"/>
      <c r="O171" s="182"/>
      <c r="P171" s="183">
        <f>SUM(P172:P190)</f>
        <v>0</v>
      </c>
      <c r="Q171" s="182"/>
      <c r="R171" s="183">
        <f>SUM(R172:R190)</f>
        <v>0</v>
      </c>
      <c r="S171" s="182"/>
      <c r="T171" s="184">
        <f>SUM(T172:T190)</f>
        <v>0</v>
      </c>
      <c r="AR171" s="185" t="s">
        <v>83</v>
      </c>
      <c r="AT171" s="186" t="s">
        <v>75</v>
      </c>
      <c r="AU171" s="186" t="s">
        <v>76</v>
      </c>
      <c r="AY171" s="185" t="s">
        <v>220</v>
      </c>
      <c r="BK171" s="187">
        <f>SUM(BK172:BK190)</f>
        <v>0</v>
      </c>
    </row>
    <row r="172" spans="1:65" s="2" customFormat="1" ht="33" customHeight="1">
      <c r="A172" s="34"/>
      <c r="B172" s="35"/>
      <c r="C172" s="190" t="s">
        <v>412</v>
      </c>
      <c r="D172" s="190" t="s">
        <v>222</v>
      </c>
      <c r="E172" s="191" t="s">
        <v>2336</v>
      </c>
      <c r="F172" s="192" t="s">
        <v>2337</v>
      </c>
      <c r="G172" s="193" t="s">
        <v>308</v>
      </c>
      <c r="H172" s="194">
        <v>24</v>
      </c>
      <c r="I172" s="195"/>
      <c r="J172" s="196">
        <f aca="true" t="shared" si="30" ref="J172:J190">ROUND(I172*H172,2)</f>
        <v>0</v>
      </c>
      <c r="K172" s="192" t="s">
        <v>1</v>
      </c>
      <c r="L172" s="39"/>
      <c r="M172" s="197" t="s">
        <v>1</v>
      </c>
      <c r="N172" s="198" t="s">
        <v>42</v>
      </c>
      <c r="O172" s="71"/>
      <c r="P172" s="199">
        <f aca="true" t="shared" si="31" ref="P172:P190">O172*H172</f>
        <v>0</v>
      </c>
      <c r="Q172" s="199">
        <v>0</v>
      </c>
      <c r="R172" s="199">
        <f aca="true" t="shared" si="32" ref="R172:R190">Q172*H172</f>
        <v>0</v>
      </c>
      <c r="S172" s="199">
        <v>0</v>
      </c>
      <c r="T172" s="200">
        <f aca="true" t="shared" si="33" ref="T172:T190">S172*H172</f>
        <v>0</v>
      </c>
      <c r="U172" s="34"/>
      <c r="V172" s="34"/>
      <c r="W172" s="34"/>
      <c r="X172" s="34"/>
      <c r="Y172" s="34"/>
      <c r="Z172" s="34"/>
      <c r="AA172" s="34"/>
      <c r="AB172" s="34"/>
      <c r="AC172" s="34"/>
      <c r="AD172" s="34"/>
      <c r="AE172" s="34"/>
      <c r="AR172" s="201" t="s">
        <v>557</v>
      </c>
      <c r="AT172" s="201" t="s">
        <v>222</v>
      </c>
      <c r="AU172" s="201" t="s">
        <v>83</v>
      </c>
      <c r="AY172" s="17" t="s">
        <v>220</v>
      </c>
      <c r="BE172" s="202">
        <f aca="true" t="shared" si="34" ref="BE172:BE190">IF(N172="základní",J172,0)</f>
        <v>0</v>
      </c>
      <c r="BF172" s="202">
        <f aca="true" t="shared" si="35" ref="BF172:BF190">IF(N172="snížená",J172,0)</f>
        <v>0</v>
      </c>
      <c r="BG172" s="202">
        <f aca="true" t="shared" si="36" ref="BG172:BG190">IF(N172="zákl. přenesená",J172,0)</f>
        <v>0</v>
      </c>
      <c r="BH172" s="202">
        <f aca="true" t="shared" si="37" ref="BH172:BH190">IF(N172="sníž. přenesená",J172,0)</f>
        <v>0</v>
      </c>
      <c r="BI172" s="202">
        <f aca="true" t="shared" si="38" ref="BI172:BI190">IF(N172="nulová",J172,0)</f>
        <v>0</v>
      </c>
      <c r="BJ172" s="17" t="s">
        <v>89</v>
      </c>
      <c r="BK172" s="202">
        <f aca="true" t="shared" si="39" ref="BK172:BK190">ROUND(I172*H172,2)</f>
        <v>0</v>
      </c>
      <c r="BL172" s="17" t="s">
        <v>557</v>
      </c>
      <c r="BM172" s="201" t="s">
        <v>585</v>
      </c>
    </row>
    <row r="173" spans="1:65" s="2" customFormat="1" ht="16.5" customHeight="1">
      <c r="A173" s="34"/>
      <c r="B173" s="35"/>
      <c r="C173" s="190" t="s">
        <v>416</v>
      </c>
      <c r="D173" s="190" t="s">
        <v>222</v>
      </c>
      <c r="E173" s="191" t="s">
        <v>2338</v>
      </c>
      <c r="F173" s="192" t="s">
        <v>2339</v>
      </c>
      <c r="G173" s="193" t="s">
        <v>308</v>
      </c>
      <c r="H173" s="194">
        <v>24</v>
      </c>
      <c r="I173" s="195"/>
      <c r="J173" s="196">
        <f t="shared" si="30"/>
        <v>0</v>
      </c>
      <c r="K173" s="192" t="s">
        <v>1</v>
      </c>
      <c r="L173" s="39"/>
      <c r="M173" s="197" t="s">
        <v>1</v>
      </c>
      <c r="N173" s="198" t="s">
        <v>42</v>
      </c>
      <c r="O173" s="71"/>
      <c r="P173" s="199">
        <f t="shared" si="31"/>
        <v>0</v>
      </c>
      <c r="Q173" s="199">
        <v>0</v>
      </c>
      <c r="R173" s="199">
        <f t="shared" si="32"/>
        <v>0</v>
      </c>
      <c r="S173" s="199">
        <v>0</v>
      </c>
      <c r="T173" s="200">
        <f t="shared" si="33"/>
        <v>0</v>
      </c>
      <c r="U173" s="34"/>
      <c r="V173" s="34"/>
      <c r="W173" s="34"/>
      <c r="X173" s="34"/>
      <c r="Y173" s="34"/>
      <c r="Z173" s="34"/>
      <c r="AA173" s="34"/>
      <c r="AB173" s="34"/>
      <c r="AC173" s="34"/>
      <c r="AD173" s="34"/>
      <c r="AE173" s="34"/>
      <c r="AR173" s="201" t="s">
        <v>557</v>
      </c>
      <c r="AT173" s="201" t="s">
        <v>222</v>
      </c>
      <c r="AU173" s="201" t="s">
        <v>83</v>
      </c>
      <c r="AY173" s="17" t="s">
        <v>220</v>
      </c>
      <c r="BE173" s="202">
        <f t="shared" si="34"/>
        <v>0</v>
      </c>
      <c r="BF173" s="202">
        <f t="shared" si="35"/>
        <v>0</v>
      </c>
      <c r="BG173" s="202">
        <f t="shared" si="36"/>
        <v>0</v>
      </c>
      <c r="BH173" s="202">
        <f t="shared" si="37"/>
        <v>0</v>
      </c>
      <c r="BI173" s="202">
        <f t="shared" si="38"/>
        <v>0</v>
      </c>
      <c r="BJ173" s="17" t="s">
        <v>89</v>
      </c>
      <c r="BK173" s="202">
        <f t="shared" si="39"/>
        <v>0</v>
      </c>
      <c r="BL173" s="17" t="s">
        <v>557</v>
      </c>
      <c r="BM173" s="201" t="s">
        <v>614</v>
      </c>
    </row>
    <row r="174" spans="1:65" s="2" customFormat="1" ht="16.5" customHeight="1">
      <c r="A174" s="34"/>
      <c r="B174" s="35"/>
      <c r="C174" s="190" t="s">
        <v>420</v>
      </c>
      <c r="D174" s="190" t="s">
        <v>222</v>
      </c>
      <c r="E174" s="191" t="s">
        <v>2340</v>
      </c>
      <c r="F174" s="192" t="s">
        <v>2341</v>
      </c>
      <c r="G174" s="193" t="s">
        <v>308</v>
      </c>
      <c r="H174" s="194">
        <v>144</v>
      </c>
      <c r="I174" s="195"/>
      <c r="J174" s="196">
        <f t="shared" si="30"/>
        <v>0</v>
      </c>
      <c r="K174" s="192" t="s">
        <v>1</v>
      </c>
      <c r="L174" s="39"/>
      <c r="M174" s="197" t="s">
        <v>1</v>
      </c>
      <c r="N174" s="198" t="s">
        <v>42</v>
      </c>
      <c r="O174" s="71"/>
      <c r="P174" s="199">
        <f t="shared" si="31"/>
        <v>0</v>
      </c>
      <c r="Q174" s="199">
        <v>0</v>
      </c>
      <c r="R174" s="199">
        <f t="shared" si="32"/>
        <v>0</v>
      </c>
      <c r="S174" s="199">
        <v>0</v>
      </c>
      <c r="T174" s="200">
        <f t="shared" si="33"/>
        <v>0</v>
      </c>
      <c r="U174" s="34"/>
      <c r="V174" s="34"/>
      <c r="W174" s="34"/>
      <c r="X174" s="34"/>
      <c r="Y174" s="34"/>
      <c r="Z174" s="34"/>
      <c r="AA174" s="34"/>
      <c r="AB174" s="34"/>
      <c r="AC174" s="34"/>
      <c r="AD174" s="34"/>
      <c r="AE174" s="34"/>
      <c r="AR174" s="201" t="s">
        <v>557</v>
      </c>
      <c r="AT174" s="201" t="s">
        <v>222</v>
      </c>
      <c r="AU174" s="201" t="s">
        <v>83</v>
      </c>
      <c r="AY174" s="17" t="s">
        <v>220</v>
      </c>
      <c r="BE174" s="202">
        <f t="shared" si="34"/>
        <v>0</v>
      </c>
      <c r="BF174" s="202">
        <f t="shared" si="35"/>
        <v>0</v>
      </c>
      <c r="BG174" s="202">
        <f t="shared" si="36"/>
        <v>0</v>
      </c>
      <c r="BH174" s="202">
        <f t="shared" si="37"/>
        <v>0</v>
      </c>
      <c r="BI174" s="202">
        <f t="shared" si="38"/>
        <v>0</v>
      </c>
      <c r="BJ174" s="17" t="s">
        <v>89</v>
      </c>
      <c r="BK174" s="202">
        <f t="shared" si="39"/>
        <v>0</v>
      </c>
      <c r="BL174" s="17" t="s">
        <v>557</v>
      </c>
      <c r="BM174" s="201" t="s">
        <v>623</v>
      </c>
    </row>
    <row r="175" spans="1:65" s="2" customFormat="1" ht="16.5" customHeight="1">
      <c r="A175" s="34"/>
      <c r="B175" s="35"/>
      <c r="C175" s="190" t="s">
        <v>424</v>
      </c>
      <c r="D175" s="190" t="s">
        <v>222</v>
      </c>
      <c r="E175" s="191" t="s">
        <v>2342</v>
      </c>
      <c r="F175" s="192" t="s">
        <v>2339</v>
      </c>
      <c r="G175" s="193" t="s">
        <v>308</v>
      </c>
      <c r="H175" s="194">
        <v>48</v>
      </c>
      <c r="I175" s="195"/>
      <c r="J175" s="196">
        <f t="shared" si="30"/>
        <v>0</v>
      </c>
      <c r="K175" s="192" t="s">
        <v>1</v>
      </c>
      <c r="L175" s="39"/>
      <c r="M175" s="197" t="s">
        <v>1</v>
      </c>
      <c r="N175" s="198" t="s">
        <v>42</v>
      </c>
      <c r="O175" s="71"/>
      <c r="P175" s="199">
        <f t="shared" si="31"/>
        <v>0</v>
      </c>
      <c r="Q175" s="199">
        <v>0</v>
      </c>
      <c r="R175" s="199">
        <f t="shared" si="32"/>
        <v>0</v>
      </c>
      <c r="S175" s="199">
        <v>0</v>
      </c>
      <c r="T175" s="200">
        <f t="shared" si="33"/>
        <v>0</v>
      </c>
      <c r="U175" s="34"/>
      <c r="V175" s="34"/>
      <c r="W175" s="34"/>
      <c r="X175" s="34"/>
      <c r="Y175" s="34"/>
      <c r="Z175" s="34"/>
      <c r="AA175" s="34"/>
      <c r="AB175" s="34"/>
      <c r="AC175" s="34"/>
      <c r="AD175" s="34"/>
      <c r="AE175" s="34"/>
      <c r="AR175" s="201" t="s">
        <v>557</v>
      </c>
      <c r="AT175" s="201" t="s">
        <v>222</v>
      </c>
      <c r="AU175" s="201" t="s">
        <v>83</v>
      </c>
      <c r="AY175" s="17" t="s">
        <v>220</v>
      </c>
      <c r="BE175" s="202">
        <f t="shared" si="34"/>
        <v>0</v>
      </c>
      <c r="BF175" s="202">
        <f t="shared" si="35"/>
        <v>0</v>
      </c>
      <c r="BG175" s="202">
        <f t="shared" si="36"/>
        <v>0</v>
      </c>
      <c r="BH175" s="202">
        <f t="shared" si="37"/>
        <v>0</v>
      </c>
      <c r="BI175" s="202">
        <f t="shared" si="38"/>
        <v>0</v>
      </c>
      <c r="BJ175" s="17" t="s">
        <v>89</v>
      </c>
      <c r="BK175" s="202">
        <f t="shared" si="39"/>
        <v>0</v>
      </c>
      <c r="BL175" s="17" t="s">
        <v>557</v>
      </c>
      <c r="BM175" s="201" t="s">
        <v>633</v>
      </c>
    </row>
    <row r="176" spans="1:65" s="2" customFormat="1" ht="24">
      <c r="A176" s="34"/>
      <c r="B176" s="35"/>
      <c r="C176" s="190" t="s">
        <v>428</v>
      </c>
      <c r="D176" s="190" t="s">
        <v>222</v>
      </c>
      <c r="E176" s="191" t="s">
        <v>2343</v>
      </c>
      <c r="F176" s="192" t="s">
        <v>2344</v>
      </c>
      <c r="G176" s="193" t="s">
        <v>225</v>
      </c>
      <c r="H176" s="194">
        <v>0.66</v>
      </c>
      <c r="I176" s="195"/>
      <c r="J176" s="196">
        <f t="shared" si="30"/>
        <v>0</v>
      </c>
      <c r="K176" s="192" t="s">
        <v>1</v>
      </c>
      <c r="L176" s="39"/>
      <c r="M176" s="197" t="s">
        <v>1</v>
      </c>
      <c r="N176" s="198" t="s">
        <v>42</v>
      </c>
      <c r="O176" s="71"/>
      <c r="P176" s="199">
        <f t="shared" si="31"/>
        <v>0</v>
      </c>
      <c r="Q176" s="199">
        <v>0</v>
      </c>
      <c r="R176" s="199">
        <f t="shared" si="32"/>
        <v>0</v>
      </c>
      <c r="S176" s="199">
        <v>0</v>
      </c>
      <c r="T176" s="200">
        <f t="shared" si="33"/>
        <v>0</v>
      </c>
      <c r="U176" s="34"/>
      <c r="V176" s="34"/>
      <c r="W176" s="34"/>
      <c r="X176" s="34"/>
      <c r="Y176" s="34"/>
      <c r="Z176" s="34"/>
      <c r="AA176" s="34"/>
      <c r="AB176" s="34"/>
      <c r="AC176" s="34"/>
      <c r="AD176" s="34"/>
      <c r="AE176" s="34"/>
      <c r="AR176" s="201" t="s">
        <v>557</v>
      </c>
      <c r="AT176" s="201" t="s">
        <v>222</v>
      </c>
      <c r="AU176" s="201" t="s">
        <v>83</v>
      </c>
      <c r="AY176" s="17" t="s">
        <v>220</v>
      </c>
      <c r="BE176" s="202">
        <f t="shared" si="34"/>
        <v>0</v>
      </c>
      <c r="BF176" s="202">
        <f t="shared" si="35"/>
        <v>0</v>
      </c>
      <c r="BG176" s="202">
        <f t="shared" si="36"/>
        <v>0</v>
      </c>
      <c r="BH176" s="202">
        <f t="shared" si="37"/>
        <v>0</v>
      </c>
      <c r="BI176" s="202">
        <f t="shared" si="38"/>
        <v>0</v>
      </c>
      <c r="BJ176" s="17" t="s">
        <v>89</v>
      </c>
      <c r="BK176" s="202">
        <f t="shared" si="39"/>
        <v>0</v>
      </c>
      <c r="BL176" s="17" t="s">
        <v>557</v>
      </c>
      <c r="BM176" s="201" t="s">
        <v>643</v>
      </c>
    </row>
    <row r="177" spans="1:65" s="2" customFormat="1" ht="24">
      <c r="A177" s="34"/>
      <c r="B177" s="35"/>
      <c r="C177" s="190" t="s">
        <v>432</v>
      </c>
      <c r="D177" s="190" t="s">
        <v>222</v>
      </c>
      <c r="E177" s="191" t="s">
        <v>2345</v>
      </c>
      <c r="F177" s="192" t="s">
        <v>2346</v>
      </c>
      <c r="G177" s="193" t="s">
        <v>867</v>
      </c>
      <c r="H177" s="194">
        <v>8.4</v>
      </c>
      <c r="I177" s="195"/>
      <c r="J177" s="196">
        <f t="shared" si="30"/>
        <v>0</v>
      </c>
      <c r="K177" s="192" t="s">
        <v>1</v>
      </c>
      <c r="L177" s="39"/>
      <c r="M177" s="197" t="s">
        <v>1</v>
      </c>
      <c r="N177" s="198" t="s">
        <v>42</v>
      </c>
      <c r="O177" s="71"/>
      <c r="P177" s="199">
        <f t="shared" si="31"/>
        <v>0</v>
      </c>
      <c r="Q177" s="199">
        <v>0</v>
      </c>
      <c r="R177" s="199">
        <f t="shared" si="32"/>
        <v>0</v>
      </c>
      <c r="S177" s="199">
        <v>0</v>
      </c>
      <c r="T177" s="200">
        <f t="shared" si="33"/>
        <v>0</v>
      </c>
      <c r="U177" s="34"/>
      <c r="V177" s="34"/>
      <c r="W177" s="34"/>
      <c r="X177" s="34"/>
      <c r="Y177" s="34"/>
      <c r="Z177" s="34"/>
      <c r="AA177" s="34"/>
      <c r="AB177" s="34"/>
      <c r="AC177" s="34"/>
      <c r="AD177" s="34"/>
      <c r="AE177" s="34"/>
      <c r="AR177" s="201" t="s">
        <v>557</v>
      </c>
      <c r="AT177" s="201" t="s">
        <v>222</v>
      </c>
      <c r="AU177" s="201" t="s">
        <v>83</v>
      </c>
      <c r="AY177" s="17" t="s">
        <v>220</v>
      </c>
      <c r="BE177" s="202">
        <f t="shared" si="34"/>
        <v>0</v>
      </c>
      <c r="BF177" s="202">
        <f t="shared" si="35"/>
        <v>0</v>
      </c>
      <c r="BG177" s="202">
        <f t="shared" si="36"/>
        <v>0</v>
      </c>
      <c r="BH177" s="202">
        <f t="shared" si="37"/>
        <v>0</v>
      </c>
      <c r="BI177" s="202">
        <f t="shared" si="38"/>
        <v>0</v>
      </c>
      <c r="BJ177" s="17" t="s">
        <v>89</v>
      </c>
      <c r="BK177" s="202">
        <f t="shared" si="39"/>
        <v>0</v>
      </c>
      <c r="BL177" s="17" t="s">
        <v>557</v>
      </c>
      <c r="BM177" s="201" t="s">
        <v>653</v>
      </c>
    </row>
    <row r="178" spans="1:65" s="2" customFormat="1" ht="16.5" customHeight="1">
      <c r="A178" s="34"/>
      <c r="B178" s="35"/>
      <c r="C178" s="190" t="s">
        <v>436</v>
      </c>
      <c r="D178" s="190" t="s">
        <v>222</v>
      </c>
      <c r="E178" s="191" t="s">
        <v>2347</v>
      </c>
      <c r="F178" s="192" t="s">
        <v>2348</v>
      </c>
      <c r="G178" s="193" t="s">
        <v>867</v>
      </c>
      <c r="H178" s="194">
        <v>4.2</v>
      </c>
      <c r="I178" s="195"/>
      <c r="J178" s="196">
        <f t="shared" si="30"/>
        <v>0</v>
      </c>
      <c r="K178" s="192" t="s">
        <v>1</v>
      </c>
      <c r="L178" s="39"/>
      <c r="M178" s="197" t="s">
        <v>1</v>
      </c>
      <c r="N178" s="198" t="s">
        <v>42</v>
      </c>
      <c r="O178" s="71"/>
      <c r="P178" s="199">
        <f t="shared" si="31"/>
        <v>0</v>
      </c>
      <c r="Q178" s="199">
        <v>0</v>
      </c>
      <c r="R178" s="199">
        <f t="shared" si="32"/>
        <v>0</v>
      </c>
      <c r="S178" s="199">
        <v>0</v>
      </c>
      <c r="T178" s="200">
        <f t="shared" si="33"/>
        <v>0</v>
      </c>
      <c r="U178" s="34"/>
      <c r="V178" s="34"/>
      <c r="W178" s="34"/>
      <c r="X178" s="34"/>
      <c r="Y178" s="34"/>
      <c r="Z178" s="34"/>
      <c r="AA178" s="34"/>
      <c r="AB178" s="34"/>
      <c r="AC178" s="34"/>
      <c r="AD178" s="34"/>
      <c r="AE178" s="34"/>
      <c r="AR178" s="201" t="s">
        <v>557</v>
      </c>
      <c r="AT178" s="201" t="s">
        <v>222</v>
      </c>
      <c r="AU178" s="201" t="s">
        <v>83</v>
      </c>
      <c r="AY178" s="17" t="s">
        <v>220</v>
      </c>
      <c r="BE178" s="202">
        <f t="shared" si="34"/>
        <v>0</v>
      </c>
      <c r="BF178" s="202">
        <f t="shared" si="35"/>
        <v>0</v>
      </c>
      <c r="BG178" s="202">
        <f t="shared" si="36"/>
        <v>0</v>
      </c>
      <c r="BH178" s="202">
        <f t="shared" si="37"/>
        <v>0</v>
      </c>
      <c r="BI178" s="202">
        <f t="shared" si="38"/>
        <v>0</v>
      </c>
      <c r="BJ178" s="17" t="s">
        <v>89</v>
      </c>
      <c r="BK178" s="202">
        <f t="shared" si="39"/>
        <v>0</v>
      </c>
      <c r="BL178" s="17" t="s">
        <v>557</v>
      </c>
      <c r="BM178" s="201" t="s">
        <v>662</v>
      </c>
    </row>
    <row r="179" spans="1:65" s="2" customFormat="1" ht="24">
      <c r="A179" s="34"/>
      <c r="B179" s="35"/>
      <c r="C179" s="190" t="s">
        <v>440</v>
      </c>
      <c r="D179" s="190" t="s">
        <v>222</v>
      </c>
      <c r="E179" s="191" t="s">
        <v>2349</v>
      </c>
      <c r="F179" s="192" t="s">
        <v>2350</v>
      </c>
      <c r="G179" s="193" t="s">
        <v>867</v>
      </c>
      <c r="H179" s="194">
        <v>5.64</v>
      </c>
      <c r="I179" s="195"/>
      <c r="J179" s="196">
        <f t="shared" si="30"/>
        <v>0</v>
      </c>
      <c r="K179" s="192" t="s">
        <v>1</v>
      </c>
      <c r="L179" s="39"/>
      <c r="M179" s="197" t="s">
        <v>1</v>
      </c>
      <c r="N179" s="198" t="s">
        <v>42</v>
      </c>
      <c r="O179" s="71"/>
      <c r="P179" s="199">
        <f t="shared" si="31"/>
        <v>0</v>
      </c>
      <c r="Q179" s="199">
        <v>0</v>
      </c>
      <c r="R179" s="199">
        <f t="shared" si="32"/>
        <v>0</v>
      </c>
      <c r="S179" s="199">
        <v>0</v>
      </c>
      <c r="T179" s="200">
        <f t="shared" si="33"/>
        <v>0</v>
      </c>
      <c r="U179" s="34"/>
      <c r="V179" s="34"/>
      <c r="W179" s="34"/>
      <c r="X179" s="34"/>
      <c r="Y179" s="34"/>
      <c r="Z179" s="34"/>
      <c r="AA179" s="34"/>
      <c r="AB179" s="34"/>
      <c r="AC179" s="34"/>
      <c r="AD179" s="34"/>
      <c r="AE179" s="34"/>
      <c r="AR179" s="201" t="s">
        <v>557</v>
      </c>
      <c r="AT179" s="201" t="s">
        <v>222</v>
      </c>
      <c r="AU179" s="201" t="s">
        <v>83</v>
      </c>
      <c r="AY179" s="17" t="s">
        <v>220</v>
      </c>
      <c r="BE179" s="202">
        <f t="shared" si="34"/>
        <v>0</v>
      </c>
      <c r="BF179" s="202">
        <f t="shared" si="35"/>
        <v>0</v>
      </c>
      <c r="BG179" s="202">
        <f t="shared" si="36"/>
        <v>0</v>
      </c>
      <c r="BH179" s="202">
        <f t="shared" si="37"/>
        <v>0</v>
      </c>
      <c r="BI179" s="202">
        <f t="shared" si="38"/>
        <v>0</v>
      </c>
      <c r="BJ179" s="17" t="s">
        <v>89</v>
      </c>
      <c r="BK179" s="202">
        <f t="shared" si="39"/>
        <v>0</v>
      </c>
      <c r="BL179" s="17" t="s">
        <v>557</v>
      </c>
      <c r="BM179" s="201" t="s">
        <v>674</v>
      </c>
    </row>
    <row r="180" spans="1:65" s="2" customFormat="1" ht="21.75" customHeight="1">
      <c r="A180" s="34"/>
      <c r="B180" s="35"/>
      <c r="C180" s="190" t="s">
        <v>444</v>
      </c>
      <c r="D180" s="190" t="s">
        <v>222</v>
      </c>
      <c r="E180" s="191" t="s">
        <v>2351</v>
      </c>
      <c r="F180" s="192" t="s">
        <v>2352</v>
      </c>
      <c r="G180" s="193" t="s">
        <v>308</v>
      </c>
      <c r="H180" s="194">
        <v>12</v>
      </c>
      <c r="I180" s="195"/>
      <c r="J180" s="196">
        <f t="shared" si="30"/>
        <v>0</v>
      </c>
      <c r="K180" s="192" t="s">
        <v>1</v>
      </c>
      <c r="L180" s="39"/>
      <c r="M180" s="197" t="s">
        <v>1</v>
      </c>
      <c r="N180" s="198" t="s">
        <v>42</v>
      </c>
      <c r="O180" s="71"/>
      <c r="P180" s="199">
        <f t="shared" si="31"/>
        <v>0</v>
      </c>
      <c r="Q180" s="199">
        <v>0</v>
      </c>
      <c r="R180" s="199">
        <f t="shared" si="32"/>
        <v>0</v>
      </c>
      <c r="S180" s="199">
        <v>0</v>
      </c>
      <c r="T180" s="200">
        <f t="shared" si="33"/>
        <v>0</v>
      </c>
      <c r="U180" s="34"/>
      <c r="V180" s="34"/>
      <c r="W180" s="34"/>
      <c r="X180" s="34"/>
      <c r="Y180" s="34"/>
      <c r="Z180" s="34"/>
      <c r="AA180" s="34"/>
      <c r="AB180" s="34"/>
      <c r="AC180" s="34"/>
      <c r="AD180" s="34"/>
      <c r="AE180" s="34"/>
      <c r="AR180" s="201" t="s">
        <v>557</v>
      </c>
      <c r="AT180" s="201" t="s">
        <v>222</v>
      </c>
      <c r="AU180" s="201" t="s">
        <v>83</v>
      </c>
      <c r="AY180" s="17" t="s">
        <v>220</v>
      </c>
      <c r="BE180" s="202">
        <f t="shared" si="34"/>
        <v>0</v>
      </c>
      <c r="BF180" s="202">
        <f t="shared" si="35"/>
        <v>0</v>
      </c>
      <c r="BG180" s="202">
        <f t="shared" si="36"/>
        <v>0</v>
      </c>
      <c r="BH180" s="202">
        <f t="shared" si="37"/>
        <v>0</v>
      </c>
      <c r="BI180" s="202">
        <f t="shared" si="38"/>
        <v>0</v>
      </c>
      <c r="BJ180" s="17" t="s">
        <v>89</v>
      </c>
      <c r="BK180" s="202">
        <f t="shared" si="39"/>
        <v>0</v>
      </c>
      <c r="BL180" s="17" t="s">
        <v>557</v>
      </c>
      <c r="BM180" s="201" t="s">
        <v>684</v>
      </c>
    </row>
    <row r="181" spans="1:65" s="2" customFormat="1" ht="21.75" customHeight="1">
      <c r="A181" s="34"/>
      <c r="B181" s="35"/>
      <c r="C181" s="190" t="s">
        <v>448</v>
      </c>
      <c r="D181" s="190" t="s">
        <v>222</v>
      </c>
      <c r="E181" s="191" t="s">
        <v>2353</v>
      </c>
      <c r="F181" s="192" t="s">
        <v>2354</v>
      </c>
      <c r="G181" s="193" t="s">
        <v>308</v>
      </c>
      <c r="H181" s="194">
        <v>36</v>
      </c>
      <c r="I181" s="195"/>
      <c r="J181" s="196">
        <f t="shared" si="30"/>
        <v>0</v>
      </c>
      <c r="K181" s="192" t="s">
        <v>1</v>
      </c>
      <c r="L181" s="39"/>
      <c r="M181" s="197" t="s">
        <v>1</v>
      </c>
      <c r="N181" s="198" t="s">
        <v>42</v>
      </c>
      <c r="O181" s="71"/>
      <c r="P181" s="199">
        <f t="shared" si="31"/>
        <v>0</v>
      </c>
      <c r="Q181" s="199">
        <v>0</v>
      </c>
      <c r="R181" s="199">
        <f t="shared" si="32"/>
        <v>0</v>
      </c>
      <c r="S181" s="199">
        <v>0</v>
      </c>
      <c r="T181" s="200">
        <f t="shared" si="33"/>
        <v>0</v>
      </c>
      <c r="U181" s="34"/>
      <c r="V181" s="34"/>
      <c r="W181" s="34"/>
      <c r="X181" s="34"/>
      <c r="Y181" s="34"/>
      <c r="Z181" s="34"/>
      <c r="AA181" s="34"/>
      <c r="AB181" s="34"/>
      <c r="AC181" s="34"/>
      <c r="AD181" s="34"/>
      <c r="AE181" s="34"/>
      <c r="AR181" s="201" t="s">
        <v>557</v>
      </c>
      <c r="AT181" s="201" t="s">
        <v>222</v>
      </c>
      <c r="AU181" s="201" t="s">
        <v>83</v>
      </c>
      <c r="AY181" s="17" t="s">
        <v>220</v>
      </c>
      <c r="BE181" s="202">
        <f t="shared" si="34"/>
        <v>0</v>
      </c>
      <c r="BF181" s="202">
        <f t="shared" si="35"/>
        <v>0</v>
      </c>
      <c r="BG181" s="202">
        <f t="shared" si="36"/>
        <v>0</v>
      </c>
      <c r="BH181" s="202">
        <f t="shared" si="37"/>
        <v>0</v>
      </c>
      <c r="BI181" s="202">
        <f t="shared" si="38"/>
        <v>0</v>
      </c>
      <c r="BJ181" s="17" t="s">
        <v>89</v>
      </c>
      <c r="BK181" s="202">
        <f t="shared" si="39"/>
        <v>0</v>
      </c>
      <c r="BL181" s="17" t="s">
        <v>557</v>
      </c>
      <c r="BM181" s="201" t="s">
        <v>692</v>
      </c>
    </row>
    <row r="182" spans="1:65" s="2" customFormat="1" ht="21.75" customHeight="1">
      <c r="A182" s="34"/>
      <c r="B182" s="35"/>
      <c r="C182" s="190" t="s">
        <v>452</v>
      </c>
      <c r="D182" s="190" t="s">
        <v>222</v>
      </c>
      <c r="E182" s="191" t="s">
        <v>2355</v>
      </c>
      <c r="F182" s="192" t="s">
        <v>2356</v>
      </c>
      <c r="G182" s="193" t="s">
        <v>308</v>
      </c>
      <c r="H182" s="194">
        <v>24</v>
      </c>
      <c r="I182" s="195"/>
      <c r="J182" s="196">
        <f t="shared" si="30"/>
        <v>0</v>
      </c>
      <c r="K182" s="192" t="s">
        <v>1</v>
      </c>
      <c r="L182" s="39"/>
      <c r="M182" s="197" t="s">
        <v>1</v>
      </c>
      <c r="N182" s="198" t="s">
        <v>42</v>
      </c>
      <c r="O182" s="71"/>
      <c r="P182" s="199">
        <f t="shared" si="31"/>
        <v>0</v>
      </c>
      <c r="Q182" s="199">
        <v>0</v>
      </c>
      <c r="R182" s="199">
        <f t="shared" si="32"/>
        <v>0</v>
      </c>
      <c r="S182" s="199">
        <v>0</v>
      </c>
      <c r="T182" s="200">
        <f t="shared" si="33"/>
        <v>0</v>
      </c>
      <c r="U182" s="34"/>
      <c r="V182" s="34"/>
      <c r="W182" s="34"/>
      <c r="X182" s="34"/>
      <c r="Y182" s="34"/>
      <c r="Z182" s="34"/>
      <c r="AA182" s="34"/>
      <c r="AB182" s="34"/>
      <c r="AC182" s="34"/>
      <c r="AD182" s="34"/>
      <c r="AE182" s="34"/>
      <c r="AR182" s="201" t="s">
        <v>557</v>
      </c>
      <c r="AT182" s="201" t="s">
        <v>222</v>
      </c>
      <c r="AU182" s="201" t="s">
        <v>83</v>
      </c>
      <c r="AY182" s="17" t="s">
        <v>220</v>
      </c>
      <c r="BE182" s="202">
        <f t="shared" si="34"/>
        <v>0</v>
      </c>
      <c r="BF182" s="202">
        <f t="shared" si="35"/>
        <v>0</v>
      </c>
      <c r="BG182" s="202">
        <f t="shared" si="36"/>
        <v>0</v>
      </c>
      <c r="BH182" s="202">
        <f t="shared" si="37"/>
        <v>0</v>
      </c>
      <c r="BI182" s="202">
        <f t="shared" si="38"/>
        <v>0</v>
      </c>
      <c r="BJ182" s="17" t="s">
        <v>89</v>
      </c>
      <c r="BK182" s="202">
        <f t="shared" si="39"/>
        <v>0</v>
      </c>
      <c r="BL182" s="17" t="s">
        <v>557</v>
      </c>
      <c r="BM182" s="201" t="s">
        <v>701</v>
      </c>
    </row>
    <row r="183" spans="1:65" s="2" customFormat="1" ht="16.5" customHeight="1">
      <c r="A183" s="34"/>
      <c r="B183" s="35"/>
      <c r="C183" s="190" t="s">
        <v>456</v>
      </c>
      <c r="D183" s="190" t="s">
        <v>222</v>
      </c>
      <c r="E183" s="191" t="s">
        <v>2357</v>
      </c>
      <c r="F183" s="192" t="s">
        <v>2358</v>
      </c>
      <c r="G183" s="193" t="s">
        <v>308</v>
      </c>
      <c r="H183" s="194">
        <v>72</v>
      </c>
      <c r="I183" s="195"/>
      <c r="J183" s="196">
        <f t="shared" si="30"/>
        <v>0</v>
      </c>
      <c r="K183" s="192" t="s">
        <v>1</v>
      </c>
      <c r="L183" s="39"/>
      <c r="M183" s="197" t="s">
        <v>1</v>
      </c>
      <c r="N183" s="198" t="s">
        <v>42</v>
      </c>
      <c r="O183" s="71"/>
      <c r="P183" s="199">
        <f t="shared" si="31"/>
        <v>0</v>
      </c>
      <c r="Q183" s="199">
        <v>0</v>
      </c>
      <c r="R183" s="199">
        <f t="shared" si="32"/>
        <v>0</v>
      </c>
      <c r="S183" s="199">
        <v>0</v>
      </c>
      <c r="T183" s="200">
        <f t="shared" si="33"/>
        <v>0</v>
      </c>
      <c r="U183" s="34"/>
      <c r="V183" s="34"/>
      <c r="W183" s="34"/>
      <c r="X183" s="34"/>
      <c r="Y183" s="34"/>
      <c r="Z183" s="34"/>
      <c r="AA183" s="34"/>
      <c r="AB183" s="34"/>
      <c r="AC183" s="34"/>
      <c r="AD183" s="34"/>
      <c r="AE183" s="34"/>
      <c r="AR183" s="201" t="s">
        <v>557</v>
      </c>
      <c r="AT183" s="201" t="s">
        <v>222</v>
      </c>
      <c r="AU183" s="201" t="s">
        <v>83</v>
      </c>
      <c r="AY183" s="17" t="s">
        <v>220</v>
      </c>
      <c r="BE183" s="202">
        <f t="shared" si="34"/>
        <v>0</v>
      </c>
      <c r="BF183" s="202">
        <f t="shared" si="35"/>
        <v>0</v>
      </c>
      <c r="BG183" s="202">
        <f t="shared" si="36"/>
        <v>0</v>
      </c>
      <c r="BH183" s="202">
        <f t="shared" si="37"/>
        <v>0</v>
      </c>
      <c r="BI183" s="202">
        <f t="shared" si="38"/>
        <v>0</v>
      </c>
      <c r="BJ183" s="17" t="s">
        <v>89</v>
      </c>
      <c r="BK183" s="202">
        <f t="shared" si="39"/>
        <v>0</v>
      </c>
      <c r="BL183" s="17" t="s">
        <v>557</v>
      </c>
      <c r="BM183" s="201" t="s">
        <v>712</v>
      </c>
    </row>
    <row r="184" spans="1:65" s="2" customFormat="1" ht="16.5" customHeight="1">
      <c r="A184" s="34"/>
      <c r="B184" s="35"/>
      <c r="C184" s="190" t="s">
        <v>460</v>
      </c>
      <c r="D184" s="190" t="s">
        <v>222</v>
      </c>
      <c r="E184" s="191" t="s">
        <v>2359</v>
      </c>
      <c r="F184" s="192" t="s">
        <v>2360</v>
      </c>
      <c r="G184" s="193" t="s">
        <v>225</v>
      </c>
      <c r="H184" s="194">
        <v>2.52</v>
      </c>
      <c r="I184" s="195"/>
      <c r="J184" s="196">
        <f t="shared" si="30"/>
        <v>0</v>
      </c>
      <c r="K184" s="192" t="s">
        <v>1</v>
      </c>
      <c r="L184" s="39"/>
      <c r="M184" s="197" t="s">
        <v>1</v>
      </c>
      <c r="N184" s="198" t="s">
        <v>42</v>
      </c>
      <c r="O184" s="71"/>
      <c r="P184" s="199">
        <f t="shared" si="31"/>
        <v>0</v>
      </c>
      <c r="Q184" s="199">
        <v>0</v>
      </c>
      <c r="R184" s="199">
        <f t="shared" si="32"/>
        <v>0</v>
      </c>
      <c r="S184" s="199">
        <v>0</v>
      </c>
      <c r="T184" s="200">
        <f t="shared" si="33"/>
        <v>0</v>
      </c>
      <c r="U184" s="34"/>
      <c r="V184" s="34"/>
      <c r="W184" s="34"/>
      <c r="X184" s="34"/>
      <c r="Y184" s="34"/>
      <c r="Z184" s="34"/>
      <c r="AA184" s="34"/>
      <c r="AB184" s="34"/>
      <c r="AC184" s="34"/>
      <c r="AD184" s="34"/>
      <c r="AE184" s="34"/>
      <c r="AR184" s="201" t="s">
        <v>557</v>
      </c>
      <c r="AT184" s="201" t="s">
        <v>222</v>
      </c>
      <c r="AU184" s="201" t="s">
        <v>83</v>
      </c>
      <c r="AY184" s="17" t="s">
        <v>220</v>
      </c>
      <c r="BE184" s="202">
        <f t="shared" si="34"/>
        <v>0</v>
      </c>
      <c r="BF184" s="202">
        <f t="shared" si="35"/>
        <v>0</v>
      </c>
      <c r="BG184" s="202">
        <f t="shared" si="36"/>
        <v>0</v>
      </c>
      <c r="BH184" s="202">
        <f t="shared" si="37"/>
        <v>0</v>
      </c>
      <c r="BI184" s="202">
        <f t="shared" si="38"/>
        <v>0</v>
      </c>
      <c r="BJ184" s="17" t="s">
        <v>89</v>
      </c>
      <c r="BK184" s="202">
        <f t="shared" si="39"/>
        <v>0</v>
      </c>
      <c r="BL184" s="17" t="s">
        <v>557</v>
      </c>
      <c r="BM184" s="201" t="s">
        <v>721</v>
      </c>
    </row>
    <row r="185" spans="1:65" s="2" customFormat="1" ht="24">
      <c r="A185" s="34"/>
      <c r="B185" s="35"/>
      <c r="C185" s="190" t="s">
        <v>464</v>
      </c>
      <c r="D185" s="190" t="s">
        <v>222</v>
      </c>
      <c r="E185" s="191" t="s">
        <v>2361</v>
      </c>
      <c r="F185" s="192" t="s">
        <v>2362</v>
      </c>
      <c r="G185" s="193" t="s">
        <v>308</v>
      </c>
      <c r="H185" s="194">
        <v>12</v>
      </c>
      <c r="I185" s="195"/>
      <c r="J185" s="196">
        <f t="shared" si="30"/>
        <v>0</v>
      </c>
      <c r="K185" s="192" t="s">
        <v>1</v>
      </c>
      <c r="L185" s="39"/>
      <c r="M185" s="197" t="s">
        <v>1</v>
      </c>
      <c r="N185" s="198" t="s">
        <v>42</v>
      </c>
      <c r="O185" s="71"/>
      <c r="P185" s="199">
        <f t="shared" si="31"/>
        <v>0</v>
      </c>
      <c r="Q185" s="199">
        <v>0</v>
      </c>
      <c r="R185" s="199">
        <f t="shared" si="32"/>
        <v>0</v>
      </c>
      <c r="S185" s="199">
        <v>0</v>
      </c>
      <c r="T185" s="200">
        <f t="shared" si="33"/>
        <v>0</v>
      </c>
      <c r="U185" s="34"/>
      <c r="V185" s="34"/>
      <c r="W185" s="34"/>
      <c r="X185" s="34"/>
      <c r="Y185" s="34"/>
      <c r="Z185" s="34"/>
      <c r="AA185" s="34"/>
      <c r="AB185" s="34"/>
      <c r="AC185" s="34"/>
      <c r="AD185" s="34"/>
      <c r="AE185" s="34"/>
      <c r="AR185" s="201" t="s">
        <v>557</v>
      </c>
      <c r="AT185" s="201" t="s">
        <v>222</v>
      </c>
      <c r="AU185" s="201" t="s">
        <v>83</v>
      </c>
      <c r="AY185" s="17" t="s">
        <v>220</v>
      </c>
      <c r="BE185" s="202">
        <f t="shared" si="34"/>
        <v>0</v>
      </c>
      <c r="BF185" s="202">
        <f t="shared" si="35"/>
        <v>0</v>
      </c>
      <c r="BG185" s="202">
        <f t="shared" si="36"/>
        <v>0</v>
      </c>
      <c r="BH185" s="202">
        <f t="shared" si="37"/>
        <v>0</v>
      </c>
      <c r="BI185" s="202">
        <f t="shared" si="38"/>
        <v>0</v>
      </c>
      <c r="BJ185" s="17" t="s">
        <v>89</v>
      </c>
      <c r="BK185" s="202">
        <f t="shared" si="39"/>
        <v>0</v>
      </c>
      <c r="BL185" s="17" t="s">
        <v>557</v>
      </c>
      <c r="BM185" s="201" t="s">
        <v>739</v>
      </c>
    </row>
    <row r="186" spans="1:65" s="2" customFormat="1" ht="24">
      <c r="A186" s="34"/>
      <c r="B186" s="35"/>
      <c r="C186" s="190" t="s">
        <v>468</v>
      </c>
      <c r="D186" s="190" t="s">
        <v>222</v>
      </c>
      <c r="E186" s="191" t="s">
        <v>2363</v>
      </c>
      <c r="F186" s="192" t="s">
        <v>2364</v>
      </c>
      <c r="G186" s="193" t="s">
        <v>308</v>
      </c>
      <c r="H186" s="194">
        <v>36</v>
      </c>
      <c r="I186" s="195"/>
      <c r="J186" s="196">
        <f t="shared" si="30"/>
        <v>0</v>
      </c>
      <c r="K186" s="192" t="s">
        <v>1</v>
      </c>
      <c r="L186" s="39"/>
      <c r="M186" s="197" t="s">
        <v>1</v>
      </c>
      <c r="N186" s="198" t="s">
        <v>42</v>
      </c>
      <c r="O186" s="71"/>
      <c r="P186" s="199">
        <f t="shared" si="31"/>
        <v>0</v>
      </c>
      <c r="Q186" s="199">
        <v>0</v>
      </c>
      <c r="R186" s="199">
        <f t="shared" si="32"/>
        <v>0</v>
      </c>
      <c r="S186" s="199">
        <v>0</v>
      </c>
      <c r="T186" s="200">
        <f t="shared" si="33"/>
        <v>0</v>
      </c>
      <c r="U186" s="34"/>
      <c r="V186" s="34"/>
      <c r="W186" s="34"/>
      <c r="X186" s="34"/>
      <c r="Y186" s="34"/>
      <c r="Z186" s="34"/>
      <c r="AA186" s="34"/>
      <c r="AB186" s="34"/>
      <c r="AC186" s="34"/>
      <c r="AD186" s="34"/>
      <c r="AE186" s="34"/>
      <c r="AR186" s="201" t="s">
        <v>557</v>
      </c>
      <c r="AT186" s="201" t="s">
        <v>222</v>
      </c>
      <c r="AU186" s="201" t="s">
        <v>83</v>
      </c>
      <c r="AY186" s="17" t="s">
        <v>220</v>
      </c>
      <c r="BE186" s="202">
        <f t="shared" si="34"/>
        <v>0</v>
      </c>
      <c r="BF186" s="202">
        <f t="shared" si="35"/>
        <v>0</v>
      </c>
      <c r="BG186" s="202">
        <f t="shared" si="36"/>
        <v>0</v>
      </c>
      <c r="BH186" s="202">
        <f t="shared" si="37"/>
        <v>0</v>
      </c>
      <c r="BI186" s="202">
        <f t="shared" si="38"/>
        <v>0</v>
      </c>
      <c r="BJ186" s="17" t="s">
        <v>89</v>
      </c>
      <c r="BK186" s="202">
        <f t="shared" si="39"/>
        <v>0</v>
      </c>
      <c r="BL186" s="17" t="s">
        <v>557</v>
      </c>
      <c r="BM186" s="201" t="s">
        <v>750</v>
      </c>
    </row>
    <row r="187" spans="1:65" s="2" customFormat="1" ht="24">
      <c r="A187" s="34"/>
      <c r="B187" s="35"/>
      <c r="C187" s="190" t="s">
        <v>472</v>
      </c>
      <c r="D187" s="190" t="s">
        <v>222</v>
      </c>
      <c r="E187" s="191" t="s">
        <v>2365</v>
      </c>
      <c r="F187" s="192" t="s">
        <v>2366</v>
      </c>
      <c r="G187" s="193" t="s">
        <v>308</v>
      </c>
      <c r="H187" s="194">
        <v>24</v>
      </c>
      <c r="I187" s="195"/>
      <c r="J187" s="196">
        <f t="shared" si="30"/>
        <v>0</v>
      </c>
      <c r="K187" s="192" t="s">
        <v>1</v>
      </c>
      <c r="L187" s="39"/>
      <c r="M187" s="197" t="s">
        <v>1</v>
      </c>
      <c r="N187" s="198" t="s">
        <v>42</v>
      </c>
      <c r="O187" s="71"/>
      <c r="P187" s="199">
        <f t="shared" si="31"/>
        <v>0</v>
      </c>
      <c r="Q187" s="199">
        <v>0</v>
      </c>
      <c r="R187" s="199">
        <f t="shared" si="32"/>
        <v>0</v>
      </c>
      <c r="S187" s="199">
        <v>0</v>
      </c>
      <c r="T187" s="200">
        <f t="shared" si="33"/>
        <v>0</v>
      </c>
      <c r="U187" s="34"/>
      <c r="V187" s="34"/>
      <c r="W187" s="34"/>
      <c r="X187" s="34"/>
      <c r="Y187" s="34"/>
      <c r="Z187" s="34"/>
      <c r="AA187" s="34"/>
      <c r="AB187" s="34"/>
      <c r="AC187" s="34"/>
      <c r="AD187" s="34"/>
      <c r="AE187" s="34"/>
      <c r="AR187" s="201" t="s">
        <v>557</v>
      </c>
      <c r="AT187" s="201" t="s">
        <v>222</v>
      </c>
      <c r="AU187" s="201" t="s">
        <v>83</v>
      </c>
      <c r="AY187" s="17" t="s">
        <v>220</v>
      </c>
      <c r="BE187" s="202">
        <f t="shared" si="34"/>
        <v>0</v>
      </c>
      <c r="BF187" s="202">
        <f t="shared" si="35"/>
        <v>0</v>
      </c>
      <c r="BG187" s="202">
        <f t="shared" si="36"/>
        <v>0</v>
      </c>
      <c r="BH187" s="202">
        <f t="shared" si="37"/>
        <v>0</v>
      </c>
      <c r="BI187" s="202">
        <f t="shared" si="38"/>
        <v>0</v>
      </c>
      <c r="BJ187" s="17" t="s">
        <v>89</v>
      </c>
      <c r="BK187" s="202">
        <f t="shared" si="39"/>
        <v>0</v>
      </c>
      <c r="BL187" s="17" t="s">
        <v>557</v>
      </c>
      <c r="BM187" s="201" t="s">
        <v>759</v>
      </c>
    </row>
    <row r="188" spans="1:65" s="2" customFormat="1" ht="16.5" customHeight="1">
      <c r="A188" s="34"/>
      <c r="B188" s="35"/>
      <c r="C188" s="190" t="s">
        <v>476</v>
      </c>
      <c r="D188" s="190" t="s">
        <v>222</v>
      </c>
      <c r="E188" s="191" t="s">
        <v>2367</v>
      </c>
      <c r="F188" s="192" t="s">
        <v>2368</v>
      </c>
      <c r="G188" s="193" t="s">
        <v>225</v>
      </c>
      <c r="H188" s="194">
        <v>4.2</v>
      </c>
      <c r="I188" s="195"/>
      <c r="J188" s="196">
        <f t="shared" si="30"/>
        <v>0</v>
      </c>
      <c r="K188" s="192" t="s">
        <v>1</v>
      </c>
      <c r="L188" s="39"/>
      <c r="M188" s="197" t="s">
        <v>1</v>
      </c>
      <c r="N188" s="198" t="s">
        <v>42</v>
      </c>
      <c r="O188" s="71"/>
      <c r="P188" s="199">
        <f t="shared" si="31"/>
        <v>0</v>
      </c>
      <c r="Q188" s="199">
        <v>0</v>
      </c>
      <c r="R188" s="199">
        <f t="shared" si="32"/>
        <v>0</v>
      </c>
      <c r="S188" s="199">
        <v>0</v>
      </c>
      <c r="T188" s="200">
        <f t="shared" si="33"/>
        <v>0</v>
      </c>
      <c r="U188" s="34"/>
      <c r="V188" s="34"/>
      <c r="W188" s="34"/>
      <c r="X188" s="34"/>
      <c r="Y188" s="34"/>
      <c r="Z188" s="34"/>
      <c r="AA188" s="34"/>
      <c r="AB188" s="34"/>
      <c r="AC188" s="34"/>
      <c r="AD188" s="34"/>
      <c r="AE188" s="34"/>
      <c r="AR188" s="201" t="s">
        <v>557</v>
      </c>
      <c r="AT188" s="201" t="s">
        <v>222</v>
      </c>
      <c r="AU188" s="201" t="s">
        <v>83</v>
      </c>
      <c r="AY188" s="17" t="s">
        <v>220</v>
      </c>
      <c r="BE188" s="202">
        <f t="shared" si="34"/>
        <v>0</v>
      </c>
      <c r="BF188" s="202">
        <f t="shared" si="35"/>
        <v>0</v>
      </c>
      <c r="BG188" s="202">
        <f t="shared" si="36"/>
        <v>0</v>
      </c>
      <c r="BH188" s="202">
        <f t="shared" si="37"/>
        <v>0</v>
      </c>
      <c r="BI188" s="202">
        <f t="shared" si="38"/>
        <v>0</v>
      </c>
      <c r="BJ188" s="17" t="s">
        <v>89</v>
      </c>
      <c r="BK188" s="202">
        <f t="shared" si="39"/>
        <v>0</v>
      </c>
      <c r="BL188" s="17" t="s">
        <v>557</v>
      </c>
      <c r="BM188" s="201" t="s">
        <v>769</v>
      </c>
    </row>
    <row r="189" spans="1:65" s="2" customFormat="1" ht="24">
      <c r="A189" s="34"/>
      <c r="B189" s="35"/>
      <c r="C189" s="190" t="s">
        <v>480</v>
      </c>
      <c r="D189" s="190" t="s">
        <v>222</v>
      </c>
      <c r="E189" s="191" t="s">
        <v>2369</v>
      </c>
      <c r="F189" s="192" t="s">
        <v>2370</v>
      </c>
      <c r="G189" s="193" t="s">
        <v>308</v>
      </c>
      <c r="H189" s="194">
        <v>72</v>
      </c>
      <c r="I189" s="195"/>
      <c r="J189" s="196">
        <f t="shared" si="30"/>
        <v>0</v>
      </c>
      <c r="K189" s="192" t="s">
        <v>1</v>
      </c>
      <c r="L189" s="39"/>
      <c r="M189" s="197" t="s">
        <v>1</v>
      </c>
      <c r="N189" s="198" t="s">
        <v>42</v>
      </c>
      <c r="O189" s="71"/>
      <c r="P189" s="199">
        <f t="shared" si="31"/>
        <v>0</v>
      </c>
      <c r="Q189" s="199">
        <v>0</v>
      </c>
      <c r="R189" s="199">
        <f t="shared" si="32"/>
        <v>0</v>
      </c>
      <c r="S189" s="199">
        <v>0</v>
      </c>
      <c r="T189" s="200">
        <f t="shared" si="33"/>
        <v>0</v>
      </c>
      <c r="U189" s="34"/>
      <c r="V189" s="34"/>
      <c r="W189" s="34"/>
      <c r="X189" s="34"/>
      <c r="Y189" s="34"/>
      <c r="Z189" s="34"/>
      <c r="AA189" s="34"/>
      <c r="AB189" s="34"/>
      <c r="AC189" s="34"/>
      <c r="AD189" s="34"/>
      <c r="AE189" s="34"/>
      <c r="AR189" s="201" t="s">
        <v>557</v>
      </c>
      <c r="AT189" s="201" t="s">
        <v>222</v>
      </c>
      <c r="AU189" s="201" t="s">
        <v>83</v>
      </c>
      <c r="AY189" s="17" t="s">
        <v>220</v>
      </c>
      <c r="BE189" s="202">
        <f t="shared" si="34"/>
        <v>0</v>
      </c>
      <c r="BF189" s="202">
        <f t="shared" si="35"/>
        <v>0</v>
      </c>
      <c r="BG189" s="202">
        <f t="shared" si="36"/>
        <v>0</v>
      </c>
      <c r="BH189" s="202">
        <f t="shared" si="37"/>
        <v>0</v>
      </c>
      <c r="BI189" s="202">
        <f t="shared" si="38"/>
        <v>0</v>
      </c>
      <c r="BJ189" s="17" t="s">
        <v>89</v>
      </c>
      <c r="BK189" s="202">
        <f t="shared" si="39"/>
        <v>0</v>
      </c>
      <c r="BL189" s="17" t="s">
        <v>557</v>
      </c>
      <c r="BM189" s="201" t="s">
        <v>779</v>
      </c>
    </row>
    <row r="190" spans="1:65" s="2" customFormat="1" ht="16.5" customHeight="1">
      <c r="A190" s="34"/>
      <c r="B190" s="35"/>
      <c r="C190" s="190" t="s">
        <v>484</v>
      </c>
      <c r="D190" s="190" t="s">
        <v>222</v>
      </c>
      <c r="E190" s="191" t="s">
        <v>2371</v>
      </c>
      <c r="F190" s="192" t="s">
        <v>2372</v>
      </c>
      <c r="G190" s="193" t="s">
        <v>301</v>
      </c>
      <c r="H190" s="194">
        <v>60</v>
      </c>
      <c r="I190" s="195"/>
      <c r="J190" s="196">
        <f t="shared" si="30"/>
        <v>0</v>
      </c>
      <c r="K190" s="192" t="s">
        <v>1</v>
      </c>
      <c r="L190" s="39"/>
      <c r="M190" s="197" t="s">
        <v>1</v>
      </c>
      <c r="N190" s="198" t="s">
        <v>42</v>
      </c>
      <c r="O190" s="71"/>
      <c r="P190" s="199">
        <f t="shared" si="31"/>
        <v>0</v>
      </c>
      <c r="Q190" s="199">
        <v>0</v>
      </c>
      <c r="R190" s="199">
        <f t="shared" si="32"/>
        <v>0</v>
      </c>
      <c r="S190" s="199">
        <v>0</v>
      </c>
      <c r="T190" s="200">
        <f t="shared" si="33"/>
        <v>0</v>
      </c>
      <c r="U190" s="34"/>
      <c r="V190" s="34"/>
      <c r="W190" s="34"/>
      <c r="X190" s="34"/>
      <c r="Y190" s="34"/>
      <c r="Z190" s="34"/>
      <c r="AA190" s="34"/>
      <c r="AB190" s="34"/>
      <c r="AC190" s="34"/>
      <c r="AD190" s="34"/>
      <c r="AE190" s="34"/>
      <c r="AR190" s="201" t="s">
        <v>557</v>
      </c>
      <c r="AT190" s="201" t="s">
        <v>222</v>
      </c>
      <c r="AU190" s="201" t="s">
        <v>83</v>
      </c>
      <c r="AY190" s="17" t="s">
        <v>220</v>
      </c>
      <c r="BE190" s="202">
        <f t="shared" si="34"/>
        <v>0</v>
      </c>
      <c r="BF190" s="202">
        <f t="shared" si="35"/>
        <v>0</v>
      </c>
      <c r="BG190" s="202">
        <f t="shared" si="36"/>
        <v>0</v>
      </c>
      <c r="BH190" s="202">
        <f t="shared" si="37"/>
        <v>0</v>
      </c>
      <c r="BI190" s="202">
        <f t="shared" si="38"/>
        <v>0</v>
      </c>
      <c r="BJ190" s="17" t="s">
        <v>89</v>
      </c>
      <c r="BK190" s="202">
        <f t="shared" si="39"/>
        <v>0</v>
      </c>
      <c r="BL190" s="17" t="s">
        <v>557</v>
      </c>
      <c r="BM190" s="201" t="s">
        <v>788</v>
      </c>
    </row>
    <row r="191" spans="2:63" s="12" customFormat="1" ht="25.9" customHeight="1">
      <c r="B191" s="174"/>
      <c r="C191" s="175"/>
      <c r="D191" s="176" t="s">
        <v>75</v>
      </c>
      <c r="E191" s="177" t="s">
        <v>1784</v>
      </c>
      <c r="F191" s="177" t="s">
        <v>2373</v>
      </c>
      <c r="G191" s="175"/>
      <c r="H191" s="175"/>
      <c r="I191" s="178"/>
      <c r="J191" s="179">
        <f>BK191</f>
        <v>0</v>
      </c>
      <c r="K191" s="175"/>
      <c r="L191" s="180"/>
      <c r="M191" s="181"/>
      <c r="N191" s="182"/>
      <c r="O191" s="182"/>
      <c r="P191" s="183">
        <f>SUM(P192:P214)</f>
        <v>0</v>
      </c>
      <c r="Q191" s="182"/>
      <c r="R191" s="183">
        <f>SUM(R192:R214)</f>
        <v>0</v>
      </c>
      <c r="S191" s="182"/>
      <c r="T191" s="184">
        <f>SUM(T192:T214)</f>
        <v>0</v>
      </c>
      <c r="AR191" s="185" t="s">
        <v>83</v>
      </c>
      <c r="AT191" s="186" t="s">
        <v>75</v>
      </c>
      <c r="AU191" s="186" t="s">
        <v>76</v>
      </c>
      <c r="AY191" s="185" t="s">
        <v>220</v>
      </c>
      <c r="BK191" s="187">
        <f>SUM(BK192:BK214)</f>
        <v>0</v>
      </c>
    </row>
    <row r="192" spans="1:65" s="2" customFormat="1" ht="21.75" customHeight="1">
      <c r="A192" s="34"/>
      <c r="B192" s="35"/>
      <c r="C192" s="190" t="s">
        <v>488</v>
      </c>
      <c r="D192" s="190" t="s">
        <v>222</v>
      </c>
      <c r="E192" s="191" t="s">
        <v>2374</v>
      </c>
      <c r="F192" s="192" t="s">
        <v>2375</v>
      </c>
      <c r="G192" s="193" t="s">
        <v>2330</v>
      </c>
      <c r="H192" s="194">
        <v>19.2</v>
      </c>
      <c r="I192" s="195"/>
      <c r="J192" s="196">
        <f aca="true" t="shared" si="40" ref="J192:J214">ROUND(I192*H192,2)</f>
        <v>0</v>
      </c>
      <c r="K192" s="192" t="s">
        <v>1</v>
      </c>
      <c r="L192" s="39"/>
      <c r="M192" s="197" t="s">
        <v>1</v>
      </c>
      <c r="N192" s="198" t="s">
        <v>42</v>
      </c>
      <c r="O192" s="71"/>
      <c r="P192" s="199">
        <f aca="true" t="shared" si="41" ref="P192:P214">O192*H192</f>
        <v>0</v>
      </c>
      <c r="Q192" s="199">
        <v>0</v>
      </c>
      <c r="R192" s="199">
        <f aca="true" t="shared" si="42" ref="R192:R214">Q192*H192</f>
        <v>0</v>
      </c>
      <c r="S192" s="199">
        <v>0</v>
      </c>
      <c r="T192" s="200">
        <f aca="true" t="shared" si="43" ref="T192:T214">S192*H192</f>
        <v>0</v>
      </c>
      <c r="U192" s="34"/>
      <c r="V192" s="34"/>
      <c r="W192" s="34"/>
      <c r="X192" s="34"/>
      <c r="Y192" s="34"/>
      <c r="Z192" s="34"/>
      <c r="AA192" s="34"/>
      <c r="AB192" s="34"/>
      <c r="AC192" s="34"/>
      <c r="AD192" s="34"/>
      <c r="AE192" s="34"/>
      <c r="AR192" s="201" t="s">
        <v>557</v>
      </c>
      <c r="AT192" s="201" t="s">
        <v>222</v>
      </c>
      <c r="AU192" s="201" t="s">
        <v>83</v>
      </c>
      <c r="AY192" s="17" t="s">
        <v>220</v>
      </c>
      <c r="BE192" s="202">
        <f aca="true" t="shared" si="44" ref="BE192:BE214">IF(N192="základní",J192,0)</f>
        <v>0</v>
      </c>
      <c r="BF192" s="202">
        <f aca="true" t="shared" si="45" ref="BF192:BF214">IF(N192="snížená",J192,0)</f>
        <v>0</v>
      </c>
      <c r="BG192" s="202">
        <f aca="true" t="shared" si="46" ref="BG192:BG214">IF(N192="zákl. přenesená",J192,0)</f>
        <v>0</v>
      </c>
      <c r="BH192" s="202">
        <f aca="true" t="shared" si="47" ref="BH192:BH214">IF(N192="sníž. přenesená",J192,0)</f>
        <v>0</v>
      </c>
      <c r="BI192" s="202">
        <f aca="true" t="shared" si="48" ref="BI192:BI214">IF(N192="nulová",J192,0)</f>
        <v>0</v>
      </c>
      <c r="BJ192" s="17" t="s">
        <v>89</v>
      </c>
      <c r="BK192" s="202">
        <f aca="true" t="shared" si="49" ref="BK192:BK214">ROUND(I192*H192,2)</f>
        <v>0</v>
      </c>
      <c r="BL192" s="17" t="s">
        <v>557</v>
      </c>
      <c r="BM192" s="201" t="s">
        <v>798</v>
      </c>
    </row>
    <row r="193" spans="1:65" s="2" customFormat="1" ht="24">
      <c r="A193" s="34"/>
      <c r="B193" s="35"/>
      <c r="C193" s="190" t="s">
        <v>496</v>
      </c>
      <c r="D193" s="190" t="s">
        <v>222</v>
      </c>
      <c r="E193" s="191" t="s">
        <v>2376</v>
      </c>
      <c r="F193" s="192" t="s">
        <v>2377</v>
      </c>
      <c r="G193" s="193" t="s">
        <v>2330</v>
      </c>
      <c r="H193" s="194">
        <v>25.2</v>
      </c>
      <c r="I193" s="195"/>
      <c r="J193" s="196">
        <f t="shared" si="40"/>
        <v>0</v>
      </c>
      <c r="K193" s="192" t="s">
        <v>1</v>
      </c>
      <c r="L193" s="39"/>
      <c r="M193" s="197" t="s">
        <v>1</v>
      </c>
      <c r="N193" s="198" t="s">
        <v>42</v>
      </c>
      <c r="O193" s="71"/>
      <c r="P193" s="199">
        <f t="shared" si="41"/>
        <v>0</v>
      </c>
      <c r="Q193" s="199">
        <v>0</v>
      </c>
      <c r="R193" s="199">
        <f t="shared" si="42"/>
        <v>0</v>
      </c>
      <c r="S193" s="199">
        <v>0</v>
      </c>
      <c r="T193" s="200">
        <f t="shared" si="43"/>
        <v>0</v>
      </c>
      <c r="U193" s="34"/>
      <c r="V193" s="34"/>
      <c r="W193" s="34"/>
      <c r="X193" s="34"/>
      <c r="Y193" s="34"/>
      <c r="Z193" s="34"/>
      <c r="AA193" s="34"/>
      <c r="AB193" s="34"/>
      <c r="AC193" s="34"/>
      <c r="AD193" s="34"/>
      <c r="AE193" s="34"/>
      <c r="AR193" s="201" t="s">
        <v>557</v>
      </c>
      <c r="AT193" s="201" t="s">
        <v>222</v>
      </c>
      <c r="AU193" s="201" t="s">
        <v>83</v>
      </c>
      <c r="AY193" s="17" t="s">
        <v>220</v>
      </c>
      <c r="BE193" s="202">
        <f t="shared" si="44"/>
        <v>0</v>
      </c>
      <c r="BF193" s="202">
        <f t="shared" si="45"/>
        <v>0</v>
      </c>
      <c r="BG193" s="202">
        <f t="shared" si="46"/>
        <v>0</v>
      </c>
      <c r="BH193" s="202">
        <f t="shared" si="47"/>
        <v>0</v>
      </c>
      <c r="BI193" s="202">
        <f t="shared" si="48"/>
        <v>0</v>
      </c>
      <c r="BJ193" s="17" t="s">
        <v>89</v>
      </c>
      <c r="BK193" s="202">
        <f t="shared" si="49"/>
        <v>0</v>
      </c>
      <c r="BL193" s="17" t="s">
        <v>557</v>
      </c>
      <c r="BM193" s="201" t="s">
        <v>813</v>
      </c>
    </row>
    <row r="194" spans="1:65" s="2" customFormat="1" ht="24">
      <c r="A194" s="34"/>
      <c r="B194" s="35"/>
      <c r="C194" s="190" t="s">
        <v>508</v>
      </c>
      <c r="D194" s="190" t="s">
        <v>222</v>
      </c>
      <c r="E194" s="191" t="s">
        <v>2378</v>
      </c>
      <c r="F194" s="192" t="s">
        <v>2379</v>
      </c>
      <c r="G194" s="193" t="s">
        <v>867</v>
      </c>
      <c r="H194" s="194">
        <v>9.6</v>
      </c>
      <c r="I194" s="195"/>
      <c r="J194" s="196">
        <f t="shared" si="40"/>
        <v>0</v>
      </c>
      <c r="K194" s="192" t="s">
        <v>1</v>
      </c>
      <c r="L194" s="39"/>
      <c r="M194" s="197" t="s">
        <v>1</v>
      </c>
      <c r="N194" s="198" t="s">
        <v>42</v>
      </c>
      <c r="O194" s="71"/>
      <c r="P194" s="199">
        <f t="shared" si="41"/>
        <v>0</v>
      </c>
      <c r="Q194" s="199">
        <v>0</v>
      </c>
      <c r="R194" s="199">
        <f t="shared" si="42"/>
        <v>0</v>
      </c>
      <c r="S194" s="199">
        <v>0</v>
      </c>
      <c r="T194" s="200">
        <f t="shared" si="43"/>
        <v>0</v>
      </c>
      <c r="U194" s="34"/>
      <c r="V194" s="34"/>
      <c r="W194" s="34"/>
      <c r="X194" s="34"/>
      <c r="Y194" s="34"/>
      <c r="Z194" s="34"/>
      <c r="AA194" s="34"/>
      <c r="AB194" s="34"/>
      <c r="AC194" s="34"/>
      <c r="AD194" s="34"/>
      <c r="AE194" s="34"/>
      <c r="AR194" s="201" t="s">
        <v>557</v>
      </c>
      <c r="AT194" s="201" t="s">
        <v>222</v>
      </c>
      <c r="AU194" s="201" t="s">
        <v>83</v>
      </c>
      <c r="AY194" s="17" t="s">
        <v>220</v>
      </c>
      <c r="BE194" s="202">
        <f t="shared" si="44"/>
        <v>0</v>
      </c>
      <c r="BF194" s="202">
        <f t="shared" si="45"/>
        <v>0</v>
      </c>
      <c r="BG194" s="202">
        <f t="shared" si="46"/>
        <v>0</v>
      </c>
      <c r="BH194" s="202">
        <f t="shared" si="47"/>
        <v>0</v>
      </c>
      <c r="BI194" s="202">
        <f t="shared" si="48"/>
        <v>0</v>
      </c>
      <c r="BJ194" s="17" t="s">
        <v>89</v>
      </c>
      <c r="BK194" s="202">
        <f t="shared" si="49"/>
        <v>0</v>
      </c>
      <c r="BL194" s="17" t="s">
        <v>557</v>
      </c>
      <c r="BM194" s="201" t="s">
        <v>823</v>
      </c>
    </row>
    <row r="195" spans="1:65" s="2" customFormat="1" ht="24">
      <c r="A195" s="34"/>
      <c r="B195" s="35"/>
      <c r="C195" s="190" t="s">
        <v>518</v>
      </c>
      <c r="D195" s="190" t="s">
        <v>222</v>
      </c>
      <c r="E195" s="191" t="s">
        <v>2380</v>
      </c>
      <c r="F195" s="192" t="s">
        <v>2381</v>
      </c>
      <c r="G195" s="193" t="s">
        <v>2330</v>
      </c>
      <c r="H195" s="194">
        <v>7.2</v>
      </c>
      <c r="I195" s="195"/>
      <c r="J195" s="196">
        <f t="shared" si="40"/>
        <v>0</v>
      </c>
      <c r="K195" s="192" t="s">
        <v>1</v>
      </c>
      <c r="L195" s="39"/>
      <c r="M195" s="197" t="s">
        <v>1</v>
      </c>
      <c r="N195" s="198" t="s">
        <v>42</v>
      </c>
      <c r="O195" s="71"/>
      <c r="P195" s="199">
        <f t="shared" si="41"/>
        <v>0</v>
      </c>
      <c r="Q195" s="199">
        <v>0</v>
      </c>
      <c r="R195" s="199">
        <f t="shared" si="42"/>
        <v>0</v>
      </c>
      <c r="S195" s="199">
        <v>0</v>
      </c>
      <c r="T195" s="200">
        <f t="shared" si="43"/>
        <v>0</v>
      </c>
      <c r="U195" s="34"/>
      <c r="V195" s="34"/>
      <c r="W195" s="34"/>
      <c r="X195" s="34"/>
      <c r="Y195" s="34"/>
      <c r="Z195" s="34"/>
      <c r="AA195" s="34"/>
      <c r="AB195" s="34"/>
      <c r="AC195" s="34"/>
      <c r="AD195" s="34"/>
      <c r="AE195" s="34"/>
      <c r="AR195" s="201" t="s">
        <v>557</v>
      </c>
      <c r="AT195" s="201" t="s">
        <v>222</v>
      </c>
      <c r="AU195" s="201" t="s">
        <v>83</v>
      </c>
      <c r="AY195" s="17" t="s">
        <v>220</v>
      </c>
      <c r="BE195" s="202">
        <f t="shared" si="44"/>
        <v>0</v>
      </c>
      <c r="BF195" s="202">
        <f t="shared" si="45"/>
        <v>0</v>
      </c>
      <c r="BG195" s="202">
        <f t="shared" si="46"/>
        <v>0</v>
      </c>
      <c r="BH195" s="202">
        <f t="shared" si="47"/>
        <v>0</v>
      </c>
      <c r="BI195" s="202">
        <f t="shared" si="48"/>
        <v>0</v>
      </c>
      <c r="BJ195" s="17" t="s">
        <v>89</v>
      </c>
      <c r="BK195" s="202">
        <f t="shared" si="49"/>
        <v>0</v>
      </c>
      <c r="BL195" s="17" t="s">
        <v>557</v>
      </c>
      <c r="BM195" s="201" t="s">
        <v>835</v>
      </c>
    </row>
    <row r="196" spans="1:65" s="2" customFormat="1" ht="16.5" customHeight="1">
      <c r="A196" s="34"/>
      <c r="B196" s="35"/>
      <c r="C196" s="190" t="s">
        <v>525</v>
      </c>
      <c r="D196" s="190" t="s">
        <v>222</v>
      </c>
      <c r="E196" s="191" t="s">
        <v>2382</v>
      </c>
      <c r="F196" s="192" t="s">
        <v>2383</v>
      </c>
      <c r="G196" s="193" t="s">
        <v>308</v>
      </c>
      <c r="H196" s="194">
        <v>120</v>
      </c>
      <c r="I196" s="195"/>
      <c r="J196" s="196">
        <f t="shared" si="40"/>
        <v>0</v>
      </c>
      <c r="K196" s="192" t="s">
        <v>1</v>
      </c>
      <c r="L196" s="39"/>
      <c r="M196" s="197" t="s">
        <v>1</v>
      </c>
      <c r="N196" s="198" t="s">
        <v>42</v>
      </c>
      <c r="O196" s="71"/>
      <c r="P196" s="199">
        <f t="shared" si="41"/>
        <v>0</v>
      </c>
      <c r="Q196" s="199">
        <v>0</v>
      </c>
      <c r="R196" s="199">
        <f t="shared" si="42"/>
        <v>0</v>
      </c>
      <c r="S196" s="199">
        <v>0</v>
      </c>
      <c r="T196" s="200">
        <f t="shared" si="43"/>
        <v>0</v>
      </c>
      <c r="U196" s="34"/>
      <c r="V196" s="34"/>
      <c r="W196" s="34"/>
      <c r="X196" s="34"/>
      <c r="Y196" s="34"/>
      <c r="Z196" s="34"/>
      <c r="AA196" s="34"/>
      <c r="AB196" s="34"/>
      <c r="AC196" s="34"/>
      <c r="AD196" s="34"/>
      <c r="AE196" s="34"/>
      <c r="AR196" s="201" t="s">
        <v>557</v>
      </c>
      <c r="AT196" s="201" t="s">
        <v>222</v>
      </c>
      <c r="AU196" s="201" t="s">
        <v>83</v>
      </c>
      <c r="AY196" s="17" t="s">
        <v>220</v>
      </c>
      <c r="BE196" s="202">
        <f t="shared" si="44"/>
        <v>0</v>
      </c>
      <c r="BF196" s="202">
        <f t="shared" si="45"/>
        <v>0</v>
      </c>
      <c r="BG196" s="202">
        <f t="shared" si="46"/>
        <v>0</v>
      </c>
      <c r="BH196" s="202">
        <f t="shared" si="47"/>
        <v>0</v>
      </c>
      <c r="BI196" s="202">
        <f t="shared" si="48"/>
        <v>0</v>
      </c>
      <c r="BJ196" s="17" t="s">
        <v>89</v>
      </c>
      <c r="BK196" s="202">
        <f t="shared" si="49"/>
        <v>0</v>
      </c>
      <c r="BL196" s="17" t="s">
        <v>557</v>
      </c>
      <c r="BM196" s="201" t="s">
        <v>845</v>
      </c>
    </row>
    <row r="197" spans="1:65" s="2" customFormat="1" ht="16.5" customHeight="1">
      <c r="A197" s="34"/>
      <c r="B197" s="35"/>
      <c r="C197" s="190" t="s">
        <v>531</v>
      </c>
      <c r="D197" s="190" t="s">
        <v>222</v>
      </c>
      <c r="E197" s="191" t="s">
        <v>2384</v>
      </c>
      <c r="F197" s="192" t="s">
        <v>2385</v>
      </c>
      <c r="G197" s="193" t="s">
        <v>308</v>
      </c>
      <c r="H197" s="194">
        <v>144</v>
      </c>
      <c r="I197" s="195"/>
      <c r="J197" s="196">
        <f t="shared" si="40"/>
        <v>0</v>
      </c>
      <c r="K197" s="192" t="s">
        <v>1</v>
      </c>
      <c r="L197" s="39"/>
      <c r="M197" s="197" t="s">
        <v>1</v>
      </c>
      <c r="N197" s="198" t="s">
        <v>42</v>
      </c>
      <c r="O197" s="71"/>
      <c r="P197" s="199">
        <f t="shared" si="41"/>
        <v>0</v>
      </c>
      <c r="Q197" s="199">
        <v>0</v>
      </c>
      <c r="R197" s="199">
        <f t="shared" si="42"/>
        <v>0</v>
      </c>
      <c r="S197" s="199">
        <v>0</v>
      </c>
      <c r="T197" s="200">
        <f t="shared" si="43"/>
        <v>0</v>
      </c>
      <c r="U197" s="34"/>
      <c r="V197" s="34"/>
      <c r="W197" s="34"/>
      <c r="X197" s="34"/>
      <c r="Y197" s="34"/>
      <c r="Z197" s="34"/>
      <c r="AA197" s="34"/>
      <c r="AB197" s="34"/>
      <c r="AC197" s="34"/>
      <c r="AD197" s="34"/>
      <c r="AE197" s="34"/>
      <c r="AR197" s="201" t="s">
        <v>557</v>
      </c>
      <c r="AT197" s="201" t="s">
        <v>222</v>
      </c>
      <c r="AU197" s="201" t="s">
        <v>83</v>
      </c>
      <c r="AY197" s="17" t="s">
        <v>220</v>
      </c>
      <c r="BE197" s="202">
        <f t="shared" si="44"/>
        <v>0</v>
      </c>
      <c r="BF197" s="202">
        <f t="shared" si="45"/>
        <v>0</v>
      </c>
      <c r="BG197" s="202">
        <f t="shared" si="46"/>
        <v>0</v>
      </c>
      <c r="BH197" s="202">
        <f t="shared" si="47"/>
        <v>0</v>
      </c>
      <c r="BI197" s="202">
        <f t="shared" si="48"/>
        <v>0</v>
      </c>
      <c r="BJ197" s="17" t="s">
        <v>89</v>
      </c>
      <c r="BK197" s="202">
        <f t="shared" si="49"/>
        <v>0</v>
      </c>
      <c r="BL197" s="17" t="s">
        <v>557</v>
      </c>
      <c r="BM197" s="201" t="s">
        <v>855</v>
      </c>
    </row>
    <row r="198" spans="1:65" s="2" customFormat="1" ht="21.75" customHeight="1">
      <c r="A198" s="34"/>
      <c r="B198" s="35"/>
      <c r="C198" s="190" t="s">
        <v>540</v>
      </c>
      <c r="D198" s="190" t="s">
        <v>222</v>
      </c>
      <c r="E198" s="191" t="s">
        <v>2386</v>
      </c>
      <c r="F198" s="192" t="s">
        <v>2387</v>
      </c>
      <c r="G198" s="193" t="s">
        <v>308</v>
      </c>
      <c r="H198" s="194">
        <v>24</v>
      </c>
      <c r="I198" s="195"/>
      <c r="J198" s="196">
        <f t="shared" si="40"/>
        <v>0</v>
      </c>
      <c r="K198" s="192" t="s">
        <v>1</v>
      </c>
      <c r="L198" s="39"/>
      <c r="M198" s="197" t="s">
        <v>1</v>
      </c>
      <c r="N198" s="198" t="s">
        <v>42</v>
      </c>
      <c r="O198" s="71"/>
      <c r="P198" s="199">
        <f t="shared" si="41"/>
        <v>0</v>
      </c>
      <c r="Q198" s="199">
        <v>0</v>
      </c>
      <c r="R198" s="199">
        <f t="shared" si="42"/>
        <v>0</v>
      </c>
      <c r="S198" s="199">
        <v>0</v>
      </c>
      <c r="T198" s="200">
        <f t="shared" si="43"/>
        <v>0</v>
      </c>
      <c r="U198" s="34"/>
      <c r="V198" s="34"/>
      <c r="W198" s="34"/>
      <c r="X198" s="34"/>
      <c r="Y198" s="34"/>
      <c r="Z198" s="34"/>
      <c r="AA198" s="34"/>
      <c r="AB198" s="34"/>
      <c r="AC198" s="34"/>
      <c r="AD198" s="34"/>
      <c r="AE198" s="34"/>
      <c r="AR198" s="201" t="s">
        <v>557</v>
      </c>
      <c r="AT198" s="201" t="s">
        <v>222</v>
      </c>
      <c r="AU198" s="201" t="s">
        <v>83</v>
      </c>
      <c r="AY198" s="17" t="s">
        <v>220</v>
      </c>
      <c r="BE198" s="202">
        <f t="shared" si="44"/>
        <v>0</v>
      </c>
      <c r="BF198" s="202">
        <f t="shared" si="45"/>
        <v>0</v>
      </c>
      <c r="BG198" s="202">
        <f t="shared" si="46"/>
        <v>0</v>
      </c>
      <c r="BH198" s="202">
        <f t="shared" si="47"/>
        <v>0</v>
      </c>
      <c r="BI198" s="202">
        <f t="shared" si="48"/>
        <v>0</v>
      </c>
      <c r="BJ198" s="17" t="s">
        <v>89</v>
      </c>
      <c r="BK198" s="202">
        <f t="shared" si="49"/>
        <v>0</v>
      </c>
      <c r="BL198" s="17" t="s">
        <v>557</v>
      </c>
      <c r="BM198" s="201" t="s">
        <v>864</v>
      </c>
    </row>
    <row r="199" spans="1:65" s="2" customFormat="1" ht="16.5" customHeight="1">
      <c r="A199" s="34"/>
      <c r="B199" s="35"/>
      <c r="C199" s="190" t="s">
        <v>545</v>
      </c>
      <c r="D199" s="190" t="s">
        <v>222</v>
      </c>
      <c r="E199" s="191" t="s">
        <v>2388</v>
      </c>
      <c r="F199" s="192" t="s">
        <v>2389</v>
      </c>
      <c r="G199" s="193" t="s">
        <v>308</v>
      </c>
      <c r="H199" s="194">
        <v>102</v>
      </c>
      <c r="I199" s="195"/>
      <c r="J199" s="196">
        <f t="shared" si="40"/>
        <v>0</v>
      </c>
      <c r="K199" s="192" t="s">
        <v>1</v>
      </c>
      <c r="L199" s="39"/>
      <c r="M199" s="197" t="s">
        <v>1</v>
      </c>
      <c r="N199" s="198" t="s">
        <v>42</v>
      </c>
      <c r="O199" s="71"/>
      <c r="P199" s="199">
        <f t="shared" si="41"/>
        <v>0</v>
      </c>
      <c r="Q199" s="199">
        <v>0</v>
      </c>
      <c r="R199" s="199">
        <f t="shared" si="42"/>
        <v>0</v>
      </c>
      <c r="S199" s="199">
        <v>0</v>
      </c>
      <c r="T199" s="200">
        <f t="shared" si="43"/>
        <v>0</v>
      </c>
      <c r="U199" s="34"/>
      <c r="V199" s="34"/>
      <c r="W199" s="34"/>
      <c r="X199" s="34"/>
      <c r="Y199" s="34"/>
      <c r="Z199" s="34"/>
      <c r="AA199" s="34"/>
      <c r="AB199" s="34"/>
      <c r="AC199" s="34"/>
      <c r="AD199" s="34"/>
      <c r="AE199" s="34"/>
      <c r="AR199" s="201" t="s">
        <v>557</v>
      </c>
      <c r="AT199" s="201" t="s">
        <v>222</v>
      </c>
      <c r="AU199" s="201" t="s">
        <v>83</v>
      </c>
      <c r="AY199" s="17" t="s">
        <v>220</v>
      </c>
      <c r="BE199" s="202">
        <f t="shared" si="44"/>
        <v>0</v>
      </c>
      <c r="BF199" s="202">
        <f t="shared" si="45"/>
        <v>0</v>
      </c>
      <c r="BG199" s="202">
        <f t="shared" si="46"/>
        <v>0</v>
      </c>
      <c r="BH199" s="202">
        <f t="shared" si="47"/>
        <v>0</v>
      </c>
      <c r="BI199" s="202">
        <f t="shared" si="48"/>
        <v>0</v>
      </c>
      <c r="BJ199" s="17" t="s">
        <v>89</v>
      </c>
      <c r="BK199" s="202">
        <f t="shared" si="49"/>
        <v>0</v>
      </c>
      <c r="BL199" s="17" t="s">
        <v>557</v>
      </c>
      <c r="BM199" s="201" t="s">
        <v>874</v>
      </c>
    </row>
    <row r="200" spans="1:65" s="2" customFormat="1" ht="16.5" customHeight="1">
      <c r="A200" s="34"/>
      <c r="B200" s="35"/>
      <c r="C200" s="190" t="s">
        <v>549</v>
      </c>
      <c r="D200" s="190" t="s">
        <v>222</v>
      </c>
      <c r="E200" s="191" t="s">
        <v>2390</v>
      </c>
      <c r="F200" s="192" t="s">
        <v>2391</v>
      </c>
      <c r="G200" s="193" t="s">
        <v>867</v>
      </c>
      <c r="H200" s="194">
        <v>36</v>
      </c>
      <c r="I200" s="195"/>
      <c r="J200" s="196">
        <f t="shared" si="40"/>
        <v>0</v>
      </c>
      <c r="K200" s="192" t="s">
        <v>1</v>
      </c>
      <c r="L200" s="39"/>
      <c r="M200" s="197" t="s">
        <v>1</v>
      </c>
      <c r="N200" s="198" t="s">
        <v>42</v>
      </c>
      <c r="O200" s="71"/>
      <c r="P200" s="199">
        <f t="shared" si="41"/>
        <v>0</v>
      </c>
      <c r="Q200" s="199">
        <v>0</v>
      </c>
      <c r="R200" s="199">
        <f t="shared" si="42"/>
        <v>0</v>
      </c>
      <c r="S200" s="199">
        <v>0</v>
      </c>
      <c r="T200" s="200">
        <f t="shared" si="43"/>
        <v>0</v>
      </c>
      <c r="U200" s="34"/>
      <c r="V200" s="34"/>
      <c r="W200" s="34"/>
      <c r="X200" s="34"/>
      <c r="Y200" s="34"/>
      <c r="Z200" s="34"/>
      <c r="AA200" s="34"/>
      <c r="AB200" s="34"/>
      <c r="AC200" s="34"/>
      <c r="AD200" s="34"/>
      <c r="AE200" s="34"/>
      <c r="AR200" s="201" t="s">
        <v>557</v>
      </c>
      <c r="AT200" s="201" t="s">
        <v>222</v>
      </c>
      <c r="AU200" s="201" t="s">
        <v>83</v>
      </c>
      <c r="AY200" s="17" t="s">
        <v>220</v>
      </c>
      <c r="BE200" s="202">
        <f t="shared" si="44"/>
        <v>0</v>
      </c>
      <c r="BF200" s="202">
        <f t="shared" si="45"/>
        <v>0</v>
      </c>
      <c r="BG200" s="202">
        <f t="shared" si="46"/>
        <v>0</v>
      </c>
      <c r="BH200" s="202">
        <f t="shared" si="47"/>
        <v>0</v>
      </c>
      <c r="BI200" s="202">
        <f t="shared" si="48"/>
        <v>0</v>
      </c>
      <c r="BJ200" s="17" t="s">
        <v>89</v>
      </c>
      <c r="BK200" s="202">
        <f t="shared" si="49"/>
        <v>0</v>
      </c>
      <c r="BL200" s="17" t="s">
        <v>557</v>
      </c>
      <c r="BM200" s="201" t="s">
        <v>883</v>
      </c>
    </row>
    <row r="201" spans="1:65" s="2" customFormat="1" ht="16.5" customHeight="1">
      <c r="A201" s="34"/>
      <c r="B201" s="35"/>
      <c r="C201" s="190" t="s">
        <v>554</v>
      </c>
      <c r="D201" s="190" t="s">
        <v>222</v>
      </c>
      <c r="E201" s="191" t="s">
        <v>2392</v>
      </c>
      <c r="F201" s="192" t="s">
        <v>2393</v>
      </c>
      <c r="G201" s="193" t="s">
        <v>867</v>
      </c>
      <c r="H201" s="194">
        <v>12</v>
      </c>
      <c r="I201" s="195"/>
      <c r="J201" s="196">
        <f t="shared" si="40"/>
        <v>0</v>
      </c>
      <c r="K201" s="192" t="s">
        <v>1</v>
      </c>
      <c r="L201" s="39"/>
      <c r="M201" s="197" t="s">
        <v>1</v>
      </c>
      <c r="N201" s="198" t="s">
        <v>42</v>
      </c>
      <c r="O201" s="71"/>
      <c r="P201" s="199">
        <f t="shared" si="41"/>
        <v>0</v>
      </c>
      <c r="Q201" s="199">
        <v>0</v>
      </c>
      <c r="R201" s="199">
        <f t="shared" si="42"/>
        <v>0</v>
      </c>
      <c r="S201" s="199">
        <v>0</v>
      </c>
      <c r="T201" s="200">
        <f t="shared" si="43"/>
        <v>0</v>
      </c>
      <c r="U201" s="34"/>
      <c r="V201" s="34"/>
      <c r="W201" s="34"/>
      <c r="X201" s="34"/>
      <c r="Y201" s="34"/>
      <c r="Z201" s="34"/>
      <c r="AA201" s="34"/>
      <c r="AB201" s="34"/>
      <c r="AC201" s="34"/>
      <c r="AD201" s="34"/>
      <c r="AE201" s="34"/>
      <c r="AR201" s="201" t="s">
        <v>557</v>
      </c>
      <c r="AT201" s="201" t="s">
        <v>222</v>
      </c>
      <c r="AU201" s="201" t="s">
        <v>83</v>
      </c>
      <c r="AY201" s="17" t="s">
        <v>220</v>
      </c>
      <c r="BE201" s="202">
        <f t="shared" si="44"/>
        <v>0</v>
      </c>
      <c r="BF201" s="202">
        <f t="shared" si="45"/>
        <v>0</v>
      </c>
      <c r="BG201" s="202">
        <f t="shared" si="46"/>
        <v>0</v>
      </c>
      <c r="BH201" s="202">
        <f t="shared" si="47"/>
        <v>0</v>
      </c>
      <c r="BI201" s="202">
        <f t="shared" si="48"/>
        <v>0</v>
      </c>
      <c r="BJ201" s="17" t="s">
        <v>89</v>
      </c>
      <c r="BK201" s="202">
        <f t="shared" si="49"/>
        <v>0</v>
      </c>
      <c r="BL201" s="17" t="s">
        <v>557</v>
      </c>
      <c r="BM201" s="201" t="s">
        <v>891</v>
      </c>
    </row>
    <row r="202" spans="1:65" s="2" customFormat="1" ht="16.5" customHeight="1">
      <c r="A202" s="34"/>
      <c r="B202" s="35"/>
      <c r="C202" s="190" t="s">
        <v>557</v>
      </c>
      <c r="D202" s="190" t="s">
        <v>222</v>
      </c>
      <c r="E202" s="191" t="s">
        <v>2394</v>
      </c>
      <c r="F202" s="192" t="s">
        <v>2395</v>
      </c>
      <c r="G202" s="193" t="s">
        <v>867</v>
      </c>
      <c r="H202" s="194">
        <v>360</v>
      </c>
      <c r="I202" s="195"/>
      <c r="J202" s="196">
        <f t="shared" si="40"/>
        <v>0</v>
      </c>
      <c r="K202" s="192" t="s">
        <v>1</v>
      </c>
      <c r="L202" s="39"/>
      <c r="M202" s="197" t="s">
        <v>1</v>
      </c>
      <c r="N202" s="198" t="s">
        <v>42</v>
      </c>
      <c r="O202" s="71"/>
      <c r="P202" s="199">
        <f t="shared" si="41"/>
        <v>0</v>
      </c>
      <c r="Q202" s="199">
        <v>0</v>
      </c>
      <c r="R202" s="199">
        <f t="shared" si="42"/>
        <v>0</v>
      </c>
      <c r="S202" s="199">
        <v>0</v>
      </c>
      <c r="T202" s="200">
        <f t="shared" si="43"/>
        <v>0</v>
      </c>
      <c r="U202" s="34"/>
      <c r="V202" s="34"/>
      <c r="W202" s="34"/>
      <c r="X202" s="34"/>
      <c r="Y202" s="34"/>
      <c r="Z202" s="34"/>
      <c r="AA202" s="34"/>
      <c r="AB202" s="34"/>
      <c r="AC202" s="34"/>
      <c r="AD202" s="34"/>
      <c r="AE202" s="34"/>
      <c r="AR202" s="201" t="s">
        <v>557</v>
      </c>
      <c r="AT202" s="201" t="s">
        <v>222</v>
      </c>
      <c r="AU202" s="201" t="s">
        <v>83</v>
      </c>
      <c r="AY202" s="17" t="s">
        <v>220</v>
      </c>
      <c r="BE202" s="202">
        <f t="shared" si="44"/>
        <v>0</v>
      </c>
      <c r="BF202" s="202">
        <f t="shared" si="45"/>
        <v>0</v>
      </c>
      <c r="BG202" s="202">
        <f t="shared" si="46"/>
        <v>0</v>
      </c>
      <c r="BH202" s="202">
        <f t="shared" si="47"/>
        <v>0</v>
      </c>
      <c r="BI202" s="202">
        <f t="shared" si="48"/>
        <v>0</v>
      </c>
      <c r="BJ202" s="17" t="s">
        <v>89</v>
      </c>
      <c r="BK202" s="202">
        <f t="shared" si="49"/>
        <v>0</v>
      </c>
      <c r="BL202" s="17" t="s">
        <v>557</v>
      </c>
      <c r="BM202" s="201" t="s">
        <v>900</v>
      </c>
    </row>
    <row r="203" spans="1:65" s="2" customFormat="1" ht="16.5" customHeight="1">
      <c r="A203" s="34"/>
      <c r="B203" s="35"/>
      <c r="C203" s="190" t="s">
        <v>563</v>
      </c>
      <c r="D203" s="190" t="s">
        <v>222</v>
      </c>
      <c r="E203" s="191" t="s">
        <v>2396</v>
      </c>
      <c r="F203" s="192" t="s">
        <v>2397</v>
      </c>
      <c r="G203" s="193" t="s">
        <v>2330</v>
      </c>
      <c r="H203" s="194">
        <v>9.6</v>
      </c>
      <c r="I203" s="195"/>
      <c r="J203" s="196">
        <f t="shared" si="40"/>
        <v>0</v>
      </c>
      <c r="K203" s="192" t="s">
        <v>1</v>
      </c>
      <c r="L203" s="39"/>
      <c r="M203" s="197" t="s">
        <v>1</v>
      </c>
      <c r="N203" s="198" t="s">
        <v>42</v>
      </c>
      <c r="O203" s="71"/>
      <c r="P203" s="199">
        <f t="shared" si="41"/>
        <v>0</v>
      </c>
      <c r="Q203" s="199">
        <v>0</v>
      </c>
      <c r="R203" s="199">
        <f t="shared" si="42"/>
        <v>0</v>
      </c>
      <c r="S203" s="199">
        <v>0</v>
      </c>
      <c r="T203" s="200">
        <f t="shared" si="43"/>
        <v>0</v>
      </c>
      <c r="U203" s="34"/>
      <c r="V203" s="34"/>
      <c r="W203" s="34"/>
      <c r="X203" s="34"/>
      <c r="Y203" s="34"/>
      <c r="Z203" s="34"/>
      <c r="AA203" s="34"/>
      <c r="AB203" s="34"/>
      <c r="AC203" s="34"/>
      <c r="AD203" s="34"/>
      <c r="AE203" s="34"/>
      <c r="AR203" s="201" t="s">
        <v>557</v>
      </c>
      <c r="AT203" s="201" t="s">
        <v>222</v>
      </c>
      <c r="AU203" s="201" t="s">
        <v>83</v>
      </c>
      <c r="AY203" s="17" t="s">
        <v>220</v>
      </c>
      <c r="BE203" s="202">
        <f t="shared" si="44"/>
        <v>0</v>
      </c>
      <c r="BF203" s="202">
        <f t="shared" si="45"/>
        <v>0</v>
      </c>
      <c r="BG203" s="202">
        <f t="shared" si="46"/>
        <v>0</v>
      </c>
      <c r="BH203" s="202">
        <f t="shared" si="47"/>
        <v>0</v>
      </c>
      <c r="BI203" s="202">
        <f t="shared" si="48"/>
        <v>0</v>
      </c>
      <c r="BJ203" s="17" t="s">
        <v>89</v>
      </c>
      <c r="BK203" s="202">
        <f t="shared" si="49"/>
        <v>0</v>
      </c>
      <c r="BL203" s="17" t="s">
        <v>557</v>
      </c>
      <c r="BM203" s="201" t="s">
        <v>910</v>
      </c>
    </row>
    <row r="204" spans="1:65" s="2" customFormat="1" ht="16.5" customHeight="1">
      <c r="A204" s="34"/>
      <c r="B204" s="35"/>
      <c r="C204" s="190" t="s">
        <v>568</v>
      </c>
      <c r="D204" s="190" t="s">
        <v>222</v>
      </c>
      <c r="E204" s="191" t="s">
        <v>2398</v>
      </c>
      <c r="F204" s="192" t="s">
        <v>2399</v>
      </c>
      <c r="G204" s="193" t="s">
        <v>2330</v>
      </c>
      <c r="H204" s="194">
        <v>14.4</v>
      </c>
      <c r="I204" s="195"/>
      <c r="J204" s="196">
        <f t="shared" si="40"/>
        <v>0</v>
      </c>
      <c r="K204" s="192" t="s">
        <v>1</v>
      </c>
      <c r="L204" s="39"/>
      <c r="M204" s="197" t="s">
        <v>1</v>
      </c>
      <c r="N204" s="198" t="s">
        <v>42</v>
      </c>
      <c r="O204" s="71"/>
      <c r="P204" s="199">
        <f t="shared" si="41"/>
        <v>0</v>
      </c>
      <c r="Q204" s="199">
        <v>0</v>
      </c>
      <c r="R204" s="199">
        <f t="shared" si="42"/>
        <v>0</v>
      </c>
      <c r="S204" s="199">
        <v>0</v>
      </c>
      <c r="T204" s="200">
        <f t="shared" si="43"/>
        <v>0</v>
      </c>
      <c r="U204" s="34"/>
      <c r="V204" s="34"/>
      <c r="W204" s="34"/>
      <c r="X204" s="34"/>
      <c r="Y204" s="34"/>
      <c r="Z204" s="34"/>
      <c r="AA204" s="34"/>
      <c r="AB204" s="34"/>
      <c r="AC204" s="34"/>
      <c r="AD204" s="34"/>
      <c r="AE204" s="34"/>
      <c r="AR204" s="201" t="s">
        <v>557</v>
      </c>
      <c r="AT204" s="201" t="s">
        <v>222</v>
      </c>
      <c r="AU204" s="201" t="s">
        <v>83</v>
      </c>
      <c r="AY204" s="17" t="s">
        <v>220</v>
      </c>
      <c r="BE204" s="202">
        <f t="shared" si="44"/>
        <v>0</v>
      </c>
      <c r="BF204" s="202">
        <f t="shared" si="45"/>
        <v>0</v>
      </c>
      <c r="BG204" s="202">
        <f t="shared" si="46"/>
        <v>0</v>
      </c>
      <c r="BH204" s="202">
        <f t="shared" si="47"/>
        <v>0</v>
      </c>
      <c r="BI204" s="202">
        <f t="shared" si="48"/>
        <v>0</v>
      </c>
      <c r="BJ204" s="17" t="s">
        <v>89</v>
      </c>
      <c r="BK204" s="202">
        <f t="shared" si="49"/>
        <v>0</v>
      </c>
      <c r="BL204" s="17" t="s">
        <v>557</v>
      </c>
      <c r="BM204" s="201" t="s">
        <v>920</v>
      </c>
    </row>
    <row r="205" spans="1:65" s="2" customFormat="1" ht="24">
      <c r="A205" s="34"/>
      <c r="B205" s="35"/>
      <c r="C205" s="190" t="s">
        <v>572</v>
      </c>
      <c r="D205" s="190" t="s">
        <v>222</v>
      </c>
      <c r="E205" s="191" t="s">
        <v>2400</v>
      </c>
      <c r="F205" s="192" t="s">
        <v>2401</v>
      </c>
      <c r="G205" s="193" t="s">
        <v>2330</v>
      </c>
      <c r="H205" s="194">
        <v>43.2</v>
      </c>
      <c r="I205" s="195"/>
      <c r="J205" s="196">
        <f t="shared" si="40"/>
        <v>0</v>
      </c>
      <c r="K205" s="192" t="s">
        <v>1</v>
      </c>
      <c r="L205" s="39"/>
      <c r="M205" s="197" t="s">
        <v>1</v>
      </c>
      <c r="N205" s="198" t="s">
        <v>42</v>
      </c>
      <c r="O205" s="71"/>
      <c r="P205" s="199">
        <f t="shared" si="41"/>
        <v>0</v>
      </c>
      <c r="Q205" s="199">
        <v>0</v>
      </c>
      <c r="R205" s="199">
        <f t="shared" si="42"/>
        <v>0</v>
      </c>
      <c r="S205" s="199">
        <v>0</v>
      </c>
      <c r="T205" s="200">
        <f t="shared" si="43"/>
        <v>0</v>
      </c>
      <c r="U205" s="34"/>
      <c r="V205" s="34"/>
      <c r="W205" s="34"/>
      <c r="X205" s="34"/>
      <c r="Y205" s="34"/>
      <c r="Z205" s="34"/>
      <c r="AA205" s="34"/>
      <c r="AB205" s="34"/>
      <c r="AC205" s="34"/>
      <c r="AD205" s="34"/>
      <c r="AE205" s="34"/>
      <c r="AR205" s="201" t="s">
        <v>557</v>
      </c>
      <c r="AT205" s="201" t="s">
        <v>222</v>
      </c>
      <c r="AU205" s="201" t="s">
        <v>83</v>
      </c>
      <c r="AY205" s="17" t="s">
        <v>220</v>
      </c>
      <c r="BE205" s="202">
        <f t="shared" si="44"/>
        <v>0</v>
      </c>
      <c r="BF205" s="202">
        <f t="shared" si="45"/>
        <v>0</v>
      </c>
      <c r="BG205" s="202">
        <f t="shared" si="46"/>
        <v>0</v>
      </c>
      <c r="BH205" s="202">
        <f t="shared" si="47"/>
        <v>0</v>
      </c>
      <c r="BI205" s="202">
        <f t="shared" si="48"/>
        <v>0</v>
      </c>
      <c r="BJ205" s="17" t="s">
        <v>89</v>
      </c>
      <c r="BK205" s="202">
        <f t="shared" si="49"/>
        <v>0</v>
      </c>
      <c r="BL205" s="17" t="s">
        <v>557</v>
      </c>
      <c r="BM205" s="201" t="s">
        <v>935</v>
      </c>
    </row>
    <row r="206" spans="1:65" s="2" customFormat="1" ht="21.75" customHeight="1">
      <c r="A206" s="34"/>
      <c r="B206" s="35"/>
      <c r="C206" s="190" t="s">
        <v>576</v>
      </c>
      <c r="D206" s="190" t="s">
        <v>222</v>
      </c>
      <c r="E206" s="191" t="s">
        <v>2402</v>
      </c>
      <c r="F206" s="192" t="s">
        <v>2403</v>
      </c>
      <c r="G206" s="193" t="s">
        <v>2330</v>
      </c>
      <c r="H206" s="194">
        <v>19.2</v>
      </c>
      <c r="I206" s="195"/>
      <c r="J206" s="196">
        <f t="shared" si="40"/>
        <v>0</v>
      </c>
      <c r="K206" s="192" t="s">
        <v>1</v>
      </c>
      <c r="L206" s="39"/>
      <c r="M206" s="197" t="s">
        <v>1</v>
      </c>
      <c r="N206" s="198" t="s">
        <v>42</v>
      </c>
      <c r="O206" s="71"/>
      <c r="P206" s="199">
        <f t="shared" si="41"/>
        <v>0</v>
      </c>
      <c r="Q206" s="199">
        <v>0</v>
      </c>
      <c r="R206" s="199">
        <f t="shared" si="42"/>
        <v>0</v>
      </c>
      <c r="S206" s="199">
        <v>0</v>
      </c>
      <c r="T206" s="200">
        <f t="shared" si="43"/>
        <v>0</v>
      </c>
      <c r="U206" s="34"/>
      <c r="V206" s="34"/>
      <c r="W206" s="34"/>
      <c r="X206" s="34"/>
      <c r="Y206" s="34"/>
      <c r="Z206" s="34"/>
      <c r="AA206" s="34"/>
      <c r="AB206" s="34"/>
      <c r="AC206" s="34"/>
      <c r="AD206" s="34"/>
      <c r="AE206" s="34"/>
      <c r="AR206" s="201" t="s">
        <v>557</v>
      </c>
      <c r="AT206" s="201" t="s">
        <v>222</v>
      </c>
      <c r="AU206" s="201" t="s">
        <v>83</v>
      </c>
      <c r="AY206" s="17" t="s">
        <v>220</v>
      </c>
      <c r="BE206" s="202">
        <f t="shared" si="44"/>
        <v>0</v>
      </c>
      <c r="BF206" s="202">
        <f t="shared" si="45"/>
        <v>0</v>
      </c>
      <c r="BG206" s="202">
        <f t="shared" si="46"/>
        <v>0</v>
      </c>
      <c r="BH206" s="202">
        <f t="shared" si="47"/>
        <v>0</v>
      </c>
      <c r="BI206" s="202">
        <f t="shared" si="48"/>
        <v>0</v>
      </c>
      <c r="BJ206" s="17" t="s">
        <v>89</v>
      </c>
      <c r="BK206" s="202">
        <f t="shared" si="49"/>
        <v>0</v>
      </c>
      <c r="BL206" s="17" t="s">
        <v>557</v>
      </c>
      <c r="BM206" s="201" t="s">
        <v>945</v>
      </c>
    </row>
    <row r="207" spans="1:65" s="2" customFormat="1" ht="16.5" customHeight="1">
      <c r="A207" s="34"/>
      <c r="B207" s="35"/>
      <c r="C207" s="190" t="s">
        <v>580</v>
      </c>
      <c r="D207" s="190" t="s">
        <v>222</v>
      </c>
      <c r="E207" s="191" t="s">
        <v>2404</v>
      </c>
      <c r="F207" s="192" t="s">
        <v>2405</v>
      </c>
      <c r="G207" s="193" t="s">
        <v>2330</v>
      </c>
      <c r="H207" s="194">
        <v>18</v>
      </c>
      <c r="I207" s="195"/>
      <c r="J207" s="196">
        <f t="shared" si="40"/>
        <v>0</v>
      </c>
      <c r="K207" s="192" t="s">
        <v>1</v>
      </c>
      <c r="L207" s="39"/>
      <c r="M207" s="197" t="s">
        <v>1</v>
      </c>
      <c r="N207" s="198" t="s">
        <v>42</v>
      </c>
      <c r="O207" s="71"/>
      <c r="P207" s="199">
        <f t="shared" si="41"/>
        <v>0</v>
      </c>
      <c r="Q207" s="199">
        <v>0</v>
      </c>
      <c r="R207" s="199">
        <f t="shared" si="42"/>
        <v>0</v>
      </c>
      <c r="S207" s="199">
        <v>0</v>
      </c>
      <c r="T207" s="200">
        <f t="shared" si="43"/>
        <v>0</v>
      </c>
      <c r="U207" s="34"/>
      <c r="V207" s="34"/>
      <c r="W207" s="34"/>
      <c r="X207" s="34"/>
      <c r="Y207" s="34"/>
      <c r="Z207" s="34"/>
      <c r="AA207" s="34"/>
      <c r="AB207" s="34"/>
      <c r="AC207" s="34"/>
      <c r="AD207" s="34"/>
      <c r="AE207" s="34"/>
      <c r="AR207" s="201" t="s">
        <v>557</v>
      </c>
      <c r="AT207" s="201" t="s">
        <v>222</v>
      </c>
      <c r="AU207" s="201" t="s">
        <v>83</v>
      </c>
      <c r="AY207" s="17" t="s">
        <v>220</v>
      </c>
      <c r="BE207" s="202">
        <f t="shared" si="44"/>
        <v>0</v>
      </c>
      <c r="BF207" s="202">
        <f t="shared" si="45"/>
        <v>0</v>
      </c>
      <c r="BG207" s="202">
        <f t="shared" si="46"/>
        <v>0</v>
      </c>
      <c r="BH207" s="202">
        <f t="shared" si="47"/>
        <v>0</v>
      </c>
      <c r="BI207" s="202">
        <f t="shared" si="48"/>
        <v>0</v>
      </c>
      <c r="BJ207" s="17" t="s">
        <v>89</v>
      </c>
      <c r="BK207" s="202">
        <f t="shared" si="49"/>
        <v>0</v>
      </c>
      <c r="BL207" s="17" t="s">
        <v>557</v>
      </c>
      <c r="BM207" s="201" t="s">
        <v>953</v>
      </c>
    </row>
    <row r="208" spans="1:65" s="2" customFormat="1" ht="16.5" customHeight="1">
      <c r="A208" s="34"/>
      <c r="B208" s="35"/>
      <c r="C208" s="190" t="s">
        <v>585</v>
      </c>
      <c r="D208" s="190" t="s">
        <v>222</v>
      </c>
      <c r="E208" s="191" t="s">
        <v>2406</v>
      </c>
      <c r="F208" s="192" t="s">
        <v>2407</v>
      </c>
      <c r="G208" s="193" t="s">
        <v>867</v>
      </c>
      <c r="H208" s="194">
        <v>12</v>
      </c>
      <c r="I208" s="195"/>
      <c r="J208" s="196">
        <f t="shared" si="40"/>
        <v>0</v>
      </c>
      <c r="K208" s="192" t="s">
        <v>1</v>
      </c>
      <c r="L208" s="39"/>
      <c r="M208" s="197" t="s">
        <v>1</v>
      </c>
      <c r="N208" s="198" t="s">
        <v>42</v>
      </c>
      <c r="O208" s="71"/>
      <c r="P208" s="199">
        <f t="shared" si="41"/>
        <v>0</v>
      </c>
      <c r="Q208" s="199">
        <v>0</v>
      </c>
      <c r="R208" s="199">
        <f t="shared" si="42"/>
        <v>0</v>
      </c>
      <c r="S208" s="199">
        <v>0</v>
      </c>
      <c r="T208" s="200">
        <f t="shared" si="43"/>
        <v>0</v>
      </c>
      <c r="U208" s="34"/>
      <c r="V208" s="34"/>
      <c r="W208" s="34"/>
      <c r="X208" s="34"/>
      <c r="Y208" s="34"/>
      <c r="Z208" s="34"/>
      <c r="AA208" s="34"/>
      <c r="AB208" s="34"/>
      <c r="AC208" s="34"/>
      <c r="AD208" s="34"/>
      <c r="AE208" s="34"/>
      <c r="AR208" s="201" t="s">
        <v>557</v>
      </c>
      <c r="AT208" s="201" t="s">
        <v>222</v>
      </c>
      <c r="AU208" s="201" t="s">
        <v>83</v>
      </c>
      <c r="AY208" s="17" t="s">
        <v>220</v>
      </c>
      <c r="BE208" s="202">
        <f t="shared" si="44"/>
        <v>0</v>
      </c>
      <c r="BF208" s="202">
        <f t="shared" si="45"/>
        <v>0</v>
      </c>
      <c r="BG208" s="202">
        <f t="shared" si="46"/>
        <v>0</v>
      </c>
      <c r="BH208" s="202">
        <f t="shared" si="47"/>
        <v>0</v>
      </c>
      <c r="BI208" s="202">
        <f t="shared" si="48"/>
        <v>0</v>
      </c>
      <c r="BJ208" s="17" t="s">
        <v>89</v>
      </c>
      <c r="BK208" s="202">
        <f t="shared" si="49"/>
        <v>0</v>
      </c>
      <c r="BL208" s="17" t="s">
        <v>557</v>
      </c>
      <c r="BM208" s="201" t="s">
        <v>963</v>
      </c>
    </row>
    <row r="209" spans="1:65" s="2" customFormat="1" ht="16.5" customHeight="1">
      <c r="A209" s="34"/>
      <c r="B209" s="35"/>
      <c r="C209" s="190" t="s">
        <v>602</v>
      </c>
      <c r="D209" s="190" t="s">
        <v>222</v>
      </c>
      <c r="E209" s="191" t="s">
        <v>2408</v>
      </c>
      <c r="F209" s="192" t="s">
        <v>2409</v>
      </c>
      <c r="G209" s="193" t="s">
        <v>867</v>
      </c>
      <c r="H209" s="194">
        <v>540</v>
      </c>
      <c r="I209" s="195"/>
      <c r="J209" s="196">
        <f t="shared" si="40"/>
        <v>0</v>
      </c>
      <c r="K209" s="192" t="s">
        <v>1</v>
      </c>
      <c r="L209" s="39"/>
      <c r="M209" s="197" t="s">
        <v>1</v>
      </c>
      <c r="N209" s="198" t="s">
        <v>42</v>
      </c>
      <c r="O209" s="71"/>
      <c r="P209" s="199">
        <f t="shared" si="41"/>
        <v>0</v>
      </c>
      <c r="Q209" s="199">
        <v>0</v>
      </c>
      <c r="R209" s="199">
        <f t="shared" si="42"/>
        <v>0</v>
      </c>
      <c r="S209" s="199">
        <v>0</v>
      </c>
      <c r="T209" s="200">
        <f t="shared" si="43"/>
        <v>0</v>
      </c>
      <c r="U209" s="34"/>
      <c r="V209" s="34"/>
      <c r="W209" s="34"/>
      <c r="X209" s="34"/>
      <c r="Y209" s="34"/>
      <c r="Z209" s="34"/>
      <c r="AA209" s="34"/>
      <c r="AB209" s="34"/>
      <c r="AC209" s="34"/>
      <c r="AD209" s="34"/>
      <c r="AE209" s="34"/>
      <c r="AR209" s="201" t="s">
        <v>557</v>
      </c>
      <c r="AT209" s="201" t="s">
        <v>222</v>
      </c>
      <c r="AU209" s="201" t="s">
        <v>83</v>
      </c>
      <c r="AY209" s="17" t="s">
        <v>220</v>
      </c>
      <c r="BE209" s="202">
        <f t="shared" si="44"/>
        <v>0</v>
      </c>
      <c r="BF209" s="202">
        <f t="shared" si="45"/>
        <v>0</v>
      </c>
      <c r="BG209" s="202">
        <f t="shared" si="46"/>
        <v>0</v>
      </c>
      <c r="BH209" s="202">
        <f t="shared" si="47"/>
        <v>0</v>
      </c>
      <c r="BI209" s="202">
        <f t="shared" si="48"/>
        <v>0</v>
      </c>
      <c r="BJ209" s="17" t="s">
        <v>89</v>
      </c>
      <c r="BK209" s="202">
        <f t="shared" si="49"/>
        <v>0</v>
      </c>
      <c r="BL209" s="17" t="s">
        <v>557</v>
      </c>
      <c r="BM209" s="201" t="s">
        <v>971</v>
      </c>
    </row>
    <row r="210" spans="1:65" s="2" customFormat="1" ht="16.5" customHeight="1">
      <c r="A210" s="34"/>
      <c r="B210" s="35"/>
      <c r="C210" s="190" t="s">
        <v>614</v>
      </c>
      <c r="D210" s="190" t="s">
        <v>222</v>
      </c>
      <c r="E210" s="191" t="s">
        <v>2410</v>
      </c>
      <c r="F210" s="192" t="s">
        <v>2411</v>
      </c>
      <c r="G210" s="193" t="s">
        <v>2330</v>
      </c>
      <c r="H210" s="194">
        <v>36</v>
      </c>
      <c r="I210" s="195"/>
      <c r="J210" s="196">
        <f t="shared" si="40"/>
        <v>0</v>
      </c>
      <c r="K210" s="192" t="s">
        <v>1</v>
      </c>
      <c r="L210" s="39"/>
      <c r="M210" s="197" t="s">
        <v>1</v>
      </c>
      <c r="N210" s="198" t="s">
        <v>42</v>
      </c>
      <c r="O210" s="71"/>
      <c r="P210" s="199">
        <f t="shared" si="41"/>
        <v>0</v>
      </c>
      <c r="Q210" s="199">
        <v>0</v>
      </c>
      <c r="R210" s="199">
        <f t="shared" si="42"/>
        <v>0</v>
      </c>
      <c r="S210" s="199">
        <v>0</v>
      </c>
      <c r="T210" s="200">
        <f t="shared" si="43"/>
        <v>0</v>
      </c>
      <c r="U210" s="34"/>
      <c r="V210" s="34"/>
      <c r="W210" s="34"/>
      <c r="X210" s="34"/>
      <c r="Y210" s="34"/>
      <c r="Z210" s="34"/>
      <c r="AA210" s="34"/>
      <c r="AB210" s="34"/>
      <c r="AC210" s="34"/>
      <c r="AD210" s="34"/>
      <c r="AE210" s="34"/>
      <c r="AR210" s="201" t="s">
        <v>557</v>
      </c>
      <c r="AT210" s="201" t="s">
        <v>222</v>
      </c>
      <c r="AU210" s="201" t="s">
        <v>83</v>
      </c>
      <c r="AY210" s="17" t="s">
        <v>220</v>
      </c>
      <c r="BE210" s="202">
        <f t="shared" si="44"/>
        <v>0</v>
      </c>
      <c r="BF210" s="202">
        <f t="shared" si="45"/>
        <v>0</v>
      </c>
      <c r="BG210" s="202">
        <f t="shared" si="46"/>
        <v>0</v>
      </c>
      <c r="BH210" s="202">
        <f t="shared" si="47"/>
        <v>0</v>
      </c>
      <c r="BI210" s="202">
        <f t="shared" si="48"/>
        <v>0</v>
      </c>
      <c r="BJ210" s="17" t="s">
        <v>89</v>
      </c>
      <c r="BK210" s="202">
        <f t="shared" si="49"/>
        <v>0</v>
      </c>
      <c r="BL210" s="17" t="s">
        <v>557</v>
      </c>
      <c r="BM210" s="201" t="s">
        <v>979</v>
      </c>
    </row>
    <row r="211" spans="1:65" s="2" customFormat="1" ht="16.5" customHeight="1">
      <c r="A211" s="34"/>
      <c r="B211" s="35"/>
      <c r="C211" s="190" t="s">
        <v>618</v>
      </c>
      <c r="D211" s="190" t="s">
        <v>222</v>
      </c>
      <c r="E211" s="191" t="s">
        <v>2412</v>
      </c>
      <c r="F211" s="192" t="s">
        <v>2413</v>
      </c>
      <c r="G211" s="193" t="s">
        <v>2330</v>
      </c>
      <c r="H211" s="194">
        <v>24</v>
      </c>
      <c r="I211" s="195"/>
      <c r="J211" s="196">
        <f t="shared" si="40"/>
        <v>0</v>
      </c>
      <c r="K211" s="192" t="s">
        <v>1</v>
      </c>
      <c r="L211" s="39"/>
      <c r="M211" s="197" t="s">
        <v>1</v>
      </c>
      <c r="N211" s="198" t="s">
        <v>42</v>
      </c>
      <c r="O211" s="71"/>
      <c r="P211" s="199">
        <f t="shared" si="41"/>
        <v>0</v>
      </c>
      <c r="Q211" s="199">
        <v>0</v>
      </c>
      <c r="R211" s="199">
        <f t="shared" si="42"/>
        <v>0</v>
      </c>
      <c r="S211" s="199">
        <v>0</v>
      </c>
      <c r="T211" s="200">
        <f t="shared" si="43"/>
        <v>0</v>
      </c>
      <c r="U211" s="34"/>
      <c r="V211" s="34"/>
      <c r="W211" s="34"/>
      <c r="X211" s="34"/>
      <c r="Y211" s="34"/>
      <c r="Z211" s="34"/>
      <c r="AA211" s="34"/>
      <c r="AB211" s="34"/>
      <c r="AC211" s="34"/>
      <c r="AD211" s="34"/>
      <c r="AE211" s="34"/>
      <c r="AR211" s="201" t="s">
        <v>557</v>
      </c>
      <c r="AT211" s="201" t="s">
        <v>222</v>
      </c>
      <c r="AU211" s="201" t="s">
        <v>83</v>
      </c>
      <c r="AY211" s="17" t="s">
        <v>220</v>
      </c>
      <c r="BE211" s="202">
        <f t="shared" si="44"/>
        <v>0</v>
      </c>
      <c r="BF211" s="202">
        <f t="shared" si="45"/>
        <v>0</v>
      </c>
      <c r="BG211" s="202">
        <f t="shared" si="46"/>
        <v>0</v>
      </c>
      <c r="BH211" s="202">
        <f t="shared" si="47"/>
        <v>0</v>
      </c>
      <c r="BI211" s="202">
        <f t="shared" si="48"/>
        <v>0</v>
      </c>
      <c r="BJ211" s="17" t="s">
        <v>89</v>
      </c>
      <c r="BK211" s="202">
        <f t="shared" si="49"/>
        <v>0</v>
      </c>
      <c r="BL211" s="17" t="s">
        <v>557</v>
      </c>
      <c r="BM211" s="201" t="s">
        <v>989</v>
      </c>
    </row>
    <row r="212" spans="1:65" s="2" customFormat="1" ht="24">
      <c r="A212" s="34"/>
      <c r="B212" s="35"/>
      <c r="C212" s="190" t="s">
        <v>623</v>
      </c>
      <c r="D212" s="190" t="s">
        <v>222</v>
      </c>
      <c r="E212" s="191" t="s">
        <v>2414</v>
      </c>
      <c r="F212" s="192" t="s">
        <v>2415</v>
      </c>
      <c r="G212" s="193" t="s">
        <v>2330</v>
      </c>
      <c r="H212" s="194">
        <v>48</v>
      </c>
      <c r="I212" s="195"/>
      <c r="J212" s="196">
        <f t="shared" si="40"/>
        <v>0</v>
      </c>
      <c r="K212" s="192" t="s">
        <v>1</v>
      </c>
      <c r="L212" s="39"/>
      <c r="M212" s="197" t="s">
        <v>1</v>
      </c>
      <c r="N212" s="198" t="s">
        <v>42</v>
      </c>
      <c r="O212" s="71"/>
      <c r="P212" s="199">
        <f t="shared" si="41"/>
        <v>0</v>
      </c>
      <c r="Q212" s="199">
        <v>0</v>
      </c>
      <c r="R212" s="199">
        <f t="shared" si="42"/>
        <v>0</v>
      </c>
      <c r="S212" s="199">
        <v>0</v>
      </c>
      <c r="T212" s="200">
        <f t="shared" si="43"/>
        <v>0</v>
      </c>
      <c r="U212" s="34"/>
      <c r="V212" s="34"/>
      <c r="W212" s="34"/>
      <c r="X212" s="34"/>
      <c r="Y212" s="34"/>
      <c r="Z212" s="34"/>
      <c r="AA212" s="34"/>
      <c r="AB212" s="34"/>
      <c r="AC212" s="34"/>
      <c r="AD212" s="34"/>
      <c r="AE212" s="34"/>
      <c r="AR212" s="201" t="s">
        <v>557</v>
      </c>
      <c r="AT212" s="201" t="s">
        <v>222</v>
      </c>
      <c r="AU212" s="201" t="s">
        <v>83</v>
      </c>
      <c r="AY212" s="17" t="s">
        <v>220</v>
      </c>
      <c r="BE212" s="202">
        <f t="shared" si="44"/>
        <v>0</v>
      </c>
      <c r="BF212" s="202">
        <f t="shared" si="45"/>
        <v>0</v>
      </c>
      <c r="BG212" s="202">
        <f t="shared" si="46"/>
        <v>0</v>
      </c>
      <c r="BH212" s="202">
        <f t="shared" si="47"/>
        <v>0</v>
      </c>
      <c r="BI212" s="202">
        <f t="shared" si="48"/>
        <v>0</v>
      </c>
      <c r="BJ212" s="17" t="s">
        <v>89</v>
      </c>
      <c r="BK212" s="202">
        <f t="shared" si="49"/>
        <v>0</v>
      </c>
      <c r="BL212" s="17" t="s">
        <v>557</v>
      </c>
      <c r="BM212" s="201" t="s">
        <v>1000</v>
      </c>
    </row>
    <row r="213" spans="1:65" s="2" customFormat="1" ht="24">
      <c r="A213" s="34"/>
      <c r="B213" s="35"/>
      <c r="C213" s="190" t="s">
        <v>628</v>
      </c>
      <c r="D213" s="190" t="s">
        <v>222</v>
      </c>
      <c r="E213" s="191" t="s">
        <v>2416</v>
      </c>
      <c r="F213" s="192" t="s">
        <v>2417</v>
      </c>
      <c r="G213" s="193" t="s">
        <v>2330</v>
      </c>
      <c r="H213" s="194">
        <v>3</v>
      </c>
      <c r="I213" s="195"/>
      <c r="J213" s="196">
        <f t="shared" si="40"/>
        <v>0</v>
      </c>
      <c r="K213" s="192" t="s">
        <v>1</v>
      </c>
      <c r="L213" s="39"/>
      <c r="M213" s="197" t="s">
        <v>1</v>
      </c>
      <c r="N213" s="198" t="s">
        <v>42</v>
      </c>
      <c r="O213" s="71"/>
      <c r="P213" s="199">
        <f t="shared" si="41"/>
        <v>0</v>
      </c>
      <c r="Q213" s="199">
        <v>0</v>
      </c>
      <c r="R213" s="199">
        <f t="shared" si="42"/>
        <v>0</v>
      </c>
      <c r="S213" s="199">
        <v>0</v>
      </c>
      <c r="T213" s="200">
        <f t="shared" si="43"/>
        <v>0</v>
      </c>
      <c r="U213" s="34"/>
      <c r="V213" s="34"/>
      <c r="W213" s="34"/>
      <c r="X213" s="34"/>
      <c r="Y213" s="34"/>
      <c r="Z213" s="34"/>
      <c r="AA213" s="34"/>
      <c r="AB213" s="34"/>
      <c r="AC213" s="34"/>
      <c r="AD213" s="34"/>
      <c r="AE213" s="34"/>
      <c r="AR213" s="201" t="s">
        <v>557</v>
      </c>
      <c r="AT213" s="201" t="s">
        <v>222</v>
      </c>
      <c r="AU213" s="201" t="s">
        <v>83</v>
      </c>
      <c r="AY213" s="17" t="s">
        <v>220</v>
      </c>
      <c r="BE213" s="202">
        <f t="shared" si="44"/>
        <v>0</v>
      </c>
      <c r="BF213" s="202">
        <f t="shared" si="45"/>
        <v>0</v>
      </c>
      <c r="BG213" s="202">
        <f t="shared" si="46"/>
        <v>0</v>
      </c>
      <c r="BH213" s="202">
        <f t="shared" si="47"/>
        <v>0</v>
      </c>
      <c r="BI213" s="202">
        <f t="shared" si="48"/>
        <v>0</v>
      </c>
      <c r="BJ213" s="17" t="s">
        <v>89</v>
      </c>
      <c r="BK213" s="202">
        <f t="shared" si="49"/>
        <v>0</v>
      </c>
      <c r="BL213" s="17" t="s">
        <v>557</v>
      </c>
      <c r="BM213" s="201" t="s">
        <v>1009</v>
      </c>
    </row>
    <row r="214" spans="1:65" s="2" customFormat="1" ht="16.5" customHeight="1">
      <c r="A214" s="34"/>
      <c r="B214" s="35"/>
      <c r="C214" s="190" t="s">
        <v>633</v>
      </c>
      <c r="D214" s="190" t="s">
        <v>222</v>
      </c>
      <c r="E214" s="191" t="s">
        <v>2418</v>
      </c>
      <c r="F214" s="192" t="s">
        <v>2419</v>
      </c>
      <c r="G214" s="193" t="s">
        <v>2330</v>
      </c>
      <c r="H214" s="194">
        <v>2.64</v>
      </c>
      <c r="I214" s="195"/>
      <c r="J214" s="196">
        <f t="shared" si="40"/>
        <v>0</v>
      </c>
      <c r="K214" s="192" t="s">
        <v>1</v>
      </c>
      <c r="L214" s="39"/>
      <c r="M214" s="197" t="s">
        <v>1</v>
      </c>
      <c r="N214" s="198" t="s">
        <v>42</v>
      </c>
      <c r="O214" s="71"/>
      <c r="P214" s="199">
        <f t="shared" si="41"/>
        <v>0</v>
      </c>
      <c r="Q214" s="199">
        <v>0</v>
      </c>
      <c r="R214" s="199">
        <f t="shared" si="42"/>
        <v>0</v>
      </c>
      <c r="S214" s="199">
        <v>0</v>
      </c>
      <c r="T214" s="200">
        <f t="shared" si="43"/>
        <v>0</v>
      </c>
      <c r="U214" s="34"/>
      <c r="V214" s="34"/>
      <c r="W214" s="34"/>
      <c r="X214" s="34"/>
      <c r="Y214" s="34"/>
      <c r="Z214" s="34"/>
      <c r="AA214" s="34"/>
      <c r="AB214" s="34"/>
      <c r="AC214" s="34"/>
      <c r="AD214" s="34"/>
      <c r="AE214" s="34"/>
      <c r="AR214" s="201" t="s">
        <v>557</v>
      </c>
      <c r="AT214" s="201" t="s">
        <v>222</v>
      </c>
      <c r="AU214" s="201" t="s">
        <v>83</v>
      </c>
      <c r="AY214" s="17" t="s">
        <v>220</v>
      </c>
      <c r="BE214" s="202">
        <f t="shared" si="44"/>
        <v>0</v>
      </c>
      <c r="BF214" s="202">
        <f t="shared" si="45"/>
        <v>0</v>
      </c>
      <c r="BG214" s="202">
        <f t="shared" si="46"/>
        <v>0</v>
      </c>
      <c r="BH214" s="202">
        <f t="shared" si="47"/>
        <v>0</v>
      </c>
      <c r="BI214" s="202">
        <f t="shared" si="48"/>
        <v>0</v>
      </c>
      <c r="BJ214" s="17" t="s">
        <v>89</v>
      </c>
      <c r="BK214" s="202">
        <f t="shared" si="49"/>
        <v>0</v>
      </c>
      <c r="BL214" s="17" t="s">
        <v>557</v>
      </c>
      <c r="BM214" s="201" t="s">
        <v>1016</v>
      </c>
    </row>
    <row r="215" spans="2:63" s="12" customFormat="1" ht="25.9" customHeight="1">
      <c r="B215" s="174"/>
      <c r="C215" s="175"/>
      <c r="D215" s="176" t="s">
        <v>75</v>
      </c>
      <c r="E215" s="177" t="s">
        <v>1798</v>
      </c>
      <c r="F215" s="177" t="s">
        <v>2420</v>
      </c>
      <c r="G215" s="175"/>
      <c r="H215" s="175"/>
      <c r="I215" s="178"/>
      <c r="J215" s="179">
        <f>BK215</f>
        <v>0</v>
      </c>
      <c r="K215" s="175"/>
      <c r="L215" s="180"/>
      <c r="M215" s="181"/>
      <c r="N215" s="182"/>
      <c r="O215" s="182"/>
      <c r="P215" s="183">
        <f>P216+SUM(P217:P323)</f>
        <v>0</v>
      </c>
      <c r="Q215" s="182"/>
      <c r="R215" s="183">
        <f>R216+SUM(R217:R323)</f>
        <v>0</v>
      </c>
      <c r="S215" s="182"/>
      <c r="T215" s="184">
        <f>T216+SUM(T217:T323)</f>
        <v>0</v>
      </c>
      <c r="AR215" s="185" t="s">
        <v>83</v>
      </c>
      <c r="AT215" s="186" t="s">
        <v>75</v>
      </c>
      <c r="AU215" s="186" t="s">
        <v>76</v>
      </c>
      <c r="AY215" s="185" t="s">
        <v>220</v>
      </c>
      <c r="BK215" s="187">
        <f>BK216+SUM(BK217:BK323)</f>
        <v>0</v>
      </c>
    </row>
    <row r="216" spans="1:65" s="2" customFormat="1" ht="24">
      <c r="A216" s="34"/>
      <c r="B216" s="35"/>
      <c r="C216" s="190" t="s">
        <v>638</v>
      </c>
      <c r="D216" s="190" t="s">
        <v>222</v>
      </c>
      <c r="E216" s="191" t="s">
        <v>2421</v>
      </c>
      <c r="F216" s="192" t="s">
        <v>2422</v>
      </c>
      <c r="G216" s="193" t="s">
        <v>867</v>
      </c>
      <c r="H216" s="194">
        <v>12</v>
      </c>
      <c r="I216" s="195"/>
      <c r="J216" s="196">
        <f aca="true" t="shared" si="50" ref="J216:J247">ROUND(I216*H216,2)</f>
        <v>0</v>
      </c>
      <c r="K216" s="192" t="s">
        <v>1</v>
      </c>
      <c r="L216" s="39"/>
      <c r="M216" s="197" t="s">
        <v>1</v>
      </c>
      <c r="N216" s="198" t="s">
        <v>42</v>
      </c>
      <c r="O216" s="71"/>
      <c r="P216" s="199">
        <f aca="true" t="shared" si="51" ref="P216:P247">O216*H216</f>
        <v>0</v>
      </c>
      <c r="Q216" s="199">
        <v>0</v>
      </c>
      <c r="R216" s="199">
        <f aca="true" t="shared" si="52" ref="R216:R247">Q216*H216</f>
        <v>0</v>
      </c>
      <c r="S216" s="199">
        <v>0</v>
      </c>
      <c r="T216" s="200">
        <f aca="true" t="shared" si="53" ref="T216:T247">S216*H216</f>
        <v>0</v>
      </c>
      <c r="U216" s="34"/>
      <c r="V216" s="34"/>
      <c r="W216" s="34"/>
      <c r="X216" s="34"/>
      <c r="Y216" s="34"/>
      <c r="Z216" s="34"/>
      <c r="AA216" s="34"/>
      <c r="AB216" s="34"/>
      <c r="AC216" s="34"/>
      <c r="AD216" s="34"/>
      <c r="AE216" s="34"/>
      <c r="AR216" s="201" t="s">
        <v>557</v>
      </c>
      <c r="AT216" s="201" t="s">
        <v>222</v>
      </c>
      <c r="AU216" s="201" t="s">
        <v>83</v>
      </c>
      <c r="AY216" s="17" t="s">
        <v>220</v>
      </c>
      <c r="BE216" s="202">
        <f aca="true" t="shared" si="54" ref="BE216:BE247">IF(N216="základní",J216,0)</f>
        <v>0</v>
      </c>
      <c r="BF216" s="202">
        <f aca="true" t="shared" si="55" ref="BF216:BF247">IF(N216="snížená",J216,0)</f>
        <v>0</v>
      </c>
      <c r="BG216" s="202">
        <f aca="true" t="shared" si="56" ref="BG216:BG247">IF(N216="zákl. přenesená",J216,0)</f>
        <v>0</v>
      </c>
      <c r="BH216" s="202">
        <f aca="true" t="shared" si="57" ref="BH216:BH247">IF(N216="sníž. přenesená",J216,0)</f>
        <v>0</v>
      </c>
      <c r="BI216" s="202">
        <f aca="true" t="shared" si="58" ref="BI216:BI247">IF(N216="nulová",J216,0)</f>
        <v>0</v>
      </c>
      <c r="BJ216" s="17" t="s">
        <v>89</v>
      </c>
      <c r="BK216" s="202">
        <f aca="true" t="shared" si="59" ref="BK216:BK247">ROUND(I216*H216,2)</f>
        <v>0</v>
      </c>
      <c r="BL216" s="17" t="s">
        <v>557</v>
      </c>
      <c r="BM216" s="201" t="s">
        <v>1026</v>
      </c>
    </row>
    <row r="217" spans="1:65" s="2" customFormat="1" ht="24">
      <c r="A217" s="34"/>
      <c r="B217" s="35"/>
      <c r="C217" s="190" t="s">
        <v>643</v>
      </c>
      <c r="D217" s="190" t="s">
        <v>222</v>
      </c>
      <c r="E217" s="191" t="s">
        <v>2423</v>
      </c>
      <c r="F217" s="192" t="s">
        <v>2424</v>
      </c>
      <c r="G217" s="193" t="s">
        <v>867</v>
      </c>
      <c r="H217" s="194">
        <v>24</v>
      </c>
      <c r="I217" s="195"/>
      <c r="J217" s="196">
        <f t="shared" si="50"/>
        <v>0</v>
      </c>
      <c r="K217" s="192" t="s">
        <v>1</v>
      </c>
      <c r="L217" s="39"/>
      <c r="M217" s="197" t="s">
        <v>1</v>
      </c>
      <c r="N217" s="198" t="s">
        <v>42</v>
      </c>
      <c r="O217" s="71"/>
      <c r="P217" s="199">
        <f t="shared" si="51"/>
        <v>0</v>
      </c>
      <c r="Q217" s="199">
        <v>0</v>
      </c>
      <c r="R217" s="199">
        <f t="shared" si="52"/>
        <v>0</v>
      </c>
      <c r="S217" s="199">
        <v>0</v>
      </c>
      <c r="T217" s="200">
        <f t="shared" si="53"/>
        <v>0</v>
      </c>
      <c r="U217" s="34"/>
      <c r="V217" s="34"/>
      <c r="W217" s="34"/>
      <c r="X217" s="34"/>
      <c r="Y217" s="34"/>
      <c r="Z217" s="34"/>
      <c r="AA217" s="34"/>
      <c r="AB217" s="34"/>
      <c r="AC217" s="34"/>
      <c r="AD217" s="34"/>
      <c r="AE217" s="34"/>
      <c r="AR217" s="201" t="s">
        <v>557</v>
      </c>
      <c r="AT217" s="201" t="s">
        <v>222</v>
      </c>
      <c r="AU217" s="201" t="s">
        <v>83</v>
      </c>
      <c r="AY217" s="17" t="s">
        <v>220</v>
      </c>
      <c r="BE217" s="202">
        <f t="shared" si="54"/>
        <v>0</v>
      </c>
      <c r="BF217" s="202">
        <f t="shared" si="55"/>
        <v>0</v>
      </c>
      <c r="BG217" s="202">
        <f t="shared" si="56"/>
        <v>0</v>
      </c>
      <c r="BH217" s="202">
        <f t="shared" si="57"/>
        <v>0</v>
      </c>
      <c r="BI217" s="202">
        <f t="shared" si="58"/>
        <v>0</v>
      </c>
      <c r="BJ217" s="17" t="s">
        <v>89</v>
      </c>
      <c r="BK217" s="202">
        <f t="shared" si="59"/>
        <v>0</v>
      </c>
      <c r="BL217" s="17" t="s">
        <v>557</v>
      </c>
      <c r="BM217" s="201" t="s">
        <v>1035</v>
      </c>
    </row>
    <row r="218" spans="1:65" s="2" customFormat="1" ht="16.5" customHeight="1">
      <c r="A218" s="34"/>
      <c r="B218" s="35"/>
      <c r="C218" s="190" t="s">
        <v>648</v>
      </c>
      <c r="D218" s="190" t="s">
        <v>222</v>
      </c>
      <c r="E218" s="191" t="s">
        <v>2425</v>
      </c>
      <c r="F218" s="192" t="s">
        <v>2426</v>
      </c>
      <c r="G218" s="193" t="s">
        <v>867</v>
      </c>
      <c r="H218" s="194">
        <v>12</v>
      </c>
      <c r="I218" s="195"/>
      <c r="J218" s="196">
        <f t="shared" si="50"/>
        <v>0</v>
      </c>
      <c r="K218" s="192" t="s">
        <v>1</v>
      </c>
      <c r="L218" s="39"/>
      <c r="M218" s="197" t="s">
        <v>1</v>
      </c>
      <c r="N218" s="198" t="s">
        <v>42</v>
      </c>
      <c r="O218" s="71"/>
      <c r="P218" s="199">
        <f t="shared" si="51"/>
        <v>0</v>
      </c>
      <c r="Q218" s="199">
        <v>0</v>
      </c>
      <c r="R218" s="199">
        <f t="shared" si="52"/>
        <v>0</v>
      </c>
      <c r="S218" s="199">
        <v>0</v>
      </c>
      <c r="T218" s="200">
        <f t="shared" si="53"/>
        <v>0</v>
      </c>
      <c r="U218" s="34"/>
      <c r="V218" s="34"/>
      <c r="W218" s="34"/>
      <c r="X218" s="34"/>
      <c r="Y218" s="34"/>
      <c r="Z218" s="34"/>
      <c r="AA218" s="34"/>
      <c r="AB218" s="34"/>
      <c r="AC218" s="34"/>
      <c r="AD218" s="34"/>
      <c r="AE218" s="34"/>
      <c r="AR218" s="201" t="s">
        <v>557</v>
      </c>
      <c r="AT218" s="201" t="s">
        <v>222</v>
      </c>
      <c r="AU218" s="201" t="s">
        <v>83</v>
      </c>
      <c r="AY218" s="17" t="s">
        <v>220</v>
      </c>
      <c r="BE218" s="202">
        <f t="shared" si="54"/>
        <v>0</v>
      </c>
      <c r="BF218" s="202">
        <f t="shared" si="55"/>
        <v>0</v>
      </c>
      <c r="BG218" s="202">
        <f t="shared" si="56"/>
        <v>0</v>
      </c>
      <c r="BH218" s="202">
        <f t="shared" si="57"/>
        <v>0</v>
      </c>
      <c r="BI218" s="202">
        <f t="shared" si="58"/>
        <v>0</v>
      </c>
      <c r="BJ218" s="17" t="s">
        <v>89</v>
      </c>
      <c r="BK218" s="202">
        <f t="shared" si="59"/>
        <v>0</v>
      </c>
      <c r="BL218" s="17" t="s">
        <v>557</v>
      </c>
      <c r="BM218" s="201" t="s">
        <v>1044</v>
      </c>
    </row>
    <row r="219" spans="1:65" s="2" customFormat="1" ht="16.5" customHeight="1">
      <c r="A219" s="34"/>
      <c r="B219" s="35"/>
      <c r="C219" s="190" t="s">
        <v>653</v>
      </c>
      <c r="D219" s="190" t="s">
        <v>222</v>
      </c>
      <c r="E219" s="191" t="s">
        <v>2427</v>
      </c>
      <c r="F219" s="192" t="s">
        <v>2428</v>
      </c>
      <c r="G219" s="193" t="s">
        <v>867</v>
      </c>
      <c r="H219" s="194">
        <v>4.8</v>
      </c>
      <c r="I219" s="195"/>
      <c r="J219" s="196">
        <f t="shared" si="50"/>
        <v>0</v>
      </c>
      <c r="K219" s="192" t="s">
        <v>1</v>
      </c>
      <c r="L219" s="39"/>
      <c r="M219" s="197" t="s">
        <v>1</v>
      </c>
      <c r="N219" s="198" t="s">
        <v>42</v>
      </c>
      <c r="O219" s="71"/>
      <c r="P219" s="199">
        <f t="shared" si="51"/>
        <v>0</v>
      </c>
      <c r="Q219" s="199">
        <v>0</v>
      </c>
      <c r="R219" s="199">
        <f t="shared" si="52"/>
        <v>0</v>
      </c>
      <c r="S219" s="199">
        <v>0</v>
      </c>
      <c r="T219" s="200">
        <f t="shared" si="53"/>
        <v>0</v>
      </c>
      <c r="U219" s="34"/>
      <c r="V219" s="34"/>
      <c r="W219" s="34"/>
      <c r="X219" s="34"/>
      <c r="Y219" s="34"/>
      <c r="Z219" s="34"/>
      <c r="AA219" s="34"/>
      <c r="AB219" s="34"/>
      <c r="AC219" s="34"/>
      <c r="AD219" s="34"/>
      <c r="AE219" s="34"/>
      <c r="AR219" s="201" t="s">
        <v>557</v>
      </c>
      <c r="AT219" s="201" t="s">
        <v>222</v>
      </c>
      <c r="AU219" s="201" t="s">
        <v>83</v>
      </c>
      <c r="AY219" s="17" t="s">
        <v>220</v>
      </c>
      <c r="BE219" s="202">
        <f t="shared" si="54"/>
        <v>0</v>
      </c>
      <c r="BF219" s="202">
        <f t="shared" si="55"/>
        <v>0</v>
      </c>
      <c r="BG219" s="202">
        <f t="shared" si="56"/>
        <v>0</v>
      </c>
      <c r="BH219" s="202">
        <f t="shared" si="57"/>
        <v>0</v>
      </c>
      <c r="BI219" s="202">
        <f t="shared" si="58"/>
        <v>0</v>
      </c>
      <c r="BJ219" s="17" t="s">
        <v>89</v>
      </c>
      <c r="BK219" s="202">
        <f t="shared" si="59"/>
        <v>0</v>
      </c>
      <c r="BL219" s="17" t="s">
        <v>557</v>
      </c>
      <c r="BM219" s="201" t="s">
        <v>1055</v>
      </c>
    </row>
    <row r="220" spans="1:65" s="2" customFormat="1" ht="24">
      <c r="A220" s="34"/>
      <c r="B220" s="35"/>
      <c r="C220" s="190" t="s">
        <v>658</v>
      </c>
      <c r="D220" s="190" t="s">
        <v>222</v>
      </c>
      <c r="E220" s="191" t="s">
        <v>2429</v>
      </c>
      <c r="F220" s="192" t="s">
        <v>2430</v>
      </c>
      <c r="G220" s="193" t="s">
        <v>867</v>
      </c>
      <c r="H220" s="194">
        <v>60</v>
      </c>
      <c r="I220" s="195"/>
      <c r="J220" s="196">
        <f t="shared" si="50"/>
        <v>0</v>
      </c>
      <c r="K220" s="192" t="s">
        <v>1</v>
      </c>
      <c r="L220" s="39"/>
      <c r="M220" s="197" t="s">
        <v>1</v>
      </c>
      <c r="N220" s="198" t="s">
        <v>42</v>
      </c>
      <c r="O220" s="71"/>
      <c r="P220" s="199">
        <f t="shared" si="51"/>
        <v>0</v>
      </c>
      <c r="Q220" s="199">
        <v>0</v>
      </c>
      <c r="R220" s="199">
        <f t="shared" si="52"/>
        <v>0</v>
      </c>
      <c r="S220" s="199">
        <v>0</v>
      </c>
      <c r="T220" s="200">
        <f t="shared" si="53"/>
        <v>0</v>
      </c>
      <c r="U220" s="34"/>
      <c r="V220" s="34"/>
      <c r="W220" s="34"/>
      <c r="X220" s="34"/>
      <c r="Y220" s="34"/>
      <c r="Z220" s="34"/>
      <c r="AA220" s="34"/>
      <c r="AB220" s="34"/>
      <c r="AC220" s="34"/>
      <c r="AD220" s="34"/>
      <c r="AE220" s="34"/>
      <c r="AR220" s="201" t="s">
        <v>557</v>
      </c>
      <c r="AT220" s="201" t="s">
        <v>222</v>
      </c>
      <c r="AU220" s="201" t="s">
        <v>83</v>
      </c>
      <c r="AY220" s="17" t="s">
        <v>220</v>
      </c>
      <c r="BE220" s="202">
        <f t="shared" si="54"/>
        <v>0</v>
      </c>
      <c r="BF220" s="202">
        <f t="shared" si="55"/>
        <v>0</v>
      </c>
      <c r="BG220" s="202">
        <f t="shared" si="56"/>
        <v>0</v>
      </c>
      <c r="BH220" s="202">
        <f t="shared" si="57"/>
        <v>0</v>
      </c>
      <c r="BI220" s="202">
        <f t="shared" si="58"/>
        <v>0</v>
      </c>
      <c r="BJ220" s="17" t="s">
        <v>89</v>
      </c>
      <c r="BK220" s="202">
        <f t="shared" si="59"/>
        <v>0</v>
      </c>
      <c r="BL220" s="17" t="s">
        <v>557</v>
      </c>
      <c r="BM220" s="201" t="s">
        <v>1065</v>
      </c>
    </row>
    <row r="221" spans="1:65" s="2" customFormat="1" ht="16.5" customHeight="1">
      <c r="A221" s="34"/>
      <c r="B221" s="35"/>
      <c r="C221" s="190" t="s">
        <v>662</v>
      </c>
      <c r="D221" s="190" t="s">
        <v>222</v>
      </c>
      <c r="E221" s="191" t="s">
        <v>2431</v>
      </c>
      <c r="F221" s="192" t="s">
        <v>2432</v>
      </c>
      <c r="G221" s="193" t="s">
        <v>867</v>
      </c>
      <c r="H221" s="194">
        <v>60</v>
      </c>
      <c r="I221" s="195"/>
      <c r="J221" s="196">
        <f t="shared" si="50"/>
        <v>0</v>
      </c>
      <c r="K221" s="192" t="s">
        <v>1</v>
      </c>
      <c r="L221" s="39"/>
      <c r="M221" s="197" t="s">
        <v>1</v>
      </c>
      <c r="N221" s="198" t="s">
        <v>42</v>
      </c>
      <c r="O221" s="71"/>
      <c r="P221" s="199">
        <f t="shared" si="51"/>
        <v>0</v>
      </c>
      <c r="Q221" s="199">
        <v>0</v>
      </c>
      <c r="R221" s="199">
        <f t="shared" si="52"/>
        <v>0</v>
      </c>
      <c r="S221" s="199">
        <v>0</v>
      </c>
      <c r="T221" s="200">
        <f t="shared" si="53"/>
        <v>0</v>
      </c>
      <c r="U221" s="34"/>
      <c r="V221" s="34"/>
      <c r="W221" s="34"/>
      <c r="X221" s="34"/>
      <c r="Y221" s="34"/>
      <c r="Z221" s="34"/>
      <c r="AA221" s="34"/>
      <c r="AB221" s="34"/>
      <c r="AC221" s="34"/>
      <c r="AD221" s="34"/>
      <c r="AE221" s="34"/>
      <c r="AR221" s="201" t="s">
        <v>557</v>
      </c>
      <c r="AT221" s="201" t="s">
        <v>222</v>
      </c>
      <c r="AU221" s="201" t="s">
        <v>83</v>
      </c>
      <c r="AY221" s="17" t="s">
        <v>220</v>
      </c>
      <c r="BE221" s="202">
        <f t="shared" si="54"/>
        <v>0</v>
      </c>
      <c r="BF221" s="202">
        <f t="shared" si="55"/>
        <v>0</v>
      </c>
      <c r="BG221" s="202">
        <f t="shared" si="56"/>
        <v>0</v>
      </c>
      <c r="BH221" s="202">
        <f t="shared" si="57"/>
        <v>0</v>
      </c>
      <c r="BI221" s="202">
        <f t="shared" si="58"/>
        <v>0</v>
      </c>
      <c r="BJ221" s="17" t="s">
        <v>89</v>
      </c>
      <c r="BK221" s="202">
        <f t="shared" si="59"/>
        <v>0</v>
      </c>
      <c r="BL221" s="17" t="s">
        <v>557</v>
      </c>
      <c r="BM221" s="201" t="s">
        <v>1075</v>
      </c>
    </row>
    <row r="222" spans="1:65" s="2" customFormat="1" ht="24">
      <c r="A222" s="34"/>
      <c r="B222" s="35"/>
      <c r="C222" s="190" t="s">
        <v>666</v>
      </c>
      <c r="D222" s="190" t="s">
        <v>222</v>
      </c>
      <c r="E222" s="191" t="s">
        <v>2433</v>
      </c>
      <c r="F222" s="192" t="s">
        <v>2434</v>
      </c>
      <c r="G222" s="193" t="s">
        <v>867</v>
      </c>
      <c r="H222" s="194">
        <v>138.4</v>
      </c>
      <c r="I222" s="195"/>
      <c r="J222" s="196">
        <f t="shared" si="50"/>
        <v>0</v>
      </c>
      <c r="K222" s="192" t="s">
        <v>1</v>
      </c>
      <c r="L222" s="39"/>
      <c r="M222" s="197" t="s">
        <v>1</v>
      </c>
      <c r="N222" s="198" t="s">
        <v>42</v>
      </c>
      <c r="O222" s="71"/>
      <c r="P222" s="199">
        <f t="shared" si="51"/>
        <v>0</v>
      </c>
      <c r="Q222" s="199">
        <v>0</v>
      </c>
      <c r="R222" s="199">
        <f t="shared" si="52"/>
        <v>0</v>
      </c>
      <c r="S222" s="199">
        <v>0</v>
      </c>
      <c r="T222" s="200">
        <f t="shared" si="53"/>
        <v>0</v>
      </c>
      <c r="U222" s="34"/>
      <c r="V222" s="34"/>
      <c r="W222" s="34"/>
      <c r="X222" s="34"/>
      <c r="Y222" s="34"/>
      <c r="Z222" s="34"/>
      <c r="AA222" s="34"/>
      <c r="AB222" s="34"/>
      <c r="AC222" s="34"/>
      <c r="AD222" s="34"/>
      <c r="AE222" s="34"/>
      <c r="AR222" s="201" t="s">
        <v>557</v>
      </c>
      <c r="AT222" s="201" t="s">
        <v>222</v>
      </c>
      <c r="AU222" s="201" t="s">
        <v>83</v>
      </c>
      <c r="AY222" s="17" t="s">
        <v>220</v>
      </c>
      <c r="BE222" s="202">
        <f t="shared" si="54"/>
        <v>0</v>
      </c>
      <c r="BF222" s="202">
        <f t="shared" si="55"/>
        <v>0</v>
      </c>
      <c r="BG222" s="202">
        <f t="shared" si="56"/>
        <v>0</v>
      </c>
      <c r="BH222" s="202">
        <f t="shared" si="57"/>
        <v>0</v>
      </c>
      <c r="BI222" s="202">
        <f t="shared" si="58"/>
        <v>0</v>
      </c>
      <c r="BJ222" s="17" t="s">
        <v>89</v>
      </c>
      <c r="BK222" s="202">
        <f t="shared" si="59"/>
        <v>0</v>
      </c>
      <c r="BL222" s="17" t="s">
        <v>557</v>
      </c>
      <c r="BM222" s="201" t="s">
        <v>1080</v>
      </c>
    </row>
    <row r="223" spans="1:65" s="2" customFormat="1" ht="16.5" customHeight="1">
      <c r="A223" s="34"/>
      <c r="B223" s="35"/>
      <c r="C223" s="190" t="s">
        <v>674</v>
      </c>
      <c r="D223" s="190" t="s">
        <v>222</v>
      </c>
      <c r="E223" s="191" t="s">
        <v>2435</v>
      </c>
      <c r="F223" s="192" t="s">
        <v>2436</v>
      </c>
      <c r="G223" s="193" t="s">
        <v>867</v>
      </c>
      <c r="H223" s="194">
        <v>228</v>
      </c>
      <c r="I223" s="195"/>
      <c r="J223" s="196">
        <f t="shared" si="50"/>
        <v>0</v>
      </c>
      <c r="K223" s="192" t="s">
        <v>1</v>
      </c>
      <c r="L223" s="39"/>
      <c r="M223" s="197" t="s">
        <v>1</v>
      </c>
      <c r="N223" s="198" t="s">
        <v>42</v>
      </c>
      <c r="O223" s="71"/>
      <c r="P223" s="199">
        <f t="shared" si="51"/>
        <v>0</v>
      </c>
      <c r="Q223" s="199">
        <v>0</v>
      </c>
      <c r="R223" s="199">
        <f t="shared" si="52"/>
        <v>0</v>
      </c>
      <c r="S223" s="199">
        <v>0</v>
      </c>
      <c r="T223" s="200">
        <f t="shared" si="53"/>
        <v>0</v>
      </c>
      <c r="U223" s="34"/>
      <c r="V223" s="34"/>
      <c r="W223" s="34"/>
      <c r="X223" s="34"/>
      <c r="Y223" s="34"/>
      <c r="Z223" s="34"/>
      <c r="AA223" s="34"/>
      <c r="AB223" s="34"/>
      <c r="AC223" s="34"/>
      <c r="AD223" s="34"/>
      <c r="AE223" s="34"/>
      <c r="AR223" s="201" t="s">
        <v>557</v>
      </c>
      <c r="AT223" s="201" t="s">
        <v>222</v>
      </c>
      <c r="AU223" s="201" t="s">
        <v>83</v>
      </c>
      <c r="AY223" s="17" t="s">
        <v>220</v>
      </c>
      <c r="BE223" s="202">
        <f t="shared" si="54"/>
        <v>0</v>
      </c>
      <c r="BF223" s="202">
        <f t="shared" si="55"/>
        <v>0</v>
      </c>
      <c r="BG223" s="202">
        <f t="shared" si="56"/>
        <v>0</v>
      </c>
      <c r="BH223" s="202">
        <f t="shared" si="57"/>
        <v>0</v>
      </c>
      <c r="BI223" s="202">
        <f t="shared" si="58"/>
        <v>0</v>
      </c>
      <c r="BJ223" s="17" t="s">
        <v>89</v>
      </c>
      <c r="BK223" s="202">
        <f t="shared" si="59"/>
        <v>0</v>
      </c>
      <c r="BL223" s="17" t="s">
        <v>557</v>
      </c>
      <c r="BM223" s="201" t="s">
        <v>1089</v>
      </c>
    </row>
    <row r="224" spans="1:65" s="2" customFormat="1" ht="24">
      <c r="A224" s="34"/>
      <c r="B224" s="35"/>
      <c r="C224" s="190" t="s">
        <v>679</v>
      </c>
      <c r="D224" s="190" t="s">
        <v>222</v>
      </c>
      <c r="E224" s="191" t="s">
        <v>2437</v>
      </c>
      <c r="F224" s="192" t="s">
        <v>2438</v>
      </c>
      <c r="G224" s="193" t="s">
        <v>867</v>
      </c>
      <c r="H224" s="194">
        <v>26.4</v>
      </c>
      <c r="I224" s="195"/>
      <c r="J224" s="196">
        <f t="shared" si="50"/>
        <v>0</v>
      </c>
      <c r="K224" s="192" t="s">
        <v>1</v>
      </c>
      <c r="L224" s="39"/>
      <c r="M224" s="197" t="s">
        <v>1</v>
      </c>
      <c r="N224" s="198" t="s">
        <v>42</v>
      </c>
      <c r="O224" s="71"/>
      <c r="P224" s="199">
        <f t="shared" si="51"/>
        <v>0</v>
      </c>
      <c r="Q224" s="199">
        <v>0</v>
      </c>
      <c r="R224" s="199">
        <f t="shared" si="52"/>
        <v>0</v>
      </c>
      <c r="S224" s="199">
        <v>0</v>
      </c>
      <c r="T224" s="200">
        <f t="shared" si="53"/>
        <v>0</v>
      </c>
      <c r="U224" s="34"/>
      <c r="V224" s="34"/>
      <c r="W224" s="34"/>
      <c r="X224" s="34"/>
      <c r="Y224" s="34"/>
      <c r="Z224" s="34"/>
      <c r="AA224" s="34"/>
      <c r="AB224" s="34"/>
      <c r="AC224" s="34"/>
      <c r="AD224" s="34"/>
      <c r="AE224" s="34"/>
      <c r="AR224" s="201" t="s">
        <v>557</v>
      </c>
      <c r="AT224" s="201" t="s">
        <v>222</v>
      </c>
      <c r="AU224" s="201" t="s">
        <v>83</v>
      </c>
      <c r="AY224" s="17" t="s">
        <v>220</v>
      </c>
      <c r="BE224" s="202">
        <f t="shared" si="54"/>
        <v>0</v>
      </c>
      <c r="BF224" s="202">
        <f t="shared" si="55"/>
        <v>0</v>
      </c>
      <c r="BG224" s="202">
        <f t="shared" si="56"/>
        <v>0</v>
      </c>
      <c r="BH224" s="202">
        <f t="shared" si="57"/>
        <v>0</v>
      </c>
      <c r="BI224" s="202">
        <f t="shared" si="58"/>
        <v>0</v>
      </c>
      <c r="BJ224" s="17" t="s">
        <v>89</v>
      </c>
      <c r="BK224" s="202">
        <f t="shared" si="59"/>
        <v>0</v>
      </c>
      <c r="BL224" s="17" t="s">
        <v>557</v>
      </c>
      <c r="BM224" s="201" t="s">
        <v>1096</v>
      </c>
    </row>
    <row r="225" spans="1:65" s="2" customFormat="1" ht="24">
      <c r="A225" s="34"/>
      <c r="B225" s="35"/>
      <c r="C225" s="190" t="s">
        <v>684</v>
      </c>
      <c r="D225" s="190" t="s">
        <v>222</v>
      </c>
      <c r="E225" s="191" t="s">
        <v>2439</v>
      </c>
      <c r="F225" s="192" t="s">
        <v>2440</v>
      </c>
      <c r="G225" s="193" t="s">
        <v>1500</v>
      </c>
      <c r="H225" s="194">
        <v>36</v>
      </c>
      <c r="I225" s="195"/>
      <c r="J225" s="196">
        <f t="shared" si="50"/>
        <v>0</v>
      </c>
      <c r="K225" s="192" t="s">
        <v>1</v>
      </c>
      <c r="L225" s="39"/>
      <c r="M225" s="197" t="s">
        <v>1</v>
      </c>
      <c r="N225" s="198" t="s">
        <v>42</v>
      </c>
      <c r="O225" s="71"/>
      <c r="P225" s="199">
        <f t="shared" si="51"/>
        <v>0</v>
      </c>
      <c r="Q225" s="199">
        <v>0</v>
      </c>
      <c r="R225" s="199">
        <f t="shared" si="52"/>
        <v>0</v>
      </c>
      <c r="S225" s="199">
        <v>0</v>
      </c>
      <c r="T225" s="200">
        <f t="shared" si="53"/>
        <v>0</v>
      </c>
      <c r="U225" s="34"/>
      <c r="V225" s="34"/>
      <c r="W225" s="34"/>
      <c r="X225" s="34"/>
      <c r="Y225" s="34"/>
      <c r="Z225" s="34"/>
      <c r="AA225" s="34"/>
      <c r="AB225" s="34"/>
      <c r="AC225" s="34"/>
      <c r="AD225" s="34"/>
      <c r="AE225" s="34"/>
      <c r="AR225" s="201" t="s">
        <v>557</v>
      </c>
      <c r="AT225" s="201" t="s">
        <v>222</v>
      </c>
      <c r="AU225" s="201" t="s">
        <v>83</v>
      </c>
      <c r="AY225" s="17" t="s">
        <v>220</v>
      </c>
      <c r="BE225" s="202">
        <f t="shared" si="54"/>
        <v>0</v>
      </c>
      <c r="BF225" s="202">
        <f t="shared" si="55"/>
        <v>0</v>
      </c>
      <c r="BG225" s="202">
        <f t="shared" si="56"/>
        <v>0</v>
      </c>
      <c r="BH225" s="202">
        <f t="shared" si="57"/>
        <v>0</v>
      </c>
      <c r="BI225" s="202">
        <f t="shared" si="58"/>
        <v>0</v>
      </c>
      <c r="BJ225" s="17" t="s">
        <v>89</v>
      </c>
      <c r="BK225" s="202">
        <f t="shared" si="59"/>
        <v>0</v>
      </c>
      <c r="BL225" s="17" t="s">
        <v>557</v>
      </c>
      <c r="BM225" s="201" t="s">
        <v>1106</v>
      </c>
    </row>
    <row r="226" spans="1:65" s="2" customFormat="1" ht="21.75" customHeight="1">
      <c r="A226" s="34"/>
      <c r="B226" s="35"/>
      <c r="C226" s="190" t="s">
        <v>688</v>
      </c>
      <c r="D226" s="190" t="s">
        <v>222</v>
      </c>
      <c r="E226" s="191" t="s">
        <v>2441</v>
      </c>
      <c r="F226" s="192" t="s">
        <v>2442</v>
      </c>
      <c r="G226" s="193" t="s">
        <v>867</v>
      </c>
      <c r="H226" s="194">
        <v>2.4</v>
      </c>
      <c r="I226" s="195"/>
      <c r="J226" s="196">
        <f t="shared" si="50"/>
        <v>0</v>
      </c>
      <c r="K226" s="192" t="s">
        <v>1</v>
      </c>
      <c r="L226" s="39"/>
      <c r="M226" s="197" t="s">
        <v>1</v>
      </c>
      <c r="N226" s="198" t="s">
        <v>42</v>
      </c>
      <c r="O226" s="71"/>
      <c r="P226" s="199">
        <f t="shared" si="51"/>
        <v>0</v>
      </c>
      <c r="Q226" s="199">
        <v>0</v>
      </c>
      <c r="R226" s="199">
        <f t="shared" si="52"/>
        <v>0</v>
      </c>
      <c r="S226" s="199">
        <v>0</v>
      </c>
      <c r="T226" s="200">
        <f t="shared" si="53"/>
        <v>0</v>
      </c>
      <c r="U226" s="34"/>
      <c r="V226" s="34"/>
      <c r="W226" s="34"/>
      <c r="X226" s="34"/>
      <c r="Y226" s="34"/>
      <c r="Z226" s="34"/>
      <c r="AA226" s="34"/>
      <c r="AB226" s="34"/>
      <c r="AC226" s="34"/>
      <c r="AD226" s="34"/>
      <c r="AE226" s="34"/>
      <c r="AR226" s="201" t="s">
        <v>557</v>
      </c>
      <c r="AT226" s="201" t="s">
        <v>222</v>
      </c>
      <c r="AU226" s="201" t="s">
        <v>83</v>
      </c>
      <c r="AY226" s="17" t="s">
        <v>220</v>
      </c>
      <c r="BE226" s="202">
        <f t="shared" si="54"/>
        <v>0</v>
      </c>
      <c r="BF226" s="202">
        <f t="shared" si="55"/>
        <v>0</v>
      </c>
      <c r="BG226" s="202">
        <f t="shared" si="56"/>
        <v>0</v>
      </c>
      <c r="BH226" s="202">
        <f t="shared" si="57"/>
        <v>0</v>
      </c>
      <c r="BI226" s="202">
        <f t="shared" si="58"/>
        <v>0</v>
      </c>
      <c r="BJ226" s="17" t="s">
        <v>89</v>
      </c>
      <c r="BK226" s="202">
        <f t="shared" si="59"/>
        <v>0</v>
      </c>
      <c r="BL226" s="17" t="s">
        <v>557</v>
      </c>
      <c r="BM226" s="201" t="s">
        <v>1116</v>
      </c>
    </row>
    <row r="227" spans="1:65" s="2" customFormat="1" ht="16.5" customHeight="1">
      <c r="A227" s="34"/>
      <c r="B227" s="35"/>
      <c r="C227" s="190" t="s">
        <v>692</v>
      </c>
      <c r="D227" s="190" t="s">
        <v>222</v>
      </c>
      <c r="E227" s="191" t="s">
        <v>2443</v>
      </c>
      <c r="F227" s="192" t="s">
        <v>2444</v>
      </c>
      <c r="G227" s="193" t="s">
        <v>867</v>
      </c>
      <c r="H227" s="194">
        <v>2.4</v>
      </c>
      <c r="I227" s="195"/>
      <c r="J227" s="196">
        <f t="shared" si="50"/>
        <v>0</v>
      </c>
      <c r="K227" s="192" t="s">
        <v>1</v>
      </c>
      <c r="L227" s="39"/>
      <c r="M227" s="197" t="s">
        <v>1</v>
      </c>
      <c r="N227" s="198" t="s">
        <v>42</v>
      </c>
      <c r="O227" s="71"/>
      <c r="P227" s="199">
        <f t="shared" si="51"/>
        <v>0</v>
      </c>
      <c r="Q227" s="199">
        <v>0</v>
      </c>
      <c r="R227" s="199">
        <f t="shared" si="52"/>
        <v>0</v>
      </c>
      <c r="S227" s="199">
        <v>0</v>
      </c>
      <c r="T227" s="200">
        <f t="shared" si="53"/>
        <v>0</v>
      </c>
      <c r="U227" s="34"/>
      <c r="V227" s="34"/>
      <c r="W227" s="34"/>
      <c r="X227" s="34"/>
      <c r="Y227" s="34"/>
      <c r="Z227" s="34"/>
      <c r="AA227" s="34"/>
      <c r="AB227" s="34"/>
      <c r="AC227" s="34"/>
      <c r="AD227" s="34"/>
      <c r="AE227" s="34"/>
      <c r="AR227" s="201" t="s">
        <v>557</v>
      </c>
      <c r="AT227" s="201" t="s">
        <v>222</v>
      </c>
      <c r="AU227" s="201" t="s">
        <v>83</v>
      </c>
      <c r="AY227" s="17" t="s">
        <v>220</v>
      </c>
      <c r="BE227" s="202">
        <f t="shared" si="54"/>
        <v>0</v>
      </c>
      <c r="BF227" s="202">
        <f t="shared" si="55"/>
        <v>0</v>
      </c>
      <c r="BG227" s="202">
        <f t="shared" si="56"/>
        <v>0</v>
      </c>
      <c r="BH227" s="202">
        <f t="shared" si="57"/>
        <v>0</v>
      </c>
      <c r="BI227" s="202">
        <f t="shared" si="58"/>
        <v>0</v>
      </c>
      <c r="BJ227" s="17" t="s">
        <v>89</v>
      </c>
      <c r="BK227" s="202">
        <f t="shared" si="59"/>
        <v>0</v>
      </c>
      <c r="BL227" s="17" t="s">
        <v>557</v>
      </c>
      <c r="BM227" s="201" t="s">
        <v>1125</v>
      </c>
    </row>
    <row r="228" spans="1:65" s="2" customFormat="1" ht="24">
      <c r="A228" s="34"/>
      <c r="B228" s="35"/>
      <c r="C228" s="190" t="s">
        <v>696</v>
      </c>
      <c r="D228" s="190" t="s">
        <v>222</v>
      </c>
      <c r="E228" s="191" t="s">
        <v>2445</v>
      </c>
      <c r="F228" s="192" t="s">
        <v>2446</v>
      </c>
      <c r="G228" s="193" t="s">
        <v>867</v>
      </c>
      <c r="H228" s="194">
        <v>7.2</v>
      </c>
      <c r="I228" s="195"/>
      <c r="J228" s="196">
        <f t="shared" si="50"/>
        <v>0</v>
      </c>
      <c r="K228" s="192" t="s">
        <v>1</v>
      </c>
      <c r="L228" s="39"/>
      <c r="M228" s="197" t="s">
        <v>1</v>
      </c>
      <c r="N228" s="198" t="s">
        <v>42</v>
      </c>
      <c r="O228" s="71"/>
      <c r="P228" s="199">
        <f t="shared" si="51"/>
        <v>0</v>
      </c>
      <c r="Q228" s="199">
        <v>0</v>
      </c>
      <c r="R228" s="199">
        <f t="shared" si="52"/>
        <v>0</v>
      </c>
      <c r="S228" s="199">
        <v>0</v>
      </c>
      <c r="T228" s="200">
        <f t="shared" si="53"/>
        <v>0</v>
      </c>
      <c r="U228" s="34"/>
      <c r="V228" s="34"/>
      <c r="W228" s="34"/>
      <c r="X228" s="34"/>
      <c r="Y228" s="34"/>
      <c r="Z228" s="34"/>
      <c r="AA228" s="34"/>
      <c r="AB228" s="34"/>
      <c r="AC228" s="34"/>
      <c r="AD228" s="34"/>
      <c r="AE228" s="34"/>
      <c r="AR228" s="201" t="s">
        <v>557</v>
      </c>
      <c r="AT228" s="201" t="s">
        <v>222</v>
      </c>
      <c r="AU228" s="201" t="s">
        <v>83</v>
      </c>
      <c r="AY228" s="17" t="s">
        <v>220</v>
      </c>
      <c r="BE228" s="202">
        <f t="shared" si="54"/>
        <v>0</v>
      </c>
      <c r="BF228" s="202">
        <f t="shared" si="55"/>
        <v>0</v>
      </c>
      <c r="BG228" s="202">
        <f t="shared" si="56"/>
        <v>0</v>
      </c>
      <c r="BH228" s="202">
        <f t="shared" si="57"/>
        <v>0</v>
      </c>
      <c r="BI228" s="202">
        <f t="shared" si="58"/>
        <v>0</v>
      </c>
      <c r="BJ228" s="17" t="s">
        <v>89</v>
      </c>
      <c r="BK228" s="202">
        <f t="shared" si="59"/>
        <v>0</v>
      </c>
      <c r="BL228" s="17" t="s">
        <v>557</v>
      </c>
      <c r="BM228" s="201" t="s">
        <v>1135</v>
      </c>
    </row>
    <row r="229" spans="1:65" s="2" customFormat="1" ht="24">
      <c r="A229" s="34"/>
      <c r="B229" s="35"/>
      <c r="C229" s="190" t="s">
        <v>701</v>
      </c>
      <c r="D229" s="190" t="s">
        <v>222</v>
      </c>
      <c r="E229" s="191" t="s">
        <v>2447</v>
      </c>
      <c r="F229" s="192" t="s">
        <v>2448</v>
      </c>
      <c r="G229" s="193" t="s">
        <v>1500</v>
      </c>
      <c r="H229" s="194">
        <v>18</v>
      </c>
      <c r="I229" s="195"/>
      <c r="J229" s="196">
        <f t="shared" si="50"/>
        <v>0</v>
      </c>
      <c r="K229" s="192" t="s">
        <v>1</v>
      </c>
      <c r="L229" s="39"/>
      <c r="M229" s="197" t="s">
        <v>1</v>
      </c>
      <c r="N229" s="198" t="s">
        <v>42</v>
      </c>
      <c r="O229" s="71"/>
      <c r="P229" s="199">
        <f t="shared" si="51"/>
        <v>0</v>
      </c>
      <c r="Q229" s="199">
        <v>0</v>
      </c>
      <c r="R229" s="199">
        <f t="shared" si="52"/>
        <v>0</v>
      </c>
      <c r="S229" s="199">
        <v>0</v>
      </c>
      <c r="T229" s="200">
        <f t="shared" si="53"/>
        <v>0</v>
      </c>
      <c r="U229" s="34"/>
      <c r="V229" s="34"/>
      <c r="W229" s="34"/>
      <c r="X229" s="34"/>
      <c r="Y229" s="34"/>
      <c r="Z229" s="34"/>
      <c r="AA229" s="34"/>
      <c r="AB229" s="34"/>
      <c r="AC229" s="34"/>
      <c r="AD229" s="34"/>
      <c r="AE229" s="34"/>
      <c r="AR229" s="201" t="s">
        <v>557</v>
      </c>
      <c r="AT229" s="201" t="s">
        <v>222</v>
      </c>
      <c r="AU229" s="201" t="s">
        <v>83</v>
      </c>
      <c r="AY229" s="17" t="s">
        <v>220</v>
      </c>
      <c r="BE229" s="202">
        <f t="shared" si="54"/>
        <v>0</v>
      </c>
      <c r="BF229" s="202">
        <f t="shared" si="55"/>
        <v>0</v>
      </c>
      <c r="BG229" s="202">
        <f t="shared" si="56"/>
        <v>0</v>
      </c>
      <c r="BH229" s="202">
        <f t="shared" si="57"/>
        <v>0</v>
      </c>
      <c r="BI229" s="202">
        <f t="shared" si="58"/>
        <v>0</v>
      </c>
      <c r="BJ229" s="17" t="s">
        <v>89</v>
      </c>
      <c r="BK229" s="202">
        <f t="shared" si="59"/>
        <v>0</v>
      </c>
      <c r="BL229" s="17" t="s">
        <v>557</v>
      </c>
      <c r="BM229" s="201" t="s">
        <v>1147</v>
      </c>
    </row>
    <row r="230" spans="1:65" s="2" customFormat="1" ht="16.5" customHeight="1">
      <c r="A230" s="34"/>
      <c r="B230" s="35"/>
      <c r="C230" s="190" t="s">
        <v>706</v>
      </c>
      <c r="D230" s="190" t="s">
        <v>222</v>
      </c>
      <c r="E230" s="191" t="s">
        <v>2449</v>
      </c>
      <c r="F230" s="192" t="s">
        <v>2450</v>
      </c>
      <c r="G230" s="193" t="s">
        <v>1500</v>
      </c>
      <c r="H230" s="194">
        <v>264</v>
      </c>
      <c r="I230" s="195"/>
      <c r="J230" s="196">
        <f t="shared" si="50"/>
        <v>0</v>
      </c>
      <c r="K230" s="192" t="s">
        <v>1</v>
      </c>
      <c r="L230" s="39"/>
      <c r="M230" s="197" t="s">
        <v>1</v>
      </c>
      <c r="N230" s="198" t="s">
        <v>42</v>
      </c>
      <c r="O230" s="71"/>
      <c r="P230" s="199">
        <f t="shared" si="51"/>
        <v>0</v>
      </c>
      <c r="Q230" s="199">
        <v>0</v>
      </c>
      <c r="R230" s="199">
        <f t="shared" si="52"/>
        <v>0</v>
      </c>
      <c r="S230" s="199">
        <v>0</v>
      </c>
      <c r="T230" s="200">
        <f t="shared" si="53"/>
        <v>0</v>
      </c>
      <c r="U230" s="34"/>
      <c r="V230" s="34"/>
      <c r="W230" s="34"/>
      <c r="X230" s="34"/>
      <c r="Y230" s="34"/>
      <c r="Z230" s="34"/>
      <c r="AA230" s="34"/>
      <c r="AB230" s="34"/>
      <c r="AC230" s="34"/>
      <c r="AD230" s="34"/>
      <c r="AE230" s="34"/>
      <c r="AR230" s="201" t="s">
        <v>557</v>
      </c>
      <c r="AT230" s="201" t="s">
        <v>222</v>
      </c>
      <c r="AU230" s="201" t="s">
        <v>83</v>
      </c>
      <c r="AY230" s="17" t="s">
        <v>220</v>
      </c>
      <c r="BE230" s="202">
        <f t="shared" si="54"/>
        <v>0</v>
      </c>
      <c r="BF230" s="202">
        <f t="shared" si="55"/>
        <v>0</v>
      </c>
      <c r="BG230" s="202">
        <f t="shared" si="56"/>
        <v>0</v>
      </c>
      <c r="BH230" s="202">
        <f t="shared" si="57"/>
        <v>0</v>
      </c>
      <c r="BI230" s="202">
        <f t="shared" si="58"/>
        <v>0</v>
      </c>
      <c r="BJ230" s="17" t="s">
        <v>89</v>
      </c>
      <c r="BK230" s="202">
        <f t="shared" si="59"/>
        <v>0</v>
      </c>
      <c r="BL230" s="17" t="s">
        <v>557</v>
      </c>
      <c r="BM230" s="201" t="s">
        <v>1156</v>
      </c>
    </row>
    <row r="231" spans="1:65" s="2" customFormat="1" ht="16.5" customHeight="1">
      <c r="A231" s="34"/>
      <c r="B231" s="35"/>
      <c r="C231" s="190" t="s">
        <v>712</v>
      </c>
      <c r="D231" s="190" t="s">
        <v>222</v>
      </c>
      <c r="E231" s="191" t="s">
        <v>2451</v>
      </c>
      <c r="F231" s="192" t="s">
        <v>2452</v>
      </c>
      <c r="G231" s="193" t="s">
        <v>1500</v>
      </c>
      <c r="H231" s="194">
        <v>180</v>
      </c>
      <c r="I231" s="195"/>
      <c r="J231" s="196">
        <f t="shared" si="50"/>
        <v>0</v>
      </c>
      <c r="K231" s="192" t="s">
        <v>1</v>
      </c>
      <c r="L231" s="39"/>
      <c r="M231" s="197" t="s">
        <v>1</v>
      </c>
      <c r="N231" s="198" t="s">
        <v>42</v>
      </c>
      <c r="O231" s="71"/>
      <c r="P231" s="199">
        <f t="shared" si="51"/>
        <v>0</v>
      </c>
      <c r="Q231" s="199">
        <v>0</v>
      </c>
      <c r="R231" s="199">
        <f t="shared" si="52"/>
        <v>0</v>
      </c>
      <c r="S231" s="199">
        <v>0</v>
      </c>
      <c r="T231" s="200">
        <f t="shared" si="53"/>
        <v>0</v>
      </c>
      <c r="U231" s="34"/>
      <c r="V231" s="34"/>
      <c r="W231" s="34"/>
      <c r="X231" s="34"/>
      <c r="Y231" s="34"/>
      <c r="Z231" s="34"/>
      <c r="AA231" s="34"/>
      <c r="AB231" s="34"/>
      <c r="AC231" s="34"/>
      <c r="AD231" s="34"/>
      <c r="AE231" s="34"/>
      <c r="AR231" s="201" t="s">
        <v>557</v>
      </c>
      <c r="AT231" s="201" t="s">
        <v>222</v>
      </c>
      <c r="AU231" s="201" t="s">
        <v>83</v>
      </c>
      <c r="AY231" s="17" t="s">
        <v>220</v>
      </c>
      <c r="BE231" s="202">
        <f t="shared" si="54"/>
        <v>0</v>
      </c>
      <c r="BF231" s="202">
        <f t="shared" si="55"/>
        <v>0</v>
      </c>
      <c r="BG231" s="202">
        <f t="shared" si="56"/>
        <v>0</v>
      </c>
      <c r="BH231" s="202">
        <f t="shared" si="57"/>
        <v>0</v>
      </c>
      <c r="BI231" s="202">
        <f t="shared" si="58"/>
        <v>0</v>
      </c>
      <c r="BJ231" s="17" t="s">
        <v>89</v>
      </c>
      <c r="BK231" s="202">
        <f t="shared" si="59"/>
        <v>0</v>
      </c>
      <c r="BL231" s="17" t="s">
        <v>557</v>
      </c>
      <c r="BM231" s="201" t="s">
        <v>1167</v>
      </c>
    </row>
    <row r="232" spans="1:65" s="2" customFormat="1" ht="16.5" customHeight="1">
      <c r="A232" s="34"/>
      <c r="B232" s="35"/>
      <c r="C232" s="190" t="s">
        <v>717</v>
      </c>
      <c r="D232" s="190" t="s">
        <v>222</v>
      </c>
      <c r="E232" s="191" t="s">
        <v>2453</v>
      </c>
      <c r="F232" s="192" t="s">
        <v>2454</v>
      </c>
      <c r="G232" s="193" t="s">
        <v>867</v>
      </c>
      <c r="H232" s="194">
        <v>72</v>
      </c>
      <c r="I232" s="195"/>
      <c r="J232" s="196">
        <f t="shared" si="50"/>
        <v>0</v>
      </c>
      <c r="K232" s="192" t="s">
        <v>1</v>
      </c>
      <c r="L232" s="39"/>
      <c r="M232" s="197" t="s">
        <v>1</v>
      </c>
      <c r="N232" s="198" t="s">
        <v>42</v>
      </c>
      <c r="O232" s="71"/>
      <c r="P232" s="199">
        <f t="shared" si="51"/>
        <v>0</v>
      </c>
      <c r="Q232" s="199">
        <v>0</v>
      </c>
      <c r="R232" s="199">
        <f t="shared" si="52"/>
        <v>0</v>
      </c>
      <c r="S232" s="199">
        <v>0</v>
      </c>
      <c r="T232" s="200">
        <f t="shared" si="53"/>
        <v>0</v>
      </c>
      <c r="U232" s="34"/>
      <c r="V232" s="34"/>
      <c r="W232" s="34"/>
      <c r="X232" s="34"/>
      <c r="Y232" s="34"/>
      <c r="Z232" s="34"/>
      <c r="AA232" s="34"/>
      <c r="AB232" s="34"/>
      <c r="AC232" s="34"/>
      <c r="AD232" s="34"/>
      <c r="AE232" s="34"/>
      <c r="AR232" s="201" t="s">
        <v>557</v>
      </c>
      <c r="AT232" s="201" t="s">
        <v>222</v>
      </c>
      <c r="AU232" s="201" t="s">
        <v>83</v>
      </c>
      <c r="AY232" s="17" t="s">
        <v>220</v>
      </c>
      <c r="BE232" s="202">
        <f t="shared" si="54"/>
        <v>0</v>
      </c>
      <c r="BF232" s="202">
        <f t="shared" si="55"/>
        <v>0</v>
      </c>
      <c r="BG232" s="202">
        <f t="shared" si="56"/>
        <v>0</v>
      </c>
      <c r="BH232" s="202">
        <f t="shared" si="57"/>
        <v>0</v>
      </c>
      <c r="BI232" s="202">
        <f t="shared" si="58"/>
        <v>0</v>
      </c>
      <c r="BJ232" s="17" t="s">
        <v>89</v>
      </c>
      <c r="BK232" s="202">
        <f t="shared" si="59"/>
        <v>0</v>
      </c>
      <c r="BL232" s="17" t="s">
        <v>557</v>
      </c>
      <c r="BM232" s="201" t="s">
        <v>1175</v>
      </c>
    </row>
    <row r="233" spans="1:65" s="2" customFormat="1" ht="16.5" customHeight="1">
      <c r="A233" s="34"/>
      <c r="B233" s="35"/>
      <c r="C233" s="190" t="s">
        <v>721</v>
      </c>
      <c r="D233" s="190" t="s">
        <v>222</v>
      </c>
      <c r="E233" s="191" t="s">
        <v>2455</v>
      </c>
      <c r="F233" s="192" t="s">
        <v>2456</v>
      </c>
      <c r="G233" s="193" t="s">
        <v>867</v>
      </c>
      <c r="H233" s="194">
        <v>264</v>
      </c>
      <c r="I233" s="195"/>
      <c r="J233" s="196">
        <f t="shared" si="50"/>
        <v>0</v>
      </c>
      <c r="K233" s="192" t="s">
        <v>1</v>
      </c>
      <c r="L233" s="39"/>
      <c r="M233" s="197" t="s">
        <v>1</v>
      </c>
      <c r="N233" s="198" t="s">
        <v>42</v>
      </c>
      <c r="O233" s="71"/>
      <c r="P233" s="199">
        <f t="shared" si="51"/>
        <v>0</v>
      </c>
      <c r="Q233" s="199">
        <v>0</v>
      </c>
      <c r="R233" s="199">
        <f t="shared" si="52"/>
        <v>0</v>
      </c>
      <c r="S233" s="199">
        <v>0</v>
      </c>
      <c r="T233" s="200">
        <f t="shared" si="53"/>
        <v>0</v>
      </c>
      <c r="U233" s="34"/>
      <c r="V233" s="34"/>
      <c r="W233" s="34"/>
      <c r="X233" s="34"/>
      <c r="Y233" s="34"/>
      <c r="Z233" s="34"/>
      <c r="AA233" s="34"/>
      <c r="AB233" s="34"/>
      <c r="AC233" s="34"/>
      <c r="AD233" s="34"/>
      <c r="AE233" s="34"/>
      <c r="AR233" s="201" t="s">
        <v>557</v>
      </c>
      <c r="AT233" s="201" t="s">
        <v>222</v>
      </c>
      <c r="AU233" s="201" t="s">
        <v>83</v>
      </c>
      <c r="AY233" s="17" t="s">
        <v>220</v>
      </c>
      <c r="BE233" s="202">
        <f t="shared" si="54"/>
        <v>0</v>
      </c>
      <c r="BF233" s="202">
        <f t="shared" si="55"/>
        <v>0</v>
      </c>
      <c r="BG233" s="202">
        <f t="shared" si="56"/>
        <v>0</v>
      </c>
      <c r="BH233" s="202">
        <f t="shared" si="57"/>
        <v>0</v>
      </c>
      <c r="BI233" s="202">
        <f t="shared" si="58"/>
        <v>0</v>
      </c>
      <c r="BJ233" s="17" t="s">
        <v>89</v>
      </c>
      <c r="BK233" s="202">
        <f t="shared" si="59"/>
        <v>0</v>
      </c>
      <c r="BL233" s="17" t="s">
        <v>557</v>
      </c>
      <c r="BM233" s="201" t="s">
        <v>1185</v>
      </c>
    </row>
    <row r="234" spans="1:65" s="2" customFormat="1" ht="16.5" customHeight="1">
      <c r="A234" s="34"/>
      <c r="B234" s="35"/>
      <c r="C234" s="190" t="s">
        <v>727</v>
      </c>
      <c r="D234" s="190" t="s">
        <v>222</v>
      </c>
      <c r="E234" s="191" t="s">
        <v>2457</v>
      </c>
      <c r="F234" s="192" t="s">
        <v>2458</v>
      </c>
      <c r="G234" s="193" t="s">
        <v>867</v>
      </c>
      <c r="H234" s="194">
        <v>2.4</v>
      </c>
      <c r="I234" s="195"/>
      <c r="J234" s="196">
        <f t="shared" si="50"/>
        <v>0</v>
      </c>
      <c r="K234" s="192" t="s">
        <v>1</v>
      </c>
      <c r="L234" s="39"/>
      <c r="M234" s="197" t="s">
        <v>1</v>
      </c>
      <c r="N234" s="198" t="s">
        <v>42</v>
      </c>
      <c r="O234" s="71"/>
      <c r="P234" s="199">
        <f t="shared" si="51"/>
        <v>0</v>
      </c>
      <c r="Q234" s="199">
        <v>0</v>
      </c>
      <c r="R234" s="199">
        <f t="shared" si="52"/>
        <v>0</v>
      </c>
      <c r="S234" s="199">
        <v>0</v>
      </c>
      <c r="T234" s="200">
        <f t="shared" si="53"/>
        <v>0</v>
      </c>
      <c r="U234" s="34"/>
      <c r="V234" s="34"/>
      <c r="W234" s="34"/>
      <c r="X234" s="34"/>
      <c r="Y234" s="34"/>
      <c r="Z234" s="34"/>
      <c r="AA234" s="34"/>
      <c r="AB234" s="34"/>
      <c r="AC234" s="34"/>
      <c r="AD234" s="34"/>
      <c r="AE234" s="34"/>
      <c r="AR234" s="201" t="s">
        <v>557</v>
      </c>
      <c r="AT234" s="201" t="s">
        <v>222</v>
      </c>
      <c r="AU234" s="201" t="s">
        <v>83</v>
      </c>
      <c r="AY234" s="17" t="s">
        <v>220</v>
      </c>
      <c r="BE234" s="202">
        <f t="shared" si="54"/>
        <v>0</v>
      </c>
      <c r="BF234" s="202">
        <f t="shared" si="55"/>
        <v>0</v>
      </c>
      <c r="BG234" s="202">
        <f t="shared" si="56"/>
        <v>0</v>
      </c>
      <c r="BH234" s="202">
        <f t="shared" si="57"/>
        <v>0</v>
      </c>
      <c r="BI234" s="202">
        <f t="shared" si="58"/>
        <v>0</v>
      </c>
      <c r="BJ234" s="17" t="s">
        <v>89</v>
      </c>
      <c r="BK234" s="202">
        <f t="shared" si="59"/>
        <v>0</v>
      </c>
      <c r="BL234" s="17" t="s">
        <v>557</v>
      </c>
      <c r="BM234" s="201" t="s">
        <v>1194</v>
      </c>
    </row>
    <row r="235" spans="1:65" s="2" customFormat="1" ht="16.5" customHeight="1">
      <c r="A235" s="34"/>
      <c r="B235" s="35"/>
      <c r="C235" s="190" t="s">
        <v>739</v>
      </c>
      <c r="D235" s="190" t="s">
        <v>222</v>
      </c>
      <c r="E235" s="191" t="s">
        <v>2459</v>
      </c>
      <c r="F235" s="192" t="s">
        <v>2460</v>
      </c>
      <c r="G235" s="193" t="s">
        <v>867</v>
      </c>
      <c r="H235" s="194">
        <v>2.4</v>
      </c>
      <c r="I235" s="195"/>
      <c r="J235" s="196">
        <f t="shared" si="50"/>
        <v>0</v>
      </c>
      <c r="K235" s="192" t="s">
        <v>1</v>
      </c>
      <c r="L235" s="39"/>
      <c r="M235" s="197" t="s">
        <v>1</v>
      </c>
      <c r="N235" s="198" t="s">
        <v>42</v>
      </c>
      <c r="O235" s="71"/>
      <c r="P235" s="199">
        <f t="shared" si="51"/>
        <v>0</v>
      </c>
      <c r="Q235" s="199">
        <v>0</v>
      </c>
      <c r="R235" s="199">
        <f t="shared" si="52"/>
        <v>0</v>
      </c>
      <c r="S235" s="199">
        <v>0</v>
      </c>
      <c r="T235" s="200">
        <f t="shared" si="53"/>
        <v>0</v>
      </c>
      <c r="U235" s="34"/>
      <c r="V235" s="34"/>
      <c r="W235" s="34"/>
      <c r="X235" s="34"/>
      <c r="Y235" s="34"/>
      <c r="Z235" s="34"/>
      <c r="AA235" s="34"/>
      <c r="AB235" s="34"/>
      <c r="AC235" s="34"/>
      <c r="AD235" s="34"/>
      <c r="AE235" s="34"/>
      <c r="AR235" s="201" t="s">
        <v>557</v>
      </c>
      <c r="AT235" s="201" t="s">
        <v>222</v>
      </c>
      <c r="AU235" s="201" t="s">
        <v>83</v>
      </c>
      <c r="AY235" s="17" t="s">
        <v>220</v>
      </c>
      <c r="BE235" s="202">
        <f t="shared" si="54"/>
        <v>0</v>
      </c>
      <c r="BF235" s="202">
        <f t="shared" si="55"/>
        <v>0</v>
      </c>
      <c r="BG235" s="202">
        <f t="shared" si="56"/>
        <v>0</v>
      </c>
      <c r="BH235" s="202">
        <f t="shared" si="57"/>
        <v>0</v>
      </c>
      <c r="BI235" s="202">
        <f t="shared" si="58"/>
        <v>0</v>
      </c>
      <c r="BJ235" s="17" t="s">
        <v>89</v>
      </c>
      <c r="BK235" s="202">
        <f t="shared" si="59"/>
        <v>0</v>
      </c>
      <c r="BL235" s="17" t="s">
        <v>557</v>
      </c>
      <c r="BM235" s="201" t="s">
        <v>1204</v>
      </c>
    </row>
    <row r="236" spans="1:65" s="2" customFormat="1" ht="16.5" customHeight="1">
      <c r="A236" s="34"/>
      <c r="B236" s="35"/>
      <c r="C236" s="190" t="s">
        <v>744</v>
      </c>
      <c r="D236" s="190" t="s">
        <v>222</v>
      </c>
      <c r="E236" s="191" t="s">
        <v>2461</v>
      </c>
      <c r="F236" s="192" t="s">
        <v>2462</v>
      </c>
      <c r="G236" s="193" t="s">
        <v>867</v>
      </c>
      <c r="H236" s="194">
        <v>1.2</v>
      </c>
      <c r="I236" s="195"/>
      <c r="J236" s="196">
        <f t="shared" si="50"/>
        <v>0</v>
      </c>
      <c r="K236" s="192" t="s">
        <v>1</v>
      </c>
      <c r="L236" s="39"/>
      <c r="M236" s="197" t="s">
        <v>1</v>
      </c>
      <c r="N236" s="198" t="s">
        <v>42</v>
      </c>
      <c r="O236" s="71"/>
      <c r="P236" s="199">
        <f t="shared" si="51"/>
        <v>0</v>
      </c>
      <c r="Q236" s="199">
        <v>0</v>
      </c>
      <c r="R236" s="199">
        <f t="shared" si="52"/>
        <v>0</v>
      </c>
      <c r="S236" s="199">
        <v>0</v>
      </c>
      <c r="T236" s="200">
        <f t="shared" si="53"/>
        <v>0</v>
      </c>
      <c r="U236" s="34"/>
      <c r="V236" s="34"/>
      <c r="W236" s="34"/>
      <c r="X236" s="34"/>
      <c r="Y236" s="34"/>
      <c r="Z236" s="34"/>
      <c r="AA236" s="34"/>
      <c r="AB236" s="34"/>
      <c r="AC236" s="34"/>
      <c r="AD236" s="34"/>
      <c r="AE236" s="34"/>
      <c r="AR236" s="201" t="s">
        <v>557</v>
      </c>
      <c r="AT236" s="201" t="s">
        <v>222</v>
      </c>
      <c r="AU236" s="201" t="s">
        <v>83</v>
      </c>
      <c r="AY236" s="17" t="s">
        <v>220</v>
      </c>
      <c r="BE236" s="202">
        <f t="shared" si="54"/>
        <v>0</v>
      </c>
      <c r="BF236" s="202">
        <f t="shared" si="55"/>
        <v>0</v>
      </c>
      <c r="BG236" s="202">
        <f t="shared" si="56"/>
        <v>0</v>
      </c>
      <c r="BH236" s="202">
        <f t="shared" si="57"/>
        <v>0</v>
      </c>
      <c r="BI236" s="202">
        <f t="shared" si="58"/>
        <v>0</v>
      </c>
      <c r="BJ236" s="17" t="s">
        <v>89</v>
      </c>
      <c r="BK236" s="202">
        <f t="shared" si="59"/>
        <v>0</v>
      </c>
      <c r="BL236" s="17" t="s">
        <v>557</v>
      </c>
      <c r="BM236" s="201" t="s">
        <v>1213</v>
      </c>
    </row>
    <row r="237" spans="1:65" s="2" customFormat="1" ht="16.5" customHeight="1">
      <c r="A237" s="34"/>
      <c r="B237" s="35"/>
      <c r="C237" s="190" t="s">
        <v>750</v>
      </c>
      <c r="D237" s="190" t="s">
        <v>222</v>
      </c>
      <c r="E237" s="191" t="s">
        <v>2463</v>
      </c>
      <c r="F237" s="192" t="s">
        <v>2464</v>
      </c>
      <c r="G237" s="193" t="s">
        <v>308</v>
      </c>
      <c r="H237" s="194">
        <v>36</v>
      </c>
      <c r="I237" s="195"/>
      <c r="J237" s="196">
        <f t="shared" si="50"/>
        <v>0</v>
      </c>
      <c r="K237" s="192" t="s">
        <v>1</v>
      </c>
      <c r="L237" s="39"/>
      <c r="M237" s="197" t="s">
        <v>1</v>
      </c>
      <c r="N237" s="198" t="s">
        <v>42</v>
      </c>
      <c r="O237" s="71"/>
      <c r="P237" s="199">
        <f t="shared" si="51"/>
        <v>0</v>
      </c>
      <c r="Q237" s="199">
        <v>0</v>
      </c>
      <c r="R237" s="199">
        <f t="shared" si="52"/>
        <v>0</v>
      </c>
      <c r="S237" s="199">
        <v>0</v>
      </c>
      <c r="T237" s="200">
        <f t="shared" si="53"/>
        <v>0</v>
      </c>
      <c r="U237" s="34"/>
      <c r="V237" s="34"/>
      <c r="W237" s="34"/>
      <c r="X237" s="34"/>
      <c r="Y237" s="34"/>
      <c r="Z237" s="34"/>
      <c r="AA237" s="34"/>
      <c r="AB237" s="34"/>
      <c r="AC237" s="34"/>
      <c r="AD237" s="34"/>
      <c r="AE237" s="34"/>
      <c r="AR237" s="201" t="s">
        <v>557</v>
      </c>
      <c r="AT237" s="201" t="s">
        <v>222</v>
      </c>
      <c r="AU237" s="201" t="s">
        <v>83</v>
      </c>
      <c r="AY237" s="17" t="s">
        <v>220</v>
      </c>
      <c r="BE237" s="202">
        <f t="shared" si="54"/>
        <v>0</v>
      </c>
      <c r="BF237" s="202">
        <f t="shared" si="55"/>
        <v>0</v>
      </c>
      <c r="BG237" s="202">
        <f t="shared" si="56"/>
        <v>0</v>
      </c>
      <c r="BH237" s="202">
        <f t="shared" si="57"/>
        <v>0</v>
      </c>
      <c r="BI237" s="202">
        <f t="shared" si="58"/>
        <v>0</v>
      </c>
      <c r="BJ237" s="17" t="s">
        <v>89</v>
      </c>
      <c r="BK237" s="202">
        <f t="shared" si="59"/>
        <v>0</v>
      </c>
      <c r="BL237" s="17" t="s">
        <v>557</v>
      </c>
      <c r="BM237" s="201" t="s">
        <v>1221</v>
      </c>
    </row>
    <row r="238" spans="1:65" s="2" customFormat="1" ht="33" customHeight="1">
      <c r="A238" s="34"/>
      <c r="B238" s="35"/>
      <c r="C238" s="190" t="s">
        <v>755</v>
      </c>
      <c r="D238" s="190" t="s">
        <v>222</v>
      </c>
      <c r="E238" s="191" t="s">
        <v>2465</v>
      </c>
      <c r="F238" s="192" t="s">
        <v>2466</v>
      </c>
      <c r="G238" s="193" t="s">
        <v>308</v>
      </c>
      <c r="H238" s="194">
        <v>14.4</v>
      </c>
      <c r="I238" s="195"/>
      <c r="J238" s="196">
        <f t="shared" si="50"/>
        <v>0</v>
      </c>
      <c r="K238" s="192" t="s">
        <v>1</v>
      </c>
      <c r="L238" s="39"/>
      <c r="M238" s="197" t="s">
        <v>1</v>
      </c>
      <c r="N238" s="198" t="s">
        <v>42</v>
      </c>
      <c r="O238" s="71"/>
      <c r="P238" s="199">
        <f t="shared" si="51"/>
        <v>0</v>
      </c>
      <c r="Q238" s="199">
        <v>0</v>
      </c>
      <c r="R238" s="199">
        <f t="shared" si="52"/>
        <v>0</v>
      </c>
      <c r="S238" s="199">
        <v>0</v>
      </c>
      <c r="T238" s="200">
        <f t="shared" si="53"/>
        <v>0</v>
      </c>
      <c r="U238" s="34"/>
      <c r="V238" s="34"/>
      <c r="W238" s="34"/>
      <c r="X238" s="34"/>
      <c r="Y238" s="34"/>
      <c r="Z238" s="34"/>
      <c r="AA238" s="34"/>
      <c r="AB238" s="34"/>
      <c r="AC238" s="34"/>
      <c r="AD238" s="34"/>
      <c r="AE238" s="34"/>
      <c r="AR238" s="201" t="s">
        <v>557</v>
      </c>
      <c r="AT238" s="201" t="s">
        <v>222</v>
      </c>
      <c r="AU238" s="201" t="s">
        <v>83</v>
      </c>
      <c r="AY238" s="17" t="s">
        <v>220</v>
      </c>
      <c r="BE238" s="202">
        <f t="shared" si="54"/>
        <v>0</v>
      </c>
      <c r="BF238" s="202">
        <f t="shared" si="55"/>
        <v>0</v>
      </c>
      <c r="BG238" s="202">
        <f t="shared" si="56"/>
        <v>0</v>
      </c>
      <c r="BH238" s="202">
        <f t="shared" si="57"/>
        <v>0</v>
      </c>
      <c r="BI238" s="202">
        <f t="shared" si="58"/>
        <v>0</v>
      </c>
      <c r="BJ238" s="17" t="s">
        <v>89</v>
      </c>
      <c r="BK238" s="202">
        <f t="shared" si="59"/>
        <v>0</v>
      </c>
      <c r="BL238" s="17" t="s">
        <v>557</v>
      </c>
      <c r="BM238" s="201" t="s">
        <v>1232</v>
      </c>
    </row>
    <row r="239" spans="1:65" s="2" customFormat="1" ht="24">
      <c r="A239" s="34"/>
      <c r="B239" s="35"/>
      <c r="C239" s="190" t="s">
        <v>759</v>
      </c>
      <c r="D239" s="190" t="s">
        <v>222</v>
      </c>
      <c r="E239" s="191" t="s">
        <v>2467</v>
      </c>
      <c r="F239" s="192" t="s">
        <v>2468</v>
      </c>
      <c r="G239" s="193" t="s">
        <v>308</v>
      </c>
      <c r="H239" s="194">
        <v>144</v>
      </c>
      <c r="I239" s="195"/>
      <c r="J239" s="196">
        <f t="shared" si="50"/>
        <v>0</v>
      </c>
      <c r="K239" s="192" t="s">
        <v>1</v>
      </c>
      <c r="L239" s="39"/>
      <c r="M239" s="197" t="s">
        <v>1</v>
      </c>
      <c r="N239" s="198" t="s">
        <v>42</v>
      </c>
      <c r="O239" s="71"/>
      <c r="P239" s="199">
        <f t="shared" si="51"/>
        <v>0</v>
      </c>
      <c r="Q239" s="199">
        <v>0</v>
      </c>
      <c r="R239" s="199">
        <f t="shared" si="52"/>
        <v>0</v>
      </c>
      <c r="S239" s="199">
        <v>0</v>
      </c>
      <c r="T239" s="200">
        <f t="shared" si="53"/>
        <v>0</v>
      </c>
      <c r="U239" s="34"/>
      <c r="V239" s="34"/>
      <c r="W239" s="34"/>
      <c r="X239" s="34"/>
      <c r="Y239" s="34"/>
      <c r="Z239" s="34"/>
      <c r="AA239" s="34"/>
      <c r="AB239" s="34"/>
      <c r="AC239" s="34"/>
      <c r="AD239" s="34"/>
      <c r="AE239" s="34"/>
      <c r="AR239" s="201" t="s">
        <v>557</v>
      </c>
      <c r="AT239" s="201" t="s">
        <v>222</v>
      </c>
      <c r="AU239" s="201" t="s">
        <v>83</v>
      </c>
      <c r="AY239" s="17" t="s">
        <v>220</v>
      </c>
      <c r="BE239" s="202">
        <f t="shared" si="54"/>
        <v>0</v>
      </c>
      <c r="BF239" s="202">
        <f t="shared" si="55"/>
        <v>0</v>
      </c>
      <c r="BG239" s="202">
        <f t="shared" si="56"/>
        <v>0</v>
      </c>
      <c r="BH239" s="202">
        <f t="shared" si="57"/>
        <v>0</v>
      </c>
      <c r="BI239" s="202">
        <f t="shared" si="58"/>
        <v>0</v>
      </c>
      <c r="BJ239" s="17" t="s">
        <v>89</v>
      </c>
      <c r="BK239" s="202">
        <f t="shared" si="59"/>
        <v>0</v>
      </c>
      <c r="BL239" s="17" t="s">
        <v>557</v>
      </c>
      <c r="BM239" s="201" t="s">
        <v>1243</v>
      </c>
    </row>
    <row r="240" spans="1:65" s="2" customFormat="1" ht="24">
      <c r="A240" s="34"/>
      <c r="B240" s="35"/>
      <c r="C240" s="190" t="s">
        <v>764</v>
      </c>
      <c r="D240" s="190" t="s">
        <v>222</v>
      </c>
      <c r="E240" s="191" t="s">
        <v>2469</v>
      </c>
      <c r="F240" s="192" t="s">
        <v>2470</v>
      </c>
      <c r="G240" s="193" t="s">
        <v>308</v>
      </c>
      <c r="H240" s="194">
        <v>180</v>
      </c>
      <c r="I240" s="195"/>
      <c r="J240" s="196">
        <f t="shared" si="50"/>
        <v>0</v>
      </c>
      <c r="K240" s="192" t="s">
        <v>1</v>
      </c>
      <c r="L240" s="39"/>
      <c r="M240" s="197" t="s">
        <v>1</v>
      </c>
      <c r="N240" s="198" t="s">
        <v>42</v>
      </c>
      <c r="O240" s="71"/>
      <c r="P240" s="199">
        <f t="shared" si="51"/>
        <v>0</v>
      </c>
      <c r="Q240" s="199">
        <v>0</v>
      </c>
      <c r="R240" s="199">
        <f t="shared" si="52"/>
        <v>0</v>
      </c>
      <c r="S240" s="199">
        <v>0</v>
      </c>
      <c r="T240" s="200">
        <f t="shared" si="53"/>
        <v>0</v>
      </c>
      <c r="U240" s="34"/>
      <c r="V240" s="34"/>
      <c r="W240" s="34"/>
      <c r="X240" s="34"/>
      <c r="Y240" s="34"/>
      <c r="Z240" s="34"/>
      <c r="AA240" s="34"/>
      <c r="AB240" s="34"/>
      <c r="AC240" s="34"/>
      <c r="AD240" s="34"/>
      <c r="AE240" s="34"/>
      <c r="AR240" s="201" t="s">
        <v>557</v>
      </c>
      <c r="AT240" s="201" t="s">
        <v>222</v>
      </c>
      <c r="AU240" s="201" t="s">
        <v>83</v>
      </c>
      <c r="AY240" s="17" t="s">
        <v>220</v>
      </c>
      <c r="BE240" s="202">
        <f t="shared" si="54"/>
        <v>0</v>
      </c>
      <c r="BF240" s="202">
        <f t="shared" si="55"/>
        <v>0</v>
      </c>
      <c r="BG240" s="202">
        <f t="shared" si="56"/>
        <v>0</v>
      </c>
      <c r="BH240" s="202">
        <f t="shared" si="57"/>
        <v>0</v>
      </c>
      <c r="BI240" s="202">
        <f t="shared" si="58"/>
        <v>0</v>
      </c>
      <c r="BJ240" s="17" t="s">
        <v>89</v>
      </c>
      <c r="BK240" s="202">
        <f t="shared" si="59"/>
        <v>0</v>
      </c>
      <c r="BL240" s="17" t="s">
        <v>557</v>
      </c>
      <c r="BM240" s="201" t="s">
        <v>1254</v>
      </c>
    </row>
    <row r="241" spans="1:65" s="2" customFormat="1" ht="24">
      <c r="A241" s="34"/>
      <c r="B241" s="35"/>
      <c r="C241" s="190" t="s">
        <v>769</v>
      </c>
      <c r="D241" s="190" t="s">
        <v>222</v>
      </c>
      <c r="E241" s="191" t="s">
        <v>2471</v>
      </c>
      <c r="F241" s="192" t="s">
        <v>2472</v>
      </c>
      <c r="G241" s="193" t="s">
        <v>308</v>
      </c>
      <c r="H241" s="194">
        <v>120</v>
      </c>
      <c r="I241" s="195"/>
      <c r="J241" s="196">
        <f t="shared" si="50"/>
        <v>0</v>
      </c>
      <c r="K241" s="192" t="s">
        <v>1</v>
      </c>
      <c r="L241" s="39"/>
      <c r="M241" s="197" t="s">
        <v>1</v>
      </c>
      <c r="N241" s="198" t="s">
        <v>42</v>
      </c>
      <c r="O241" s="71"/>
      <c r="P241" s="199">
        <f t="shared" si="51"/>
        <v>0</v>
      </c>
      <c r="Q241" s="199">
        <v>0</v>
      </c>
      <c r="R241" s="199">
        <f t="shared" si="52"/>
        <v>0</v>
      </c>
      <c r="S241" s="199">
        <v>0</v>
      </c>
      <c r="T241" s="200">
        <f t="shared" si="53"/>
        <v>0</v>
      </c>
      <c r="U241" s="34"/>
      <c r="V241" s="34"/>
      <c r="W241" s="34"/>
      <c r="X241" s="34"/>
      <c r="Y241" s="34"/>
      <c r="Z241" s="34"/>
      <c r="AA241" s="34"/>
      <c r="AB241" s="34"/>
      <c r="AC241" s="34"/>
      <c r="AD241" s="34"/>
      <c r="AE241" s="34"/>
      <c r="AR241" s="201" t="s">
        <v>557</v>
      </c>
      <c r="AT241" s="201" t="s">
        <v>222</v>
      </c>
      <c r="AU241" s="201" t="s">
        <v>83</v>
      </c>
      <c r="AY241" s="17" t="s">
        <v>220</v>
      </c>
      <c r="BE241" s="202">
        <f t="shared" si="54"/>
        <v>0</v>
      </c>
      <c r="BF241" s="202">
        <f t="shared" si="55"/>
        <v>0</v>
      </c>
      <c r="BG241" s="202">
        <f t="shared" si="56"/>
        <v>0</v>
      </c>
      <c r="BH241" s="202">
        <f t="shared" si="57"/>
        <v>0</v>
      </c>
      <c r="BI241" s="202">
        <f t="shared" si="58"/>
        <v>0</v>
      </c>
      <c r="BJ241" s="17" t="s">
        <v>89</v>
      </c>
      <c r="BK241" s="202">
        <f t="shared" si="59"/>
        <v>0</v>
      </c>
      <c r="BL241" s="17" t="s">
        <v>557</v>
      </c>
      <c r="BM241" s="201" t="s">
        <v>1266</v>
      </c>
    </row>
    <row r="242" spans="1:65" s="2" customFormat="1" ht="16.5" customHeight="1">
      <c r="A242" s="34"/>
      <c r="B242" s="35"/>
      <c r="C242" s="190" t="s">
        <v>774</v>
      </c>
      <c r="D242" s="190" t="s">
        <v>222</v>
      </c>
      <c r="E242" s="191" t="s">
        <v>2473</v>
      </c>
      <c r="F242" s="192" t="s">
        <v>2474</v>
      </c>
      <c r="G242" s="193" t="s">
        <v>308</v>
      </c>
      <c r="H242" s="194">
        <v>210</v>
      </c>
      <c r="I242" s="195"/>
      <c r="J242" s="196">
        <f t="shared" si="50"/>
        <v>0</v>
      </c>
      <c r="K242" s="192" t="s">
        <v>1</v>
      </c>
      <c r="L242" s="39"/>
      <c r="M242" s="197" t="s">
        <v>1</v>
      </c>
      <c r="N242" s="198" t="s">
        <v>42</v>
      </c>
      <c r="O242" s="71"/>
      <c r="P242" s="199">
        <f t="shared" si="51"/>
        <v>0</v>
      </c>
      <c r="Q242" s="199">
        <v>0</v>
      </c>
      <c r="R242" s="199">
        <f t="shared" si="52"/>
        <v>0</v>
      </c>
      <c r="S242" s="199">
        <v>0</v>
      </c>
      <c r="T242" s="200">
        <f t="shared" si="53"/>
        <v>0</v>
      </c>
      <c r="U242" s="34"/>
      <c r="V242" s="34"/>
      <c r="W242" s="34"/>
      <c r="X242" s="34"/>
      <c r="Y242" s="34"/>
      <c r="Z242" s="34"/>
      <c r="AA242" s="34"/>
      <c r="AB242" s="34"/>
      <c r="AC242" s="34"/>
      <c r="AD242" s="34"/>
      <c r="AE242" s="34"/>
      <c r="AR242" s="201" t="s">
        <v>557</v>
      </c>
      <c r="AT242" s="201" t="s">
        <v>222</v>
      </c>
      <c r="AU242" s="201" t="s">
        <v>83</v>
      </c>
      <c r="AY242" s="17" t="s">
        <v>220</v>
      </c>
      <c r="BE242" s="202">
        <f t="shared" si="54"/>
        <v>0</v>
      </c>
      <c r="BF242" s="202">
        <f t="shared" si="55"/>
        <v>0</v>
      </c>
      <c r="BG242" s="202">
        <f t="shared" si="56"/>
        <v>0</v>
      </c>
      <c r="BH242" s="202">
        <f t="shared" si="57"/>
        <v>0</v>
      </c>
      <c r="BI242" s="202">
        <f t="shared" si="58"/>
        <v>0</v>
      </c>
      <c r="BJ242" s="17" t="s">
        <v>89</v>
      </c>
      <c r="BK242" s="202">
        <f t="shared" si="59"/>
        <v>0</v>
      </c>
      <c r="BL242" s="17" t="s">
        <v>557</v>
      </c>
      <c r="BM242" s="201" t="s">
        <v>1277</v>
      </c>
    </row>
    <row r="243" spans="1:65" s="2" customFormat="1" ht="21.75" customHeight="1">
      <c r="A243" s="34"/>
      <c r="B243" s="35"/>
      <c r="C243" s="190" t="s">
        <v>779</v>
      </c>
      <c r="D243" s="190" t="s">
        <v>222</v>
      </c>
      <c r="E243" s="191" t="s">
        <v>2475</v>
      </c>
      <c r="F243" s="192" t="s">
        <v>2476</v>
      </c>
      <c r="G243" s="193" t="s">
        <v>308</v>
      </c>
      <c r="H243" s="194">
        <v>1440</v>
      </c>
      <c r="I243" s="195"/>
      <c r="J243" s="196">
        <f t="shared" si="50"/>
        <v>0</v>
      </c>
      <c r="K243" s="192" t="s">
        <v>1</v>
      </c>
      <c r="L243" s="39"/>
      <c r="M243" s="197" t="s">
        <v>1</v>
      </c>
      <c r="N243" s="198" t="s">
        <v>42</v>
      </c>
      <c r="O243" s="71"/>
      <c r="P243" s="199">
        <f t="shared" si="51"/>
        <v>0</v>
      </c>
      <c r="Q243" s="199">
        <v>0</v>
      </c>
      <c r="R243" s="199">
        <f t="shared" si="52"/>
        <v>0</v>
      </c>
      <c r="S243" s="199">
        <v>0</v>
      </c>
      <c r="T243" s="200">
        <f t="shared" si="53"/>
        <v>0</v>
      </c>
      <c r="U243" s="34"/>
      <c r="V243" s="34"/>
      <c r="W243" s="34"/>
      <c r="X243" s="34"/>
      <c r="Y243" s="34"/>
      <c r="Z243" s="34"/>
      <c r="AA243" s="34"/>
      <c r="AB243" s="34"/>
      <c r="AC243" s="34"/>
      <c r="AD243" s="34"/>
      <c r="AE243" s="34"/>
      <c r="AR243" s="201" t="s">
        <v>557</v>
      </c>
      <c r="AT243" s="201" t="s">
        <v>222</v>
      </c>
      <c r="AU243" s="201" t="s">
        <v>83</v>
      </c>
      <c r="AY243" s="17" t="s">
        <v>220</v>
      </c>
      <c r="BE243" s="202">
        <f t="shared" si="54"/>
        <v>0</v>
      </c>
      <c r="BF243" s="202">
        <f t="shared" si="55"/>
        <v>0</v>
      </c>
      <c r="BG243" s="202">
        <f t="shared" si="56"/>
        <v>0</v>
      </c>
      <c r="BH243" s="202">
        <f t="shared" si="57"/>
        <v>0</v>
      </c>
      <c r="BI243" s="202">
        <f t="shared" si="58"/>
        <v>0</v>
      </c>
      <c r="BJ243" s="17" t="s">
        <v>89</v>
      </c>
      <c r="BK243" s="202">
        <f t="shared" si="59"/>
        <v>0</v>
      </c>
      <c r="BL243" s="17" t="s">
        <v>557</v>
      </c>
      <c r="BM243" s="201" t="s">
        <v>1287</v>
      </c>
    </row>
    <row r="244" spans="1:65" s="2" customFormat="1" ht="21.75" customHeight="1">
      <c r="A244" s="34"/>
      <c r="B244" s="35"/>
      <c r="C244" s="190" t="s">
        <v>784</v>
      </c>
      <c r="D244" s="190" t="s">
        <v>222</v>
      </c>
      <c r="E244" s="191" t="s">
        <v>2477</v>
      </c>
      <c r="F244" s="192" t="s">
        <v>2478</v>
      </c>
      <c r="G244" s="193" t="s">
        <v>308</v>
      </c>
      <c r="H244" s="194">
        <v>96</v>
      </c>
      <c r="I244" s="195"/>
      <c r="J244" s="196">
        <f t="shared" si="50"/>
        <v>0</v>
      </c>
      <c r="K244" s="192" t="s">
        <v>1</v>
      </c>
      <c r="L244" s="39"/>
      <c r="M244" s="197" t="s">
        <v>1</v>
      </c>
      <c r="N244" s="198" t="s">
        <v>42</v>
      </c>
      <c r="O244" s="71"/>
      <c r="P244" s="199">
        <f t="shared" si="51"/>
        <v>0</v>
      </c>
      <c r="Q244" s="199">
        <v>0</v>
      </c>
      <c r="R244" s="199">
        <f t="shared" si="52"/>
        <v>0</v>
      </c>
      <c r="S244" s="199">
        <v>0</v>
      </c>
      <c r="T244" s="200">
        <f t="shared" si="53"/>
        <v>0</v>
      </c>
      <c r="U244" s="34"/>
      <c r="V244" s="34"/>
      <c r="W244" s="34"/>
      <c r="X244" s="34"/>
      <c r="Y244" s="34"/>
      <c r="Z244" s="34"/>
      <c r="AA244" s="34"/>
      <c r="AB244" s="34"/>
      <c r="AC244" s="34"/>
      <c r="AD244" s="34"/>
      <c r="AE244" s="34"/>
      <c r="AR244" s="201" t="s">
        <v>557</v>
      </c>
      <c r="AT244" s="201" t="s">
        <v>222</v>
      </c>
      <c r="AU244" s="201" t="s">
        <v>83</v>
      </c>
      <c r="AY244" s="17" t="s">
        <v>220</v>
      </c>
      <c r="BE244" s="202">
        <f t="shared" si="54"/>
        <v>0</v>
      </c>
      <c r="BF244" s="202">
        <f t="shared" si="55"/>
        <v>0</v>
      </c>
      <c r="BG244" s="202">
        <f t="shared" si="56"/>
        <v>0</v>
      </c>
      <c r="BH244" s="202">
        <f t="shared" si="57"/>
        <v>0</v>
      </c>
      <c r="BI244" s="202">
        <f t="shared" si="58"/>
        <v>0</v>
      </c>
      <c r="BJ244" s="17" t="s">
        <v>89</v>
      </c>
      <c r="BK244" s="202">
        <f t="shared" si="59"/>
        <v>0</v>
      </c>
      <c r="BL244" s="17" t="s">
        <v>557</v>
      </c>
      <c r="BM244" s="201" t="s">
        <v>1297</v>
      </c>
    </row>
    <row r="245" spans="1:65" s="2" customFormat="1" ht="16.5" customHeight="1">
      <c r="A245" s="34"/>
      <c r="B245" s="35"/>
      <c r="C245" s="190" t="s">
        <v>788</v>
      </c>
      <c r="D245" s="190" t="s">
        <v>222</v>
      </c>
      <c r="E245" s="191" t="s">
        <v>2479</v>
      </c>
      <c r="F245" s="192" t="s">
        <v>2480</v>
      </c>
      <c r="G245" s="193" t="s">
        <v>867</v>
      </c>
      <c r="H245" s="194">
        <v>48</v>
      </c>
      <c r="I245" s="195"/>
      <c r="J245" s="196">
        <f t="shared" si="50"/>
        <v>0</v>
      </c>
      <c r="K245" s="192" t="s">
        <v>1</v>
      </c>
      <c r="L245" s="39"/>
      <c r="M245" s="197" t="s">
        <v>1</v>
      </c>
      <c r="N245" s="198" t="s">
        <v>42</v>
      </c>
      <c r="O245" s="71"/>
      <c r="P245" s="199">
        <f t="shared" si="51"/>
        <v>0</v>
      </c>
      <c r="Q245" s="199">
        <v>0</v>
      </c>
      <c r="R245" s="199">
        <f t="shared" si="52"/>
        <v>0</v>
      </c>
      <c r="S245" s="199">
        <v>0</v>
      </c>
      <c r="T245" s="200">
        <f t="shared" si="53"/>
        <v>0</v>
      </c>
      <c r="U245" s="34"/>
      <c r="V245" s="34"/>
      <c r="W245" s="34"/>
      <c r="X245" s="34"/>
      <c r="Y245" s="34"/>
      <c r="Z245" s="34"/>
      <c r="AA245" s="34"/>
      <c r="AB245" s="34"/>
      <c r="AC245" s="34"/>
      <c r="AD245" s="34"/>
      <c r="AE245" s="34"/>
      <c r="AR245" s="201" t="s">
        <v>557</v>
      </c>
      <c r="AT245" s="201" t="s">
        <v>222</v>
      </c>
      <c r="AU245" s="201" t="s">
        <v>83</v>
      </c>
      <c r="AY245" s="17" t="s">
        <v>220</v>
      </c>
      <c r="BE245" s="202">
        <f t="shared" si="54"/>
        <v>0</v>
      </c>
      <c r="BF245" s="202">
        <f t="shared" si="55"/>
        <v>0</v>
      </c>
      <c r="BG245" s="202">
        <f t="shared" si="56"/>
        <v>0</v>
      </c>
      <c r="BH245" s="202">
        <f t="shared" si="57"/>
        <v>0</v>
      </c>
      <c r="BI245" s="202">
        <f t="shared" si="58"/>
        <v>0</v>
      </c>
      <c r="BJ245" s="17" t="s">
        <v>89</v>
      </c>
      <c r="BK245" s="202">
        <f t="shared" si="59"/>
        <v>0</v>
      </c>
      <c r="BL245" s="17" t="s">
        <v>557</v>
      </c>
      <c r="BM245" s="201" t="s">
        <v>1307</v>
      </c>
    </row>
    <row r="246" spans="1:65" s="2" customFormat="1" ht="21.75" customHeight="1">
      <c r="A246" s="34"/>
      <c r="B246" s="35"/>
      <c r="C246" s="190" t="s">
        <v>793</v>
      </c>
      <c r="D246" s="190" t="s">
        <v>222</v>
      </c>
      <c r="E246" s="191" t="s">
        <v>2481</v>
      </c>
      <c r="F246" s="192" t="s">
        <v>2482</v>
      </c>
      <c r="G246" s="193" t="s">
        <v>867</v>
      </c>
      <c r="H246" s="194">
        <v>96</v>
      </c>
      <c r="I246" s="195"/>
      <c r="J246" s="196">
        <f t="shared" si="50"/>
        <v>0</v>
      </c>
      <c r="K246" s="192" t="s">
        <v>1</v>
      </c>
      <c r="L246" s="39"/>
      <c r="M246" s="197" t="s">
        <v>1</v>
      </c>
      <c r="N246" s="198" t="s">
        <v>42</v>
      </c>
      <c r="O246" s="71"/>
      <c r="P246" s="199">
        <f t="shared" si="51"/>
        <v>0</v>
      </c>
      <c r="Q246" s="199">
        <v>0</v>
      </c>
      <c r="R246" s="199">
        <f t="shared" si="52"/>
        <v>0</v>
      </c>
      <c r="S246" s="199">
        <v>0</v>
      </c>
      <c r="T246" s="200">
        <f t="shared" si="53"/>
        <v>0</v>
      </c>
      <c r="U246" s="34"/>
      <c r="V246" s="34"/>
      <c r="W246" s="34"/>
      <c r="X246" s="34"/>
      <c r="Y246" s="34"/>
      <c r="Z246" s="34"/>
      <c r="AA246" s="34"/>
      <c r="AB246" s="34"/>
      <c r="AC246" s="34"/>
      <c r="AD246" s="34"/>
      <c r="AE246" s="34"/>
      <c r="AR246" s="201" t="s">
        <v>557</v>
      </c>
      <c r="AT246" s="201" t="s">
        <v>222</v>
      </c>
      <c r="AU246" s="201" t="s">
        <v>83</v>
      </c>
      <c r="AY246" s="17" t="s">
        <v>220</v>
      </c>
      <c r="BE246" s="202">
        <f t="shared" si="54"/>
        <v>0</v>
      </c>
      <c r="BF246" s="202">
        <f t="shared" si="55"/>
        <v>0</v>
      </c>
      <c r="BG246" s="202">
        <f t="shared" si="56"/>
        <v>0</v>
      </c>
      <c r="BH246" s="202">
        <f t="shared" si="57"/>
        <v>0</v>
      </c>
      <c r="BI246" s="202">
        <f t="shared" si="58"/>
        <v>0</v>
      </c>
      <c r="BJ246" s="17" t="s">
        <v>89</v>
      </c>
      <c r="BK246" s="202">
        <f t="shared" si="59"/>
        <v>0</v>
      </c>
      <c r="BL246" s="17" t="s">
        <v>557</v>
      </c>
      <c r="BM246" s="201" t="s">
        <v>1315</v>
      </c>
    </row>
    <row r="247" spans="1:65" s="2" customFormat="1" ht="21.75" customHeight="1">
      <c r="A247" s="34"/>
      <c r="B247" s="35"/>
      <c r="C247" s="190" t="s">
        <v>798</v>
      </c>
      <c r="D247" s="190" t="s">
        <v>222</v>
      </c>
      <c r="E247" s="191" t="s">
        <v>2483</v>
      </c>
      <c r="F247" s="192" t="s">
        <v>2484</v>
      </c>
      <c r="G247" s="193" t="s">
        <v>867</v>
      </c>
      <c r="H247" s="194">
        <v>60</v>
      </c>
      <c r="I247" s="195"/>
      <c r="J247" s="196">
        <f t="shared" si="50"/>
        <v>0</v>
      </c>
      <c r="K247" s="192" t="s">
        <v>1</v>
      </c>
      <c r="L247" s="39"/>
      <c r="M247" s="197" t="s">
        <v>1</v>
      </c>
      <c r="N247" s="198" t="s">
        <v>42</v>
      </c>
      <c r="O247" s="71"/>
      <c r="P247" s="199">
        <f t="shared" si="51"/>
        <v>0</v>
      </c>
      <c r="Q247" s="199">
        <v>0</v>
      </c>
      <c r="R247" s="199">
        <f t="shared" si="52"/>
        <v>0</v>
      </c>
      <c r="S247" s="199">
        <v>0</v>
      </c>
      <c r="T247" s="200">
        <f t="shared" si="53"/>
        <v>0</v>
      </c>
      <c r="U247" s="34"/>
      <c r="V247" s="34"/>
      <c r="W247" s="34"/>
      <c r="X247" s="34"/>
      <c r="Y247" s="34"/>
      <c r="Z247" s="34"/>
      <c r="AA247" s="34"/>
      <c r="AB247" s="34"/>
      <c r="AC247" s="34"/>
      <c r="AD247" s="34"/>
      <c r="AE247" s="34"/>
      <c r="AR247" s="201" t="s">
        <v>557</v>
      </c>
      <c r="AT247" s="201" t="s">
        <v>222</v>
      </c>
      <c r="AU247" s="201" t="s">
        <v>83</v>
      </c>
      <c r="AY247" s="17" t="s">
        <v>220</v>
      </c>
      <c r="BE247" s="202">
        <f t="shared" si="54"/>
        <v>0</v>
      </c>
      <c r="BF247" s="202">
        <f t="shared" si="55"/>
        <v>0</v>
      </c>
      <c r="BG247" s="202">
        <f t="shared" si="56"/>
        <v>0</v>
      </c>
      <c r="BH247" s="202">
        <f t="shared" si="57"/>
        <v>0</v>
      </c>
      <c r="BI247" s="202">
        <f t="shared" si="58"/>
        <v>0</v>
      </c>
      <c r="BJ247" s="17" t="s">
        <v>89</v>
      </c>
      <c r="BK247" s="202">
        <f t="shared" si="59"/>
        <v>0</v>
      </c>
      <c r="BL247" s="17" t="s">
        <v>557</v>
      </c>
      <c r="BM247" s="201" t="s">
        <v>1325</v>
      </c>
    </row>
    <row r="248" spans="1:65" s="2" customFormat="1" ht="21.75" customHeight="1">
      <c r="A248" s="34"/>
      <c r="B248" s="35"/>
      <c r="C248" s="190" t="s">
        <v>808</v>
      </c>
      <c r="D248" s="190" t="s">
        <v>222</v>
      </c>
      <c r="E248" s="191" t="s">
        <v>2485</v>
      </c>
      <c r="F248" s="192" t="s">
        <v>2486</v>
      </c>
      <c r="G248" s="193" t="s">
        <v>867</v>
      </c>
      <c r="H248" s="194">
        <v>36</v>
      </c>
      <c r="I248" s="195"/>
      <c r="J248" s="196">
        <f aca="true" t="shared" si="60" ref="J248:J279">ROUND(I248*H248,2)</f>
        <v>0</v>
      </c>
      <c r="K248" s="192" t="s">
        <v>1</v>
      </c>
      <c r="L248" s="39"/>
      <c r="M248" s="197" t="s">
        <v>1</v>
      </c>
      <c r="N248" s="198" t="s">
        <v>42</v>
      </c>
      <c r="O248" s="71"/>
      <c r="P248" s="199">
        <f aca="true" t="shared" si="61" ref="P248:P279">O248*H248</f>
        <v>0</v>
      </c>
      <c r="Q248" s="199">
        <v>0</v>
      </c>
      <c r="R248" s="199">
        <f aca="true" t="shared" si="62" ref="R248:R279">Q248*H248</f>
        <v>0</v>
      </c>
      <c r="S248" s="199">
        <v>0</v>
      </c>
      <c r="T248" s="200">
        <f aca="true" t="shared" si="63" ref="T248:T279">S248*H248</f>
        <v>0</v>
      </c>
      <c r="U248" s="34"/>
      <c r="V248" s="34"/>
      <c r="W248" s="34"/>
      <c r="X248" s="34"/>
      <c r="Y248" s="34"/>
      <c r="Z248" s="34"/>
      <c r="AA248" s="34"/>
      <c r="AB248" s="34"/>
      <c r="AC248" s="34"/>
      <c r="AD248" s="34"/>
      <c r="AE248" s="34"/>
      <c r="AR248" s="201" t="s">
        <v>557</v>
      </c>
      <c r="AT248" s="201" t="s">
        <v>222</v>
      </c>
      <c r="AU248" s="201" t="s">
        <v>83</v>
      </c>
      <c r="AY248" s="17" t="s">
        <v>220</v>
      </c>
      <c r="BE248" s="202">
        <f aca="true" t="shared" si="64" ref="BE248:BE279">IF(N248="základní",J248,0)</f>
        <v>0</v>
      </c>
      <c r="BF248" s="202">
        <f aca="true" t="shared" si="65" ref="BF248:BF279">IF(N248="snížená",J248,0)</f>
        <v>0</v>
      </c>
      <c r="BG248" s="202">
        <f aca="true" t="shared" si="66" ref="BG248:BG279">IF(N248="zákl. přenesená",J248,0)</f>
        <v>0</v>
      </c>
      <c r="BH248" s="202">
        <f aca="true" t="shared" si="67" ref="BH248:BH279">IF(N248="sníž. přenesená",J248,0)</f>
        <v>0</v>
      </c>
      <c r="BI248" s="202">
        <f aca="true" t="shared" si="68" ref="BI248:BI279">IF(N248="nulová",J248,0)</f>
        <v>0</v>
      </c>
      <c r="BJ248" s="17" t="s">
        <v>89</v>
      </c>
      <c r="BK248" s="202">
        <f aca="true" t="shared" si="69" ref="BK248:BK279">ROUND(I248*H248,2)</f>
        <v>0</v>
      </c>
      <c r="BL248" s="17" t="s">
        <v>557</v>
      </c>
      <c r="BM248" s="201" t="s">
        <v>1335</v>
      </c>
    </row>
    <row r="249" spans="1:65" s="2" customFormat="1" ht="24">
      <c r="A249" s="34"/>
      <c r="B249" s="35"/>
      <c r="C249" s="190" t="s">
        <v>813</v>
      </c>
      <c r="D249" s="190" t="s">
        <v>222</v>
      </c>
      <c r="E249" s="191" t="s">
        <v>2487</v>
      </c>
      <c r="F249" s="192" t="s">
        <v>2488</v>
      </c>
      <c r="G249" s="193" t="s">
        <v>867</v>
      </c>
      <c r="H249" s="194">
        <v>2.4</v>
      </c>
      <c r="I249" s="195"/>
      <c r="J249" s="196">
        <f t="shared" si="60"/>
        <v>0</v>
      </c>
      <c r="K249" s="192" t="s">
        <v>1</v>
      </c>
      <c r="L249" s="39"/>
      <c r="M249" s="197" t="s">
        <v>1</v>
      </c>
      <c r="N249" s="198" t="s">
        <v>42</v>
      </c>
      <c r="O249" s="71"/>
      <c r="P249" s="199">
        <f t="shared" si="61"/>
        <v>0</v>
      </c>
      <c r="Q249" s="199">
        <v>0</v>
      </c>
      <c r="R249" s="199">
        <f t="shared" si="62"/>
        <v>0</v>
      </c>
      <c r="S249" s="199">
        <v>0</v>
      </c>
      <c r="T249" s="200">
        <f t="shared" si="63"/>
        <v>0</v>
      </c>
      <c r="U249" s="34"/>
      <c r="V249" s="34"/>
      <c r="W249" s="34"/>
      <c r="X249" s="34"/>
      <c r="Y249" s="34"/>
      <c r="Z249" s="34"/>
      <c r="AA249" s="34"/>
      <c r="AB249" s="34"/>
      <c r="AC249" s="34"/>
      <c r="AD249" s="34"/>
      <c r="AE249" s="34"/>
      <c r="AR249" s="201" t="s">
        <v>557</v>
      </c>
      <c r="AT249" s="201" t="s">
        <v>222</v>
      </c>
      <c r="AU249" s="201" t="s">
        <v>83</v>
      </c>
      <c r="AY249" s="17" t="s">
        <v>220</v>
      </c>
      <c r="BE249" s="202">
        <f t="shared" si="64"/>
        <v>0</v>
      </c>
      <c r="BF249" s="202">
        <f t="shared" si="65"/>
        <v>0</v>
      </c>
      <c r="BG249" s="202">
        <f t="shared" si="66"/>
        <v>0</v>
      </c>
      <c r="BH249" s="202">
        <f t="shared" si="67"/>
        <v>0</v>
      </c>
      <c r="BI249" s="202">
        <f t="shared" si="68"/>
        <v>0</v>
      </c>
      <c r="BJ249" s="17" t="s">
        <v>89</v>
      </c>
      <c r="BK249" s="202">
        <f t="shared" si="69"/>
        <v>0</v>
      </c>
      <c r="BL249" s="17" t="s">
        <v>557</v>
      </c>
      <c r="BM249" s="201" t="s">
        <v>1345</v>
      </c>
    </row>
    <row r="250" spans="1:65" s="2" customFormat="1" ht="16.5" customHeight="1">
      <c r="A250" s="34"/>
      <c r="B250" s="35"/>
      <c r="C250" s="190" t="s">
        <v>818</v>
      </c>
      <c r="D250" s="190" t="s">
        <v>222</v>
      </c>
      <c r="E250" s="191" t="s">
        <v>2489</v>
      </c>
      <c r="F250" s="192" t="s">
        <v>2490</v>
      </c>
      <c r="G250" s="193" t="s">
        <v>867</v>
      </c>
      <c r="H250" s="194">
        <v>12</v>
      </c>
      <c r="I250" s="195"/>
      <c r="J250" s="196">
        <f t="shared" si="60"/>
        <v>0</v>
      </c>
      <c r="K250" s="192" t="s">
        <v>1</v>
      </c>
      <c r="L250" s="39"/>
      <c r="M250" s="197" t="s">
        <v>1</v>
      </c>
      <c r="N250" s="198" t="s">
        <v>42</v>
      </c>
      <c r="O250" s="71"/>
      <c r="P250" s="199">
        <f t="shared" si="61"/>
        <v>0</v>
      </c>
      <c r="Q250" s="199">
        <v>0</v>
      </c>
      <c r="R250" s="199">
        <f t="shared" si="62"/>
        <v>0</v>
      </c>
      <c r="S250" s="199">
        <v>0</v>
      </c>
      <c r="T250" s="200">
        <f t="shared" si="63"/>
        <v>0</v>
      </c>
      <c r="U250" s="34"/>
      <c r="V250" s="34"/>
      <c r="W250" s="34"/>
      <c r="X250" s="34"/>
      <c r="Y250" s="34"/>
      <c r="Z250" s="34"/>
      <c r="AA250" s="34"/>
      <c r="AB250" s="34"/>
      <c r="AC250" s="34"/>
      <c r="AD250" s="34"/>
      <c r="AE250" s="34"/>
      <c r="AR250" s="201" t="s">
        <v>557</v>
      </c>
      <c r="AT250" s="201" t="s">
        <v>222</v>
      </c>
      <c r="AU250" s="201" t="s">
        <v>83</v>
      </c>
      <c r="AY250" s="17" t="s">
        <v>220</v>
      </c>
      <c r="BE250" s="202">
        <f t="shared" si="64"/>
        <v>0</v>
      </c>
      <c r="BF250" s="202">
        <f t="shared" si="65"/>
        <v>0</v>
      </c>
      <c r="BG250" s="202">
        <f t="shared" si="66"/>
        <v>0</v>
      </c>
      <c r="BH250" s="202">
        <f t="shared" si="67"/>
        <v>0</v>
      </c>
      <c r="BI250" s="202">
        <f t="shared" si="68"/>
        <v>0</v>
      </c>
      <c r="BJ250" s="17" t="s">
        <v>89</v>
      </c>
      <c r="BK250" s="202">
        <f t="shared" si="69"/>
        <v>0</v>
      </c>
      <c r="BL250" s="17" t="s">
        <v>557</v>
      </c>
      <c r="BM250" s="201" t="s">
        <v>1357</v>
      </c>
    </row>
    <row r="251" spans="1:65" s="2" customFormat="1" ht="24">
      <c r="A251" s="34"/>
      <c r="B251" s="35"/>
      <c r="C251" s="190" t="s">
        <v>823</v>
      </c>
      <c r="D251" s="190" t="s">
        <v>222</v>
      </c>
      <c r="E251" s="191" t="s">
        <v>2491</v>
      </c>
      <c r="F251" s="192" t="s">
        <v>2492</v>
      </c>
      <c r="G251" s="193" t="s">
        <v>867</v>
      </c>
      <c r="H251" s="194">
        <v>2.4</v>
      </c>
      <c r="I251" s="195"/>
      <c r="J251" s="196">
        <f t="shared" si="60"/>
        <v>0</v>
      </c>
      <c r="K251" s="192" t="s">
        <v>1</v>
      </c>
      <c r="L251" s="39"/>
      <c r="M251" s="197" t="s">
        <v>1</v>
      </c>
      <c r="N251" s="198" t="s">
        <v>42</v>
      </c>
      <c r="O251" s="71"/>
      <c r="P251" s="199">
        <f t="shared" si="61"/>
        <v>0</v>
      </c>
      <c r="Q251" s="199">
        <v>0</v>
      </c>
      <c r="R251" s="199">
        <f t="shared" si="62"/>
        <v>0</v>
      </c>
      <c r="S251" s="199">
        <v>0</v>
      </c>
      <c r="T251" s="200">
        <f t="shared" si="63"/>
        <v>0</v>
      </c>
      <c r="U251" s="34"/>
      <c r="V251" s="34"/>
      <c r="W251" s="34"/>
      <c r="X251" s="34"/>
      <c r="Y251" s="34"/>
      <c r="Z251" s="34"/>
      <c r="AA251" s="34"/>
      <c r="AB251" s="34"/>
      <c r="AC251" s="34"/>
      <c r="AD251" s="34"/>
      <c r="AE251" s="34"/>
      <c r="AR251" s="201" t="s">
        <v>557</v>
      </c>
      <c r="AT251" s="201" t="s">
        <v>222</v>
      </c>
      <c r="AU251" s="201" t="s">
        <v>83</v>
      </c>
      <c r="AY251" s="17" t="s">
        <v>220</v>
      </c>
      <c r="BE251" s="202">
        <f t="shared" si="64"/>
        <v>0</v>
      </c>
      <c r="BF251" s="202">
        <f t="shared" si="65"/>
        <v>0</v>
      </c>
      <c r="BG251" s="202">
        <f t="shared" si="66"/>
        <v>0</v>
      </c>
      <c r="BH251" s="202">
        <f t="shared" si="67"/>
        <v>0</v>
      </c>
      <c r="BI251" s="202">
        <f t="shared" si="68"/>
        <v>0</v>
      </c>
      <c r="BJ251" s="17" t="s">
        <v>89</v>
      </c>
      <c r="BK251" s="202">
        <f t="shared" si="69"/>
        <v>0</v>
      </c>
      <c r="BL251" s="17" t="s">
        <v>557</v>
      </c>
      <c r="BM251" s="201" t="s">
        <v>1370</v>
      </c>
    </row>
    <row r="252" spans="1:65" s="2" customFormat="1" ht="60">
      <c r="A252" s="34"/>
      <c r="B252" s="35"/>
      <c r="C252" s="190" t="s">
        <v>828</v>
      </c>
      <c r="D252" s="190" t="s">
        <v>222</v>
      </c>
      <c r="E252" s="191" t="s">
        <v>2493</v>
      </c>
      <c r="F252" s="192" t="s">
        <v>2494</v>
      </c>
      <c r="G252" s="193" t="s">
        <v>867</v>
      </c>
      <c r="H252" s="194">
        <v>29</v>
      </c>
      <c r="I252" s="195"/>
      <c r="J252" s="196">
        <f t="shared" si="60"/>
        <v>0</v>
      </c>
      <c r="K252" s="192" t="s">
        <v>1</v>
      </c>
      <c r="L252" s="39"/>
      <c r="M252" s="197" t="s">
        <v>1</v>
      </c>
      <c r="N252" s="198" t="s">
        <v>42</v>
      </c>
      <c r="O252" s="71"/>
      <c r="P252" s="199">
        <f t="shared" si="61"/>
        <v>0</v>
      </c>
      <c r="Q252" s="199">
        <v>0</v>
      </c>
      <c r="R252" s="199">
        <f t="shared" si="62"/>
        <v>0</v>
      </c>
      <c r="S252" s="199">
        <v>0</v>
      </c>
      <c r="T252" s="200">
        <f t="shared" si="63"/>
        <v>0</v>
      </c>
      <c r="U252" s="34"/>
      <c r="V252" s="34"/>
      <c r="W252" s="34"/>
      <c r="X252" s="34"/>
      <c r="Y252" s="34"/>
      <c r="Z252" s="34"/>
      <c r="AA252" s="34"/>
      <c r="AB252" s="34"/>
      <c r="AC252" s="34"/>
      <c r="AD252" s="34"/>
      <c r="AE252" s="34"/>
      <c r="AR252" s="201" t="s">
        <v>557</v>
      </c>
      <c r="AT252" s="201" t="s">
        <v>222</v>
      </c>
      <c r="AU252" s="201" t="s">
        <v>83</v>
      </c>
      <c r="AY252" s="17" t="s">
        <v>220</v>
      </c>
      <c r="BE252" s="202">
        <f t="shared" si="64"/>
        <v>0</v>
      </c>
      <c r="BF252" s="202">
        <f t="shared" si="65"/>
        <v>0</v>
      </c>
      <c r="BG252" s="202">
        <f t="shared" si="66"/>
        <v>0</v>
      </c>
      <c r="BH252" s="202">
        <f t="shared" si="67"/>
        <v>0</v>
      </c>
      <c r="BI252" s="202">
        <f t="shared" si="68"/>
        <v>0</v>
      </c>
      <c r="BJ252" s="17" t="s">
        <v>89</v>
      </c>
      <c r="BK252" s="202">
        <f t="shared" si="69"/>
        <v>0</v>
      </c>
      <c r="BL252" s="17" t="s">
        <v>557</v>
      </c>
      <c r="BM252" s="201" t="s">
        <v>1380</v>
      </c>
    </row>
    <row r="253" spans="1:65" s="2" customFormat="1" ht="66.75" customHeight="1">
      <c r="A253" s="34"/>
      <c r="B253" s="35"/>
      <c r="C253" s="190" t="s">
        <v>835</v>
      </c>
      <c r="D253" s="190" t="s">
        <v>222</v>
      </c>
      <c r="E253" s="191" t="s">
        <v>2495</v>
      </c>
      <c r="F253" s="192" t="s">
        <v>2496</v>
      </c>
      <c r="G253" s="193" t="s">
        <v>867</v>
      </c>
      <c r="H253" s="194">
        <v>29</v>
      </c>
      <c r="I253" s="195"/>
      <c r="J253" s="196">
        <f t="shared" si="60"/>
        <v>0</v>
      </c>
      <c r="K253" s="192" t="s">
        <v>1</v>
      </c>
      <c r="L253" s="39"/>
      <c r="M253" s="197" t="s">
        <v>1</v>
      </c>
      <c r="N253" s="198" t="s">
        <v>42</v>
      </c>
      <c r="O253" s="71"/>
      <c r="P253" s="199">
        <f t="shared" si="61"/>
        <v>0</v>
      </c>
      <c r="Q253" s="199">
        <v>0</v>
      </c>
      <c r="R253" s="199">
        <f t="shared" si="62"/>
        <v>0</v>
      </c>
      <c r="S253" s="199">
        <v>0</v>
      </c>
      <c r="T253" s="200">
        <f t="shared" si="63"/>
        <v>0</v>
      </c>
      <c r="U253" s="34"/>
      <c r="V253" s="34"/>
      <c r="W253" s="34"/>
      <c r="X253" s="34"/>
      <c r="Y253" s="34"/>
      <c r="Z253" s="34"/>
      <c r="AA253" s="34"/>
      <c r="AB253" s="34"/>
      <c r="AC253" s="34"/>
      <c r="AD253" s="34"/>
      <c r="AE253" s="34"/>
      <c r="AR253" s="201" t="s">
        <v>557</v>
      </c>
      <c r="AT253" s="201" t="s">
        <v>222</v>
      </c>
      <c r="AU253" s="201" t="s">
        <v>83</v>
      </c>
      <c r="AY253" s="17" t="s">
        <v>220</v>
      </c>
      <c r="BE253" s="202">
        <f t="shared" si="64"/>
        <v>0</v>
      </c>
      <c r="BF253" s="202">
        <f t="shared" si="65"/>
        <v>0</v>
      </c>
      <c r="BG253" s="202">
        <f t="shared" si="66"/>
        <v>0</v>
      </c>
      <c r="BH253" s="202">
        <f t="shared" si="67"/>
        <v>0</v>
      </c>
      <c r="BI253" s="202">
        <f t="shared" si="68"/>
        <v>0</v>
      </c>
      <c r="BJ253" s="17" t="s">
        <v>89</v>
      </c>
      <c r="BK253" s="202">
        <f t="shared" si="69"/>
        <v>0</v>
      </c>
      <c r="BL253" s="17" t="s">
        <v>557</v>
      </c>
      <c r="BM253" s="201" t="s">
        <v>1390</v>
      </c>
    </row>
    <row r="254" spans="1:65" s="2" customFormat="1" ht="60">
      <c r="A254" s="34"/>
      <c r="B254" s="35"/>
      <c r="C254" s="190" t="s">
        <v>841</v>
      </c>
      <c r="D254" s="190" t="s">
        <v>222</v>
      </c>
      <c r="E254" s="191" t="s">
        <v>2497</v>
      </c>
      <c r="F254" s="192" t="s">
        <v>2498</v>
      </c>
      <c r="G254" s="193" t="s">
        <v>867</v>
      </c>
      <c r="H254" s="194">
        <v>71</v>
      </c>
      <c r="I254" s="195"/>
      <c r="J254" s="196">
        <f t="shared" si="60"/>
        <v>0</v>
      </c>
      <c r="K254" s="192" t="s">
        <v>1</v>
      </c>
      <c r="L254" s="39"/>
      <c r="M254" s="197" t="s">
        <v>1</v>
      </c>
      <c r="N254" s="198" t="s">
        <v>42</v>
      </c>
      <c r="O254" s="71"/>
      <c r="P254" s="199">
        <f t="shared" si="61"/>
        <v>0</v>
      </c>
      <c r="Q254" s="199">
        <v>0</v>
      </c>
      <c r="R254" s="199">
        <f t="shared" si="62"/>
        <v>0</v>
      </c>
      <c r="S254" s="199">
        <v>0</v>
      </c>
      <c r="T254" s="200">
        <f t="shared" si="63"/>
        <v>0</v>
      </c>
      <c r="U254" s="34"/>
      <c r="V254" s="34"/>
      <c r="W254" s="34"/>
      <c r="X254" s="34"/>
      <c r="Y254" s="34"/>
      <c r="Z254" s="34"/>
      <c r="AA254" s="34"/>
      <c r="AB254" s="34"/>
      <c r="AC254" s="34"/>
      <c r="AD254" s="34"/>
      <c r="AE254" s="34"/>
      <c r="AR254" s="201" t="s">
        <v>557</v>
      </c>
      <c r="AT254" s="201" t="s">
        <v>222</v>
      </c>
      <c r="AU254" s="201" t="s">
        <v>83</v>
      </c>
      <c r="AY254" s="17" t="s">
        <v>220</v>
      </c>
      <c r="BE254" s="202">
        <f t="shared" si="64"/>
        <v>0</v>
      </c>
      <c r="BF254" s="202">
        <f t="shared" si="65"/>
        <v>0</v>
      </c>
      <c r="BG254" s="202">
        <f t="shared" si="66"/>
        <v>0</v>
      </c>
      <c r="BH254" s="202">
        <f t="shared" si="67"/>
        <v>0</v>
      </c>
      <c r="BI254" s="202">
        <f t="shared" si="68"/>
        <v>0</v>
      </c>
      <c r="BJ254" s="17" t="s">
        <v>89</v>
      </c>
      <c r="BK254" s="202">
        <f t="shared" si="69"/>
        <v>0</v>
      </c>
      <c r="BL254" s="17" t="s">
        <v>557</v>
      </c>
      <c r="BM254" s="201" t="s">
        <v>1400</v>
      </c>
    </row>
    <row r="255" spans="1:65" s="2" customFormat="1" ht="60">
      <c r="A255" s="34"/>
      <c r="B255" s="35"/>
      <c r="C255" s="190" t="s">
        <v>845</v>
      </c>
      <c r="D255" s="190" t="s">
        <v>222</v>
      </c>
      <c r="E255" s="191" t="s">
        <v>2499</v>
      </c>
      <c r="F255" s="192" t="s">
        <v>2500</v>
      </c>
      <c r="G255" s="193" t="s">
        <v>867</v>
      </c>
      <c r="H255" s="194">
        <v>35</v>
      </c>
      <c r="I255" s="195"/>
      <c r="J255" s="196">
        <f t="shared" si="60"/>
        <v>0</v>
      </c>
      <c r="K255" s="192" t="s">
        <v>1</v>
      </c>
      <c r="L255" s="39"/>
      <c r="M255" s="197" t="s">
        <v>1</v>
      </c>
      <c r="N255" s="198" t="s">
        <v>42</v>
      </c>
      <c r="O255" s="71"/>
      <c r="P255" s="199">
        <f t="shared" si="61"/>
        <v>0</v>
      </c>
      <c r="Q255" s="199">
        <v>0</v>
      </c>
      <c r="R255" s="199">
        <f t="shared" si="62"/>
        <v>0</v>
      </c>
      <c r="S255" s="199">
        <v>0</v>
      </c>
      <c r="T255" s="200">
        <f t="shared" si="63"/>
        <v>0</v>
      </c>
      <c r="U255" s="34"/>
      <c r="V255" s="34"/>
      <c r="W255" s="34"/>
      <c r="X255" s="34"/>
      <c r="Y255" s="34"/>
      <c r="Z255" s="34"/>
      <c r="AA255" s="34"/>
      <c r="AB255" s="34"/>
      <c r="AC255" s="34"/>
      <c r="AD255" s="34"/>
      <c r="AE255" s="34"/>
      <c r="AR255" s="201" t="s">
        <v>557</v>
      </c>
      <c r="AT255" s="201" t="s">
        <v>222</v>
      </c>
      <c r="AU255" s="201" t="s">
        <v>83</v>
      </c>
      <c r="AY255" s="17" t="s">
        <v>220</v>
      </c>
      <c r="BE255" s="202">
        <f t="shared" si="64"/>
        <v>0</v>
      </c>
      <c r="BF255" s="202">
        <f t="shared" si="65"/>
        <v>0</v>
      </c>
      <c r="BG255" s="202">
        <f t="shared" si="66"/>
        <v>0</v>
      </c>
      <c r="BH255" s="202">
        <f t="shared" si="67"/>
        <v>0</v>
      </c>
      <c r="BI255" s="202">
        <f t="shared" si="68"/>
        <v>0</v>
      </c>
      <c r="BJ255" s="17" t="s">
        <v>89</v>
      </c>
      <c r="BK255" s="202">
        <f t="shared" si="69"/>
        <v>0</v>
      </c>
      <c r="BL255" s="17" t="s">
        <v>557</v>
      </c>
      <c r="BM255" s="201" t="s">
        <v>1410</v>
      </c>
    </row>
    <row r="256" spans="1:65" s="2" customFormat="1" ht="60">
      <c r="A256" s="34"/>
      <c r="B256" s="35"/>
      <c r="C256" s="190" t="s">
        <v>850</v>
      </c>
      <c r="D256" s="190" t="s">
        <v>222</v>
      </c>
      <c r="E256" s="191" t="s">
        <v>2501</v>
      </c>
      <c r="F256" s="192" t="s">
        <v>2502</v>
      </c>
      <c r="G256" s="193" t="s">
        <v>867</v>
      </c>
      <c r="H256" s="194">
        <v>34</v>
      </c>
      <c r="I256" s="195"/>
      <c r="J256" s="196">
        <f t="shared" si="60"/>
        <v>0</v>
      </c>
      <c r="K256" s="192" t="s">
        <v>1</v>
      </c>
      <c r="L256" s="39"/>
      <c r="M256" s="197" t="s">
        <v>1</v>
      </c>
      <c r="N256" s="198" t="s">
        <v>42</v>
      </c>
      <c r="O256" s="71"/>
      <c r="P256" s="199">
        <f t="shared" si="61"/>
        <v>0</v>
      </c>
      <c r="Q256" s="199">
        <v>0</v>
      </c>
      <c r="R256" s="199">
        <f t="shared" si="62"/>
        <v>0</v>
      </c>
      <c r="S256" s="199">
        <v>0</v>
      </c>
      <c r="T256" s="200">
        <f t="shared" si="63"/>
        <v>0</v>
      </c>
      <c r="U256" s="34"/>
      <c r="V256" s="34"/>
      <c r="W256" s="34"/>
      <c r="X256" s="34"/>
      <c r="Y256" s="34"/>
      <c r="Z256" s="34"/>
      <c r="AA256" s="34"/>
      <c r="AB256" s="34"/>
      <c r="AC256" s="34"/>
      <c r="AD256" s="34"/>
      <c r="AE256" s="34"/>
      <c r="AR256" s="201" t="s">
        <v>557</v>
      </c>
      <c r="AT256" s="201" t="s">
        <v>222</v>
      </c>
      <c r="AU256" s="201" t="s">
        <v>83</v>
      </c>
      <c r="AY256" s="17" t="s">
        <v>220</v>
      </c>
      <c r="BE256" s="202">
        <f t="shared" si="64"/>
        <v>0</v>
      </c>
      <c r="BF256" s="202">
        <f t="shared" si="65"/>
        <v>0</v>
      </c>
      <c r="BG256" s="202">
        <f t="shared" si="66"/>
        <v>0</v>
      </c>
      <c r="BH256" s="202">
        <f t="shared" si="67"/>
        <v>0</v>
      </c>
      <c r="BI256" s="202">
        <f t="shared" si="68"/>
        <v>0</v>
      </c>
      <c r="BJ256" s="17" t="s">
        <v>89</v>
      </c>
      <c r="BK256" s="202">
        <f t="shared" si="69"/>
        <v>0</v>
      </c>
      <c r="BL256" s="17" t="s">
        <v>557</v>
      </c>
      <c r="BM256" s="201" t="s">
        <v>1420</v>
      </c>
    </row>
    <row r="257" spans="1:65" s="2" customFormat="1" ht="60">
      <c r="A257" s="34"/>
      <c r="B257" s="35"/>
      <c r="C257" s="190" t="s">
        <v>855</v>
      </c>
      <c r="D257" s="190" t="s">
        <v>222</v>
      </c>
      <c r="E257" s="191" t="s">
        <v>2503</v>
      </c>
      <c r="F257" s="192" t="s">
        <v>2504</v>
      </c>
      <c r="G257" s="193" t="s">
        <v>867</v>
      </c>
      <c r="H257" s="194">
        <v>14</v>
      </c>
      <c r="I257" s="195"/>
      <c r="J257" s="196">
        <f t="shared" si="60"/>
        <v>0</v>
      </c>
      <c r="K257" s="192" t="s">
        <v>1</v>
      </c>
      <c r="L257" s="39"/>
      <c r="M257" s="197" t="s">
        <v>1</v>
      </c>
      <c r="N257" s="198" t="s">
        <v>42</v>
      </c>
      <c r="O257" s="71"/>
      <c r="P257" s="199">
        <f t="shared" si="61"/>
        <v>0</v>
      </c>
      <c r="Q257" s="199">
        <v>0</v>
      </c>
      <c r="R257" s="199">
        <f t="shared" si="62"/>
        <v>0</v>
      </c>
      <c r="S257" s="199">
        <v>0</v>
      </c>
      <c r="T257" s="200">
        <f t="shared" si="63"/>
        <v>0</v>
      </c>
      <c r="U257" s="34"/>
      <c r="V257" s="34"/>
      <c r="W257" s="34"/>
      <c r="X257" s="34"/>
      <c r="Y257" s="34"/>
      <c r="Z257" s="34"/>
      <c r="AA257" s="34"/>
      <c r="AB257" s="34"/>
      <c r="AC257" s="34"/>
      <c r="AD257" s="34"/>
      <c r="AE257" s="34"/>
      <c r="AR257" s="201" t="s">
        <v>557</v>
      </c>
      <c r="AT257" s="201" t="s">
        <v>222</v>
      </c>
      <c r="AU257" s="201" t="s">
        <v>83</v>
      </c>
      <c r="AY257" s="17" t="s">
        <v>220</v>
      </c>
      <c r="BE257" s="202">
        <f t="shared" si="64"/>
        <v>0</v>
      </c>
      <c r="BF257" s="202">
        <f t="shared" si="65"/>
        <v>0</v>
      </c>
      <c r="BG257" s="202">
        <f t="shared" si="66"/>
        <v>0</v>
      </c>
      <c r="BH257" s="202">
        <f t="shared" si="67"/>
        <v>0</v>
      </c>
      <c r="BI257" s="202">
        <f t="shared" si="68"/>
        <v>0</v>
      </c>
      <c r="BJ257" s="17" t="s">
        <v>89</v>
      </c>
      <c r="BK257" s="202">
        <f t="shared" si="69"/>
        <v>0</v>
      </c>
      <c r="BL257" s="17" t="s">
        <v>557</v>
      </c>
      <c r="BM257" s="201" t="s">
        <v>1430</v>
      </c>
    </row>
    <row r="258" spans="1:65" s="2" customFormat="1" ht="60">
      <c r="A258" s="34"/>
      <c r="B258" s="35"/>
      <c r="C258" s="190" t="s">
        <v>858</v>
      </c>
      <c r="D258" s="190" t="s">
        <v>222</v>
      </c>
      <c r="E258" s="191" t="s">
        <v>2505</v>
      </c>
      <c r="F258" s="192" t="s">
        <v>2506</v>
      </c>
      <c r="G258" s="193" t="s">
        <v>867</v>
      </c>
      <c r="H258" s="194">
        <v>3</v>
      </c>
      <c r="I258" s="195"/>
      <c r="J258" s="196">
        <f t="shared" si="60"/>
        <v>0</v>
      </c>
      <c r="K258" s="192" t="s">
        <v>1</v>
      </c>
      <c r="L258" s="39"/>
      <c r="M258" s="197" t="s">
        <v>1</v>
      </c>
      <c r="N258" s="198" t="s">
        <v>42</v>
      </c>
      <c r="O258" s="71"/>
      <c r="P258" s="199">
        <f t="shared" si="61"/>
        <v>0</v>
      </c>
      <c r="Q258" s="199">
        <v>0</v>
      </c>
      <c r="R258" s="199">
        <f t="shared" si="62"/>
        <v>0</v>
      </c>
      <c r="S258" s="199">
        <v>0</v>
      </c>
      <c r="T258" s="200">
        <f t="shared" si="63"/>
        <v>0</v>
      </c>
      <c r="U258" s="34"/>
      <c r="V258" s="34"/>
      <c r="W258" s="34"/>
      <c r="X258" s="34"/>
      <c r="Y258" s="34"/>
      <c r="Z258" s="34"/>
      <c r="AA258" s="34"/>
      <c r="AB258" s="34"/>
      <c r="AC258" s="34"/>
      <c r="AD258" s="34"/>
      <c r="AE258" s="34"/>
      <c r="AR258" s="201" t="s">
        <v>557</v>
      </c>
      <c r="AT258" s="201" t="s">
        <v>222</v>
      </c>
      <c r="AU258" s="201" t="s">
        <v>83</v>
      </c>
      <c r="AY258" s="17" t="s">
        <v>220</v>
      </c>
      <c r="BE258" s="202">
        <f t="shared" si="64"/>
        <v>0</v>
      </c>
      <c r="BF258" s="202">
        <f t="shared" si="65"/>
        <v>0</v>
      </c>
      <c r="BG258" s="202">
        <f t="shared" si="66"/>
        <v>0</v>
      </c>
      <c r="BH258" s="202">
        <f t="shared" si="67"/>
        <v>0</v>
      </c>
      <c r="BI258" s="202">
        <f t="shared" si="68"/>
        <v>0</v>
      </c>
      <c r="BJ258" s="17" t="s">
        <v>89</v>
      </c>
      <c r="BK258" s="202">
        <f t="shared" si="69"/>
        <v>0</v>
      </c>
      <c r="BL258" s="17" t="s">
        <v>557</v>
      </c>
      <c r="BM258" s="201" t="s">
        <v>1440</v>
      </c>
    </row>
    <row r="259" spans="1:65" s="2" customFormat="1" ht="60">
      <c r="A259" s="34"/>
      <c r="B259" s="35"/>
      <c r="C259" s="190" t="s">
        <v>864</v>
      </c>
      <c r="D259" s="190" t="s">
        <v>222</v>
      </c>
      <c r="E259" s="191" t="s">
        <v>2507</v>
      </c>
      <c r="F259" s="192" t="s">
        <v>2508</v>
      </c>
      <c r="G259" s="193" t="s">
        <v>867</v>
      </c>
      <c r="H259" s="194">
        <v>19</v>
      </c>
      <c r="I259" s="195"/>
      <c r="J259" s="196">
        <f t="shared" si="60"/>
        <v>0</v>
      </c>
      <c r="K259" s="192" t="s">
        <v>1</v>
      </c>
      <c r="L259" s="39"/>
      <c r="M259" s="197" t="s">
        <v>1</v>
      </c>
      <c r="N259" s="198" t="s">
        <v>42</v>
      </c>
      <c r="O259" s="71"/>
      <c r="P259" s="199">
        <f t="shared" si="61"/>
        <v>0</v>
      </c>
      <c r="Q259" s="199">
        <v>0</v>
      </c>
      <c r="R259" s="199">
        <f t="shared" si="62"/>
        <v>0</v>
      </c>
      <c r="S259" s="199">
        <v>0</v>
      </c>
      <c r="T259" s="200">
        <f t="shared" si="63"/>
        <v>0</v>
      </c>
      <c r="U259" s="34"/>
      <c r="V259" s="34"/>
      <c r="W259" s="34"/>
      <c r="X259" s="34"/>
      <c r="Y259" s="34"/>
      <c r="Z259" s="34"/>
      <c r="AA259" s="34"/>
      <c r="AB259" s="34"/>
      <c r="AC259" s="34"/>
      <c r="AD259" s="34"/>
      <c r="AE259" s="34"/>
      <c r="AR259" s="201" t="s">
        <v>557</v>
      </c>
      <c r="AT259" s="201" t="s">
        <v>222</v>
      </c>
      <c r="AU259" s="201" t="s">
        <v>83</v>
      </c>
      <c r="AY259" s="17" t="s">
        <v>220</v>
      </c>
      <c r="BE259" s="202">
        <f t="shared" si="64"/>
        <v>0</v>
      </c>
      <c r="BF259" s="202">
        <f t="shared" si="65"/>
        <v>0</v>
      </c>
      <c r="BG259" s="202">
        <f t="shared" si="66"/>
        <v>0</v>
      </c>
      <c r="BH259" s="202">
        <f t="shared" si="67"/>
        <v>0</v>
      </c>
      <c r="BI259" s="202">
        <f t="shared" si="68"/>
        <v>0</v>
      </c>
      <c r="BJ259" s="17" t="s">
        <v>89</v>
      </c>
      <c r="BK259" s="202">
        <f t="shared" si="69"/>
        <v>0</v>
      </c>
      <c r="BL259" s="17" t="s">
        <v>557</v>
      </c>
      <c r="BM259" s="201" t="s">
        <v>1450</v>
      </c>
    </row>
    <row r="260" spans="1:65" s="2" customFormat="1" ht="48">
      <c r="A260" s="34"/>
      <c r="B260" s="35"/>
      <c r="C260" s="190" t="s">
        <v>869</v>
      </c>
      <c r="D260" s="190" t="s">
        <v>222</v>
      </c>
      <c r="E260" s="191" t="s">
        <v>2509</v>
      </c>
      <c r="F260" s="192" t="s">
        <v>2510</v>
      </c>
      <c r="G260" s="193" t="s">
        <v>867</v>
      </c>
      <c r="H260" s="194">
        <v>21</v>
      </c>
      <c r="I260" s="195"/>
      <c r="J260" s="196">
        <f t="shared" si="60"/>
        <v>0</v>
      </c>
      <c r="K260" s="192" t="s">
        <v>1</v>
      </c>
      <c r="L260" s="39"/>
      <c r="M260" s="197" t="s">
        <v>1</v>
      </c>
      <c r="N260" s="198" t="s">
        <v>42</v>
      </c>
      <c r="O260" s="71"/>
      <c r="P260" s="199">
        <f t="shared" si="61"/>
        <v>0</v>
      </c>
      <c r="Q260" s="199">
        <v>0</v>
      </c>
      <c r="R260" s="199">
        <f t="shared" si="62"/>
        <v>0</v>
      </c>
      <c r="S260" s="199">
        <v>0</v>
      </c>
      <c r="T260" s="200">
        <f t="shared" si="63"/>
        <v>0</v>
      </c>
      <c r="U260" s="34"/>
      <c r="V260" s="34"/>
      <c r="W260" s="34"/>
      <c r="X260" s="34"/>
      <c r="Y260" s="34"/>
      <c r="Z260" s="34"/>
      <c r="AA260" s="34"/>
      <c r="AB260" s="34"/>
      <c r="AC260" s="34"/>
      <c r="AD260" s="34"/>
      <c r="AE260" s="34"/>
      <c r="AR260" s="201" t="s">
        <v>557</v>
      </c>
      <c r="AT260" s="201" t="s">
        <v>222</v>
      </c>
      <c r="AU260" s="201" t="s">
        <v>83</v>
      </c>
      <c r="AY260" s="17" t="s">
        <v>220</v>
      </c>
      <c r="BE260" s="202">
        <f t="shared" si="64"/>
        <v>0</v>
      </c>
      <c r="BF260" s="202">
        <f t="shared" si="65"/>
        <v>0</v>
      </c>
      <c r="BG260" s="202">
        <f t="shared" si="66"/>
        <v>0</v>
      </c>
      <c r="BH260" s="202">
        <f t="shared" si="67"/>
        <v>0</v>
      </c>
      <c r="BI260" s="202">
        <f t="shared" si="68"/>
        <v>0</v>
      </c>
      <c r="BJ260" s="17" t="s">
        <v>89</v>
      </c>
      <c r="BK260" s="202">
        <f t="shared" si="69"/>
        <v>0</v>
      </c>
      <c r="BL260" s="17" t="s">
        <v>557</v>
      </c>
      <c r="BM260" s="201" t="s">
        <v>1460</v>
      </c>
    </row>
    <row r="261" spans="1:65" s="2" customFormat="1" ht="48">
      <c r="A261" s="34"/>
      <c r="B261" s="35"/>
      <c r="C261" s="190" t="s">
        <v>874</v>
      </c>
      <c r="D261" s="190" t="s">
        <v>222</v>
      </c>
      <c r="E261" s="191" t="s">
        <v>2511</v>
      </c>
      <c r="F261" s="192" t="s">
        <v>2512</v>
      </c>
      <c r="G261" s="193" t="s">
        <v>867</v>
      </c>
      <c r="H261" s="194">
        <v>6</v>
      </c>
      <c r="I261" s="195"/>
      <c r="J261" s="196">
        <f t="shared" si="60"/>
        <v>0</v>
      </c>
      <c r="K261" s="192" t="s">
        <v>1</v>
      </c>
      <c r="L261" s="39"/>
      <c r="M261" s="197" t="s">
        <v>1</v>
      </c>
      <c r="N261" s="198" t="s">
        <v>42</v>
      </c>
      <c r="O261" s="71"/>
      <c r="P261" s="199">
        <f t="shared" si="61"/>
        <v>0</v>
      </c>
      <c r="Q261" s="199">
        <v>0</v>
      </c>
      <c r="R261" s="199">
        <f t="shared" si="62"/>
        <v>0</v>
      </c>
      <c r="S261" s="199">
        <v>0</v>
      </c>
      <c r="T261" s="200">
        <f t="shared" si="63"/>
        <v>0</v>
      </c>
      <c r="U261" s="34"/>
      <c r="V261" s="34"/>
      <c r="W261" s="34"/>
      <c r="X261" s="34"/>
      <c r="Y261" s="34"/>
      <c r="Z261" s="34"/>
      <c r="AA261" s="34"/>
      <c r="AB261" s="34"/>
      <c r="AC261" s="34"/>
      <c r="AD261" s="34"/>
      <c r="AE261" s="34"/>
      <c r="AR261" s="201" t="s">
        <v>557</v>
      </c>
      <c r="AT261" s="201" t="s">
        <v>222</v>
      </c>
      <c r="AU261" s="201" t="s">
        <v>83</v>
      </c>
      <c r="AY261" s="17" t="s">
        <v>220</v>
      </c>
      <c r="BE261" s="202">
        <f t="shared" si="64"/>
        <v>0</v>
      </c>
      <c r="BF261" s="202">
        <f t="shared" si="65"/>
        <v>0</v>
      </c>
      <c r="BG261" s="202">
        <f t="shared" si="66"/>
        <v>0</v>
      </c>
      <c r="BH261" s="202">
        <f t="shared" si="67"/>
        <v>0</v>
      </c>
      <c r="BI261" s="202">
        <f t="shared" si="68"/>
        <v>0</v>
      </c>
      <c r="BJ261" s="17" t="s">
        <v>89</v>
      </c>
      <c r="BK261" s="202">
        <f t="shared" si="69"/>
        <v>0</v>
      </c>
      <c r="BL261" s="17" t="s">
        <v>557</v>
      </c>
      <c r="BM261" s="201" t="s">
        <v>1470</v>
      </c>
    </row>
    <row r="262" spans="1:65" s="2" customFormat="1" ht="60">
      <c r="A262" s="34"/>
      <c r="B262" s="35"/>
      <c r="C262" s="190" t="s">
        <v>878</v>
      </c>
      <c r="D262" s="190" t="s">
        <v>222</v>
      </c>
      <c r="E262" s="191" t="s">
        <v>2513</v>
      </c>
      <c r="F262" s="192" t="s">
        <v>2514</v>
      </c>
      <c r="G262" s="193" t="s">
        <v>867</v>
      </c>
      <c r="H262" s="194">
        <v>6</v>
      </c>
      <c r="I262" s="195"/>
      <c r="J262" s="196">
        <f t="shared" si="60"/>
        <v>0</v>
      </c>
      <c r="K262" s="192" t="s">
        <v>1</v>
      </c>
      <c r="L262" s="39"/>
      <c r="M262" s="197" t="s">
        <v>1</v>
      </c>
      <c r="N262" s="198" t="s">
        <v>42</v>
      </c>
      <c r="O262" s="71"/>
      <c r="P262" s="199">
        <f t="shared" si="61"/>
        <v>0</v>
      </c>
      <c r="Q262" s="199">
        <v>0</v>
      </c>
      <c r="R262" s="199">
        <f t="shared" si="62"/>
        <v>0</v>
      </c>
      <c r="S262" s="199">
        <v>0</v>
      </c>
      <c r="T262" s="200">
        <f t="shared" si="63"/>
        <v>0</v>
      </c>
      <c r="U262" s="34"/>
      <c r="V262" s="34"/>
      <c r="W262" s="34"/>
      <c r="X262" s="34"/>
      <c r="Y262" s="34"/>
      <c r="Z262" s="34"/>
      <c r="AA262" s="34"/>
      <c r="AB262" s="34"/>
      <c r="AC262" s="34"/>
      <c r="AD262" s="34"/>
      <c r="AE262" s="34"/>
      <c r="AR262" s="201" t="s">
        <v>557</v>
      </c>
      <c r="AT262" s="201" t="s">
        <v>222</v>
      </c>
      <c r="AU262" s="201" t="s">
        <v>83</v>
      </c>
      <c r="AY262" s="17" t="s">
        <v>220</v>
      </c>
      <c r="BE262" s="202">
        <f t="shared" si="64"/>
        <v>0</v>
      </c>
      <c r="BF262" s="202">
        <f t="shared" si="65"/>
        <v>0</v>
      </c>
      <c r="BG262" s="202">
        <f t="shared" si="66"/>
        <v>0</v>
      </c>
      <c r="BH262" s="202">
        <f t="shared" si="67"/>
        <v>0</v>
      </c>
      <c r="BI262" s="202">
        <f t="shared" si="68"/>
        <v>0</v>
      </c>
      <c r="BJ262" s="17" t="s">
        <v>89</v>
      </c>
      <c r="BK262" s="202">
        <f t="shared" si="69"/>
        <v>0</v>
      </c>
      <c r="BL262" s="17" t="s">
        <v>557</v>
      </c>
      <c r="BM262" s="201" t="s">
        <v>1480</v>
      </c>
    </row>
    <row r="263" spans="1:65" s="2" customFormat="1" ht="60">
      <c r="A263" s="34"/>
      <c r="B263" s="35"/>
      <c r="C263" s="190" t="s">
        <v>883</v>
      </c>
      <c r="D263" s="190" t="s">
        <v>222</v>
      </c>
      <c r="E263" s="191" t="s">
        <v>2515</v>
      </c>
      <c r="F263" s="192" t="s">
        <v>2516</v>
      </c>
      <c r="G263" s="193" t="s">
        <v>867</v>
      </c>
      <c r="H263" s="194">
        <v>2</v>
      </c>
      <c r="I263" s="195"/>
      <c r="J263" s="196">
        <f t="shared" si="60"/>
        <v>0</v>
      </c>
      <c r="K263" s="192" t="s">
        <v>1</v>
      </c>
      <c r="L263" s="39"/>
      <c r="M263" s="197" t="s">
        <v>1</v>
      </c>
      <c r="N263" s="198" t="s">
        <v>42</v>
      </c>
      <c r="O263" s="71"/>
      <c r="P263" s="199">
        <f t="shared" si="61"/>
        <v>0</v>
      </c>
      <c r="Q263" s="199">
        <v>0</v>
      </c>
      <c r="R263" s="199">
        <f t="shared" si="62"/>
        <v>0</v>
      </c>
      <c r="S263" s="199">
        <v>0</v>
      </c>
      <c r="T263" s="200">
        <f t="shared" si="63"/>
        <v>0</v>
      </c>
      <c r="U263" s="34"/>
      <c r="V263" s="34"/>
      <c r="W263" s="34"/>
      <c r="X263" s="34"/>
      <c r="Y263" s="34"/>
      <c r="Z263" s="34"/>
      <c r="AA263" s="34"/>
      <c r="AB263" s="34"/>
      <c r="AC263" s="34"/>
      <c r="AD263" s="34"/>
      <c r="AE263" s="34"/>
      <c r="AR263" s="201" t="s">
        <v>557</v>
      </c>
      <c r="AT263" s="201" t="s">
        <v>222</v>
      </c>
      <c r="AU263" s="201" t="s">
        <v>83</v>
      </c>
      <c r="AY263" s="17" t="s">
        <v>220</v>
      </c>
      <c r="BE263" s="202">
        <f t="shared" si="64"/>
        <v>0</v>
      </c>
      <c r="BF263" s="202">
        <f t="shared" si="65"/>
        <v>0</v>
      </c>
      <c r="BG263" s="202">
        <f t="shared" si="66"/>
        <v>0</v>
      </c>
      <c r="BH263" s="202">
        <f t="shared" si="67"/>
        <v>0</v>
      </c>
      <c r="BI263" s="202">
        <f t="shared" si="68"/>
        <v>0</v>
      </c>
      <c r="BJ263" s="17" t="s">
        <v>89</v>
      </c>
      <c r="BK263" s="202">
        <f t="shared" si="69"/>
        <v>0</v>
      </c>
      <c r="BL263" s="17" t="s">
        <v>557</v>
      </c>
      <c r="BM263" s="201" t="s">
        <v>1487</v>
      </c>
    </row>
    <row r="264" spans="1:65" s="2" customFormat="1" ht="66.75" customHeight="1">
      <c r="A264" s="34"/>
      <c r="B264" s="35"/>
      <c r="C264" s="190" t="s">
        <v>887</v>
      </c>
      <c r="D264" s="190" t="s">
        <v>222</v>
      </c>
      <c r="E264" s="191" t="s">
        <v>2517</v>
      </c>
      <c r="F264" s="192" t="s">
        <v>2518</v>
      </c>
      <c r="G264" s="193" t="s">
        <v>867</v>
      </c>
      <c r="H264" s="194">
        <v>7</v>
      </c>
      <c r="I264" s="195"/>
      <c r="J264" s="196">
        <f t="shared" si="60"/>
        <v>0</v>
      </c>
      <c r="K264" s="192" t="s">
        <v>1</v>
      </c>
      <c r="L264" s="39"/>
      <c r="M264" s="197" t="s">
        <v>1</v>
      </c>
      <c r="N264" s="198" t="s">
        <v>42</v>
      </c>
      <c r="O264" s="71"/>
      <c r="P264" s="199">
        <f t="shared" si="61"/>
        <v>0</v>
      </c>
      <c r="Q264" s="199">
        <v>0</v>
      </c>
      <c r="R264" s="199">
        <f t="shared" si="62"/>
        <v>0</v>
      </c>
      <c r="S264" s="199">
        <v>0</v>
      </c>
      <c r="T264" s="200">
        <f t="shared" si="63"/>
        <v>0</v>
      </c>
      <c r="U264" s="34"/>
      <c r="V264" s="34"/>
      <c r="W264" s="34"/>
      <c r="X264" s="34"/>
      <c r="Y264" s="34"/>
      <c r="Z264" s="34"/>
      <c r="AA264" s="34"/>
      <c r="AB264" s="34"/>
      <c r="AC264" s="34"/>
      <c r="AD264" s="34"/>
      <c r="AE264" s="34"/>
      <c r="AR264" s="201" t="s">
        <v>557</v>
      </c>
      <c r="AT264" s="201" t="s">
        <v>222</v>
      </c>
      <c r="AU264" s="201" t="s">
        <v>83</v>
      </c>
      <c r="AY264" s="17" t="s">
        <v>220</v>
      </c>
      <c r="BE264" s="202">
        <f t="shared" si="64"/>
        <v>0</v>
      </c>
      <c r="BF264" s="202">
        <f t="shared" si="65"/>
        <v>0</v>
      </c>
      <c r="BG264" s="202">
        <f t="shared" si="66"/>
        <v>0</v>
      </c>
      <c r="BH264" s="202">
        <f t="shared" si="67"/>
        <v>0</v>
      </c>
      <c r="BI264" s="202">
        <f t="shared" si="68"/>
        <v>0</v>
      </c>
      <c r="BJ264" s="17" t="s">
        <v>89</v>
      </c>
      <c r="BK264" s="202">
        <f t="shared" si="69"/>
        <v>0</v>
      </c>
      <c r="BL264" s="17" t="s">
        <v>557</v>
      </c>
      <c r="BM264" s="201" t="s">
        <v>1497</v>
      </c>
    </row>
    <row r="265" spans="1:65" s="2" customFormat="1" ht="24">
      <c r="A265" s="34"/>
      <c r="B265" s="35"/>
      <c r="C265" s="190" t="s">
        <v>891</v>
      </c>
      <c r="D265" s="190" t="s">
        <v>222</v>
      </c>
      <c r="E265" s="191" t="s">
        <v>2519</v>
      </c>
      <c r="F265" s="192" t="s">
        <v>2520</v>
      </c>
      <c r="G265" s="193" t="s">
        <v>867</v>
      </c>
      <c r="H265" s="194">
        <v>24</v>
      </c>
      <c r="I265" s="195"/>
      <c r="J265" s="196">
        <f t="shared" si="60"/>
        <v>0</v>
      </c>
      <c r="K265" s="192" t="s">
        <v>1</v>
      </c>
      <c r="L265" s="39"/>
      <c r="M265" s="197" t="s">
        <v>1</v>
      </c>
      <c r="N265" s="198" t="s">
        <v>42</v>
      </c>
      <c r="O265" s="71"/>
      <c r="P265" s="199">
        <f t="shared" si="61"/>
        <v>0</v>
      </c>
      <c r="Q265" s="199">
        <v>0</v>
      </c>
      <c r="R265" s="199">
        <f t="shared" si="62"/>
        <v>0</v>
      </c>
      <c r="S265" s="199">
        <v>0</v>
      </c>
      <c r="T265" s="200">
        <f t="shared" si="63"/>
        <v>0</v>
      </c>
      <c r="U265" s="34"/>
      <c r="V265" s="34"/>
      <c r="W265" s="34"/>
      <c r="X265" s="34"/>
      <c r="Y265" s="34"/>
      <c r="Z265" s="34"/>
      <c r="AA265" s="34"/>
      <c r="AB265" s="34"/>
      <c r="AC265" s="34"/>
      <c r="AD265" s="34"/>
      <c r="AE265" s="34"/>
      <c r="AR265" s="201" t="s">
        <v>557</v>
      </c>
      <c r="AT265" s="201" t="s">
        <v>222</v>
      </c>
      <c r="AU265" s="201" t="s">
        <v>83</v>
      </c>
      <c r="AY265" s="17" t="s">
        <v>220</v>
      </c>
      <c r="BE265" s="202">
        <f t="shared" si="64"/>
        <v>0</v>
      </c>
      <c r="BF265" s="202">
        <f t="shared" si="65"/>
        <v>0</v>
      </c>
      <c r="BG265" s="202">
        <f t="shared" si="66"/>
        <v>0</v>
      </c>
      <c r="BH265" s="202">
        <f t="shared" si="67"/>
        <v>0</v>
      </c>
      <c r="BI265" s="202">
        <f t="shared" si="68"/>
        <v>0</v>
      </c>
      <c r="BJ265" s="17" t="s">
        <v>89</v>
      </c>
      <c r="BK265" s="202">
        <f t="shared" si="69"/>
        <v>0</v>
      </c>
      <c r="BL265" s="17" t="s">
        <v>557</v>
      </c>
      <c r="BM265" s="201" t="s">
        <v>1508</v>
      </c>
    </row>
    <row r="266" spans="1:65" s="2" customFormat="1" ht="24">
      <c r="A266" s="34"/>
      <c r="B266" s="35"/>
      <c r="C266" s="190" t="s">
        <v>895</v>
      </c>
      <c r="D266" s="190" t="s">
        <v>222</v>
      </c>
      <c r="E266" s="191" t="s">
        <v>2521</v>
      </c>
      <c r="F266" s="192" t="s">
        <v>2522</v>
      </c>
      <c r="G266" s="193" t="s">
        <v>867</v>
      </c>
      <c r="H266" s="194">
        <v>56.4</v>
      </c>
      <c r="I266" s="195"/>
      <c r="J266" s="196">
        <f t="shared" si="60"/>
        <v>0</v>
      </c>
      <c r="K266" s="192" t="s">
        <v>1</v>
      </c>
      <c r="L266" s="39"/>
      <c r="M266" s="197" t="s">
        <v>1</v>
      </c>
      <c r="N266" s="198" t="s">
        <v>42</v>
      </c>
      <c r="O266" s="71"/>
      <c r="P266" s="199">
        <f t="shared" si="61"/>
        <v>0</v>
      </c>
      <c r="Q266" s="199">
        <v>0</v>
      </c>
      <c r="R266" s="199">
        <f t="shared" si="62"/>
        <v>0</v>
      </c>
      <c r="S266" s="199">
        <v>0</v>
      </c>
      <c r="T266" s="200">
        <f t="shared" si="63"/>
        <v>0</v>
      </c>
      <c r="U266" s="34"/>
      <c r="V266" s="34"/>
      <c r="W266" s="34"/>
      <c r="X266" s="34"/>
      <c r="Y266" s="34"/>
      <c r="Z266" s="34"/>
      <c r="AA266" s="34"/>
      <c r="AB266" s="34"/>
      <c r="AC266" s="34"/>
      <c r="AD266" s="34"/>
      <c r="AE266" s="34"/>
      <c r="AR266" s="201" t="s">
        <v>557</v>
      </c>
      <c r="AT266" s="201" t="s">
        <v>222</v>
      </c>
      <c r="AU266" s="201" t="s">
        <v>83</v>
      </c>
      <c r="AY266" s="17" t="s">
        <v>220</v>
      </c>
      <c r="BE266" s="202">
        <f t="shared" si="64"/>
        <v>0</v>
      </c>
      <c r="BF266" s="202">
        <f t="shared" si="65"/>
        <v>0</v>
      </c>
      <c r="BG266" s="202">
        <f t="shared" si="66"/>
        <v>0</v>
      </c>
      <c r="BH266" s="202">
        <f t="shared" si="67"/>
        <v>0</v>
      </c>
      <c r="BI266" s="202">
        <f t="shared" si="68"/>
        <v>0</v>
      </c>
      <c r="BJ266" s="17" t="s">
        <v>89</v>
      </c>
      <c r="BK266" s="202">
        <f t="shared" si="69"/>
        <v>0</v>
      </c>
      <c r="BL266" s="17" t="s">
        <v>557</v>
      </c>
      <c r="BM266" s="201" t="s">
        <v>1518</v>
      </c>
    </row>
    <row r="267" spans="1:65" s="2" customFormat="1" ht="16.5" customHeight="1">
      <c r="A267" s="34"/>
      <c r="B267" s="35"/>
      <c r="C267" s="190" t="s">
        <v>900</v>
      </c>
      <c r="D267" s="190" t="s">
        <v>222</v>
      </c>
      <c r="E267" s="191" t="s">
        <v>2523</v>
      </c>
      <c r="F267" s="192" t="s">
        <v>2524</v>
      </c>
      <c r="G267" s="193" t="s">
        <v>867</v>
      </c>
      <c r="H267" s="194">
        <v>28.8</v>
      </c>
      <c r="I267" s="195"/>
      <c r="J267" s="196">
        <f t="shared" si="60"/>
        <v>0</v>
      </c>
      <c r="K267" s="192" t="s">
        <v>1</v>
      </c>
      <c r="L267" s="39"/>
      <c r="M267" s="197" t="s">
        <v>1</v>
      </c>
      <c r="N267" s="198" t="s">
        <v>42</v>
      </c>
      <c r="O267" s="71"/>
      <c r="P267" s="199">
        <f t="shared" si="61"/>
        <v>0</v>
      </c>
      <c r="Q267" s="199">
        <v>0</v>
      </c>
      <c r="R267" s="199">
        <f t="shared" si="62"/>
        <v>0</v>
      </c>
      <c r="S267" s="199">
        <v>0</v>
      </c>
      <c r="T267" s="200">
        <f t="shared" si="63"/>
        <v>0</v>
      </c>
      <c r="U267" s="34"/>
      <c r="V267" s="34"/>
      <c r="W267" s="34"/>
      <c r="X267" s="34"/>
      <c r="Y267" s="34"/>
      <c r="Z267" s="34"/>
      <c r="AA267" s="34"/>
      <c r="AB267" s="34"/>
      <c r="AC267" s="34"/>
      <c r="AD267" s="34"/>
      <c r="AE267" s="34"/>
      <c r="AR267" s="201" t="s">
        <v>557</v>
      </c>
      <c r="AT267" s="201" t="s">
        <v>222</v>
      </c>
      <c r="AU267" s="201" t="s">
        <v>83</v>
      </c>
      <c r="AY267" s="17" t="s">
        <v>220</v>
      </c>
      <c r="BE267" s="202">
        <f t="shared" si="64"/>
        <v>0</v>
      </c>
      <c r="BF267" s="202">
        <f t="shared" si="65"/>
        <v>0</v>
      </c>
      <c r="BG267" s="202">
        <f t="shared" si="66"/>
        <v>0</v>
      </c>
      <c r="BH267" s="202">
        <f t="shared" si="67"/>
        <v>0</v>
      </c>
      <c r="BI267" s="202">
        <f t="shared" si="68"/>
        <v>0</v>
      </c>
      <c r="BJ267" s="17" t="s">
        <v>89</v>
      </c>
      <c r="BK267" s="202">
        <f t="shared" si="69"/>
        <v>0</v>
      </c>
      <c r="BL267" s="17" t="s">
        <v>557</v>
      </c>
      <c r="BM267" s="201" t="s">
        <v>1528</v>
      </c>
    </row>
    <row r="268" spans="1:65" s="2" customFormat="1" ht="16.5" customHeight="1">
      <c r="A268" s="34"/>
      <c r="B268" s="35"/>
      <c r="C268" s="190" t="s">
        <v>905</v>
      </c>
      <c r="D268" s="190" t="s">
        <v>222</v>
      </c>
      <c r="E268" s="191" t="s">
        <v>2525</v>
      </c>
      <c r="F268" s="192" t="s">
        <v>2526</v>
      </c>
      <c r="G268" s="193" t="s">
        <v>867</v>
      </c>
      <c r="H268" s="194">
        <v>32.4</v>
      </c>
      <c r="I268" s="195"/>
      <c r="J268" s="196">
        <f t="shared" si="60"/>
        <v>0</v>
      </c>
      <c r="K268" s="192" t="s">
        <v>1</v>
      </c>
      <c r="L268" s="39"/>
      <c r="M268" s="197" t="s">
        <v>1</v>
      </c>
      <c r="N268" s="198" t="s">
        <v>42</v>
      </c>
      <c r="O268" s="71"/>
      <c r="P268" s="199">
        <f t="shared" si="61"/>
        <v>0</v>
      </c>
      <c r="Q268" s="199">
        <v>0</v>
      </c>
      <c r="R268" s="199">
        <f t="shared" si="62"/>
        <v>0</v>
      </c>
      <c r="S268" s="199">
        <v>0</v>
      </c>
      <c r="T268" s="200">
        <f t="shared" si="63"/>
        <v>0</v>
      </c>
      <c r="U268" s="34"/>
      <c r="V268" s="34"/>
      <c r="W268" s="34"/>
      <c r="X268" s="34"/>
      <c r="Y268" s="34"/>
      <c r="Z268" s="34"/>
      <c r="AA268" s="34"/>
      <c r="AB268" s="34"/>
      <c r="AC268" s="34"/>
      <c r="AD268" s="34"/>
      <c r="AE268" s="34"/>
      <c r="AR268" s="201" t="s">
        <v>557</v>
      </c>
      <c r="AT268" s="201" t="s">
        <v>222</v>
      </c>
      <c r="AU268" s="201" t="s">
        <v>83</v>
      </c>
      <c r="AY268" s="17" t="s">
        <v>220</v>
      </c>
      <c r="BE268" s="202">
        <f t="shared" si="64"/>
        <v>0</v>
      </c>
      <c r="BF268" s="202">
        <f t="shared" si="65"/>
        <v>0</v>
      </c>
      <c r="BG268" s="202">
        <f t="shared" si="66"/>
        <v>0</v>
      </c>
      <c r="BH268" s="202">
        <f t="shared" si="67"/>
        <v>0</v>
      </c>
      <c r="BI268" s="202">
        <f t="shared" si="68"/>
        <v>0</v>
      </c>
      <c r="BJ268" s="17" t="s">
        <v>89</v>
      </c>
      <c r="BK268" s="202">
        <f t="shared" si="69"/>
        <v>0</v>
      </c>
      <c r="BL268" s="17" t="s">
        <v>557</v>
      </c>
      <c r="BM268" s="201" t="s">
        <v>1538</v>
      </c>
    </row>
    <row r="269" spans="1:65" s="2" customFormat="1" ht="16.5" customHeight="1">
      <c r="A269" s="34"/>
      <c r="B269" s="35"/>
      <c r="C269" s="190" t="s">
        <v>910</v>
      </c>
      <c r="D269" s="190" t="s">
        <v>222</v>
      </c>
      <c r="E269" s="191" t="s">
        <v>2527</v>
      </c>
      <c r="F269" s="192" t="s">
        <v>2528</v>
      </c>
      <c r="G269" s="193" t="s">
        <v>867</v>
      </c>
      <c r="H269" s="194">
        <v>97.2</v>
      </c>
      <c r="I269" s="195"/>
      <c r="J269" s="196">
        <f t="shared" si="60"/>
        <v>0</v>
      </c>
      <c r="K269" s="192" t="s">
        <v>1</v>
      </c>
      <c r="L269" s="39"/>
      <c r="M269" s="197" t="s">
        <v>1</v>
      </c>
      <c r="N269" s="198" t="s">
        <v>42</v>
      </c>
      <c r="O269" s="71"/>
      <c r="P269" s="199">
        <f t="shared" si="61"/>
        <v>0</v>
      </c>
      <c r="Q269" s="199">
        <v>0</v>
      </c>
      <c r="R269" s="199">
        <f t="shared" si="62"/>
        <v>0</v>
      </c>
      <c r="S269" s="199">
        <v>0</v>
      </c>
      <c r="T269" s="200">
        <f t="shared" si="63"/>
        <v>0</v>
      </c>
      <c r="U269" s="34"/>
      <c r="V269" s="34"/>
      <c r="W269" s="34"/>
      <c r="X269" s="34"/>
      <c r="Y269" s="34"/>
      <c r="Z269" s="34"/>
      <c r="AA269" s="34"/>
      <c r="AB269" s="34"/>
      <c r="AC269" s="34"/>
      <c r="AD269" s="34"/>
      <c r="AE269" s="34"/>
      <c r="AR269" s="201" t="s">
        <v>557</v>
      </c>
      <c r="AT269" s="201" t="s">
        <v>222</v>
      </c>
      <c r="AU269" s="201" t="s">
        <v>83</v>
      </c>
      <c r="AY269" s="17" t="s">
        <v>220</v>
      </c>
      <c r="BE269" s="202">
        <f t="shared" si="64"/>
        <v>0</v>
      </c>
      <c r="BF269" s="202">
        <f t="shared" si="65"/>
        <v>0</v>
      </c>
      <c r="BG269" s="202">
        <f t="shared" si="66"/>
        <v>0</v>
      </c>
      <c r="BH269" s="202">
        <f t="shared" si="67"/>
        <v>0</v>
      </c>
      <c r="BI269" s="202">
        <f t="shared" si="68"/>
        <v>0</v>
      </c>
      <c r="BJ269" s="17" t="s">
        <v>89</v>
      </c>
      <c r="BK269" s="202">
        <f t="shared" si="69"/>
        <v>0</v>
      </c>
      <c r="BL269" s="17" t="s">
        <v>557</v>
      </c>
      <c r="BM269" s="201" t="s">
        <v>1547</v>
      </c>
    </row>
    <row r="270" spans="1:65" s="2" customFormat="1" ht="21.75" customHeight="1">
      <c r="A270" s="34"/>
      <c r="B270" s="35"/>
      <c r="C270" s="190" t="s">
        <v>915</v>
      </c>
      <c r="D270" s="190" t="s">
        <v>222</v>
      </c>
      <c r="E270" s="191" t="s">
        <v>2529</v>
      </c>
      <c r="F270" s="192" t="s">
        <v>2530</v>
      </c>
      <c r="G270" s="193" t="s">
        <v>867</v>
      </c>
      <c r="H270" s="194">
        <v>26.4</v>
      </c>
      <c r="I270" s="195"/>
      <c r="J270" s="196">
        <f t="shared" si="60"/>
        <v>0</v>
      </c>
      <c r="K270" s="192" t="s">
        <v>1</v>
      </c>
      <c r="L270" s="39"/>
      <c r="M270" s="197" t="s">
        <v>1</v>
      </c>
      <c r="N270" s="198" t="s">
        <v>42</v>
      </c>
      <c r="O270" s="71"/>
      <c r="P270" s="199">
        <f t="shared" si="61"/>
        <v>0</v>
      </c>
      <c r="Q270" s="199">
        <v>0</v>
      </c>
      <c r="R270" s="199">
        <f t="shared" si="62"/>
        <v>0</v>
      </c>
      <c r="S270" s="199">
        <v>0</v>
      </c>
      <c r="T270" s="200">
        <f t="shared" si="63"/>
        <v>0</v>
      </c>
      <c r="U270" s="34"/>
      <c r="V270" s="34"/>
      <c r="W270" s="34"/>
      <c r="X270" s="34"/>
      <c r="Y270" s="34"/>
      <c r="Z270" s="34"/>
      <c r="AA270" s="34"/>
      <c r="AB270" s="34"/>
      <c r="AC270" s="34"/>
      <c r="AD270" s="34"/>
      <c r="AE270" s="34"/>
      <c r="AR270" s="201" t="s">
        <v>557</v>
      </c>
      <c r="AT270" s="201" t="s">
        <v>222</v>
      </c>
      <c r="AU270" s="201" t="s">
        <v>83</v>
      </c>
      <c r="AY270" s="17" t="s">
        <v>220</v>
      </c>
      <c r="BE270" s="202">
        <f t="shared" si="64"/>
        <v>0</v>
      </c>
      <c r="BF270" s="202">
        <f t="shared" si="65"/>
        <v>0</v>
      </c>
      <c r="BG270" s="202">
        <f t="shared" si="66"/>
        <v>0</v>
      </c>
      <c r="BH270" s="202">
        <f t="shared" si="67"/>
        <v>0</v>
      </c>
      <c r="BI270" s="202">
        <f t="shared" si="68"/>
        <v>0</v>
      </c>
      <c r="BJ270" s="17" t="s">
        <v>89</v>
      </c>
      <c r="BK270" s="202">
        <f t="shared" si="69"/>
        <v>0</v>
      </c>
      <c r="BL270" s="17" t="s">
        <v>557</v>
      </c>
      <c r="BM270" s="201" t="s">
        <v>1558</v>
      </c>
    </row>
    <row r="271" spans="1:65" s="2" customFormat="1" ht="24">
      <c r="A271" s="34"/>
      <c r="B271" s="35"/>
      <c r="C271" s="190" t="s">
        <v>920</v>
      </c>
      <c r="D271" s="190" t="s">
        <v>222</v>
      </c>
      <c r="E271" s="191" t="s">
        <v>2531</v>
      </c>
      <c r="F271" s="192" t="s">
        <v>2532</v>
      </c>
      <c r="G271" s="193" t="s">
        <v>867</v>
      </c>
      <c r="H271" s="194">
        <v>8.4</v>
      </c>
      <c r="I271" s="195"/>
      <c r="J271" s="196">
        <f t="shared" si="60"/>
        <v>0</v>
      </c>
      <c r="K271" s="192" t="s">
        <v>1</v>
      </c>
      <c r="L271" s="39"/>
      <c r="M271" s="197" t="s">
        <v>1</v>
      </c>
      <c r="N271" s="198" t="s">
        <v>42</v>
      </c>
      <c r="O271" s="71"/>
      <c r="P271" s="199">
        <f t="shared" si="61"/>
        <v>0</v>
      </c>
      <c r="Q271" s="199">
        <v>0</v>
      </c>
      <c r="R271" s="199">
        <f t="shared" si="62"/>
        <v>0</v>
      </c>
      <c r="S271" s="199">
        <v>0</v>
      </c>
      <c r="T271" s="200">
        <f t="shared" si="63"/>
        <v>0</v>
      </c>
      <c r="U271" s="34"/>
      <c r="V271" s="34"/>
      <c r="W271" s="34"/>
      <c r="X271" s="34"/>
      <c r="Y271" s="34"/>
      <c r="Z271" s="34"/>
      <c r="AA271" s="34"/>
      <c r="AB271" s="34"/>
      <c r="AC271" s="34"/>
      <c r="AD271" s="34"/>
      <c r="AE271" s="34"/>
      <c r="AR271" s="201" t="s">
        <v>557</v>
      </c>
      <c r="AT271" s="201" t="s">
        <v>222</v>
      </c>
      <c r="AU271" s="201" t="s">
        <v>83</v>
      </c>
      <c r="AY271" s="17" t="s">
        <v>220</v>
      </c>
      <c r="BE271" s="202">
        <f t="shared" si="64"/>
        <v>0</v>
      </c>
      <c r="BF271" s="202">
        <f t="shared" si="65"/>
        <v>0</v>
      </c>
      <c r="BG271" s="202">
        <f t="shared" si="66"/>
        <v>0</v>
      </c>
      <c r="BH271" s="202">
        <f t="shared" si="67"/>
        <v>0</v>
      </c>
      <c r="BI271" s="202">
        <f t="shared" si="68"/>
        <v>0</v>
      </c>
      <c r="BJ271" s="17" t="s">
        <v>89</v>
      </c>
      <c r="BK271" s="202">
        <f t="shared" si="69"/>
        <v>0</v>
      </c>
      <c r="BL271" s="17" t="s">
        <v>557</v>
      </c>
      <c r="BM271" s="201" t="s">
        <v>1568</v>
      </c>
    </row>
    <row r="272" spans="1:65" s="2" customFormat="1" ht="24">
      <c r="A272" s="34"/>
      <c r="B272" s="35"/>
      <c r="C272" s="190" t="s">
        <v>927</v>
      </c>
      <c r="D272" s="190" t="s">
        <v>222</v>
      </c>
      <c r="E272" s="191" t="s">
        <v>2533</v>
      </c>
      <c r="F272" s="192" t="s">
        <v>2534</v>
      </c>
      <c r="G272" s="193" t="s">
        <v>867</v>
      </c>
      <c r="H272" s="194">
        <v>122.4</v>
      </c>
      <c r="I272" s="195"/>
      <c r="J272" s="196">
        <f t="shared" si="60"/>
        <v>0</v>
      </c>
      <c r="K272" s="192" t="s">
        <v>1</v>
      </c>
      <c r="L272" s="39"/>
      <c r="M272" s="197" t="s">
        <v>1</v>
      </c>
      <c r="N272" s="198" t="s">
        <v>42</v>
      </c>
      <c r="O272" s="71"/>
      <c r="P272" s="199">
        <f t="shared" si="61"/>
        <v>0</v>
      </c>
      <c r="Q272" s="199">
        <v>0</v>
      </c>
      <c r="R272" s="199">
        <f t="shared" si="62"/>
        <v>0</v>
      </c>
      <c r="S272" s="199">
        <v>0</v>
      </c>
      <c r="T272" s="200">
        <f t="shared" si="63"/>
        <v>0</v>
      </c>
      <c r="U272" s="34"/>
      <c r="V272" s="34"/>
      <c r="W272" s="34"/>
      <c r="X272" s="34"/>
      <c r="Y272" s="34"/>
      <c r="Z272" s="34"/>
      <c r="AA272" s="34"/>
      <c r="AB272" s="34"/>
      <c r="AC272" s="34"/>
      <c r="AD272" s="34"/>
      <c r="AE272" s="34"/>
      <c r="AR272" s="201" t="s">
        <v>557</v>
      </c>
      <c r="AT272" s="201" t="s">
        <v>222</v>
      </c>
      <c r="AU272" s="201" t="s">
        <v>83</v>
      </c>
      <c r="AY272" s="17" t="s">
        <v>220</v>
      </c>
      <c r="BE272" s="202">
        <f t="shared" si="64"/>
        <v>0</v>
      </c>
      <c r="BF272" s="202">
        <f t="shared" si="65"/>
        <v>0</v>
      </c>
      <c r="BG272" s="202">
        <f t="shared" si="66"/>
        <v>0</v>
      </c>
      <c r="BH272" s="202">
        <f t="shared" si="67"/>
        <v>0</v>
      </c>
      <c r="BI272" s="202">
        <f t="shared" si="68"/>
        <v>0</v>
      </c>
      <c r="BJ272" s="17" t="s">
        <v>89</v>
      </c>
      <c r="BK272" s="202">
        <f t="shared" si="69"/>
        <v>0</v>
      </c>
      <c r="BL272" s="17" t="s">
        <v>557</v>
      </c>
      <c r="BM272" s="201" t="s">
        <v>1578</v>
      </c>
    </row>
    <row r="273" spans="1:65" s="2" customFormat="1" ht="24">
      <c r="A273" s="34"/>
      <c r="B273" s="35"/>
      <c r="C273" s="190" t="s">
        <v>935</v>
      </c>
      <c r="D273" s="190" t="s">
        <v>222</v>
      </c>
      <c r="E273" s="191" t="s">
        <v>2535</v>
      </c>
      <c r="F273" s="192" t="s">
        <v>2536</v>
      </c>
      <c r="G273" s="193" t="s">
        <v>867</v>
      </c>
      <c r="H273" s="194">
        <v>164.4</v>
      </c>
      <c r="I273" s="195"/>
      <c r="J273" s="196">
        <f t="shared" si="60"/>
        <v>0</v>
      </c>
      <c r="K273" s="192" t="s">
        <v>1</v>
      </c>
      <c r="L273" s="39"/>
      <c r="M273" s="197" t="s">
        <v>1</v>
      </c>
      <c r="N273" s="198" t="s">
        <v>42</v>
      </c>
      <c r="O273" s="71"/>
      <c r="P273" s="199">
        <f t="shared" si="61"/>
        <v>0</v>
      </c>
      <c r="Q273" s="199">
        <v>0</v>
      </c>
      <c r="R273" s="199">
        <f t="shared" si="62"/>
        <v>0</v>
      </c>
      <c r="S273" s="199">
        <v>0</v>
      </c>
      <c r="T273" s="200">
        <f t="shared" si="63"/>
        <v>0</v>
      </c>
      <c r="U273" s="34"/>
      <c r="V273" s="34"/>
      <c r="W273" s="34"/>
      <c r="X273" s="34"/>
      <c r="Y273" s="34"/>
      <c r="Z273" s="34"/>
      <c r="AA273" s="34"/>
      <c r="AB273" s="34"/>
      <c r="AC273" s="34"/>
      <c r="AD273" s="34"/>
      <c r="AE273" s="34"/>
      <c r="AR273" s="201" t="s">
        <v>557</v>
      </c>
      <c r="AT273" s="201" t="s">
        <v>222</v>
      </c>
      <c r="AU273" s="201" t="s">
        <v>83</v>
      </c>
      <c r="AY273" s="17" t="s">
        <v>220</v>
      </c>
      <c r="BE273" s="202">
        <f t="shared" si="64"/>
        <v>0</v>
      </c>
      <c r="BF273" s="202">
        <f t="shared" si="65"/>
        <v>0</v>
      </c>
      <c r="BG273" s="202">
        <f t="shared" si="66"/>
        <v>0</v>
      </c>
      <c r="BH273" s="202">
        <f t="shared" si="67"/>
        <v>0</v>
      </c>
      <c r="BI273" s="202">
        <f t="shared" si="68"/>
        <v>0</v>
      </c>
      <c r="BJ273" s="17" t="s">
        <v>89</v>
      </c>
      <c r="BK273" s="202">
        <f t="shared" si="69"/>
        <v>0</v>
      </c>
      <c r="BL273" s="17" t="s">
        <v>557</v>
      </c>
      <c r="BM273" s="201" t="s">
        <v>1589</v>
      </c>
    </row>
    <row r="274" spans="1:65" s="2" customFormat="1" ht="21.75" customHeight="1">
      <c r="A274" s="34"/>
      <c r="B274" s="35"/>
      <c r="C274" s="190" t="s">
        <v>940</v>
      </c>
      <c r="D274" s="190" t="s">
        <v>222</v>
      </c>
      <c r="E274" s="191" t="s">
        <v>2537</v>
      </c>
      <c r="F274" s="192" t="s">
        <v>2538</v>
      </c>
      <c r="G274" s="193" t="s">
        <v>867</v>
      </c>
      <c r="H274" s="194">
        <v>1.2</v>
      </c>
      <c r="I274" s="195"/>
      <c r="J274" s="196">
        <f t="shared" si="60"/>
        <v>0</v>
      </c>
      <c r="K274" s="192" t="s">
        <v>1</v>
      </c>
      <c r="L274" s="39"/>
      <c r="M274" s="197" t="s">
        <v>1</v>
      </c>
      <c r="N274" s="198" t="s">
        <v>42</v>
      </c>
      <c r="O274" s="71"/>
      <c r="P274" s="199">
        <f t="shared" si="61"/>
        <v>0</v>
      </c>
      <c r="Q274" s="199">
        <v>0</v>
      </c>
      <c r="R274" s="199">
        <f t="shared" si="62"/>
        <v>0</v>
      </c>
      <c r="S274" s="199">
        <v>0</v>
      </c>
      <c r="T274" s="200">
        <f t="shared" si="63"/>
        <v>0</v>
      </c>
      <c r="U274" s="34"/>
      <c r="V274" s="34"/>
      <c r="W274" s="34"/>
      <c r="X274" s="34"/>
      <c r="Y274" s="34"/>
      <c r="Z274" s="34"/>
      <c r="AA274" s="34"/>
      <c r="AB274" s="34"/>
      <c r="AC274" s="34"/>
      <c r="AD274" s="34"/>
      <c r="AE274" s="34"/>
      <c r="AR274" s="201" t="s">
        <v>557</v>
      </c>
      <c r="AT274" s="201" t="s">
        <v>222</v>
      </c>
      <c r="AU274" s="201" t="s">
        <v>83</v>
      </c>
      <c r="AY274" s="17" t="s">
        <v>220</v>
      </c>
      <c r="BE274" s="202">
        <f t="shared" si="64"/>
        <v>0</v>
      </c>
      <c r="BF274" s="202">
        <f t="shared" si="65"/>
        <v>0</v>
      </c>
      <c r="BG274" s="202">
        <f t="shared" si="66"/>
        <v>0</v>
      </c>
      <c r="BH274" s="202">
        <f t="shared" si="67"/>
        <v>0</v>
      </c>
      <c r="BI274" s="202">
        <f t="shared" si="68"/>
        <v>0</v>
      </c>
      <c r="BJ274" s="17" t="s">
        <v>89</v>
      </c>
      <c r="BK274" s="202">
        <f t="shared" si="69"/>
        <v>0</v>
      </c>
      <c r="BL274" s="17" t="s">
        <v>557</v>
      </c>
      <c r="BM274" s="201" t="s">
        <v>1599</v>
      </c>
    </row>
    <row r="275" spans="1:65" s="2" customFormat="1" ht="16.5" customHeight="1">
      <c r="A275" s="34"/>
      <c r="B275" s="35"/>
      <c r="C275" s="190" t="s">
        <v>945</v>
      </c>
      <c r="D275" s="190" t="s">
        <v>222</v>
      </c>
      <c r="E275" s="191" t="s">
        <v>2539</v>
      </c>
      <c r="F275" s="192" t="s">
        <v>2540</v>
      </c>
      <c r="G275" s="193" t="s">
        <v>867</v>
      </c>
      <c r="H275" s="194">
        <v>4.8</v>
      </c>
      <c r="I275" s="195"/>
      <c r="J275" s="196">
        <f t="shared" si="60"/>
        <v>0</v>
      </c>
      <c r="K275" s="192" t="s">
        <v>1</v>
      </c>
      <c r="L275" s="39"/>
      <c r="M275" s="197" t="s">
        <v>1</v>
      </c>
      <c r="N275" s="198" t="s">
        <v>42</v>
      </c>
      <c r="O275" s="71"/>
      <c r="P275" s="199">
        <f t="shared" si="61"/>
        <v>0</v>
      </c>
      <c r="Q275" s="199">
        <v>0</v>
      </c>
      <c r="R275" s="199">
        <f t="shared" si="62"/>
        <v>0</v>
      </c>
      <c r="S275" s="199">
        <v>0</v>
      </c>
      <c r="T275" s="200">
        <f t="shared" si="63"/>
        <v>0</v>
      </c>
      <c r="U275" s="34"/>
      <c r="V275" s="34"/>
      <c r="W275" s="34"/>
      <c r="X275" s="34"/>
      <c r="Y275" s="34"/>
      <c r="Z275" s="34"/>
      <c r="AA275" s="34"/>
      <c r="AB275" s="34"/>
      <c r="AC275" s="34"/>
      <c r="AD275" s="34"/>
      <c r="AE275" s="34"/>
      <c r="AR275" s="201" t="s">
        <v>557</v>
      </c>
      <c r="AT275" s="201" t="s">
        <v>222</v>
      </c>
      <c r="AU275" s="201" t="s">
        <v>83</v>
      </c>
      <c r="AY275" s="17" t="s">
        <v>220</v>
      </c>
      <c r="BE275" s="202">
        <f t="shared" si="64"/>
        <v>0</v>
      </c>
      <c r="BF275" s="202">
        <f t="shared" si="65"/>
        <v>0</v>
      </c>
      <c r="BG275" s="202">
        <f t="shared" si="66"/>
        <v>0</v>
      </c>
      <c r="BH275" s="202">
        <f t="shared" si="67"/>
        <v>0</v>
      </c>
      <c r="BI275" s="202">
        <f t="shared" si="68"/>
        <v>0</v>
      </c>
      <c r="BJ275" s="17" t="s">
        <v>89</v>
      </c>
      <c r="BK275" s="202">
        <f t="shared" si="69"/>
        <v>0</v>
      </c>
      <c r="BL275" s="17" t="s">
        <v>557</v>
      </c>
      <c r="BM275" s="201" t="s">
        <v>1609</v>
      </c>
    </row>
    <row r="276" spans="1:65" s="2" customFormat="1" ht="24">
      <c r="A276" s="34"/>
      <c r="B276" s="35"/>
      <c r="C276" s="190" t="s">
        <v>950</v>
      </c>
      <c r="D276" s="190" t="s">
        <v>222</v>
      </c>
      <c r="E276" s="191" t="s">
        <v>2541</v>
      </c>
      <c r="F276" s="192" t="s">
        <v>2542</v>
      </c>
      <c r="G276" s="193" t="s">
        <v>867</v>
      </c>
      <c r="H276" s="194">
        <v>14.4</v>
      </c>
      <c r="I276" s="195"/>
      <c r="J276" s="196">
        <f t="shared" si="60"/>
        <v>0</v>
      </c>
      <c r="K276" s="192" t="s">
        <v>1</v>
      </c>
      <c r="L276" s="39"/>
      <c r="M276" s="197" t="s">
        <v>1</v>
      </c>
      <c r="N276" s="198" t="s">
        <v>42</v>
      </c>
      <c r="O276" s="71"/>
      <c r="P276" s="199">
        <f t="shared" si="61"/>
        <v>0</v>
      </c>
      <c r="Q276" s="199">
        <v>0</v>
      </c>
      <c r="R276" s="199">
        <f t="shared" si="62"/>
        <v>0</v>
      </c>
      <c r="S276" s="199">
        <v>0</v>
      </c>
      <c r="T276" s="200">
        <f t="shared" si="63"/>
        <v>0</v>
      </c>
      <c r="U276" s="34"/>
      <c r="V276" s="34"/>
      <c r="W276" s="34"/>
      <c r="X276" s="34"/>
      <c r="Y276" s="34"/>
      <c r="Z276" s="34"/>
      <c r="AA276" s="34"/>
      <c r="AB276" s="34"/>
      <c r="AC276" s="34"/>
      <c r="AD276" s="34"/>
      <c r="AE276" s="34"/>
      <c r="AR276" s="201" t="s">
        <v>557</v>
      </c>
      <c r="AT276" s="201" t="s">
        <v>222</v>
      </c>
      <c r="AU276" s="201" t="s">
        <v>83</v>
      </c>
      <c r="AY276" s="17" t="s">
        <v>220</v>
      </c>
      <c r="BE276" s="202">
        <f t="shared" si="64"/>
        <v>0</v>
      </c>
      <c r="BF276" s="202">
        <f t="shared" si="65"/>
        <v>0</v>
      </c>
      <c r="BG276" s="202">
        <f t="shared" si="66"/>
        <v>0</v>
      </c>
      <c r="BH276" s="202">
        <f t="shared" si="67"/>
        <v>0</v>
      </c>
      <c r="BI276" s="202">
        <f t="shared" si="68"/>
        <v>0</v>
      </c>
      <c r="BJ276" s="17" t="s">
        <v>89</v>
      </c>
      <c r="BK276" s="202">
        <f t="shared" si="69"/>
        <v>0</v>
      </c>
      <c r="BL276" s="17" t="s">
        <v>557</v>
      </c>
      <c r="BM276" s="201" t="s">
        <v>1619</v>
      </c>
    </row>
    <row r="277" spans="1:65" s="2" customFormat="1" ht="33" customHeight="1">
      <c r="A277" s="34"/>
      <c r="B277" s="35"/>
      <c r="C277" s="190" t="s">
        <v>953</v>
      </c>
      <c r="D277" s="190" t="s">
        <v>222</v>
      </c>
      <c r="E277" s="191" t="s">
        <v>2543</v>
      </c>
      <c r="F277" s="192" t="s">
        <v>2544</v>
      </c>
      <c r="G277" s="193" t="s">
        <v>867</v>
      </c>
      <c r="H277" s="194">
        <v>18</v>
      </c>
      <c r="I277" s="195"/>
      <c r="J277" s="196">
        <f t="shared" si="60"/>
        <v>0</v>
      </c>
      <c r="K277" s="192" t="s">
        <v>1</v>
      </c>
      <c r="L277" s="39"/>
      <c r="M277" s="197" t="s">
        <v>1</v>
      </c>
      <c r="N277" s="198" t="s">
        <v>42</v>
      </c>
      <c r="O277" s="71"/>
      <c r="P277" s="199">
        <f t="shared" si="61"/>
        <v>0</v>
      </c>
      <c r="Q277" s="199">
        <v>0</v>
      </c>
      <c r="R277" s="199">
        <f t="shared" si="62"/>
        <v>0</v>
      </c>
      <c r="S277" s="199">
        <v>0</v>
      </c>
      <c r="T277" s="200">
        <f t="shared" si="63"/>
        <v>0</v>
      </c>
      <c r="U277" s="34"/>
      <c r="V277" s="34"/>
      <c r="W277" s="34"/>
      <c r="X277" s="34"/>
      <c r="Y277" s="34"/>
      <c r="Z277" s="34"/>
      <c r="AA277" s="34"/>
      <c r="AB277" s="34"/>
      <c r="AC277" s="34"/>
      <c r="AD277" s="34"/>
      <c r="AE277" s="34"/>
      <c r="AR277" s="201" t="s">
        <v>557</v>
      </c>
      <c r="AT277" s="201" t="s">
        <v>222</v>
      </c>
      <c r="AU277" s="201" t="s">
        <v>83</v>
      </c>
      <c r="AY277" s="17" t="s">
        <v>220</v>
      </c>
      <c r="BE277" s="202">
        <f t="shared" si="64"/>
        <v>0</v>
      </c>
      <c r="BF277" s="202">
        <f t="shared" si="65"/>
        <v>0</v>
      </c>
      <c r="BG277" s="202">
        <f t="shared" si="66"/>
        <v>0</v>
      </c>
      <c r="BH277" s="202">
        <f t="shared" si="67"/>
        <v>0</v>
      </c>
      <c r="BI277" s="202">
        <f t="shared" si="68"/>
        <v>0</v>
      </c>
      <c r="BJ277" s="17" t="s">
        <v>89</v>
      </c>
      <c r="BK277" s="202">
        <f t="shared" si="69"/>
        <v>0</v>
      </c>
      <c r="BL277" s="17" t="s">
        <v>557</v>
      </c>
      <c r="BM277" s="201" t="s">
        <v>1630</v>
      </c>
    </row>
    <row r="278" spans="1:65" s="2" customFormat="1" ht="16.5" customHeight="1">
      <c r="A278" s="34"/>
      <c r="B278" s="35"/>
      <c r="C278" s="190" t="s">
        <v>958</v>
      </c>
      <c r="D278" s="190" t="s">
        <v>222</v>
      </c>
      <c r="E278" s="191" t="s">
        <v>2545</v>
      </c>
      <c r="F278" s="192" t="s">
        <v>2546</v>
      </c>
      <c r="G278" s="193" t="s">
        <v>867</v>
      </c>
      <c r="H278" s="194">
        <v>32.4</v>
      </c>
      <c r="I278" s="195"/>
      <c r="J278" s="196">
        <f t="shared" si="60"/>
        <v>0</v>
      </c>
      <c r="K278" s="192" t="s">
        <v>1</v>
      </c>
      <c r="L278" s="39"/>
      <c r="M278" s="197" t="s">
        <v>1</v>
      </c>
      <c r="N278" s="198" t="s">
        <v>42</v>
      </c>
      <c r="O278" s="71"/>
      <c r="P278" s="199">
        <f t="shared" si="61"/>
        <v>0</v>
      </c>
      <c r="Q278" s="199">
        <v>0</v>
      </c>
      <c r="R278" s="199">
        <f t="shared" si="62"/>
        <v>0</v>
      </c>
      <c r="S278" s="199">
        <v>0</v>
      </c>
      <c r="T278" s="200">
        <f t="shared" si="63"/>
        <v>0</v>
      </c>
      <c r="U278" s="34"/>
      <c r="V278" s="34"/>
      <c r="W278" s="34"/>
      <c r="X278" s="34"/>
      <c r="Y278" s="34"/>
      <c r="Z278" s="34"/>
      <c r="AA278" s="34"/>
      <c r="AB278" s="34"/>
      <c r="AC278" s="34"/>
      <c r="AD278" s="34"/>
      <c r="AE278" s="34"/>
      <c r="AR278" s="201" t="s">
        <v>557</v>
      </c>
      <c r="AT278" s="201" t="s">
        <v>222</v>
      </c>
      <c r="AU278" s="201" t="s">
        <v>83</v>
      </c>
      <c r="AY278" s="17" t="s">
        <v>220</v>
      </c>
      <c r="BE278" s="202">
        <f t="shared" si="64"/>
        <v>0</v>
      </c>
      <c r="BF278" s="202">
        <f t="shared" si="65"/>
        <v>0</v>
      </c>
      <c r="BG278" s="202">
        <f t="shared" si="66"/>
        <v>0</v>
      </c>
      <c r="BH278" s="202">
        <f t="shared" si="67"/>
        <v>0</v>
      </c>
      <c r="BI278" s="202">
        <f t="shared" si="68"/>
        <v>0</v>
      </c>
      <c r="BJ278" s="17" t="s">
        <v>89</v>
      </c>
      <c r="BK278" s="202">
        <f t="shared" si="69"/>
        <v>0</v>
      </c>
      <c r="BL278" s="17" t="s">
        <v>557</v>
      </c>
      <c r="BM278" s="201" t="s">
        <v>1638</v>
      </c>
    </row>
    <row r="279" spans="1:65" s="2" customFormat="1" ht="24">
      <c r="A279" s="34"/>
      <c r="B279" s="35"/>
      <c r="C279" s="190" t="s">
        <v>963</v>
      </c>
      <c r="D279" s="190" t="s">
        <v>222</v>
      </c>
      <c r="E279" s="191" t="s">
        <v>2547</v>
      </c>
      <c r="F279" s="192" t="s">
        <v>2548</v>
      </c>
      <c r="G279" s="193" t="s">
        <v>867</v>
      </c>
      <c r="H279" s="194">
        <v>1.2</v>
      </c>
      <c r="I279" s="195"/>
      <c r="J279" s="196">
        <f t="shared" si="60"/>
        <v>0</v>
      </c>
      <c r="K279" s="192" t="s">
        <v>1</v>
      </c>
      <c r="L279" s="39"/>
      <c r="M279" s="197" t="s">
        <v>1</v>
      </c>
      <c r="N279" s="198" t="s">
        <v>42</v>
      </c>
      <c r="O279" s="71"/>
      <c r="P279" s="199">
        <f t="shared" si="61"/>
        <v>0</v>
      </c>
      <c r="Q279" s="199">
        <v>0</v>
      </c>
      <c r="R279" s="199">
        <f t="shared" si="62"/>
        <v>0</v>
      </c>
      <c r="S279" s="199">
        <v>0</v>
      </c>
      <c r="T279" s="200">
        <f t="shared" si="63"/>
        <v>0</v>
      </c>
      <c r="U279" s="34"/>
      <c r="V279" s="34"/>
      <c r="W279" s="34"/>
      <c r="X279" s="34"/>
      <c r="Y279" s="34"/>
      <c r="Z279" s="34"/>
      <c r="AA279" s="34"/>
      <c r="AB279" s="34"/>
      <c r="AC279" s="34"/>
      <c r="AD279" s="34"/>
      <c r="AE279" s="34"/>
      <c r="AR279" s="201" t="s">
        <v>557</v>
      </c>
      <c r="AT279" s="201" t="s">
        <v>222</v>
      </c>
      <c r="AU279" s="201" t="s">
        <v>83</v>
      </c>
      <c r="AY279" s="17" t="s">
        <v>220</v>
      </c>
      <c r="BE279" s="202">
        <f t="shared" si="64"/>
        <v>0</v>
      </c>
      <c r="BF279" s="202">
        <f t="shared" si="65"/>
        <v>0</v>
      </c>
      <c r="BG279" s="202">
        <f t="shared" si="66"/>
        <v>0</v>
      </c>
      <c r="BH279" s="202">
        <f t="shared" si="67"/>
        <v>0</v>
      </c>
      <c r="BI279" s="202">
        <f t="shared" si="68"/>
        <v>0</v>
      </c>
      <c r="BJ279" s="17" t="s">
        <v>89</v>
      </c>
      <c r="BK279" s="202">
        <f t="shared" si="69"/>
        <v>0</v>
      </c>
      <c r="BL279" s="17" t="s">
        <v>557</v>
      </c>
      <c r="BM279" s="201" t="s">
        <v>1649</v>
      </c>
    </row>
    <row r="280" spans="1:65" s="2" customFormat="1" ht="24">
      <c r="A280" s="34"/>
      <c r="B280" s="35"/>
      <c r="C280" s="190" t="s">
        <v>968</v>
      </c>
      <c r="D280" s="190" t="s">
        <v>222</v>
      </c>
      <c r="E280" s="191" t="s">
        <v>2549</v>
      </c>
      <c r="F280" s="192" t="s">
        <v>2550</v>
      </c>
      <c r="G280" s="193" t="s">
        <v>867</v>
      </c>
      <c r="H280" s="194">
        <v>2.4</v>
      </c>
      <c r="I280" s="195"/>
      <c r="J280" s="196">
        <f aca="true" t="shared" si="70" ref="J280:J311">ROUND(I280*H280,2)</f>
        <v>0</v>
      </c>
      <c r="K280" s="192" t="s">
        <v>1</v>
      </c>
      <c r="L280" s="39"/>
      <c r="M280" s="197" t="s">
        <v>1</v>
      </c>
      <c r="N280" s="198" t="s">
        <v>42</v>
      </c>
      <c r="O280" s="71"/>
      <c r="P280" s="199">
        <f aca="true" t="shared" si="71" ref="P280:P311">O280*H280</f>
        <v>0</v>
      </c>
      <c r="Q280" s="199">
        <v>0</v>
      </c>
      <c r="R280" s="199">
        <f aca="true" t="shared" si="72" ref="R280:R311">Q280*H280</f>
        <v>0</v>
      </c>
      <c r="S280" s="199">
        <v>0</v>
      </c>
      <c r="T280" s="200">
        <f aca="true" t="shared" si="73" ref="T280:T311">S280*H280</f>
        <v>0</v>
      </c>
      <c r="U280" s="34"/>
      <c r="V280" s="34"/>
      <c r="W280" s="34"/>
      <c r="X280" s="34"/>
      <c r="Y280" s="34"/>
      <c r="Z280" s="34"/>
      <c r="AA280" s="34"/>
      <c r="AB280" s="34"/>
      <c r="AC280" s="34"/>
      <c r="AD280" s="34"/>
      <c r="AE280" s="34"/>
      <c r="AR280" s="201" t="s">
        <v>557</v>
      </c>
      <c r="AT280" s="201" t="s">
        <v>222</v>
      </c>
      <c r="AU280" s="201" t="s">
        <v>83</v>
      </c>
      <c r="AY280" s="17" t="s">
        <v>220</v>
      </c>
      <c r="BE280" s="202">
        <f aca="true" t="shared" si="74" ref="BE280:BE311">IF(N280="základní",J280,0)</f>
        <v>0</v>
      </c>
      <c r="BF280" s="202">
        <f aca="true" t="shared" si="75" ref="BF280:BF311">IF(N280="snížená",J280,0)</f>
        <v>0</v>
      </c>
      <c r="BG280" s="202">
        <f aca="true" t="shared" si="76" ref="BG280:BG311">IF(N280="zákl. přenesená",J280,0)</f>
        <v>0</v>
      </c>
      <c r="BH280" s="202">
        <f aca="true" t="shared" si="77" ref="BH280:BH311">IF(N280="sníž. přenesená",J280,0)</f>
        <v>0</v>
      </c>
      <c r="BI280" s="202">
        <f aca="true" t="shared" si="78" ref="BI280:BI311">IF(N280="nulová",J280,0)</f>
        <v>0</v>
      </c>
      <c r="BJ280" s="17" t="s">
        <v>89</v>
      </c>
      <c r="BK280" s="202">
        <f aca="true" t="shared" si="79" ref="BK280:BK311">ROUND(I280*H280,2)</f>
        <v>0</v>
      </c>
      <c r="BL280" s="17" t="s">
        <v>557</v>
      </c>
      <c r="BM280" s="201" t="s">
        <v>1660</v>
      </c>
    </row>
    <row r="281" spans="1:65" s="2" customFormat="1" ht="16.5" customHeight="1">
      <c r="A281" s="34"/>
      <c r="B281" s="35"/>
      <c r="C281" s="190" t="s">
        <v>971</v>
      </c>
      <c r="D281" s="190" t="s">
        <v>222</v>
      </c>
      <c r="E281" s="191" t="s">
        <v>2551</v>
      </c>
      <c r="F281" s="192" t="s">
        <v>2552</v>
      </c>
      <c r="G281" s="193" t="s">
        <v>867</v>
      </c>
      <c r="H281" s="194">
        <v>37.2</v>
      </c>
      <c r="I281" s="195"/>
      <c r="J281" s="196">
        <f t="shared" si="70"/>
        <v>0</v>
      </c>
      <c r="K281" s="192" t="s">
        <v>1</v>
      </c>
      <c r="L281" s="39"/>
      <c r="M281" s="197" t="s">
        <v>1</v>
      </c>
      <c r="N281" s="198" t="s">
        <v>42</v>
      </c>
      <c r="O281" s="71"/>
      <c r="P281" s="199">
        <f t="shared" si="71"/>
        <v>0</v>
      </c>
      <c r="Q281" s="199">
        <v>0</v>
      </c>
      <c r="R281" s="199">
        <f t="shared" si="72"/>
        <v>0</v>
      </c>
      <c r="S281" s="199">
        <v>0</v>
      </c>
      <c r="T281" s="200">
        <f t="shared" si="73"/>
        <v>0</v>
      </c>
      <c r="U281" s="34"/>
      <c r="V281" s="34"/>
      <c r="W281" s="34"/>
      <c r="X281" s="34"/>
      <c r="Y281" s="34"/>
      <c r="Z281" s="34"/>
      <c r="AA281" s="34"/>
      <c r="AB281" s="34"/>
      <c r="AC281" s="34"/>
      <c r="AD281" s="34"/>
      <c r="AE281" s="34"/>
      <c r="AR281" s="201" t="s">
        <v>557</v>
      </c>
      <c r="AT281" s="201" t="s">
        <v>222</v>
      </c>
      <c r="AU281" s="201" t="s">
        <v>83</v>
      </c>
      <c r="AY281" s="17" t="s">
        <v>220</v>
      </c>
      <c r="BE281" s="202">
        <f t="shared" si="74"/>
        <v>0</v>
      </c>
      <c r="BF281" s="202">
        <f t="shared" si="75"/>
        <v>0</v>
      </c>
      <c r="BG281" s="202">
        <f t="shared" si="76"/>
        <v>0</v>
      </c>
      <c r="BH281" s="202">
        <f t="shared" si="77"/>
        <v>0</v>
      </c>
      <c r="BI281" s="202">
        <f t="shared" si="78"/>
        <v>0</v>
      </c>
      <c r="BJ281" s="17" t="s">
        <v>89</v>
      </c>
      <c r="BK281" s="202">
        <f t="shared" si="79"/>
        <v>0</v>
      </c>
      <c r="BL281" s="17" t="s">
        <v>557</v>
      </c>
      <c r="BM281" s="201" t="s">
        <v>1670</v>
      </c>
    </row>
    <row r="282" spans="1:65" s="2" customFormat="1" ht="16.5" customHeight="1">
      <c r="A282" s="34"/>
      <c r="B282" s="35"/>
      <c r="C282" s="190" t="s">
        <v>975</v>
      </c>
      <c r="D282" s="190" t="s">
        <v>222</v>
      </c>
      <c r="E282" s="191" t="s">
        <v>2553</v>
      </c>
      <c r="F282" s="192" t="s">
        <v>2554</v>
      </c>
      <c r="G282" s="193" t="s">
        <v>867</v>
      </c>
      <c r="H282" s="194">
        <v>2.4</v>
      </c>
      <c r="I282" s="195"/>
      <c r="J282" s="196">
        <f t="shared" si="70"/>
        <v>0</v>
      </c>
      <c r="K282" s="192" t="s">
        <v>1</v>
      </c>
      <c r="L282" s="39"/>
      <c r="M282" s="197" t="s">
        <v>1</v>
      </c>
      <c r="N282" s="198" t="s">
        <v>42</v>
      </c>
      <c r="O282" s="71"/>
      <c r="P282" s="199">
        <f t="shared" si="71"/>
        <v>0</v>
      </c>
      <c r="Q282" s="199">
        <v>0</v>
      </c>
      <c r="R282" s="199">
        <f t="shared" si="72"/>
        <v>0</v>
      </c>
      <c r="S282" s="199">
        <v>0</v>
      </c>
      <c r="T282" s="200">
        <f t="shared" si="73"/>
        <v>0</v>
      </c>
      <c r="U282" s="34"/>
      <c r="V282" s="34"/>
      <c r="W282" s="34"/>
      <c r="X282" s="34"/>
      <c r="Y282" s="34"/>
      <c r="Z282" s="34"/>
      <c r="AA282" s="34"/>
      <c r="AB282" s="34"/>
      <c r="AC282" s="34"/>
      <c r="AD282" s="34"/>
      <c r="AE282" s="34"/>
      <c r="AR282" s="201" t="s">
        <v>557</v>
      </c>
      <c r="AT282" s="201" t="s">
        <v>222</v>
      </c>
      <c r="AU282" s="201" t="s">
        <v>83</v>
      </c>
      <c r="AY282" s="17" t="s">
        <v>220</v>
      </c>
      <c r="BE282" s="202">
        <f t="shared" si="74"/>
        <v>0</v>
      </c>
      <c r="BF282" s="202">
        <f t="shared" si="75"/>
        <v>0</v>
      </c>
      <c r="BG282" s="202">
        <f t="shared" si="76"/>
        <v>0</v>
      </c>
      <c r="BH282" s="202">
        <f t="shared" si="77"/>
        <v>0</v>
      </c>
      <c r="BI282" s="202">
        <f t="shared" si="78"/>
        <v>0</v>
      </c>
      <c r="BJ282" s="17" t="s">
        <v>89</v>
      </c>
      <c r="BK282" s="202">
        <f t="shared" si="79"/>
        <v>0</v>
      </c>
      <c r="BL282" s="17" t="s">
        <v>557</v>
      </c>
      <c r="BM282" s="201" t="s">
        <v>1684</v>
      </c>
    </row>
    <row r="283" spans="1:65" s="2" customFormat="1" ht="16.5" customHeight="1">
      <c r="A283" s="34"/>
      <c r="B283" s="35"/>
      <c r="C283" s="190" t="s">
        <v>979</v>
      </c>
      <c r="D283" s="190" t="s">
        <v>222</v>
      </c>
      <c r="E283" s="191" t="s">
        <v>2555</v>
      </c>
      <c r="F283" s="192" t="s">
        <v>2556</v>
      </c>
      <c r="G283" s="193" t="s">
        <v>867</v>
      </c>
      <c r="H283" s="194">
        <v>24</v>
      </c>
      <c r="I283" s="195"/>
      <c r="J283" s="196">
        <f t="shared" si="70"/>
        <v>0</v>
      </c>
      <c r="K283" s="192" t="s">
        <v>1</v>
      </c>
      <c r="L283" s="39"/>
      <c r="M283" s="197" t="s">
        <v>1</v>
      </c>
      <c r="N283" s="198" t="s">
        <v>42</v>
      </c>
      <c r="O283" s="71"/>
      <c r="P283" s="199">
        <f t="shared" si="71"/>
        <v>0</v>
      </c>
      <c r="Q283" s="199">
        <v>0</v>
      </c>
      <c r="R283" s="199">
        <f t="shared" si="72"/>
        <v>0</v>
      </c>
      <c r="S283" s="199">
        <v>0</v>
      </c>
      <c r="T283" s="200">
        <f t="shared" si="73"/>
        <v>0</v>
      </c>
      <c r="U283" s="34"/>
      <c r="V283" s="34"/>
      <c r="W283" s="34"/>
      <c r="X283" s="34"/>
      <c r="Y283" s="34"/>
      <c r="Z283" s="34"/>
      <c r="AA283" s="34"/>
      <c r="AB283" s="34"/>
      <c r="AC283" s="34"/>
      <c r="AD283" s="34"/>
      <c r="AE283" s="34"/>
      <c r="AR283" s="201" t="s">
        <v>557</v>
      </c>
      <c r="AT283" s="201" t="s">
        <v>222</v>
      </c>
      <c r="AU283" s="201" t="s">
        <v>83</v>
      </c>
      <c r="AY283" s="17" t="s">
        <v>220</v>
      </c>
      <c r="BE283" s="202">
        <f t="shared" si="74"/>
        <v>0</v>
      </c>
      <c r="BF283" s="202">
        <f t="shared" si="75"/>
        <v>0</v>
      </c>
      <c r="BG283" s="202">
        <f t="shared" si="76"/>
        <v>0</v>
      </c>
      <c r="BH283" s="202">
        <f t="shared" si="77"/>
        <v>0</v>
      </c>
      <c r="BI283" s="202">
        <f t="shared" si="78"/>
        <v>0</v>
      </c>
      <c r="BJ283" s="17" t="s">
        <v>89</v>
      </c>
      <c r="BK283" s="202">
        <f t="shared" si="79"/>
        <v>0</v>
      </c>
      <c r="BL283" s="17" t="s">
        <v>557</v>
      </c>
      <c r="BM283" s="201" t="s">
        <v>1693</v>
      </c>
    </row>
    <row r="284" spans="1:65" s="2" customFormat="1" ht="36">
      <c r="A284" s="34"/>
      <c r="B284" s="35"/>
      <c r="C284" s="190" t="s">
        <v>985</v>
      </c>
      <c r="D284" s="190" t="s">
        <v>222</v>
      </c>
      <c r="E284" s="191" t="s">
        <v>2557</v>
      </c>
      <c r="F284" s="192" t="s">
        <v>2558</v>
      </c>
      <c r="G284" s="193" t="s">
        <v>867</v>
      </c>
      <c r="H284" s="194">
        <v>10.8</v>
      </c>
      <c r="I284" s="195"/>
      <c r="J284" s="196">
        <f t="shared" si="70"/>
        <v>0</v>
      </c>
      <c r="K284" s="192" t="s">
        <v>1</v>
      </c>
      <c r="L284" s="39"/>
      <c r="M284" s="197" t="s">
        <v>1</v>
      </c>
      <c r="N284" s="198" t="s">
        <v>42</v>
      </c>
      <c r="O284" s="71"/>
      <c r="P284" s="199">
        <f t="shared" si="71"/>
        <v>0</v>
      </c>
      <c r="Q284" s="199">
        <v>0</v>
      </c>
      <c r="R284" s="199">
        <f t="shared" si="72"/>
        <v>0</v>
      </c>
      <c r="S284" s="199">
        <v>0</v>
      </c>
      <c r="T284" s="200">
        <f t="shared" si="73"/>
        <v>0</v>
      </c>
      <c r="U284" s="34"/>
      <c r="V284" s="34"/>
      <c r="W284" s="34"/>
      <c r="X284" s="34"/>
      <c r="Y284" s="34"/>
      <c r="Z284" s="34"/>
      <c r="AA284" s="34"/>
      <c r="AB284" s="34"/>
      <c r="AC284" s="34"/>
      <c r="AD284" s="34"/>
      <c r="AE284" s="34"/>
      <c r="AR284" s="201" t="s">
        <v>557</v>
      </c>
      <c r="AT284" s="201" t="s">
        <v>222</v>
      </c>
      <c r="AU284" s="201" t="s">
        <v>83</v>
      </c>
      <c r="AY284" s="17" t="s">
        <v>220</v>
      </c>
      <c r="BE284" s="202">
        <f t="shared" si="74"/>
        <v>0</v>
      </c>
      <c r="BF284" s="202">
        <f t="shared" si="75"/>
        <v>0</v>
      </c>
      <c r="BG284" s="202">
        <f t="shared" si="76"/>
        <v>0</v>
      </c>
      <c r="BH284" s="202">
        <f t="shared" si="77"/>
        <v>0</v>
      </c>
      <c r="BI284" s="202">
        <f t="shared" si="78"/>
        <v>0</v>
      </c>
      <c r="BJ284" s="17" t="s">
        <v>89</v>
      </c>
      <c r="BK284" s="202">
        <f t="shared" si="79"/>
        <v>0</v>
      </c>
      <c r="BL284" s="17" t="s">
        <v>557</v>
      </c>
      <c r="BM284" s="201" t="s">
        <v>1724</v>
      </c>
    </row>
    <row r="285" spans="1:65" s="2" customFormat="1" ht="36">
      <c r="A285" s="34"/>
      <c r="B285" s="35"/>
      <c r="C285" s="190" t="s">
        <v>989</v>
      </c>
      <c r="D285" s="190" t="s">
        <v>222</v>
      </c>
      <c r="E285" s="191" t="s">
        <v>2559</v>
      </c>
      <c r="F285" s="192" t="s">
        <v>2560</v>
      </c>
      <c r="G285" s="193" t="s">
        <v>867</v>
      </c>
      <c r="H285" s="194">
        <v>2.4</v>
      </c>
      <c r="I285" s="195"/>
      <c r="J285" s="196">
        <f t="shared" si="70"/>
        <v>0</v>
      </c>
      <c r="K285" s="192" t="s">
        <v>1</v>
      </c>
      <c r="L285" s="39"/>
      <c r="M285" s="197" t="s">
        <v>1</v>
      </c>
      <c r="N285" s="198" t="s">
        <v>42</v>
      </c>
      <c r="O285" s="71"/>
      <c r="P285" s="199">
        <f t="shared" si="71"/>
        <v>0</v>
      </c>
      <c r="Q285" s="199">
        <v>0</v>
      </c>
      <c r="R285" s="199">
        <f t="shared" si="72"/>
        <v>0</v>
      </c>
      <c r="S285" s="199">
        <v>0</v>
      </c>
      <c r="T285" s="200">
        <f t="shared" si="73"/>
        <v>0</v>
      </c>
      <c r="U285" s="34"/>
      <c r="V285" s="34"/>
      <c r="W285" s="34"/>
      <c r="X285" s="34"/>
      <c r="Y285" s="34"/>
      <c r="Z285" s="34"/>
      <c r="AA285" s="34"/>
      <c r="AB285" s="34"/>
      <c r="AC285" s="34"/>
      <c r="AD285" s="34"/>
      <c r="AE285" s="34"/>
      <c r="AR285" s="201" t="s">
        <v>557</v>
      </c>
      <c r="AT285" s="201" t="s">
        <v>222</v>
      </c>
      <c r="AU285" s="201" t="s">
        <v>83</v>
      </c>
      <c r="AY285" s="17" t="s">
        <v>220</v>
      </c>
      <c r="BE285" s="202">
        <f t="shared" si="74"/>
        <v>0</v>
      </c>
      <c r="BF285" s="202">
        <f t="shared" si="75"/>
        <v>0</v>
      </c>
      <c r="BG285" s="202">
        <f t="shared" si="76"/>
        <v>0</v>
      </c>
      <c r="BH285" s="202">
        <f t="shared" si="77"/>
        <v>0</v>
      </c>
      <c r="BI285" s="202">
        <f t="shared" si="78"/>
        <v>0</v>
      </c>
      <c r="BJ285" s="17" t="s">
        <v>89</v>
      </c>
      <c r="BK285" s="202">
        <f t="shared" si="79"/>
        <v>0</v>
      </c>
      <c r="BL285" s="17" t="s">
        <v>557</v>
      </c>
      <c r="BM285" s="201" t="s">
        <v>1734</v>
      </c>
    </row>
    <row r="286" spans="1:65" s="2" customFormat="1" ht="33" customHeight="1">
      <c r="A286" s="34"/>
      <c r="B286" s="35"/>
      <c r="C286" s="190" t="s">
        <v>993</v>
      </c>
      <c r="D286" s="190" t="s">
        <v>222</v>
      </c>
      <c r="E286" s="191" t="s">
        <v>2561</v>
      </c>
      <c r="F286" s="192" t="s">
        <v>2562</v>
      </c>
      <c r="G286" s="193" t="s">
        <v>867</v>
      </c>
      <c r="H286" s="194">
        <v>1.2</v>
      </c>
      <c r="I286" s="195"/>
      <c r="J286" s="196">
        <f t="shared" si="70"/>
        <v>0</v>
      </c>
      <c r="K286" s="192" t="s">
        <v>1</v>
      </c>
      <c r="L286" s="39"/>
      <c r="M286" s="197" t="s">
        <v>1</v>
      </c>
      <c r="N286" s="198" t="s">
        <v>42</v>
      </c>
      <c r="O286" s="71"/>
      <c r="P286" s="199">
        <f t="shared" si="71"/>
        <v>0</v>
      </c>
      <c r="Q286" s="199">
        <v>0</v>
      </c>
      <c r="R286" s="199">
        <f t="shared" si="72"/>
        <v>0</v>
      </c>
      <c r="S286" s="199">
        <v>0</v>
      </c>
      <c r="T286" s="200">
        <f t="shared" si="73"/>
        <v>0</v>
      </c>
      <c r="U286" s="34"/>
      <c r="V286" s="34"/>
      <c r="W286" s="34"/>
      <c r="X286" s="34"/>
      <c r="Y286" s="34"/>
      <c r="Z286" s="34"/>
      <c r="AA286" s="34"/>
      <c r="AB286" s="34"/>
      <c r="AC286" s="34"/>
      <c r="AD286" s="34"/>
      <c r="AE286" s="34"/>
      <c r="AR286" s="201" t="s">
        <v>557</v>
      </c>
      <c r="AT286" s="201" t="s">
        <v>222</v>
      </c>
      <c r="AU286" s="201" t="s">
        <v>83</v>
      </c>
      <c r="AY286" s="17" t="s">
        <v>220</v>
      </c>
      <c r="BE286" s="202">
        <f t="shared" si="74"/>
        <v>0</v>
      </c>
      <c r="BF286" s="202">
        <f t="shared" si="75"/>
        <v>0</v>
      </c>
      <c r="BG286" s="202">
        <f t="shared" si="76"/>
        <v>0</v>
      </c>
      <c r="BH286" s="202">
        <f t="shared" si="77"/>
        <v>0</v>
      </c>
      <c r="BI286" s="202">
        <f t="shared" si="78"/>
        <v>0</v>
      </c>
      <c r="BJ286" s="17" t="s">
        <v>89</v>
      </c>
      <c r="BK286" s="202">
        <f t="shared" si="79"/>
        <v>0</v>
      </c>
      <c r="BL286" s="17" t="s">
        <v>557</v>
      </c>
      <c r="BM286" s="201" t="s">
        <v>1744</v>
      </c>
    </row>
    <row r="287" spans="1:65" s="2" customFormat="1" ht="33" customHeight="1">
      <c r="A287" s="34"/>
      <c r="B287" s="35"/>
      <c r="C287" s="190" t="s">
        <v>1000</v>
      </c>
      <c r="D287" s="190" t="s">
        <v>222</v>
      </c>
      <c r="E287" s="191" t="s">
        <v>2563</v>
      </c>
      <c r="F287" s="192" t="s">
        <v>2564</v>
      </c>
      <c r="G287" s="193" t="s">
        <v>867</v>
      </c>
      <c r="H287" s="194">
        <v>2.4</v>
      </c>
      <c r="I287" s="195"/>
      <c r="J287" s="196">
        <f t="shared" si="70"/>
        <v>0</v>
      </c>
      <c r="K287" s="192" t="s">
        <v>1</v>
      </c>
      <c r="L287" s="39"/>
      <c r="M287" s="197" t="s">
        <v>1</v>
      </c>
      <c r="N287" s="198" t="s">
        <v>42</v>
      </c>
      <c r="O287" s="71"/>
      <c r="P287" s="199">
        <f t="shared" si="71"/>
        <v>0</v>
      </c>
      <c r="Q287" s="199">
        <v>0</v>
      </c>
      <c r="R287" s="199">
        <f t="shared" si="72"/>
        <v>0</v>
      </c>
      <c r="S287" s="199">
        <v>0</v>
      </c>
      <c r="T287" s="200">
        <f t="shared" si="73"/>
        <v>0</v>
      </c>
      <c r="U287" s="34"/>
      <c r="V287" s="34"/>
      <c r="W287" s="34"/>
      <c r="X287" s="34"/>
      <c r="Y287" s="34"/>
      <c r="Z287" s="34"/>
      <c r="AA287" s="34"/>
      <c r="AB287" s="34"/>
      <c r="AC287" s="34"/>
      <c r="AD287" s="34"/>
      <c r="AE287" s="34"/>
      <c r="AR287" s="201" t="s">
        <v>557</v>
      </c>
      <c r="AT287" s="201" t="s">
        <v>222</v>
      </c>
      <c r="AU287" s="201" t="s">
        <v>83</v>
      </c>
      <c r="AY287" s="17" t="s">
        <v>220</v>
      </c>
      <c r="BE287" s="202">
        <f t="shared" si="74"/>
        <v>0</v>
      </c>
      <c r="BF287" s="202">
        <f t="shared" si="75"/>
        <v>0</v>
      </c>
      <c r="BG287" s="202">
        <f t="shared" si="76"/>
        <v>0</v>
      </c>
      <c r="BH287" s="202">
        <f t="shared" si="77"/>
        <v>0</v>
      </c>
      <c r="BI287" s="202">
        <f t="shared" si="78"/>
        <v>0</v>
      </c>
      <c r="BJ287" s="17" t="s">
        <v>89</v>
      </c>
      <c r="BK287" s="202">
        <f t="shared" si="79"/>
        <v>0</v>
      </c>
      <c r="BL287" s="17" t="s">
        <v>557</v>
      </c>
      <c r="BM287" s="201" t="s">
        <v>1756</v>
      </c>
    </row>
    <row r="288" spans="1:65" s="2" customFormat="1" ht="21.75" customHeight="1">
      <c r="A288" s="34"/>
      <c r="B288" s="35"/>
      <c r="C288" s="190" t="s">
        <v>1005</v>
      </c>
      <c r="D288" s="190" t="s">
        <v>222</v>
      </c>
      <c r="E288" s="191" t="s">
        <v>2565</v>
      </c>
      <c r="F288" s="192" t="s">
        <v>2566</v>
      </c>
      <c r="G288" s="193" t="s">
        <v>867</v>
      </c>
      <c r="H288" s="194">
        <v>650.4</v>
      </c>
      <c r="I288" s="195"/>
      <c r="J288" s="196">
        <f t="shared" si="70"/>
        <v>0</v>
      </c>
      <c r="K288" s="192" t="s">
        <v>1</v>
      </c>
      <c r="L288" s="39"/>
      <c r="M288" s="197" t="s">
        <v>1</v>
      </c>
      <c r="N288" s="198" t="s">
        <v>42</v>
      </c>
      <c r="O288" s="71"/>
      <c r="P288" s="199">
        <f t="shared" si="71"/>
        <v>0</v>
      </c>
      <c r="Q288" s="199">
        <v>0</v>
      </c>
      <c r="R288" s="199">
        <f t="shared" si="72"/>
        <v>0</v>
      </c>
      <c r="S288" s="199">
        <v>0</v>
      </c>
      <c r="T288" s="200">
        <f t="shared" si="73"/>
        <v>0</v>
      </c>
      <c r="U288" s="34"/>
      <c r="V288" s="34"/>
      <c r="W288" s="34"/>
      <c r="X288" s="34"/>
      <c r="Y288" s="34"/>
      <c r="Z288" s="34"/>
      <c r="AA288" s="34"/>
      <c r="AB288" s="34"/>
      <c r="AC288" s="34"/>
      <c r="AD288" s="34"/>
      <c r="AE288" s="34"/>
      <c r="AR288" s="201" t="s">
        <v>557</v>
      </c>
      <c r="AT288" s="201" t="s">
        <v>222</v>
      </c>
      <c r="AU288" s="201" t="s">
        <v>83</v>
      </c>
      <c r="AY288" s="17" t="s">
        <v>220</v>
      </c>
      <c r="BE288" s="202">
        <f t="shared" si="74"/>
        <v>0</v>
      </c>
      <c r="BF288" s="202">
        <f t="shared" si="75"/>
        <v>0</v>
      </c>
      <c r="BG288" s="202">
        <f t="shared" si="76"/>
        <v>0</v>
      </c>
      <c r="BH288" s="202">
        <f t="shared" si="77"/>
        <v>0</v>
      </c>
      <c r="BI288" s="202">
        <f t="shared" si="78"/>
        <v>0</v>
      </c>
      <c r="BJ288" s="17" t="s">
        <v>89</v>
      </c>
      <c r="BK288" s="202">
        <f t="shared" si="79"/>
        <v>0</v>
      </c>
      <c r="BL288" s="17" t="s">
        <v>557</v>
      </c>
      <c r="BM288" s="201" t="s">
        <v>2567</v>
      </c>
    </row>
    <row r="289" spans="1:65" s="2" customFormat="1" ht="16.5" customHeight="1">
      <c r="A289" s="34"/>
      <c r="B289" s="35"/>
      <c r="C289" s="190" t="s">
        <v>1009</v>
      </c>
      <c r="D289" s="190" t="s">
        <v>222</v>
      </c>
      <c r="E289" s="191" t="s">
        <v>2568</v>
      </c>
      <c r="F289" s="192" t="s">
        <v>2569</v>
      </c>
      <c r="G289" s="193" t="s">
        <v>867</v>
      </c>
      <c r="H289" s="194">
        <v>214.8</v>
      </c>
      <c r="I289" s="195"/>
      <c r="J289" s="196">
        <f t="shared" si="70"/>
        <v>0</v>
      </c>
      <c r="K289" s="192" t="s">
        <v>1</v>
      </c>
      <c r="L289" s="39"/>
      <c r="M289" s="197" t="s">
        <v>1</v>
      </c>
      <c r="N289" s="198" t="s">
        <v>42</v>
      </c>
      <c r="O289" s="71"/>
      <c r="P289" s="199">
        <f t="shared" si="71"/>
        <v>0</v>
      </c>
      <c r="Q289" s="199">
        <v>0</v>
      </c>
      <c r="R289" s="199">
        <f t="shared" si="72"/>
        <v>0</v>
      </c>
      <c r="S289" s="199">
        <v>0</v>
      </c>
      <c r="T289" s="200">
        <f t="shared" si="73"/>
        <v>0</v>
      </c>
      <c r="U289" s="34"/>
      <c r="V289" s="34"/>
      <c r="W289" s="34"/>
      <c r="X289" s="34"/>
      <c r="Y289" s="34"/>
      <c r="Z289" s="34"/>
      <c r="AA289" s="34"/>
      <c r="AB289" s="34"/>
      <c r="AC289" s="34"/>
      <c r="AD289" s="34"/>
      <c r="AE289" s="34"/>
      <c r="AR289" s="201" t="s">
        <v>557</v>
      </c>
      <c r="AT289" s="201" t="s">
        <v>222</v>
      </c>
      <c r="AU289" s="201" t="s">
        <v>83</v>
      </c>
      <c r="AY289" s="17" t="s">
        <v>220</v>
      </c>
      <c r="BE289" s="202">
        <f t="shared" si="74"/>
        <v>0</v>
      </c>
      <c r="BF289" s="202">
        <f t="shared" si="75"/>
        <v>0</v>
      </c>
      <c r="BG289" s="202">
        <f t="shared" si="76"/>
        <v>0</v>
      </c>
      <c r="BH289" s="202">
        <f t="shared" si="77"/>
        <v>0</v>
      </c>
      <c r="BI289" s="202">
        <f t="shared" si="78"/>
        <v>0</v>
      </c>
      <c r="BJ289" s="17" t="s">
        <v>89</v>
      </c>
      <c r="BK289" s="202">
        <f t="shared" si="79"/>
        <v>0</v>
      </c>
      <c r="BL289" s="17" t="s">
        <v>557</v>
      </c>
      <c r="BM289" s="201" t="s">
        <v>2570</v>
      </c>
    </row>
    <row r="290" spans="1:65" s="2" customFormat="1" ht="16.5" customHeight="1">
      <c r="A290" s="34"/>
      <c r="B290" s="35"/>
      <c r="C290" s="190" t="s">
        <v>1012</v>
      </c>
      <c r="D290" s="190" t="s">
        <v>222</v>
      </c>
      <c r="E290" s="191" t="s">
        <v>2571</v>
      </c>
      <c r="F290" s="192" t="s">
        <v>2572</v>
      </c>
      <c r="G290" s="193" t="s">
        <v>867</v>
      </c>
      <c r="H290" s="194">
        <v>2</v>
      </c>
      <c r="I290" s="195"/>
      <c r="J290" s="196">
        <f t="shared" si="70"/>
        <v>0</v>
      </c>
      <c r="K290" s="192" t="s">
        <v>1</v>
      </c>
      <c r="L290" s="39"/>
      <c r="M290" s="197" t="s">
        <v>1</v>
      </c>
      <c r="N290" s="198" t="s">
        <v>42</v>
      </c>
      <c r="O290" s="71"/>
      <c r="P290" s="199">
        <f t="shared" si="71"/>
        <v>0</v>
      </c>
      <c r="Q290" s="199">
        <v>0</v>
      </c>
      <c r="R290" s="199">
        <f t="shared" si="72"/>
        <v>0</v>
      </c>
      <c r="S290" s="199">
        <v>0</v>
      </c>
      <c r="T290" s="200">
        <f t="shared" si="73"/>
        <v>0</v>
      </c>
      <c r="U290" s="34"/>
      <c r="V290" s="34"/>
      <c r="W290" s="34"/>
      <c r="X290" s="34"/>
      <c r="Y290" s="34"/>
      <c r="Z290" s="34"/>
      <c r="AA290" s="34"/>
      <c r="AB290" s="34"/>
      <c r="AC290" s="34"/>
      <c r="AD290" s="34"/>
      <c r="AE290" s="34"/>
      <c r="AR290" s="201" t="s">
        <v>557</v>
      </c>
      <c r="AT290" s="201" t="s">
        <v>222</v>
      </c>
      <c r="AU290" s="201" t="s">
        <v>83</v>
      </c>
      <c r="AY290" s="17" t="s">
        <v>220</v>
      </c>
      <c r="BE290" s="202">
        <f t="shared" si="74"/>
        <v>0</v>
      </c>
      <c r="BF290" s="202">
        <f t="shared" si="75"/>
        <v>0</v>
      </c>
      <c r="BG290" s="202">
        <f t="shared" si="76"/>
        <v>0</v>
      </c>
      <c r="BH290" s="202">
        <f t="shared" si="77"/>
        <v>0</v>
      </c>
      <c r="BI290" s="202">
        <f t="shared" si="78"/>
        <v>0</v>
      </c>
      <c r="BJ290" s="17" t="s">
        <v>89</v>
      </c>
      <c r="BK290" s="202">
        <f t="shared" si="79"/>
        <v>0</v>
      </c>
      <c r="BL290" s="17" t="s">
        <v>557</v>
      </c>
      <c r="BM290" s="201" t="s">
        <v>2573</v>
      </c>
    </row>
    <row r="291" spans="1:65" s="2" customFormat="1" ht="16.5" customHeight="1">
      <c r="A291" s="34"/>
      <c r="B291" s="35"/>
      <c r="C291" s="190" t="s">
        <v>1016</v>
      </c>
      <c r="D291" s="190" t="s">
        <v>222</v>
      </c>
      <c r="E291" s="191" t="s">
        <v>2574</v>
      </c>
      <c r="F291" s="192" t="s">
        <v>2575</v>
      </c>
      <c r="G291" s="193" t="s">
        <v>867</v>
      </c>
      <c r="H291" s="194">
        <v>26.4</v>
      </c>
      <c r="I291" s="195"/>
      <c r="J291" s="196">
        <f t="shared" si="70"/>
        <v>0</v>
      </c>
      <c r="K291" s="192" t="s">
        <v>1</v>
      </c>
      <c r="L291" s="39"/>
      <c r="M291" s="197" t="s">
        <v>1</v>
      </c>
      <c r="N291" s="198" t="s">
        <v>42</v>
      </c>
      <c r="O291" s="71"/>
      <c r="P291" s="199">
        <f t="shared" si="71"/>
        <v>0</v>
      </c>
      <c r="Q291" s="199">
        <v>0</v>
      </c>
      <c r="R291" s="199">
        <f t="shared" si="72"/>
        <v>0</v>
      </c>
      <c r="S291" s="199">
        <v>0</v>
      </c>
      <c r="T291" s="200">
        <f t="shared" si="73"/>
        <v>0</v>
      </c>
      <c r="U291" s="34"/>
      <c r="V291" s="34"/>
      <c r="W291" s="34"/>
      <c r="X291" s="34"/>
      <c r="Y291" s="34"/>
      <c r="Z291" s="34"/>
      <c r="AA291" s="34"/>
      <c r="AB291" s="34"/>
      <c r="AC291" s="34"/>
      <c r="AD291" s="34"/>
      <c r="AE291" s="34"/>
      <c r="AR291" s="201" t="s">
        <v>557</v>
      </c>
      <c r="AT291" s="201" t="s">
        <v>222</v>
      </c>
      <c r="AU291" s="201" t="s">
        <v>83</v>
      </c>
      <c r="AY291" s="17" t="s">
        <v>220</v>
      </c>
      <c r="BE291" s="202">
        <f t="shared" si="74"/>
        <v>0</v>
      </c>
      <c r="BF291" s="202">
        <f t="shared" si="75"/>
        <v>0</v>
      </c>
      <c r="BG291" s="202">
        <f t="shared" si="76"/>
        <v>0</v>
      </c>
      <c r="BH291" s="202">
        <f t="shared" si="77"/>
        <v>0</v>
      </c>
      <c r="BI291" s="202">
        <f t="shared" si="78"/>
        <v>0</v>
      </c>
      <c r="BJ291" s="17" t="s">
        <v>89</v>
      </c>
      <c r="BK291" s="202">
        <f t="shared" si="79"/>
        <v>0</v>
      </c>
      <c r="BL291" s="17" t="s">
        <v>557</v>
      </c>
      <c r="BM291" s="201" t="s">
        <v>2576</v>
      </c>
    </row>
    <row r="292" spans="1:65" s="2" customFormat="1" ht="21.75" customHeight="1">
      <c r="A292" s="34"/>
      <c r="B292" s="35"/>
      <c r="C292" s="190" t="s">
        <v>1021</v>
      </c>
      <c r="D292" s="190" t="s">
        <v>222</v>
      </c>
      <c r="E292" s="191" t="s">
        <v>2577</v>
      </c>
      <c r="F292" s="192" t="s">
        <v>2578</v>
      </c>
      <c r="G292" s="193" t="s">
        <v>867</v>
      </c>
      <c r="H292" s="194">
        <v>4.8</v>
      </c>
      <c r="I292" s="195"/>
      <c r="J292" s="196">
        <f t="shared" si="70"/>
        <v>0</v>
      </c>
      <c r="K292" s="192" t="s">
        <v>1</v>
      </c>
      <c r="L292" s="39"/>
      <c r="M292" s="197" t="s">
        <v>1</v>
      </c>
      <c r="N292" s="198" t="s">
        <v>42</v>
      </c>
      <c r="O292" s="71"/>
      <c r="P292" s="199">
        <f t="shared" si="71"/>
        <v>0</v>
      </c>
      <c r="Q292" s="199">
        <v>0</v>
      </c>
      <c r="R292" s="199">
        <f t="shared" si="72"/>
        <v>0</v>
      </c>
      <c r="S292" s="199">
        <v>0</v>
      </c>
      <c r="T292" s="200">
        <f t="shared" si="73"/>
        <v>0</v>
      </c>
      <c r="U292" s="34"/>
      <c r="V292" s="34"/>
      <c r="W292" s="34"/>
      <c r="X292" s="34"/>
      <c r="Y292" s="34"/>
      <c r="Z292" s="34"/>
      <c r="AA292" s="34"/>
      <c r="AB292" s="34"/>
      <c r="AC292" s="34"/>
      <c r="AD292" s="34"/>
      <c r="AE292" s="34"/>
      <c r="AR292" s="201" t="s">
        <v>557</v>
      </c>
      <c r="AT292" s="201" t="s">
        <v>222</v>
      </c>
      <c r="AU292" s="201" t="s">
        <v>83</v>
      </c>
      <c r="AY292" s="17" t="s">
        <v>220</v>
      </c>
      <c r="BE292" s="202">
        <f t="shared" si="74"/>
        <v>0</v>
      </c>
      <c r="BF292" s="202">
        <f t="shared" si="75"/>
        <v>0</v>
      </c>
      <c r="BG292" s="202">
        <f t="shared" si="76"/>
        <v>0</v>
      </c>
      <c r="BH292" s="202">
        <f t="shared" si="77"/>
        <v>0</v>
      </c>
      <c r="BI292" s="202">
        <f t="shared" si="78"/>
        <v>0</v>
      </c>
      <c r="BJ292" s="17" t="s">
        <v>89</v>
      </c>
      <c r="BK292" s="202">
        <f t="shared" si="79"/>
        <v>0</v>
      </c>
      <c r="BL292" s="17" t="s">
        <v>557</v>
      </c>
      <c r="BM292" s="201" t="s">
        <v>2579</v>
      </c>
    </row>
    <row r="293" spans="1:65" s="2" customFormat="1" ht="16.5" customHeight="1">
      <c r="A293" s="34"/>
      <c r="B293" s="35"/>
      <c r="C293" s="190" t="s">
        <v>1026</v>
      </c>
      <c r="D293" s="190" t="s">
        <v>222</v>
      </c>
      <c r="E293" s="191" t="s">
        <v>2580</v>
      </c>
      <c r="F293" s="192" t="s">
        <v>2581</v>
      </c>
      <c r="G293" s="193" t="s">
        <v>867</v>
      </c>
      <c r="H293" s="194">
        <v>139.2</v>
      </c>
      <c r="I293" s="195"/>
      <c r="J293" s="196">
        <f t="shared" si="70"/>
        <v>0</v>
      </c>
      <c r="K293" s="192" t="s">
        <v>1</v>
      </c>
      <c r="L293" s="39"/>
      <c r="M293" s="197" t="s">
        <v>1</v>
      </c>
      <c r="N293" s="198" t="s">
        <v>42</v>
      </c>
      <c r="O293" s="71"/>
      <c r="P293" s="199">
        <f t="shared" si="71"/>
        <v>0</v>
      </c>
      <c r="Q293" s="199">
        <v>0</v>
      </c>
      <c r="R293" s="199">
        <f t="shared" si="72"/>
        <v>0</v>
      </c>
      <c r="S293" s="199">
        <v>0</v>
      </c>
      <c r="T293" s="200">
        <f t="shared" si="73"/>
        <v>0</v>
      </c>
      <c r="U293" s="34"/>
      <c r="V293" s="34"/>
      <c r="W293" s="34"/>
      <c r="X293" s="34"/>
      <c r="Y293" s="34"/>
      <c r="Z293" s="34"/>
      <c r="AA293" s="34"/>
      <c r="AB293" s="34"/>
      <c r="AC293" s="34"/>
      <c r="AD293" s="34"/>
      <c r="AE293" s="34"/>
      <c r="AR293" s="201" t="s">
        <v>557</v>
      </c>
      <c r="AT293" s="201" t="s">
        <v>222</v>
      </c>
      <c r="AU293" s="201" t="s">
        <v>83</v>
      </c>
      <c r="AY293" s="17" t="s">
        <v>220</v>
      </c>
      <c r="BE293" s="202">
        <f t="shared" si="74"/>
        <v>0</v>
      </c>
      <c r="BF293" s="202">
        <f t="shared" si="75"/>
        <v>0</v>
      </c>
      <c r="BG293" s="202">
        <f t="shared" si="76"/>
        <v>0</v>
      </c>
      <c r="BH293" s="202">
        <f t="shared" si="77"/>
        <v>0</v>
      </c>
      <c r="BI293" s="202">
        <f t="shared" si="78"/>
        <v>0</v>
      </c>
      <c r="BJ293" s="17" t="s">
        <v>89</v>
      </c>
      <c r="BK293" s="202">
        <f t="shared" si="79"/>
        <v>0</v>
      </c>
      <c r="BL293" s="17" t="s">
        <v>557</v>
      </c>
      <c r="BM293" s="201" t="s">
        <v>2582</v>
      </c>
    </row>
    <row r="294" spans="1:65" s="2" customFormat="1" ht="16.5" customHeight="1">
      <c r="A294" s="34"/>
      <c r="B294" s="35"/>
      <c r="C294" s="190" t="s">
        <v>1031</v>
      </c>
      <c r="D294" s="190" t="s">
        <v>222</v>
      </c>
      <c r="E294" s="191" t="s">
        <v>2583</v>
      </c>
      <c r="F294" s="192" t="s">
        <v>2584</v>
      </c>
      <c r="G294" s="193" t="s">
        <v>867</v>
      </c>
      <c r="H294" s="194">
        <v>445.2</v>
      </c>
      <c r="I294" s="195"/>
      <c r="J294" s="196">
        <f t="shared" si="70"/>
        <v>0</v>
      </c>
      <c r="K294" s="192" t="s">
        <v>1</v>
      </c>
      <c r="L294" s="39"/>
      <c r="M294" s="197" t="s">
        <v>1</v>
      </c>
      <c r="N294" s="198" t="s">
        <v>42</v>
      </c>
      <c r="O294" s="71"/>
      <c r="P294" s="199">
        <f t="shared" si="71"/>
        <v>0</v>
      </c>
      <c r="Q294" s="199">
        <v>0</v>
      </c>
      <c r="R294" s="199">
        <f t="shared" si="72"/>
        <v>0</v>
      </c>
      <c r="S294" s="199">
        <v>0</v>
      </c>
      <c r="T294" s="200">
        <f t="shared" si="73"/>
        <v>0</v>
      </c>
      <c r="U294" s="34"/>
      <c r="V294" s="34"/>
      <c r="W294" s="34"/>
      <c r="X294" s="34"/>
      <c r="Y294" s="34"/>
      <c r="Z294" s="34"/>
      <c r="AA294" s="34"/>
      <c r="AB294" s="34"/>
      <c r="AC294" s="34"/>
      <c r="AD294" s="34"/>
      <c r="AE294" s="34"/>
      <c r="AR294" s="201" t="s">
        <v>557</v>
      </c>
      <c r="AT294" s="201" t="s">
        <v>222</v>
      </c>
      <c r="AU294" s="201" t="s">
        <v>83</v>
      </c>
      <c r="AY294" s="17" t="s">
        <v>220</v>
      </c>
      <c r="BE294" s="202">
        <f t="shared" si="74"/>
        <v>0</v>
      </c>
      <c r="BF294" s="202">
        <f t="shared" si="75"/>
        <v>0</v>
      </c>
      <c r="BG294" s="202">
        <f t="shared" si="76"/>
        <v>0</v>
      </c>
      <c r="BH294" s="202">
        <f t="shared" si="77"/>
        <v>0</v>
      </c>
      <c r="BI294" s="202">
        <f t="shared" si="78"/>
        <v>0</v>
      </c>
      <c r="BJ294" s="17" t="s">
        <v>89</v>
      </c>
      <c r="BK294" s="202">
        <f t="shared" si="79"/>
        <v>0</v>
      </c>
      <c r="BL294" s="17" t="s">
        <v>557</v>
      </c>
      <c r="BM294" s="201" t="s">
        <v>2585</v>
      </c>
    </row>
    <row r="295" spans="1:65" s="2" customFormat="1" ht="16.5" customHeight="1">
      <c r="A295" s="34"/>
      <c r="B295" s="35"/>
      <c r="C295" s="190" t="s">
        <v>1035</v>
      </c>
      <c r="D295" s="190" t="s">
        <v>222</v>
      </c>
      <c r="E295" s="191" t="s">
        <v>2586</v>
      </c>
      <c r="F295" s="192" t="s">
        <v>2587</v>
      </c>
      <c r="G295" s="193" t="s">
        <v>867</v>
      </c>
      <c r="H295" s="194">
        <v>68.4</v>
      </c>
      <c r="I295" s="195"/>
      <c r="J295" s="196">
        <f t="shared" si="70"/>
        <v>0</v>
      </c>
      <c r="K295" s="192" t="s">
        <v>1</v>
      </c>
      <c r="L295" s="39"/>
      <c r="M295" s="197" t="s">
        <v>1</v>
      </c>
      <c r="N295" s="198" t="s">
        <v>42</v>
      </c>
      <c r="O295" s="71"/>
      <c r="P295" s="199">
        <f t="shared" si="71"/>
        <v>0</v>
      </c>
      <c r="Q295" s="199">
        <v>0</v>
      </c>
      <c r="R295" s="199">
        <f t="shared" si="72"/>
        <v>0</v>
      </c>
      <c r="S295" s="199">
        <v>0</v>
      </c>
      <c r="T295" s="200">
        <f t="shared" si="73"/>
        <v>0</v>
      </c>
      <c r="U295" s="34"/>
      <c r="V295" s="34"/>
      <c r="W295" s="34"/>
      <c r="X295" s="34"/>
      <c r="Y295" s="34"/>
      <c r="Z295" s="34"/>
      <c r="AA295" s="34"/>
      <c r="AB295" s="34"/>
      <c r="AC295" s="34"/>
      <c r="AD295" s="34"/>
      <c r="AE295" s="34"/>
      <c r="AR295" s="201" t="s">
        <v>557</v>
      </c>
      <c r="AT295" s="201" t="s">
        <v>222</v>
      </c>
      <c r="AU295" s="201" t="s">
        <v>83</v>
      </c>
      <c r="AY295" s="17" t="s">
        <v>220</v>
      </c>
      <c r="BE295" s="202">
        <f t="shared" si="74"/>
        <v>0</v>
      </c>
      <c r="BF295" s="202">
        <f t="shared" si="75"/>
        <v>0</v>
      </c>
      <c r="BG295" s="202">
        <f t="shared" si="76"/>
        <v>0</v>
      </c>
      <c r="BH295" s="202">
        <f t="shared" si="77"/>
        <v>0</v>
      </c>
      <c r="BI295" s="202">
        <f t="shared" si="78"/>
        <v>0</v>
      </c>
      <c r="BJ295" s="17" t="s">
        <v>89</v>
      </c>
      <c r="BK295" s="202">
        <f t="shared" si="79"/>
        <v>0</v>
      </c>
      <c r="BL295" s="17" t="s">
        <v>557</v>
      </c>
      <c r="BM295" s="201" t="s">
        <v>2588</v>
      </c>
    </row>
    <row r="296" spans="1:65" s="2" customFormat="1" ht="16.5" customHeight="1">
      <c r="A296" s="34"/>
      <c r="B296" s="35"/>
      <c r="C296" s="190" t="s">
        <v>1039</v>
      </c>
      <c r="D296" s="190" t="s">
        <v>222</v>
      </c>
      <c r="E296" s="191" t="s">
        <v>2589</v>
      </c>
      <c r="F296" s="192" t="s">
        <v>2590</v>
      </c>
      <c r="G296" s="193" t="s">
        <v>867</v>
      </c>
      <c r="H296" s="194">
        <v>2.4</v>
      </c>
      <c r="I296" s="195"/>
      <c r="J296" s="196">
        <f t="shared" si="70"/>
        <v>0</v>
      </c>
      <c r="K296" s="192" t="s">
        <v>1</v>
      </c>
      <c r="L296" s="39"/>
      <c r="M296" s="197" t="s">
        <v>1</v>
      </c>
      <c r="N296" s="198" t="s">
        <v>42</v>
      </c>
      <c r="O296" s="71"/>
      <c r="P296" s="199">
        <f t="shared" si="71"/>
        <v>0</v>
      </c>
      <c r="Q296" s="199">
        <v>0</v>
      </c>
      <c r="R296" s="199">
        <f t="shared" si="72"/>
        <v>0</v>
      </c>
      <c r="S296" s="199">
        <v>0</v>
      </c>
      <c r="T296" s="200">
        <f t="shared" si="73"/>
        <v>0</v>
      </c>
      <c r="U296" s="34"/>
      <c r="V296" s="34"/>
      <c r="W296" s="34"/>
      <c r="X296" s="34"/>
      <c r="Y296" s="34"/>
      <c r="Z296" s="34"/>
      <c r="AA296" s="34"/>
      <c r="AB296" s="34"/>
      <c r="AC296" s="34"/>
      <c r="AD296" s="34"/>
      <c r="AE296" s="34"/>
      <c r="AR296" s="201" t="s">
        <v>557</v>
      </c>
      <c r="AT296" s="201" t="s">
        <v>222</v>
      </c>
      <c r="AU296" s="201" t="s">
        <v>83</v>
      </c>
      <c r="AY296" s="17" t="s">
        <v>220</v>
      </c>
      <c r="BE296" s="202">
        <f t="shared" si="74"/>
        <v>0</v>
      </c>
      <c r="BF296" s="202">
        <f t="shared" si="75"/>
        <v>0</v>
      </c>
      <c r="BG296" s="202">
        <f t="shared" si="76"/>
        <v>0</v>
      </c>
      <c r="BH296" s="202">
        <f t="shared" si="77"/>
        <v>0</v>
      </c>
      <c r="BI296" s="202">
        <f t="shared" si="78"/>
        <v>0</v>
      </c>
      <c r="BJ296" s="17" t="s">
        <v>89</v>
      </c>
      <c r="BK296" s="202">
        <f t="shared" si="79"/>
        <v>0</v>
      </c>
      <c r="BL296" s="17" t="s">
        <v>557</v>
      </c>
      <c r="BM296" s="201" t="s">
        <v>2591</v>
      </c>
    </row>
    <row r="297" spans="1:65" s="2" customFormat="1" ht="24">
      <c r="A297" s="34"/>
      <c r="B297" s="35"/>
      <c r="C297" s="190" t="s">
        <v>1044</v>
      </c>
      <c r="D297" s="190" t="s">
        <v>222</v>
      </c>
      <c r="E297" s="191" t="s">
        <v>2592</v>
      </c>
      <c r="F297" s="192" t="s">
        <v>2593</v>
      </c>
      <c r="G297" s="193" t="s">
        <v>308</v>
      </c>
      <c r="H297" s="194">
        <v>240</v>
      </c>
      <c r="I297" s="195"/>
      <c r="J297" s="196">
        <f t="shared" si="70"/>
        <v>0</v>
      </c>
      <c r="K297" s="192" t="s">
        <v>1</v>
      </c>
      <c r="L297" s="39"/>
      <c r="M297" s="197" t="s">
        <v>1</v>
      </c>
      <c r="N297" s="198" t="s">
        <v>42</v>
      </c>
      <c r="O297" s="71"/>
      <c r="P297" s="199">
        <f t="shared" si="71"/>
        <v>0</v>
      </c>
      <c r="Q297" s="199">
        <v>0</v>
      </c>
      <c r="R297" s="199">
        <f t="shared" si="72"/>
        <v>0</v>
      </c>
      <c r="S297" s="199">
        <v>0</v>
      </c>
      <c r="T297" s="200">
        <f t="shared" si="73"/>
        <v>0</v>
      </c>
      <c r="U297" s="34"/>
      <c r="V297" s="34"/>
      <c r="W297" s="34"/>
      <c r="X297" s="34"/>
      <c r="Y297" s="34"/>
      <c r="Z297" s="34"/>
      <c r="AA297" s="34"/>
      <c r="AB297" s="34"/>
      <c r="AC297" s="34"/>
      <c r="AD297" s="34"/>
      <c r="AE297" s="34"/>
      <c r="AR297" s="201" t="s">
        <v>557</v>
      </c>
      <c r="AT297" s="201" t="s">
        <v>222</v>
      </c>
      <c r="AU297" s="201" t="s">
        <v>83</v>
      </c>
      <c r="AY297" s="17" t="s">
        <v>220</v>
      </c>
      <c r="BE297" s="202">
        <f t="shared" si="74"/>
        <v>0</v>
      </c>
      <c r="BF297" s="202">
        <f t="shared" si="75"/>
        <v>0</v>
      </c>
      <c r="BG297" s="202">
        <f t="shared" si="76"/>
        <v>0</v>
      </c>
      <c r="BH297" s="202">
        <f t="shared" si="77"/>
        <v>0</v>
      </c>
      <c r="BI297" s="202">
        <f t="shared" si="78"/>
        <v>0</v>
      </c>
      <c r="BJ297" s="17" t="s">
        <v>89</v>
      </c>
      <c r="BK297" s="202">
        <f t="shared" si="79"/>
        <v>0</v>
      </c>
      <c r="BL297" s="17" t="s">
        <v>557</v>
      </c>
      <c r="BM297" s="201" t="s">
        <v>2594</v>
      </c>
    </row>
    <row r="298" spans="1:65" s="2" customFormat="1" ht="16.5" customHeight="1">
      <c r="A298" s="34"/>
      <c r="B298" s="35"/>
      <c r="C298" s="190" t="s">
        <v>1050</v>
      </c>
      <c r="D298" s="190" t="s">
        <v>222</v>
      </c>
      <c r="E298" s="191" t="s">
        <v>2595</v>
      </c>
      <c r="F298" s="192" t="s">
        <v>2596</v>
      </c>
      <c r="G298" s="193" t="s">
        <v>867</v>
      </c>
      <c r="H298" s="194">
        <v>240</v>
      </c>
      <c r="I298" s="195"/>
      <c r="J298" s="196">
        <f t="shared" si="70"/>
        <v>0</v>
      </c>
      <c r="K298" s="192" t="s">
        <v>1</v>
      </c>
      <c r="L298" s="39"/>
      <c r="M298" s="197" t="s">
        <v>1</v>
      </c>
      <c r="N298" s="198" t="s">
        <v>42</v>
      </c>
      <c r="O298" s="71"/>
      <c r="P298" s="199">
        <f t="shared" si="71"/>
        <v>0</v>
      </c>
      <c r="Q298" s="199">
        <v>0</v>
      </c>
      <c r="R298" s="199">
        <f t="shared" si="72"/>
        <v>0</v>
      </c>
      <c r="S298" s="199">
        <v>0</v>
      </c>
      <c r="T298" s="200">
        <f t="shared" si="73"/>
        <v>0</v>
      </c>
      <c r="U298" s="34"/>
      <c r="V298" s="34"/>
      <c r="W298" s="34"/>
      <c r="X298" s="34"/>
      <c r="Y298" s="34"/>
      <c r="Z298" s="34"/>
      <c r="AA298" s="34"/>
      <c r="AB298" s="34"/>
      <c r="AC298" s="34"/>
      <c r="AD298" s="34"/>
      <c r="AE298" s="34"/>
      <c r="AR298" s="201" t="s">
        <v>557</v>
      </c>
      <c r="AT298" s="201" t="s">
        <v>222</v>
      </c>
      <c r="AU298" s="201" t="s">
        <v>83</v>
      </c>
      <c r="AY298" s="17" t="s">
        <v>220</v>
      </c>
      <c r="BE298" s="202">
        <f t="shared" si="74"/>
        <v>0</v>
      </c>
      <c r="BF298" s="202">
        <f t="shared" si="75"/>
        <v>0</v>
      </c>
      <c r="BG298" s="202">
        <f t="shared" si="76"/>
        <v>0</v>
      </c>
      <c r="BH298" s="202">
        <f t="shared" si="77"/>
        <v>0</v>
      </c>
      <c r="BI298" s="202">
        <f t="shared" si="78"/>
        <v>0</v>
      </c>
      <c r="BJ298" s="17" t="s">
        <v>89</v>
      </c>
      <c r="BK298" s="202">
        <f t="shared" si="79"/>
        <v>0</v>
      </c>
      <c r="BL298" s="17" t="s">
        <v>557</v>
      </c>
      <c r="BM298" s="201" t="s">
        <v>2597</v>
      </c>
    </row>
    <row r="299" spans="1:65" s="2" customFormat="1" ht="16.5" customHeight="1">
      <c r="A299" s="34"/>
      <c r="B299" s="35"/>
      <c r="C299" s="190" t="s">
        <v>1055</v>
      </c>
      <c r="D299" s="190" t="s">
        <v>222</v>
      </c>
      <c r="E299" s="191" t="s">
        <v>2598</v>
      </c>
      <c r="F299" s="192" t="s">
        <v>2599</v>
      </c>
      <c r="G299" s="193" t="s">
        <v>867</v>
      </c>
      <c r="H299" s="194">
        <v>48</v>
      </c>
      <c r="I299" s="195"/>
      <c r="J299" s="196">
        <f t="shared" si="70"/>
        <v>0</v>
      </c>
      <c r="K299" s="192" t="s">
        <v>1</v>
      </c>
      <c r="L299" s="39"/>
      <c r="M299" s="197" t="s">
        <v>1</v>
      </c>
      <c r="N299" s="198" t="s">
        <v>42</v>
      </c>
      <c r="O299" s="71"/>
      <c r="P299" s="199">
        <f t="shared" si="71"/>
        <v>0</v>
      </c>
      <c r="Q299" s="199">
        <v>0</v>
      </c>
      <c r="R299" s="199">
        <f t="shared" si="72"/>
        <v>0</v>
      </c>
      <c r="S299" s="199">
        <v>0</v>
      </c>
      <c r="T299" s="200">
        <f t="shared" si="73"/>
        <v>0</v>
      </c>
      <c r="U299" s="34"/>
      <c r="V299" s="34"/>
      <c r="W299" s="34"/>
      <c r="X299" s="34"/>
      <c r="Y299" s="34"/>
      <c r="Z299" s="34"/>
      <c r="AA299" s="34"/>
      <c r="AB299" s="34"/>
      <c r="AC299" s="34"/>
      <c r="AD299" s="34"/>
      <c r="AE299" s="34"/>
      <c r="AR299" s="201" t="s">
        <v>557</v>
      </c>
      <c r="AT299" s="201" t="s">
        <v>222</v>
      </c>
      <c r="AU299" s="201" t="s">
        <v>83</v>
      </c>
      <c r="AY299" s="17" t="s">
        <v>220</v>
      </c>
      <c r="BE299" s="202">
        <f t="shared" si="74"/>
        <v>0</v>
      </c>
      <c r="BF299" s="202">
        <f t="shared" si="75"/>
        <v>0</v>
      </c>
      <c r="BG299" s="202">
        <f t="shared" si="76"/>
        <v>0</v>
      </c>
      <c r="BH299" s="202">
        <f t="shared" si="77"/>
        <v>0</v>
      </c>
      <c r="BI299" s="202">
        <f t="shared" si="78"/>
        <v>0</v>
      </c>
      <c r="BJ299" s="17" t="s">
        <v>89</v>
      </c>
      <c r="BK299" s="202">
        <f t="shared" si="79"/>
        <v>0</v>
      </c>
      <c r="BL299" s="17" t="s">
        <v>557</v>
      </c>
      <c r="BM299" s="201" t="s">
        <v>2600</v>
      </c>
    </row>
    <row r="300" spans="1:65" s="2" customFormat="1" ht="16.5" customHeight="1">
      <c r="A300" s="34"/>
      <c r="B300" s="35"/>
      <c r="C300" s="190" t="s">
        <v>1060</v>
      </c>
      <c r="D300" s="190" t="s">
        <v>222</v>
      </c>
      <c r="E300" s="191" t="s">
        <v>2601</v>
      </c>
      <c r="F300" s="192" t="s">
        <v>2602</v>
      </c>
      <c r="G300" s="193" t="s">
        <v>867</v>
      </c>
      <c r="H300" s="194">
        <v>360</v>
      </c>
      <c r="I300" s="195"/>
      <c r="J300" s="196">
        <f t="shared" si="70"/>
        <v>0</v>
      </c>
      <c r="K300" s="192" t="s">
        <v>1</v>
      </c>
      <c r="L300" s="39"/>
      <c r="M300" s="197" t="s">
        <v>1</v>
      </c>
      <c r="N300" s="198" t="s">
        <v>42</v>
      </c>
      <c r="O300" s="71"/>
      <c r="P300" s="199">
        <f t="shared" si="71"/>
        <v>0</v>
      </c>
      <c r="Q300" s="199">
        <v>0</v>
      </c>
      <c r="R300" s="199">
        <f t="shared" si="72"/>
        <v>0</v>
      </c>
      <c r="S300" s="199">
        <v>0</v>
      </c>
      <c r="T300" s="200">
        <f t="shared" si="73"/>
        <v>0</v>
      </c>
      <c r="U300" s="34"/>
      <c r="V300" s="34"/>
      <c r="W300" s="34"/>
      <c r="X300" s="34"/>
      <c r="Y300" s="34"/>
      <c r="Z300" s="34"/>
      <c r="AA300" s="34"/>
      <c r="AB300" s="34"/>
      <c r="AC300" s="34"/>
      <c r="AD300" s="34"/>
      <c r="AE300" s="34"/>
      <c r="AR300" s="201" t="s">
        <v>557</v>
      </c>
      <c r="AT300" s="201" t="s">
        <v>222</v>
      </c>
      <c r="AU300" s="201" t="s">
        <v>83</v>
      </c>
      <c r="AY300" s="17" t="s">
        <v>220</v>
      </c>
      <c r="BE300" s="202">
        <f t="shared" si="74"/>
        <v>0</v>
      </c>
      <c r="BF300" s="202">
        <f t="shared" si="75"/>
        <v>0</v>
      </c>
      <c r="BG300" s="202">
        <f t="shared" si="76"/>
        <v>0</v>
      </c>
      <c r="BH300" s="202">
        <f t="shared" si="77"/>
        <v>0</v>
      </c>
      <c r="BI300" s="202">
        <f t="shared" si="78"/>
        <v>0</v>
      </c>
      <c r="BJ300" s="17" t="s">
        <v>89</v>
      </c>
      <c r="BK300" s="202">
        <f t="shared" si="79"/>
        <v>0</v>
      </c>
      <c r="BL300" s="17" t="s">
        <v>557</v>
      </c>
      <c r="BM300" s="201" t="s">
        <v>2603</v>
      </c>
    </row>
    <row r="301" spans="1:65" s="2" customFormat="1" ht="16.5" customHeight="1">
      <c r="A301" s="34"/>
      <c r="B301" s="35"/>
      <c r="C301" s="190" t="s">
        <v>1065</v>
      </c>
      <c r="D301" s="190" t="s">
        <v>222</v>
      </c>
      <c r="E301" s="191" t="s">
        <v>2604</v>
      </c>
      <c r="F301" s="192" t="s">
        <v>2605</v>
      </c>
      <c r="G301" s="193" t="s">
        <v>867</v>
      </c>
      <c r="H301" s="194">
        <v>240</v>
      </c>
      <c r="I301" s="195"/>
      <c r="J301" s="196">
        <f t="shared" si="70"/>
        <v>0</v>
      </c>
      <c r="K301" s="192" t="s">
        <v>1</v>
      </c>
      <c r="L301" s="39"/>
      <c r="M301" s="197" t="s">
        <v>1</v>
      </c>
      <c r="N301" s="198" t="s">
        <v>42</v>
      </c>
      <c r="O301" s="71"/>
      <c r="P301" s="199">
        <f t="shared" si="71"/>
        <v>0</v>
      </c>
      <c r="Q301" s="199">
        <v>0</v>
      </c>
      <c r="R301" s="199">
        <f t="shared" si="72"/>
        <v>0</v>
      </c>
      <c r="S301" s="199">
        <v>0</v>
      </c>
      <c r="T301" s="200">
        <f t="shared" si="73"/>
        <v>0</v>
      </c>
      <c r="U301" s="34"/>
      <c r="V301" s="34"/>
      <c r="W301" s="34"/>
      <c r="X301" s="34"/>
      <c r="Y301" s="34"/>
      <c r="Z301" s="34"/>
      <c r="AA301" s="34"/>
      <c r="AB301" s="34"/>
      <c r="AC301" s="34"/>
      <c r="AD301" s="34"/>
      <c r="AE301" s="34"/>
      <c r="AR301" s="201" t="s">
        <v>557</v>
      </c>
      <c r="AT301" s="201" t="s">
        <v>222</v>
      </c>
      <c r="AU301" s="201" t="s">
        <v>83</v>
      </c>
      <c r="AY301" s="17" t="s">
        <v>220</v>
      </c>
      <c r="BE301" s="202">
        <f t="shared" si="74"/>
        <v>0</v>
      </c>
      <c r="BF301" s="202">
        <f t="shared" si="75"/>
        <v>0</v>
      </c>
      <c r="BG301" s="202">
        <f t="shared" si="76"/>
        <v>0</v>
      </c>
      <c r="BH301" s="202">
        <f t="shared" si="77"/>
        <v>0</v>
      </c>
      <c r="BI301" s="202">
        <f t="shared" si="78"/>
        <v>0</v>
      </c>
      <c r="BJ301" s="17" t="s">
        <v>89</v>
      </c>
      <c r="BK301" s="202">
        <f t="shared" si="79"/>
        <v>0</v>
      </c>
      <c r="BL301" s="17" t="s">
        <v>557</v>
      </c>
      <c r="BM301" s="201" t="s">
        <v>2606</v>
      </c>
    </row>
    <row r="302" spans="1:65" s="2" customFormat="1" ht="16.5" customHeight="1">
      <c r="A302" s="34"/>
      <c r="B302" s="35"/>
      <c r="C302" s="190" t="s">
        <v>1070</v>
      </c>
      <c r="D302" s="190" t="s">
        <v>222</v>
      </c>
      <c r="E302" s="191" t="s">
        <v>2607</v>
      </c>
      <c r="F302" s="192" t="s">
        <v>2608</v>
      </c>
      <c r="G302" s="193" t="s">
        <v>867</v>
      </c>
      <c r="H302" s="194">
        <v>24</v>
      </c>
      <c r="I302" s="195"/>
      <c r="J302" s="196">
        <f t="shared" si="70"/>
        <v>0</v>
      </c>
      <c r="K302" s="192" t="s">
        <v>1</v>
      </c>
      <c r="L302" s="39"/>
      <c r="M302" s="197" t="s">
        <v>1</v>
      </c>
      <c r="N302" s="198" t="s">
        <v>42</v>
      </c>
      <c r="O302" s="71"/>
      <c r="P302" s="199">
        <f t="shared" si="71"/>
        <v>0</v>
      </c>
      <c r="Q302" s="199">
        <v>0</v>
      </c>
      <c r="R302" s="199">
        <f t="shared" si="72"/>
        <v>0</v>
      </c>
      <c r="S302" s="199">
        <v>0</v>
      </c>
      <c r="T302" s="200">
        <f t="shared" si="73"/>
        <v>0</v>
      </c>
      <c r="U302" s="34"/>
      <c r="V302" s="34"/>
      <c r="W302" s="34"/>
      <c r="X302" s="34"/>
      <c r="Y302" s="34"/>
      <c r="Z302" s="34"/>
      <c r="AA302" s="34"/>
      <c r="AB302" s="34"/>
      <c r="AC302" s="34"/>
      <c r="AD302" s="34"/>
      <c r="AE302" s="34"/>
      <c r="AR302" s="201" t="s">
        <v>557</v>
      </c>
      <c r="AT302" s="201" t="s">
        <v>222</v>
      </c>
      <c r="AU302" s="201" t="s">
        <v>83</v>
      </c>
      <c r="AY302" s="17" t="s">
        <v>220</v>
      </c>
      <c r="BE302" s="202">
        <f t="shared" si="74"/>
        <v>0</v>
      </c>
      <c r="BF302" s="202">
        <f t="shared" si="75"/>
        <v>0</v>
      </c>
      <c r="BG302" s="202">
        <f t="shared" si="76"/>
        <v>0</v>
      </c>
      <c r="BH302" s="202">
        <f t="shared" si="77"/>
        <v>0</v>
      </c>
      <c r="BI302" s="202">
        <f t="shared" si="78"/>
        <v>0</v>
      </c>
      <c r="BJ302" s="17" t="s">
        <v>89</v>
      </c>
      <c r="BK302" s="202">
        <f t="shared" si="79"/>
        <v>0</v>
      </c>
      <c r="BL302" s="17" t="s">
        <v>557</v>
      </c>
      <c r="BM302" s="201" t="s">
        <v>2609</v>
      </c>
    </row>
    <row r="303" spans="1:65" s="2" customFormat="1" ht="16.5" customHeight="1">
      <c r="A303" s="34"/>
      <c r="B303" s="35"/>
      <c r="C303" s="190" t="s">
        <v>1075</v>
      </c>
      <c r="D303" s="190" t="s">
        <v>222</v>
      </c>
      <c r="E303" s="191" t="s">
        <v>2610</v>
      </c>
      <c r="F303" s="192" t="s">
        <v>2611</v>
      </c>
      <c r="G303" s="193" t="s">
        <v>867</v>
      </c>
      <c r="H303" s="194">
        <v>30</v>
      </c>
      <c r="I303" s="195"/>
      <c r="J303" s="196">
        <f t="shared" si="70"/>
        <v>0</v>
      </c>
      <c r="K303" s="192" t="s">
        <v>1</v>
      </c>
      <c r="L303" s="39"/>
      <c r="M303" s="197" t="s">
        <v>1</v>
      </c>
      <c r="N303" s="198" t="s">
        <v>42</v>
      </c>
      <c r="O303" s="71"/>
      <c r="P303" s="199">
        <f t="shared" si="71"/>
        <v>0</v>
      </c>
      <c r="Q303" s="199">
        <v>0</v>
      </c>
      <c r="R303" s="199">
        <f t="shared" si="72"/>
        <v>0</v>
      </c>
      <c r="S303" s="199">
        <v>0</v>
      </c>
      <c r="T303" s="200">
        <f t="shared" si="73"/>
        <v>0</v>
      </c>
      <c r="U303" s="34"/>
      <c r="V303" s="34"/>
      <c r="W303" s="34"/>
      <c r="X303" s="34"/>
      <c r="Y303" s="34"/>
      <c r="Z303" s="34"/>
      <c r="AA303" s="34"/>
      <c r="AB303" s="34"/>
      <c r="AC303" s="34"/>
      <c r="AD303" s="34"/>
      <c r="AE303" s="34"/>
      <c r="AR303" s="201" t="s">
        <v>557</v>
      </c>
      <c r="AT303" s="201" t="s">
        <v>222</v>
      </c>
      <c r="AU303" s="201" t="s">
        <v>83</v>
      </c>
      <c r="AY303" s="17" t="s">
        <v>220</v>
      </c>
      <c r="BE303" s="202">
        <f t="shared" si="74"/>
        <v>0</v>
      </c>
      <c r="BF303" s="202">
        <f t="shared" si="75"/>
        <v>0</v>
      </c>
      <c r="BG303" s="202">
        <f t="shared" si="76"/>
        <v>0</v>
      </c>
      <c r="BH303" s="202">
        <f t="shared" si="77"/>
        <v>0</v>
      </c>
      <c r="BI303" s="202">
        <f t="shared" si="78"/>
        <v>0</v>
      </c>
      <c r="BJ303" s="17" t="s">
        <v>89</v>
      </c>
      <c r="BK303" s="202">
        <f t="shared" si="79"/>
        <v>0</v>
      </c>
      <c r="BL303" s="17" t="s">
        <v>557</v>
      </c>
      <c r="BM303" s="201" t="s">
        <v>2612</v>
      </c>
    </row>
    <row r="304" spans="1:65" s="2" customFormat="1" ht="16.5" customHeight="1">
      <c r="A304" s="34"/>
      <c r="B304" s="35"/>
      <c r="C304" s="190" t="s">
        <v>1077</v>
      </c>
      <c r="D304" s="190" t="s">
        <v>222</v>
      </c>
      <c r="E304" s="191" t="s">
        <v>2613</v>
      </c>
      <c r="F304" s="192" t="s">
        <v>2614</v>
      </c>
      <c r="G304" s="193" t="s">
        <v>867</v>
      </c>
      <c r="H304" s="194">
        <v>120</v>
      </c>
      <c r="I304" s="195"/>
      <c r="J304" s="196">
        <f t="shared" si="70"/>
        <v>0</v>
      </c>
      <c r="K304" s="192" t="s">
        <v>1</v>
      </c>
      <c r="L304" s="39"/>
      <c r="M304" s="197" t="s">
        <v>1</v>
      </c>
      <c r="N304" s="198" t="s">
        <v>42</v>
      </c>
      <c r="O304" s="71"/>
      <c r="P304" s="199">
        <f t="shared" si="71"/>
        <v>0</v>
      </c>
      <c r="Q304" s="199">
        <v>0</v>
      </c>
      <c r="R304" s="199">
        <f t="shared" si="72"/>
        <v>0</v>
      </c>
      <c r="S304" s="199">
        <v>0</v>
      </c>
      <c r="T304" s="200">
        <f t="shared" si="73"/>
        <v>0</v>
      </c>
      <c r="U304" s="34"/>
      <c r="V304" s="34"/>
      <c r="W304" s="34"/>
      <c r="X304" s="34"/>
      <c r="Y304" s="34"/>
      <c r="Z304" s="34"/>
      <c r="AA304" s="34"/>
      <c r="AB304" s="34"/>
      <c r="AC304" s="34"/>
      <c r="AD304" s="34"/>
      <c r="AE304" s="34"/>
      <c r="AR304" s="201" t="s">
        <v>557</v>
      </c>
      <c r="AT304" s="201" t="s">
        <v>222</v>
      </c>
      <c r="AU304" s="201" t="s">
        <v>83</v>
      </c>
      <c r="AY304" s="17" t="s">
        <v>220</v>
      </c>
      <c r="BE304" s="202">
        <f t="shared" si="74"/>
        <v>0</v>
      </c>
      <c r="BF304" s="202">
        <f t="shared" si="75"/>
        <v>0</v>
      </c>
      <c r="BG304" s="202">
        <f t="shared" si="76"/>
        <v>0</v>
      </c>
      <c r="BH304" s="202">
        <f t="shared" si="77"/>
        <v>0</v>
      </c>
      <c r="BI304" s="202">
        <f t="shared" si="78"/>
        <v>0</v>
      </c>
      <c r="BJ304" s="17" t="s">
        <v>89</v>
      </c>
      <c r="BK304" s="202">
        <f t="shared" si="79"/>
        <v>0</v>
      </c>
      <c r="BL304" s="17" t="s">
        <v>557</v>
      </c>
      <c r="BM304" s="201" t="s">
        <v>2615</v>
      </c>
    </row>
    <row r="305" spans="1:65" s="2" customFormat="1" ht="16.5" customHeight="1">
      <c r="A305" s="34"/>
      <c r="B305" s="35"/>
      <c r="C305" s="190" t="s">
        <v>1080</v>
      </c>
      <c r="D305" s="190" t="s">
        <v>222</v>
      </c>
      <c r="E305" s="191" t="s">
        <v>2616</v>
      </c>
      <c r="F305" s="192" t="s">
        <v>2617</v>
      </c>
      <c r="G305" s="193" t="s">
        <v>308</v>
      </c>
      <c r="H305" s="194">
        <v>182.4</v>
      </c>
      <c r="I305" s="195"/>
      <c r="J305" s="196">
        <f t="shared" si="70"/>
        <v>0</v>
      </c>
      <c r="K305" s="192" t="s">
        <v>1</v>
      </c>
      <c r="L305" s="39"/>
      <c r="M305" s="197" t="s">
        <v>1</v>
      </c>
      <c r="N305" s="198" t="s">
        <v>42</v>
      </c>
      <c r="O305" s="71"/>
      <c r="P305" s="199">
        <f t="shared" si="71"/>
        <v>0</v>
      </c>
      <c r="Q305" s="199">
        <v>0</v>
      </c>
      <c r="R305" s="199">
        <f t="shared" si="72"/>
        <v>0</v>
      </c>
      <c r="S305" s="199">
        <v>0</v>
      </c>
      <c r="T305" s="200">
        <f t="shared" si="73"/>
        <v>0</v>
      </c>
      <c r="U305" s="34"/>
      <c r="V305" s="34"/>
      <c r="W305" s="34"/>
      <c r="X305" s="34"/>
      <c r="Y305" s="34"/>
      <c r="Z305" s="34"/>
      <c r="AA305" s="34"/>
      <c r="AB305" s="34"/>
      <c r="AC305" s="34"/>
      <c r="AD305" s="34"/>
      <c r="AE305" s="34"/>
      <c r="AR305" s="201" t="s">
        <v>557</v>
      </c>
      <c r="AT305" s="201" t="s">
        <v>222</v>
      </c>
      <c r="AU305" s="201" t="s">
        <v>83</v>
      </c>
      <c r="AY305" s="17" t="s">
        <v>220</v>
      </c>
      <c r="BE305" s="202">
        <f t="shared" si="74"/>
        <v>0</v>
      </c>
      <c r="BF305" s="202">
        <f t="shared" si="75"/>
        <v>0</v>
      </c>
      <c r="BG305" s="202">
        <f t="shared" si="76"/>
        <v>0</v>
      </c>
      <c r="BH305" s="202">
        <f t="shared" si="77"/>
        <v>0</v>
      </c>
      <c r="BI305" s="202">
        <f t="shared" si="78"/>
        <v>0</v>
      </c>
      <c r="BJ305" s="17" t="s">
        <v>89</v>
      </c>
      <c r="BK305" s="202">
        <f t="shared" si="79"/>
        <v>0</v>
      </c>
      <c r="BL305" s="17" t="s">
        <v>557</v>
      </c>
      <c r="BM305" s="201" t="s">
        <v>2618</v>
      </c>
    </row>
    <row r="306" spans="1:65" s="2" customFormat="1" ht="16.5" customHeight="1">
      <c r="A306" s="34"/>
      <c r="B306" s="35"/>
      <c r="C306" s="190" t="s">
        <v>1084</v>
      </c>
      <c r="D306" s="190" t="s">
        <v>222</v>
      </c>
      <c r="E306" s="191" t="s">
        <v>2619</v>
      </c>
      <c r="F306" s="192" t="s">
        <v>2620</v>
      </c>
      <c r="G306" s="193" t="s">
        <v>308</v>
      </c>
      <c r="H306" s="194">
        <v>116.4</v>
      </c>
      <c r="I306" s="195"/>
      <c r="J306" s="196">
        <f t="shared" si="70"/>
        <v>0</v>
      </c>
      <c r="K306" s="192" t="s">
        <v>1</v>
      </c>
      <c r="L306" s="39"/>
      <c r="M306" s="197" t="s">
        <v>1</v>
      </c>
      <c r="N306" s="198" t="s">
        <v>42</v>
      </c>
      <c r="O306" s="71"/>
      <c r="P306" s="199">
        <f t="shared" si="71"/>
        <v>0</v>
      </c>
      <c r="Q306" s="199">
        <v>0</v>
      </c>
      <c r="R306" s="199">
        <f t="shared" si="72"/>
        <v>0</v>
      </c>
      <c r="S306" s="199">
        <v>0</v>
      </c>
      <c r="T306" s="200">
        <f t="shared" si="73"/>
        <v>0</v>
      </c>
      <c r="U306" s="34"/>
      <c r="V306" s="34"/>
      <c r="W306" s="34"/>
      <c r="X306" s="34"/>
      <c r="Y306" s="34"/>
      <c r="Z306" s="34"/>
      <c r="AA306" s="34"/>
      <c r="AB306" s="34"/>
      <c r="AC306" s="34"/>
      <c r="AD306" s="34"/>
      <c r="AE306" s="34"/>
      <c r="AR306" s="201" t="s">
        <v>557</v>
      </c>
      <c r="AT306" s="201" t="s">
        <v>222</v>
      </c>
      <c r="AU306" s="201" t="s">
        <v>83</v>
      </c>
      <c r="AY306" s="17" t="s">
        <v>220</v>
      </c>
      <c r="BE306" s="202">
        <f t="shared" si="74"/>
        <v>0</v>
      </c>
      <c r="BF306" s="202">
        <f t="shared" si="75"/>
        <v>0</v>
      </c>
      <c r="BG306" s="202">
        <f t="shared" si="76"/>
        <v>0</v>
      </c>
      <c r="BH306" s="202">
        <f t="shared" si="77"/>
        <v>0</v>
      </c>
      <c r="BI306" s="202">
        <f t="shared" si="78"/>
        <v>0</v>
      </c>
      <c r="BJ306" s="17" t="s">
        <v>89</v>
      </c>
      <c r="BK306" s="202">
        <f t="shared" si="79"/>
        <v>0</v>
      </c>
      <c r="BL306" s="17" t="s">
        <v>557</v>
      </c>
      <c r="BM306" s="201" t="s">
        <v>2621</v>
      </c>
    </row>
    <row r="307" spans="1:65" s="2" customFormat="1" ht="16.5" customHeight="1">
      <c r="A307" s="34"/>
      <c r="B307" s="35"/>
      <c r="C307" s="190" t="s">
        <v>1089</v>
      </c>
      <c r="D307" s="190" t="s">
        <v>222</v>
      </c>
      <c r="E307" s="191" t="s">
        <v>2622</v>
      </c>
      <c r="F307" s="192" t="s">
        <v>2623</v>
      </c>
      <c r="G307" s="193" t="s">
        <v>308</v>
      </c>
      <c r="H307" s="194">
        <v>240</v>
      </c>
      <c r="I307" s="195"/>
      <c r="J307" s="196">
        <f t="shared" si="70"/>
        <v>0</v>
      </c>
      <c r="K307" s="192" t="s">
        <v>1</v>
      </c>
      <c r="L307" s="39"/>
      <c r="M307" s="197" t="s">
        <v>1</v>
      </c>
      <c r="N307" s="198" t="s">
        <v>42</v>
      </c>
      <c r="O307" s="71"/>
      <c r="P307" s="199">
        <f t="shared" si="71"/>
        <v>0</v>
      </c>
      <c r="Q307" s="199">
        <v>0</v>
      </c>
      <c r="R307" s="199">
        <f t="shared" si="72"/>
        <v>0</v>
      </c>
      <c r="S307" s="199">
        <v>0</v>
      </c>
      <c r="T307" s="200">
        <f t="shared" si="73"/>
        <v>0</v>
      </c>
      <c r="U307" s="34"/>
      <c r="V307" s="34"/>
      <c r="W307" s="34"/>
      <c r="X307" s="34"/>
      <c r="Y307" s="34"/>
      <c r="Z307" s="34"/>
      <c r="AA307" s="34"/>
      <c r="AB307" s="34"/>
      <c r="AC307" s="34"/>
      <c r="AD307" s="34"/>
      <c r="AE307" s="34"/>
      <c r="AR307" s="201" t="s">
        <v>557</v>
      </c>
      <c r="AT307" s="201" t="s">
        <v>222</v>
      </c>
      <c r="AU307" s="201" t="s">
        <v>83</v>
      </c>
      <c r="AY307" s="17" t="s">
        <v>220</v>
      </c>
      <c r="BE307" s="202">
        <f t="shared" si="74"/>
        <v>0</v>
      </c>
      <c r="BF307" s="202">
        <f t="shared" si="75"/>
        <v>0</v>
      </c>
      <c r="BG307" s="202">
        <f t="shared" si="76"/>
        <v>0</v>
      </c>
      <c r="BH307" s="202">
        <f t="shared" si="77"/>
        <v>0</v>
      </c>
      <c r="BI307" s="202">
        <f t="shared" si="78"/>
        <v>0</v>
      </c>
      <c r="BJ307" s="17" t="s">
        <v>89</v>
      </c>
      <c r="BK307" s="202">
        <f t="shared" si="79"/>
        <v>0</v>
      </c>
      <c r="BL307" s="17" t="s">
        <v>557</v>
      </c>
      <c r="BM307" s="201" t="s">
        <v>2624</v>
      </c>
    </row>
    <row r="308" spans="1:65" s="2" customFormat="1" ht="16.5" customHeight="1">
      <c r="A308" s="34"/>
      <c r="B308" s="35"/>
      <c r="C308" s="190" t="s">
        <v>1092</v>
      </c>
      <c r="D308" s="190" t="s">
        <v>222</v>
      </c>
      <c r="E308" s="191" t="s">
        <v>2625</v>
      </c>
      <c r="F308" s="192" t="s">
        <v>2626</v>
      </c>
      <c r="G308" s="193" t="s">
        <v>308</v>
      </c>
      <c r="H308" s="194">
        <v>1350</v>
      </c>
      <c r="I308" s="195"/>
      <c r="J308" s="196">
        <f t="shared" si="70"/>
        <v>0</v>
      </c>
      <c r="K308" s="192" t="s">
        <v>1</v>
      </c>
      <c r="L308" s="39"/>
      <c r="M308" s="197" t="s">
        <v>1</v>
      </c>
      <c r="N308" s="198" t="s">
        <v>42</v>
      </c>
      <c r="O308" s="71"/>
      <c r="P308" s="199">
        <f t="shared" si="71"/>
        <v>0</v>
      </c>
      <c r="Q308" s="199">
        <v>0</v>
      </c>
      <c r="R308" s="199">
        <f t="shared" si="72"/>
        <v>0</v>
      </c>
      <c r="S308" s="199">
        <v>0</v>
      </c>
      <c r="T308" s="200">
        <f t="shared" si="73"/>
        <v>0</v>
      </c>
      <c r="U308" s="34"/>
      <c r="V308" s="34"/>
      <c r="W308" s="34"/>
      <c r="X308" s="34"/>
      <c r="Y308" s="34"/>
      <c r="Z308" s="34"/>
      <c r="AA308" s="34"/>
      <c r="AB308" s="34"/>
      <c r="AC308" s="34"/>
      <c r="AD308" s="34"/>
      <c r="AE308" s="34"/>
      <c r="AR308" s="201" t="s">
        <v>557</v>
      </c>
      <c r="AT308" s="201" t="s">
        <v>222</v>
      </c>
      <c r="AU308" s="201" t="s">
        <v>83</v>
      </c>
      <c r="AY308" s="17" t="s">
        <v>220</v>
      </c>
      <c r="BE308" s="202">
        <f t="shared" si="74"/>
        <v>0</v>
      </c>
      <c r="BF308" s="202">
        <f t="shared" si="75"/>
        <v>0</v>
      </c>
      <c r="BG308" s="202">
        <f t="shared" si="76"/>
        <v>0</v>
      </c>
      <c r="BH308" s="202">
        <f t="shared" si="77"/>
        <v>0</v>
      </c>
      <c r="BI308" s="202">
        <f t="shared" si="78"/>
        <v>0</v>
      </c>
      <c r="BJ308" s="17" t="s">
        <v>89</v>
      </c>
      <c r="BK308" s="202">
        <f t="shared" si="79"/>
        <v>0</v>
      </c>
      <c r="BL308" s="17" t="s">
        <v>557</v>
      </c>
      <c r="BM308" s="201" t="s">
        <v>2627</v>
      </c>
    </row>
    <row r="309" spans="1:65" s="2" customFormat="1" ht="16.5" customHeight="1">
      <c r="A309" s="34"/>
      <c r="B309" s="35"/>
      <c r="C309" s="190" t="s">
        <v>1096</v>
      </c>
      <c r="D309" s="190" t="s">
        <v>222</v>
      </c>
      <c r="E309" s="191" t="s">
        <v>2628</v>
      </c>
      <c r="F309" s="192" t="s">
        <v>2629</v>
      </c>
      <c r="G309" s="193" t="s">
        <v>308</v>
      </c>
      <c r="H309" s="194">
        <v>2433.6</v>
      </c>
      <c r="I309" s="195"/>
      <c r="J309" s="196">
        <f t="shared" si="70"/>
        <v>0</v>
      </c>
      <c r="K309" s="192" t="s">
        <v>1</v>
      </c>
      <c r="L309" s="39"/>
      <c r="M309" s="197" t="s">
        <v>1</v>
      </c>
      <c r="N309" s="198" t="s">
        <v>42</v>
      </c>
      <c r="O309" s="71"/>
      <c r="P309" s="199">
        <f t="shared" si="71"/>
        <v>0</v>
      </c>
      <c r="Q309" s="199">
        <v>0</v>
      </c>
      <c r="R309" s="199">
        <f t="shared" si="72"/>
        <v>0</v>
      </c>
      <c r="S309" s="199">
        <v>0</v>
      </c>
      <c r="T309" s="200">
        <f t="shared" si="73"/>
        <v>0</v>
      </c>
      <c r="U309" s="34"/>
      <c r="V309" s="34"/>
      <c r="W309" s="34"/>
      <c r="X309" s="34"/>
      <c r="Y309" s="34"/>
      <c r="Z309" s="34"/>
      <c r="AA309" s="34"/>
      <c r="AB309" s="34"/>
      <c r="AC309" s="34"/>
      <c r="AD309" s="34"/>
      <c r="AE309" s="34"/>
      <c r="AR309" s="201" t="s">
        <v>557</v>
      </c>
      <c r="AT309" s="201" t="s">
        <v>222</v>
      </c>
      <c r="AU309" s="201" t="s">
        <v>83</v>
      </c>
      <c r="AY309" s="17" t="s">
        <v>220</v>
      </c>
      <c r="BE309" s="202">
        <f t="shared" si="74"/>
        <v>0</v>
      </c>
      <c r="BF309" s="202">
        <f t="shared" si="75"/>
        <v>0</v>
      </c>
      <c r="BG309" s="202">
        <f t="shared" si="76"/>
        <v>0</v>
      </c>
      <c r="BH309" s="202">
        <f t="shared" si="77"/>
        <v>0</v>
      </c>
      <c r="BI309" s="202">
        <f t="shared" si="78"/>
        <v>0</v>
      </c>
      <c r="BJ309" s="17" t="s">
        <v>89</v>
      </c>
      <c r="BK309" s="202">
        <f t="shared" si="79"/>
        <v>0</v>
      </c>
      <c r="BL309" s="17" t="s">
        <v>557</v>
      </c>
      <c r="BM309" s="201" t="s">
        <v>2630</v>
      </c>
    </row>
    <row r="310" spans="1:65" s="2" customFormat="1" ht="16.5" customHeight="1">
      <c r="A310" s="34"/>
      <c r="B310" s="35"/>
      <c r="C310" s="190" t="s">
        <v>1103</v>
      </c>
      <c r="D310" s="190" t="s">
        <v>222</v>
      </c>
      <c r="E310" s="191" t="s">
        <v>2631</v>
      </c>
      <c r="F310" s="192" t="s">
        <v>2632</v>
      </c>
      <c r="G310" s="193" t="s">
        <v>308</v>
      </c>
      <c r="H310" s="194">
        <v>18</v>
      </c>
      <c r="I310" s="195"/>
      <c r="J310" s="196">
        <f t="shared" si="70"/>
        <v>0</v>
      </c>
      <c r="K310" s="192" t="s">
        <v>1</v>
      </c>
      <c r="L310" s="39"/>
      <c r="M310" s="197" t="s">
        <v>1</v>
      </c>
      <c r="N310" s="198" t="s">
        <v>42</v>
      </c>
      <c r="O310" s="71"/>
      <c r="P310" s="199">
        <f t="shared" si="71"/>
        <v>0</v>
      </c>
      <c r="Q310" s="199">
        <v>0</v>
      </c>
      <c r="R310" s="199">
        <f t="shared" si="72"/>
        <v>0</v>
      </c>
      <c r="S310" s="199">
        <v>0</v>
      </c>
      <c r="T310" s="200">
        <f t="shared" si="73"/>
        <v>0</v>
      </c>
      <c r="U310" s="34"/>
      <c r="V310" s="34"/>
      <c r="W310" s="34"/>
      <c r="X310" s="34"/>
      <c r="Y310" s="34"/>
      <c r="Z310" s="34"/>
      <c r="AA310" s="34"/>
      <c r="AB310" s="34"/>
      <c r="AC310" s="34"/>
      <c r="AD310" s="34"/>
      <c r="AE310" s="34"/>
      <c r="AR310" s="201" t="s">
        <v>557</v>
      </c>
      <c r="AT310" s="201" t="s">
        <v>222</v>
      </c>
      <c r="AU310" s="201" t="s">
        <v>83</v>
      </c>
      <c r="AY310" s="17" t="s">
        <v>220</v>
      </c>
      <c r="BE310" s="202">
        <f t="shared" si="74"/>
        <v>0</v>
      </c>
      <c r="BF310" s="202">
        <f t="shared" si="75"/>
        <v>0</v>
      </c>
      <c r="BG310" s="202">
        <f t="shared" si="76"/>
        <v>0</v>
      </c>
      <c r="BH310" s="202">
        <f t="shared" si="77"/>
        <v>0</v>
      </c>
      <c r="BI310" s="202">
        <f t="shared" si="78"/>
        <v>0</v>
      </c>
      <c r="BJ310" s="17" t="s">
        <v>89</v>
      </c>
      <c r="BK310" s="202">
        <f t="shared" si="79"/>
        <v>0</v>
      </c>
      <c r="BL310" s="17" t="s">
        <v>557</v>
      </c>
      <c r="BM310" s="201" t="s">
        <v>2633</v>
      </c>
    </row>
    <row r="311" spans="1:65" s="2" customFormat="1" ht="16.5" customHeight="1">
      <c r="A311" s="34"/>
      <c r="B311" s="35"/>
      <c r="C311" s="190" t="s">
        <v>1106</v>
      </c>
      <c r="D311" s="190" t="s">
        <v>222</v>
      </c>
      <c r="E311" s="191" t="s">
        <v>2634</v>
      </c>
      <c r="F311" s="192" t="s">
        <v>2635</v>
      </c>
      <c r="G311" s="193" t="s">
        <v>308</v>
      </c>
      <c r="H311" s="194">
        <v>426</v>
      </c>
      <c r="I311" s="195"/>
      <c r="J311" s="196">
        <f t="shared" si="70"/>
        <v>0</v>
      </c>
      <c r="K311" s="192" t="s">
        <v>1</v>
      </c>
      <c r="L311" s="39"/>
      <c r="M311" s="197" t="s">
        <v>1</v>
      </c>
      <c r="N311" s="198" t="s">
        <v>42</v>
      </c>
      <c r="O311" s="71"/>
      <c r="P311" s="199">
        <f t="shared" si="71"/>
        <v>0</v>
      </c>
      <c r="Q311" s="199">
        <v>0</v>
      </c>
      <c r="R311" s="199">
        <f t="shared" si="72"/>
        <v>0</v>
      </c>
      <c r="S311" s="199">
        <v>0</v>
      </c>
      <c r="T311" s="200">
        <f t="shared" si="73"/>
        <v>0</v>
      </c>
      <c r="U311" s="34"/>
      <c r="V311" s="34"/>
      <c r="W311" s="34"/>
      <c r="X311" s="34"/>
      <c r="Y311" s="34"/>
      <c r="Z311" s="34"/>
      <c r="AA311" s="34"/>
      <c r="AB311" s="34"/>
      <c r="AC311" s="34"/>
      <c r="AD311" s="34"/>
      <c r="AE311" s="34"/>
      <c r="AR311" s="201" t="s">
        <v>557</v>
      </c>
      <c r="AT311" s="201" t="s">
        <v>222</v>
      </c>
      <c r="AU311" s="201" t="s">
        <v>83</v>
      </c>
      <c r="AY311" s="17" t="s">
        <v>220</v>
      </c>
      <c r="BE311" s="202">
        <f t="shared" si="74"/>
        <v>0</v>
      </c>
      <c r="BF311" s="202">
        <f t="shared" si="75"/>
        <v>0</v>
      </c>
      <c r="BG311" s="202">
        <f t="shared" si="76"/>
        <v>0</v>
      </c>
      <c r="BH311" s="202">
        <f t="shared" si="77"/>
        <v>0</v>
      </c>
      <c r="BI311" s="202">
        <f t="shared" si="78"/>
        <v>0</v>
      </c>
      <c r="BJ311" s="17" t="s">
        <v>89</v>
      </c>
      <c r="BK311" s="202">
        <f t="shared" si="79"/>
        <v>0</v>
      </c>
      <c r="BL311" s="17" t="s">
        <v>557</v>
      </c>
      <c r="BM311" s="201" t="s">
        <v>2636</v>
      </c>
    </row>
    <row r="312" spans="1:65" s="2" customFormat="1" ht="16.5" customHeight="1">
      <c r="A312" s="34"/>
      <c r="B312" s="35"/>
      <c r="C312" s="190" t="s">
        <v>1111</v>
      </c>
      <c r="D312" s="190" t="s">
        <v>222</v>
      </c>
      <c r="E312" s="191" t="s">
        <v>2637</v>
      </c>
      <c r="F312" s="192" t="s">
        <v>2638</v>
      </c>
      <c r="G312" s="193" t="s">
        <v>308</v>
      </c>
      <c r="H312" s="194">
        <v>162</v>
      </c>
      <c r="I312" s="195"/>
      <c r="J312" s="196">
        <f aca="true" t="shared" si="80" ref="J312:J322">ROUND(I312*H312,2)</f>
        <v>0</v>
      </c>
      <c r="K312" s="192" t="s">
        <v>1</v>
      </c>
      <c r="L312" s="39"/>
      <c r="M312" s="197" t="s">
        <v>1</v>
      </c>
      <c r="N312" s="198" t="s">
        <v>42</v>
      </c>
      <c r="O312" s="71"/>
      <c r="P312" s="199">
        <f aca="true" t="shared" si="81" ref="P312:P322">O312*H312</f>
        <v>0</v>
      </c>
      <c r="Q312" s="199">
        <v>0</v>
      </c>
      <c r="R312" s="199">
        <f aca="true" t="shared" si="82" ref="R312:R322">Q312*H312</f>
        <v>0</v>
      </c>
      <c r="S312" s="199">
        <v>0</v>
      </c>
      <c r="T312" s="200">
        <f aca="true" t="shared" si="83" ref="T312:T322">S312*H312</f>
        <v>0</v>
      </c>
      <c r="U312" s="34"/>
      <c r="V312" s="34"/>
      <c r="W312" s="34"/>
      <c r="X312" s="34"/>
      <c r="Y312" s="34"/>
      <c r="Z312" s="34"/>
      <c r="AA312" s="34"/>
      <c r="AB312" s="34"/>
      <c r="AC312" s="34"/>
      <c r="AD312" s="34"/>
      <c r="AE312" s="34"/>
      <c r="AR312" s="201" t="s">
        <v>557</v>
      </c>
      <c r="AT312" s="201" t="s">
        <v>222</v>
      </c>
      <c r="AU312" s="201" t="s">
        <v>83</v>
      </c>
      <c r="AY312" s="17" t="s">
        <v>220</v>
      </c>
      <c r="BE312" s="202">
        <f aca="true" t="shared" si="84" ref="BE312:BE322">IF(N312="základní",J312,0)</f>
        <v>0</v>
      </c>
      <c r="BF312" s="202">
        <f aca="true" t="shared" si="85" ref="BF312:BF322">IF(N312="snížená",J312,0)</f>
        <v>0</v>
      </c>
      <c r="BG312" s="202">
        <f aca="true" t="shared" si="86" ref="BG312:BG322">IF(N312="zákl. přenesená",J312,0)</f>
        <v>0</v>
      </c>
      <c r="BH312" s="202">
        <f aca="true" t="shared" si="87" ref="BH312:BH322">IF(N312="sníž. přenesená",J312,0)</f>
        <v>0</v>
      </c>
      <c r="BI312" s="202">
        <f aca="true" t="shared" si="88" ref="BI312:BI322">IF(N312="nulová",J312,0)</f>
        <v>0</v>
      </c>
      <c r="BJ312" s="17" t="s">
        <v>89</v>
      </c>
      <c r="BK312" s="202">
        <f aca="true" t="shared" si="89" ref="BK312:BK322">ROUND(I312*H312,2)</f>
        <v>0</v>
      </c>
      <c r="BL312" s="17" t="s">
        <v>557</v>
      </c>
      <c r="BM312" s="201" t="s">
        <v>2639</v>
      </c>
    </row>
    <row r="313" spans="1:65" s="2" customFormat="1" ht="16.5" customHeight="1">
      <c r="A313" s="34"/>
      <c r="B313" s="35"/>
      <c r="C313" s="190" t="s">
        <v>1116</v>
      </c>
      <c r="D313" s="190" t="s">
        <v>222</v>
      </c>
      <c r="E313" s="191" t="s">
        <v>2640</v>
      </c>
      <c r="F313" s="192" t="s">
        <v>2641</v>
      </c>
      <c r="G313" s="193" t="s">
        <v>308</v>
      </c>
      <c r="H313" s="194">
        <v>4532.4</v>
      </c>
      <c r="I313" s="195"/>
      <c r="J313" s="196">
        <f t="shared" si="80"/>
        <v>0</v>
      </c>
      <c r="K313" s="192" t="s">
        <v>1</v>
      </c>
      <c r="L313" s="39"/>
      <c r="M313" s="197" t="s">
        <v>1</v>
      </c>
      <c r="N313" s="198" t="s">
        <v>42</v>
      </c>
      <c r="O313" s="71"/>
      <c r="P313" s="199">
        <f t="shared" si="81"/>
        <v>0</v>
      </c>
      <c r="Q313" s="199">
        <v>0</v>
      </c>
      <c r="R313" s="199">
        <f t="shared" si="82"/>
        <v>0</v>
      </c>
      <c r="S313" s="199">
        <v>0</v>
      </c>
      <c r="T313" s="200">
        <f t="shared" si="83"/>
        <v>0</v>
      </c>
      <c r="U313" s="34"/>
      <c r="V313" s="34"/>
      <c r="W313" s="34"/>
      <c r="X313" s="34"/>
      <c r="Y313" s="34"/>
      <c r="Z313" s="34"/>
      <c r="AA313" s="34"/>
      <c r="AB313" s="34"/>
      <c r="AC313" s="34"/>
      <c r="AD313" s="34"/>
      <c r="AE313" s="34"/>
      <c r="AR313" s="201" t="s">
        <v>557</v>
      </c>
      <c r="AT313" s="201" t="s">
        <v>222</v>
      </c>
      <c r="AU313" s="201" t="s">
        <v>83</v>
      </c>
      <c r="AY313" s="17" t="s">
        <v>220</v>
      </c>
      <c r="BE313" s="202">
        <f t="shared" si="84"/>
        <v>0</v>
      </c>
      <c r="BF313" s="202">
        <f t="shared" si="85"/>
        <v>0</v>
      </c>
      <c r="BG313" s="202">
        <f t="shared" si="86"/>
        <v>0</v>
      </c>
      <c r="BH313" s="202">
        <f t="shared" si="87"/>
        <v>0</v>
      </c>
      <c r="BI313" s="202">
        <f t="shared" si="88"/>
        <v>0</v>
      </c>
      <c r="BJ313" s="17" t="s">
        <v>89</v>
      </c>
      <c r="BK313" s="202">
        <f t="shared" si="89"/>
        <v>0</v>
      </c>
      <c r="BL313" s="17" t="s">
        <v>557</v>
      </c>
      <c r="BM313" s="201" t="s">
        <v>2642</v>
      </c>
    </row>
    <row r="314" spans="1:65" s="2" customFormat="1" ht="16.5" customHeight="1">
      <c r="A314" s="34"/>
      <c r="B314" s="35"/>
      <c r="C314" s="190" t="s">
        <v>1120</v>
      </c>
      <c r="D314" s="190" t="s">
        <v>222</v>
      </c>
      <c r="E314" s="191" t="s">
        <v>2643</v>
      </c>
      <c r="F314" s="192" t="s">
        <v>2644</v>
      </c>
      <c r="G314" s="193" t="s">
        <v>308</v>
      </c>
      <c r="H314" s="194">
        <v>318</v>
      </c>
      <c r="I314" s="195"/>
      <c r="J314" s="196">
        <f t="shared" si="80"/>
        <v>0</v>
      </c>
      <c r="K314" s="192" t="s">
        <v>1</v>
      </c>
      <c r="L314" s="39"/>
      <c r="M314" s="197" t="s">
        <v>1</v>
      </c>
      <c r="N314" s="198" t="s">
        <v>42</v>
      </c>
      <c r="O314" s="71"/>
      <c r="P314" s="199">
        <f t="shared" si="81"/>
        <v>0</v>
      </c>
      <c r="Q314" s="199">
        <v>0</v>
      </c>
      <c r="R314" s="199">
        <f t="shared" si="82"/>
        <v>0</v>
      </c>
      <c r="S314" s="199">
        <v>0</v>
      </c>
      <c r="T314" s="200">
        <f t="shared" si="83"/>
        <v>0</v>
      </c>
      <c r="U314" s="34"/>
      <c r="V314" s="34"/>
      <c r="W314" s="34"/>
      <c r="X314" s="34"/>
      <c r="Y314" s="34"/>
      <c r="Z314" s="34"/>
      <c r="AA314" s="34"/>
      <c r="AB314" s="34"/>
      <c r="AC314" s="34"/>
      <c r="AD314" s="34"/>
      <c r="AE314" s="34"/>
      <c r="AR314" s="201" t="s">
        <v>557</v>
      </c>
      <c r="AT314" s="201" t="s">
        <v>222</v>
      </c>
      <c r="AU314" s="201" t="s">
        <v>83</v>
      </c>
      <c r="AY314" s="17" t="s">
        <v>220</v>
      </c>
      <c r="BE314" s="202">
        <f t="shared" si="84"/>
        <v>0</v>
      </c>
      <c r="BF314" s="202">
        <f t="shared" si="85"/>
        <v>0</v>
      </c>
      <c r="BG314" s="202">
        <f t="shared" si="86"/>
        <v>0</v>
      </c>
      <c r="BH314" s="202">
        <f t="shared" si="87"/>
        <v>0</v>
      </c>
      <c r="BI314" s="202">
        <f t="shared" si="88"/>
        <v>0</v>
      </c>
      <c r="BJ314" s="17" t="s">
        <v>89</v>
      </c>
      <c r="BK314" s="202">
        <f t="shared" si="89"/>
        <v>0</v>
      </c>
      <c r="BL314" s="17" t="s">
        <v>557</v>
      </c>
      <c r="BM314" s="201" t="s">
        <v>2645</v>
      </c>
    </row>
    <row r="315" spans="1:65" s="2" customFormat="1" ht="16.5" customHeight="1">
      <c r="A315" s="34"/>
      <c r="B315" s="35"/>
      <c r="C315" s="190" t="s">
        <v>1125</v>
      </c>
      <c r="D315" s="190" t="s">
        <v>222</v>
      </c>
      <c r="E315" s="191" t="s">
        <v>2646</v>
      </c>
      <c r="F315" s="192" t="s">
        <v>2647</v>
      </c>
      <c r="G315" s="193" t="s">
        <v>308</v>
      </c>
      <c r="H315" s="194">
        <v>48</v>
      </c>
      <c r="I315" s="195"/>
      <c r="J315" s="196">
        <f t="shared" si="80"/>
        <v>0</v>
      </c>
      <c r="K315" s="192" t="s">
        <v>1</v>
      </c>
      <c r="L315" s="39"/>
      <c r="M315" s="197" t="s">
        <v>1</v>
      </c>
      <c r="N315" s="198" t="s">
        <v>42</v>
      </c>
      <c r="O315" s="71"/>
      <c r="P315" s="199">
        <f t="shared" si="81"/>
        <v>0</v>
      </c>
      <c r="Q315" s="199">
        <v>0</v>
      </c>
      <c r="R315" s="199">
        <f t="shared" si="82"/>
        <v>0</v>
      </c>
      <c r="S315" s="199">
        <v>0</v>
      </c>
      <c r="T315" s="200">
        <f t="shared" si="83"/>
        <v>0</v>
      </c>
      <c r="U315" s="34"/>
      <c r="V315" s="34"/>
      <c r="W315" s="34"/>
      <c r="X315" s="34"/>
      <c r="Y315" s="34"/>
      <c r="Z315" s="34"/>
      <c r="AA315" s="34"/>
      <c r="AB315" s="34"/>
      <c r="AC315" s="34"/>
      <c r="AD315" s="34"/>
      <c r="AE315" s="34"/>
      <c r="AR315" s="201" t="s">
        <v>557</v>
      </c>
      <c r="AT315" s="201" t="s">
        <v>222</v>
      </c>
      <c r="AU315" s="201" t="s">
        <v>83</v>
      </c>
      <c r="AY315" s="17" t="s">
        <v>220</v>
      </c>
      <c r="BE315" s="202">
        <f t="shared" si="84"/>
        <v>0</v>
      </c>
      <c r="BF315" s="202">
        <f t="shared" si="85"/>
        <v>0</v>
      </c>
      <c r="BG315" s="202">
        <f t="shared" si="86"/>
        <v>0</v>
      </c>
      <c r="BH315" s="202">
        <f t="shared" si="87"/>
        <v>0</v>
      </c>
      <c r="BI315" s="202">
        <f t="shared" si="88"/>
        <v>0</v>
      </c>
      <c r="BJ315" s="17" t="s">
        <v>89</v>
      </c>
      <c r="BK315" s="202">
        <f t="shared" si="89"/>
        <v>0</v>
      </c>
      <c r="BL315" s="17" t="s">
        <v>557</v>
      </c>
      <c r="BM315" s="201" t="s">
        <v>2648</v>
      </c>
    </row>
    <row r="316" spans="1:65" s="2" customFormat="1" ht="16.5" customHeight="1">
      <c r="A316" s="34"/>
      <c r="B316" s="35"/>
      <c r="C316" s="190" t="s">
        <v>1129</v>
      </c>
      <c r="D316" s="190" t="s">
        <v>222</v>
      </c>
      <c r="E316" s="191" t="s">
        <v>2649</v>
      </c>
      <c r="F316" s="192" t="s">
        <v>2650</v>
      </c>
      <c r="G316" s="193" t="s">
        <v>308</v>
      </c>
      <c r="H316" s="194">
        <v>538.8</v>
      </c>
      <c r="I316" s="195"/>
      <c r="J316" s="196">
        <f t="shared" si="80"/>
        <v>0</v>
      </c>
      <c r="K316" s="192" t="s">
        <v>1</v>
      </c>
      <c r="L316" s="39"/>
      <c r="M316" s="197" t="s">
        <v>1</v>
      </c>
      <c r="N316" s="198" t="s">
        <v>42</v>
      </c>
      <c r="O316" s="71"/>
      <c r="P316" s="199">
        <f t="shared" si="81"/>
        <v>0</v>
      </c>
      <c r="Q316" s="199">
        <v>0</v>
      </c>
      <c r="R316" s="199">
        <f t="shared" si="82"/>
        <v>0</v>
      </c>
      <c r="S316" s="199">
        <v>0</v>
      </c>
      <c r="T316" s="200">
        <f t="shared" si="83"/>
        <v>0</v>
      </c>
      <c r="U316" s="34"/>
      <c r="V316" s="34"/>
      <c r="W316" s="34"/>
      <c r="X316" s="34"/>
      <c r="Y316" s="34"/>
      <c r="Z316" s="34"/>
      <c r="AA316" s="34"/>
      <c r="AB316" s="34"/>
      <c r="AC316" s="34"/>
      <c r="AD316" s="34"/>
      <c r="AE316" s="34"/>
      <c r="AR316" s="201" t="s">
        <v>557</v>
      </c>
      <c r="AT316" s="201" t="s">
        <v>222</v>
      </c>
      <c r="AU316" s="201" t="s">
        <v>83</v>
      </c>
      <c r="AY316" s="17" t="s">
        <v>220</v>
      </c>
      <c r="BE316" s="202">
        <f t="shared" si="84"/>
        <v>0</v>
      </c>
      <c r="BF316" s="202">
        <f t="shared" si="85"/>
        <v>0</v>
      </c>
      <c r="BG316" s="202">
        <f t="shared" si="86"/>
        <v>0</v>
      </c>
      <c r="BH316" s="202">
        <f t="shared" si="87"/>
        <v>0</v>
      </c>
      <c r="BI316" s="202">
        <f t="shared" si="88"/>
        <v>0</v>
      </c>
      <c r="BJ316" s="17" t="s">
        <v>89</v>
      </c>
      <c r="BK316" s="202">
        <f t="shared" si="89"/>
        <v>0</v>
      </c>
      <c r="BL316" s="17" t="s">
        <v>557</v>
      </c>
      <c r="BM316" s="201" t="s">
        <v>2651</v>
      </c>
    </row>
    <row r="317" spans="1:65" s="2" customFormat="1" ht="16.5" customHeight="1">
      <c r="A317" s="34"/>
      <c r="B317" s="35"/>
      <c r="C317" s="190" t="s">
        <v>1135</v>
      </c>
      <c r="D317" s="190" t="s">
        <v>222</v>
      </c>
      <c r="E317" s="191" t="s">
        <v>2652</v>
      </c>
      <c r="F317" s="192" t="s">
        <v>2653</v>
      </c>
      <c r="G317" s="193" t="s">
        <v>308</v>
      </c>
      <c r="H317" s="194">
        <v>36</v>
      </c>
      <c r="I317" s="195"/>
      <c r="J317" s="196">
        <f t="shared" si="80"/>
        <v>0</v>
      </c>
      <c r="K317" s="192" t="s">
        <v>1</v>
      </c>
      <c r="L317" s="39"/>
      <c r="M317" s="197" t="s">
        <v>1</v>
      </c>
      <c r="N317" s="198" t="s">
        <v>42</v>
      </c>
      <c r="O317" s="71"/>
      <c r="P317" s="199">
        <f t="shared" si="81"/>
        <v>0</v>
      </c>
      <c r="Q317" s="199">
        <v>0</v>
      </c>
      <c r="R317" s="199">
        <f t="shared" si="82"/>
        <v>0</v>
      </c>
      <c r="S317" s="199">
        <v>0</v>
      </c>
      <c r="T317" s="200">
        <f t="shared" si="83"/>
        <v>0</v>
      </c>
      <c r="U317" s="34"/>
      <c r="V317" s="34"/>
      <c r="W317" s="34"/>
      <c r="X317" s="34"/>
      <c r="Y317" s="34"/>
      <c r="Z317" s="34"/>
      <c r="AA317" s="34"/>
      <c r="AB317" s="34"/>
      <c r="AC317" s="34"/>
      <c r="AD317" s="34"/>
      <c r="AE317" s="34"/>
      <c r="AR317" s="201" t="s">
        <v>557</v>
      </c>
      <c r="AT317" s="201" t="s">
        <v>222</v>
      </c>
      <c r="AU317" s="201" t="s">
        <v>83</v>
      </c>
      <c r="AY317" s="17" t="s">
        <v>220</v>
      </c>
      <c r="BE317" s="202">
        <f t="shared" si="84"/>
        <v>0</v>
      </c>
      <c r="BF317" s="202">
        <f t="shared" si="85"/>
        <v>0</v>
      </c>
      <c r="BG317" s="202">
        <f t="shared" si="86"/>
        <v>0</v>
      </c>
      <c r="BH317" s="202">
        <f t="shared" si="87"/>
        <v>0</v>
      </c>
      <c r="BI317" s="202">
        <f t="shared" si="88"/>
        <v>0</v>
      </c>
      <c r="BJ317" s="17" t="s">
        <v>89</v>
      </c>
      <c r="BK317" s="202">
        <f t="shared" si="89"/>
        <v>0</v>
      </c>
      <c r="BL317" s="17" t="s">
        <v>557</v>
      </c>
      <c r="BM317" s="201" t="s">
        <v>2654</v>
      </c>
    </row>
    <row r="318" spans="1:65" s="2" customFormat="1" ht="16.5" customHeight="1">
      <c r="A318" s="34"/>
      <c r="B318" s="35"/>
      <c r="C318" s="190" t="s">
        <v>1140</v>
      </c>
      <c r="D318" s="190" t="s">
        <v>222</v>
      </c>
      <c r="E318" s="191" t="s">
        <v>2655</v>
      </c>
      <c r="F318" s="192" t="s">
        <v>2656</v>
      </c>
      <c r="G318" s="193" t="s">
        <v>308</v>
      </c>
      <c r="H318" s="194">
        <v>42</v>
      </c>
      <c r="I318" s="195"/>
      <c r="J318" s="196">
        <f t="shared" si="80"/>
        <v>0</v>
      </c>
      <c r="K318" s="192" t="s">
        <v>1</v>
      </c>
      <c r="L318" s="39"/>
      <c r="M318" s="197" t="s">
        <v>1</v>
      </c>
      <c r="N318" s="198" t="s">
        <v>42</v>
      </c>
      <c r="O318" s="71"/>
      <c r="P318" s="199">
        <f t="shared" si="81"/>
        <v>0</v>
      </c>
      <c r="Q318" s="199">
        <v>0</v>
      </c>
      <c r="R318" s="199">
        <f t="shared" si="82"/>
        <v>0</v>
      </c>
      <c r="S318" s="199">
        <v>0</v>
      </c>
      <c r="T318" s="200">
        <f t="shared" si="83"/>
        <v>0</v>
      </c>
      <c r="U318" s="34"/>
      <c r="V318" s="34"/>
      <c r="W318" s="34"/>
      <c r="X318" s="34"/>
      <c r="Y318" s="34"/>
      <c r="Z318" s="34"/>
      <c r="AA318" s="34"/>
      <c r="AB318" s="34"/>
      <c r="AC318" s="34"/>
      <c r="AD318" s="34"/>
      <c r="AE318" s="34"/>
      <c r="AR318" s="201" t="s">
        <v>557</v>
      </c>
      <c r="AT318" s="201" t="s">
        <v>222</v>
      </c>
      <c r="AU318" s="201" t="s">
        <v>83</v>
      </c>
      <c r="AY318" s="17" t="s">
        <v>220</v>
      </c>
      <c r="BE318" s="202">
        <f t="shared" si="84"/>
        <v>0</v>
      </c>
      <c r="BF318" s="202">
        <f t="shared" si="85"/>
        <v>0</v>
      </c>
      <c r="BG318" s="202">
        <f t="shared" si="86"/>
        <v>0</v>
      </c>
      <c r="BH318" s="202">
        <f t="shared" si="87"/>
        <v>0</v>
      </c>
      <c r="BI318" s="202">
        <f t="shared" si="88"/>
        <v>0</v>
      </c>
      <c r="BJ318" s="17" t="s">
        <v>89</v>
      </c>
      <c r="BK318" s="202">
        <f t="shared" si="89"/>
        <v>0</v>
      </c>
      <c r="BL318" s="17" t="s">
        <v>557</v>
      </c>
      <c r="BM318" s="201" t="s">
        <v>2657</v>
      </c>
    </row>
    <row r="319" spans="1:65" s="2" customFormat="1" ht="16.5" customHeight="1">
      <c r="A319" s="34"/>
      <c r="B319" s="35"/>
      <c r="C319" s="190" t="s">
        <v>1147</v>
      </c>
      <c r="D319" s="190" t="s">
        <v>222</v>
      </c>
      <c r="E319" s="191" t="s">
        <v>2658</v>
      </c>
      <c r="F319" s="192" t="s">
        <v>2659</v>
      </c>
      <c r="G319" s="193" t="s">
        <v>308</v>
      </c>
      <c r="H319" s="194">
        <v>36</v>
      </c>
      <c r="I319" s="195"/>
      <c r="J319" s="196">
        <f t="shared" si="80"/>
        <v>0</v>
      </c>
      <c r="K319" s="192" t="s">
        <v>1</v>
      </c>
      <c r="L319" s="39"/>
      <c r="M319" s="197" t="s">
        <v>1</v>
      </c>
      <c r="N319" s="198" t="s">
        <v>42</v>
      </c>
      <c r="O319" s="71"/>
      <c r="P319" s="199">
        <f t="shared" si="81"/>
        <v>0</v>
      </c>
      <c r="Q319" s="199">
        <v>0</v>
      </c>
      <c r="R319" s="199">
        <f t="shared" si="82"/>
        <v>0</v>
      </c>
      <c r="S319" s="199">
        <v>0</v>
      </c>
      <c r="T319" s="200">
        <f t="shared" si="83"/>
        <v>0</v>
      </c>
      <c r="U319" s="34"/>
      <c r="V319" s="34"/>
      <c r="W319" s="34"/>
      <c r="X319" s="34"/>
      <c r="Y319" s="34"/>
      <c r="Z319" s="34"/>
      <c r="AA319" s="34"/>
      <c r="AB319" s="34"/>
      <c r="AC319" s="34"/>
      <c r="AD319" s="34"/>
      <c r="AE319" s="34"/>
      <c r="AR319" s="201" t="s">
        <v>557</v>
      </c>
      <c r="AT319" s="201" t="s">
        <v>222</v>
      </c>
      <c r="AU319" s="201" t="s">
        <v>83</v>
      </c>
      <c r="AY319" s="17" t="s">
        <v>220</v>
      </c>
      <c r="BE319" s="202">
        <f t="shared" si="84"/>
        <v>0</v>
      </c>
      <c r="BF319" s="202">
        <f t="shared" si="85"/>
        <v>0</v>
      </c>
      <c r="BG319" s="202">
        <f t="shared" si="86"/>
        <v>0</v>
      </c>
      <c r="BH319" s="202">
        <f t="shared" si="87"/>
        <v>0</v>
      </c>
      <c r="BI319" s="202">
        <f t="shared" si="88"/>
        <v>0</v>
      </c>
      <c r="BJ319" s="17" t="s">
        <v>89</v>
      </c>
      <c r="BK319" s="202">
        <f t="shared" si="89"/>
        <v>0</v>
      </c>
      <c r="BL319" s="17" t="s">
        <v>557</v>
      </c>
      <c r="BM319" s="201" t="s">
        <v>2660</v>
      </c>
    </row>
    <row r="320" spans="1:65" s="2" customFormat="1" ht="16.5" customHeight="1">
      <c r="A320" s="34"/>
      <c r="B320" s="35"/>
      <c r="C320" s="190" t="s">
        <v>1152</v>
      </c>
      <c r="D320" s="190" t="s">
        <v>222</v>
      </c>
      <c r="E320" s="191" t="s">
        <v>2661</v>
      </c>
      <c r="F320" s="192" t="s">
        <v>2662</v>
      </c>
      <c r="G320" s="193" t="s">
        <v>308</v>
      </c>
      <c r="H320" s="194">
        <v>6</v>
      </c>
      <c r="I320" s="195"/>
      <c r="J320" s="196">
        <f t="shared" si="80"/>
        <v>0</v>
      </c>
      <c r="K320" s="192" t="s">
        <v>1</v>
      </c>
      <c r="L320" s="39"/>
      <c r="M320" s="197" t="s">
        <v>1</v>
      </c>
      <c r="N320" s="198" t="s">
        <v>42</v>
      </c>
      <c r="O320" s="71"/>
      <c r="P320" s="199">
        <f t="shared" si="81"/>
        <v>0</v>
      </c>
      <c r="Q320" s="199">
        <v>0</v>
      </c>
      <c r="R320" s="199">
        <f t="shared" si="82"/>
        <v>0</v>
      </c>
      <c r="S320" s="199">
        <v>0</v>
      </c>
      <c r="T320" s="200">
        <f t="shared" si="83"/>
        <v>0</v>
      </c>
      <c r="U320" s="34"/>
      <c r="V320" s="34"/>
      <c r="W320" s="34"/>
      <c r="X320" s="34"/>
      <c r="Y320" s="34"/>
      <c r="Z320" s="34"/>
      <c r="AA320" s="34"/>
      <c r="AB320" s="34"/>
      <c r="AC320" s="34"/>
      <c r="AD320" s="34"/>
      <c r="AE320" s="34"/>
      <c r="AR320" s="201" t="s">
        <v>557</v>
      </c>
      <c r="AT320" s="201" t="s">
        <v>222</v>
      </c>
      <c r="AU320" s="201" t="s">
        <v>83</v>
      </c>
      <c r="AY320" s="17" t="s">
        <v>220</v>
      </c>
      <c r="BE320" s="202">
        <f t="shared" si="84"/>
        <v>0</v>
      </c>
      <c r="BF320" s="202">
        <f t="shared" si="85"/>
        <v>0</v>
      </c>
      <c r="BG320" s="202">
        <f t="shared" si="86"/>
        <v>0</v>
      </c>
      <c r="BH320" s="202">
        <f t="shared" si="87"/>
        <v>0</v>
      </c>
      <c r="BI320" s="202">
        <f t="shared" si="88"/>
        <v>0</v>
      </c>
      <c r="BJ320" s="17" t="s">
        <v>89</v>
      </c>
      <c r="BK320" s="202">
        <f t="shared" si="89"/>
        <v>0</v>
      </c>
      <c r="BL320" s="17" t="s">
        <v>557</v>
      </c>
      <c r="BM320" s="201" t="s">
        <v>2663</v>
      </c>
    </row>
    <row r="321" spans="1:65" s="2" customFormat="1" ht="21.75" customHeight="1">
      <c r="A321" s="34"/>
      <c r="B321" s="35"/>
      <c r="C321" s="190" t="s">
        <v>1156</v>
      </c>
      <c r="D321" s="190" t="s">
        <v>222</v>
      </c>
      <c r="E321" s="191" t="s">
        <v>2664</v>
      </c>
      <c r="F321" s="192" t="s">
        <v>2665</v>
      </c>
      <c r="G321" s="193" t="s">
        <v>308</v>
      </c>
      <c r="H321" s="194">
        <v>747.6</v>
      </c>
      <c r="I321" s="195"/>
      <c r="J321" s="196">
        <f t="shared" si="80"/>
        <v>0</v>
      </c>
      <c r="K321" s="192" t="s">
        <v>1</v>
      </c>
      <c r="L321" s="39"/>
      <c r="M321" s="197" t="s">
        <v>1</v>
      </c>
      <c r="N321" s="198" t="s">
        <v>42</v>
      </c>
      <c r="O321" s="71"/>
      <c r="P321" s="199">
        <f t="shared" si="81"/>
        <v>0</v>
      </c>
      <c r="Q321" s="199">
        <v>0</v>
      </c>
      <c r="R321" s="199">
        <f t="shared" si="82"/>
        <v>0</v>
      </c>
      <c r="S321" s="199">
        <v>0</v>
      </c>
      <c r="T321" s="200">
        <f t="shared" si="83"/>
        <v>0</v>
      </c>
      <c r="U321" s="34"/>
      <c r="V321" s="34"/>
      <c r="W321" s="34"/>
      <c r="X321" s="34"/>
      <c r="Y321" s="34"/>
      <c r="Z321" s="34"/>
      <c r="AA321" s="34"/>
      <c r="AB321" s="34"/>
      <c r="AC321" s="34"/>
      <c r="AD321" s="34"/>
      <c r="AE321" s="34"/>
      <c r="AR321" s="201" t="s">
        <v>557</v>
      </c>
      <c r="AT321" s="201" t="s">
        <v>222</v>
      </c>
      <c r="AU321" s="201" t="s">
        <v>83</v>
      </c>
      <c r="AY321" s="17" t="s">
        <v>220</v>
      </c>
      <c r="BE321" s="202">
        <f t="shared" si="84"/>
        <v>0</v>
      </c>
      <c r="BF321" s="202">
        <f t="shared" si="85"/>
        <v>0</v>
      </c>
      <c r="BG321" s="202">
        <f t="shared" si="86"/>
        <v>0</v>
      </c>
      <c r="BH321" s="202">
        <f t="shared" si="87"/>
        <v>0</v>
      </c>
      <c r="BI321" s="202">
        <f t="shared" si="88"/>
        <v>0</v>
      </c>
      <c r="BJ321" s="17" t="s">
        <v>89</v>
      </c>
      <c r="BK321" s="202">
        <f t="shared" si="89"/>
        <v>0</v>
      </c>
      <c r="BL321" s="17" t="s">
        <v>557</v>
      </c>
      <c r="BM321" s="201" t="s">
        <v>2666</v>
      </c>
    </row>
    <row r="322" spans="1:65" s="2" customFormat="1" ht="16.5" customHeight="1">
      <c r="A322" s="34"/>
      <c r="B322" s="35"/>
      <c r="C322" s="190" t="s">
        <v>1162</v>
      </c>
      <c r="D322" s="190" t="s">
        <v>222</v>
      </c>
      <c r="E322" s="191" t="s">
        <v>2667</v>
      </c>
      <c r="F322" s="192" t="s">
        <v>2668</v>
      </c>
      <c r="G322" s="193" t="s">
        <v>308</v>
      </c>
      <c r="H322" s="194">
        <v>3276</v>
      </c>
      <c r="I322" s="195"/>
      <c r="J322" s="196">
        <f t="shared" si="80"/>
        <v>0</v>
      </c>
      <c r="K322" s="192" t="s">
        <v>1</v>
      </c>
      <c r="L322" s="39"/>
      <c r="M322" s="197" t="s">
        <v>1</v>
      </c>
      <c r="N322" s="198" t="s">
        <v>42</v>
      </c>
      <c r="O322" s="71"/>
      <c r="P322" s="199">
        <f t="shared" si="81"/>
        <v>0</v>
      </c>
      <c r="Q322" s="199">
        <v>0</v>
      </c>
      <c r="R322" s="199">
        <f t="shared" si="82"/>
        <v>0</v>
      </c>
      <c r="S322" s="199">
        <v>0</v>
      </c>
      <c r="T322" s="200">
        <f t="shared" si="83"/>
        <v>0</v>
      </c>
      <c r="U322" s="34"/>
      <c r="V322" s="34"/>
      <c r="W322" s="34"/>
      <c r="X322" s="34"/>
      <c r="Y322" s="34"/>
      <c r="Z322" s="34"/>
      <c r="AA322" s="34"/>
      <c r="AB322" s="34"/>
      <c r="AC322" s="34"/>
      <c r="AD322" s="34"/>
      <c r="AE322" s="34"/>
      <c r="AR322" s="201" t="s">
        <v>557</v>
      </c>
      <c r="AT322" s="201" t="s">
        <v>222</v>
      </c>
      <c r="AU322" s="201" t="s">
        <v>83</v>
      </c>
      <c r="AY322" s="17" t="s">
        <v>220</v>
      </c>
      <c r="BE322" s="202">
        <f t="shared" si="84"/>
        <v>0</v>
      </c>
      <c r="BF322" s="202">
        <f t="shared" si="85"/>
        <v>0</v>
      </c>
      <c r="BG322" s="202">
        <f t="shared" si="86"/>
        <v>0</v>
      </c>
      <c r="BH322" s="202">
        <f t="shared" si="87"/>
        <v>0</v>
      </c>
      <c r="BI322" s="202">
        <f t="shared" si="88"/>
        <v>0</v>
      </c>
      <c r="BJ322" s="17" t="s">
        <v>89</v>
      </c>
      <c r="BK322" s="202">
        <f t="shared" si="89"/>
        <v>0</v>
      </c>
      <c r="BL322" s="17" t="s">
        <v>557</v>
      </c>
      <c r="BM322" s="201" t="s">
        <v>2669</v>
      </c>
    </row>
    <row r="323" spans="2:63" s="12" customFormat="1" ht="22.9" customHeight="1">
      <c r="B323" s="174"/>
      <c r="C323" s="175"/>
      <c r="D323" s="176" t="s">
        <v>75</v>
      </c>
      <c r="E323" s="188" t="s">
        <v>1802</v>
      </c>
      <c r="F323" s="188" t="s">
        <v>2670</v>
      </c>
      <c r="G323" s="175"/>
      <c r="H323" s="175"/>
      <c r="I323" s="178"/>
      <c r="J323" s="189">
        <f>BK323</f>
        <v>0</v>
      </c>
      <c r="K323" s="175"/>
      <c r="L323" s="180"/>
      <c r="M323" s="181"/>
      <c r="N323" s="182"/>
      <c r="O323" s="182"/>
      <c r="P323" s="183">
        <f>SUM(P324:P336)</f>
        <v>0</v>
      </c>
      <c r="Q323" s="182"/>
      <c r="R323" s="183">
        <f>SUM(R324:R336)</f>
        <v>0</v>
      </c>
      <c r="S323" s="182"/>
      <c r="T323" s="184">
        <f>SUM(T324:T336)</f>
        <v>0</v>
      </c>
      <c r="AR323" s="185" t="s">
        <v>83</v>
      </c>
      <c r="AT323" s="186" t="s">
        <v>75</v>
      </c>
      <c r="AU323" s="186" t="s">
        <v>83</v>
      </c>
      <c r="AY323" s="185" t="s">
        <v>220</v>
      </c>
      <c r="BK323" s="187">
        <f>SUM(BK324:BK336)</f>
        <v>0</v>
      </c>
    </row>
    <row r="324" spans="1:65" s="2" customFormat="1" ht="44.25" customHeight="1">
      <c r="A324" s="34"/>
      <c r="B324" s="35"/>
      <c r="C324" s="190" t="s">
        <v>1167</v>
      </c>
      <c r="D324" s="190" t="s">
        <v>222</v>
      </c>
      <c r="E324" s="191" t="s">
        <v>2671</v>
      </c>
      <c r="F324" s="192" t="s">
        <v>2672</v>
      </c>
      <c r="G324" s="193" t="s">
        <v>867</v>
      </c>
      <c r="H324" s="194">
        <v>1</v>
      </c>
      <c r="I324" s="195"/>
      <c r="J324" s="196">
        <f aca="true" t="shared" si="90" ref="J324:J336">ROUND(I324*H324,2)</f>
        <v>0</v>
      </c>
      <c r="K324" s="192" t="s">
        <v>1</v>
      </c>
      <c r="L324" s="39"/>
      <c r="M324" s="197" t="s">
        <v>1</v>
      </c>
      <c r="N324" s="198" t="s">
        <v>42</v>
      </c>
      <c r="O324" s="71"/>
      <c r="P324" s="199">
        <f aca="true" t="shared" si="91" ref="P324:P336">O324*H324</f>
        <v>0</v>
      </c>
      <c r="Q324" s="199">
        <v>0</v>
      </c>
      <c r="R324" s="199">
        <f aca="true" t="shared" si="92" ref="R324:R336">Q324*H324</f>
        <v>0</v>
      </c>
      <c r="S324" s="199">
        <v>0</v>
      </c>
      <c r="T324" s="200">
        <f aca="true" t="shared" si="93" ref="T324:T336">S324*H324</f>
        <v>0</v>
      </c>
      <c r="U324" s="34"/>
      <c r="V324" s="34"/>
      <c r="W324" s="34"/>
      <c r="X324" s="34"/>
      <c r="Y324" s="34"/>
      <c r="Z324" s="34"/>
      <c r="AA324" s="34"/>
      <c r="AB324" s="34"/>
      <c r="AC324" s="34"/>
      <c r="AD324" s="34"/>
      <c r="AE324" s="34"/>
      <c r="AR324" s="201" t="s">
        <v>557</v>
      </c>
      <c r="AT324" s="201" t="s">
        <v>222</v>
      </c>
      <c r="AU324" s="201" t="s">
        <v>89</v>
      </c>
      <c r="AY324" s="17" t="s">
        <v>220</v>
      </c>
      <c r="BE324" s="202">
        <f aca="true" t="shared" si="94" ref="BE324:BE336">IF(N324="základní",J324,0)</f>
        <v>0</v>
      </c>
      <c r="BF324" s="202">
        <f aca="true" t="shared" si="95" ref="BF324:BF336">IF(N324="snížená",J324,0)</f>
        <v>0</v>
      </c>
      <c r="BG324" s="202">
        <f aca="true" t="shared" si="96" ref="BG324:BG336">IF(N324="zákl. přenesená",J324,0)</f>
        <v>0</v>
      </c>
      <c r="BH324" s="202">
        <f aca="true" t="shared" si="97" ref="BH324:BH336">IF(N324="sníž. přenesená",J324,0)</f>
        <v>0</v>
      </c>
      <c r="BI324" s="202">
        <f aca="true" t="shared" si="98" ref="BI324:BI336">IF(N324="nulová",J324,0)</f>
        <v>0</v>
      </c>
      <c r="BJ324" s="17" t="s">
        <v>89</v>
      </c>
      <c r="BK324" s="202">
        <f aca="true" t="shared" si="99" ref="BK324:BK336">ROUND(I324*H324,2)</f>
        <v>0</v>
      </c>
      <c r="BL324" s="17" t="s">
        <v>557</v>
      </c>
      <c r="BM324" s="201" t="s">
        <v>2673</v>
      </c>
    </row>
    <row r="325" spans="1:65" s="2" customFormat="1" ht="24">
      <c r="A325" s="34"/>
      <c r="B325" s="35"/>
      <c r="C325" s="190" t="s">
        <v>1172</v>
      </c>
      <c r="D325" s="190" t="s">
        <v>222</v>
      </c>
      <c r="E325" s="191" t="s">
        <v>2674</v>
      </c>
      <c r="F325" s="192" t="s">
        <v>2675</v>
      </c>
      <c r="G325" s="193" t="s">
        <v>867</v>
      </c>
      <c r="H325" s="194">
        <v>1</v>
      </c>
      <c r="I325" s="195"/>
      <c r="J325" s="196">
        <f t="shared" si="90"/>
        <v>0</v>
      </c>
      <c r="K325" s="192" t="s">
        <v>1</v>
      </c>
      <c r="L325" s="39"/>
      <c r="M325" s="197" t="s">
        <v>1</v>
      </c>
      <c r="N325" s="198" t="s">
        <v>42</v>
      </c>
      <c r="O325" s="71"/>
      <c r="P325" s="199">
        <f t="shared" si="91"/>
        <v>0</v>
      </c>
      <c r="Q325" s="199">
        <v>0</v>
      </c>
      <c r="R325" s="199">
        <f t="shared" si="92"/>
        <v>0</v>
      </c>
      <c r="S325" s="199">
        <v>0</v>
      </c>
      <c r="T325" s="200">
        <f t="shared" si="93"/>
        <v>0</v>
      </c>
      <c r="U325" s="34"/>
      <c r="V325" s="34"/>
      <c r="W325" s="34"/>
      <c r="X325" s="34"/>
      <c r="Y325" s="34"/>
      <c r="Z325" s="34"/>
      <c r="AA325" s="34"/>
      <c r="AB325" s="34"/>
      <c r="AC325" s="34"/>
      <c r="AD325" s="34"/>
      <c r="AE325" s="34"/>
      <c r="AR325" s="201" t="s">
        <v>557</v>
      </c>
      <c r="AT325" s="201" t="s">
        <v>222</v>
      </c>
      <c r="AU325" s="201" t="s">
        <v>89</v>
      </c>
      <c r="AY325" s="17" t="s">
        <v>220</v>
      </c>
      <c r="BE325" s="202">
        <f t="shared" si="94"/>
        <v>0</v>
      </c>
      <c r="BF325" s="202">
        <f t="shared" si="95"/>
        <v>0</v>
      </c>
      <c r="BG325" s="202">
        <f t="shared" si="96"/>
        <v>0</v>
      </c>
      <c r="BH325" s="202">
        <f t="shared" si="97"/>
        <v>0</v>
      </c>
      <c r="BI325" s="202">
        <f t="shared" si="98"/>
        <v>0</v>
      </c>
      <c r="BJ325" s="17" t="s">
        <v>89</v>
      </c>
      <c r="BK325" s="202">
        <f t="shared" si="99"/>
        <v>0</v>
      </c>
      <c r="BL325" s="17" t="s">
        <v>557</v>
      </c>
      <c r="BM325" s="201" t="s">
        <v>2676</v>
      </c>
    </row>
    <row r="326" spans="1:65" s="2" customFormat="1" ht="16.5" customHeight="1">
      <c r="A326" s="34"/>
      <c r="B326" s="35"/>
      <c r="C326" s="190" t="s">
        <v>1175</v>
      </c>
      <c r="D326" s="190" t="s">
        <v>222</v>
      </c>
      <c r="E326" s="191" t="s">
        <v>2677</v>
      </c>
      <c r="F326" s="192" t="s">
        <v>2678</v>
      </c>
      <c r="G326" s="193" t="s">
        <v>867</v>
      </c>
      <c r="H326" s="194">
        <v>2</v>
      </c>
      <c r="I326" s="195"/>
      <c r="J326" s="196">
        <f t="shared" si="90"/>
        <v>0</v>
      </c>
      <c r="K326" s="192" t="s">
        <v>1</v>
      </c>
      <c r="L326" s="39"/>
      <c r="M326" s="197" t="s">
        <v>1</v>
      </c>
      <c r="N326" s="198" t="s">
        <v>42</v>
      </c>
      <c r="O326" s="71"/>
      <c r="P326" s="199">
        <f t="shared" si="91"/>
        <v>0</v>
      </c>
      <c r="Q326" s="199">
        <v>0</v>
      </c>
      <c r="R326" s="199">
        <f t="shared" si="92"/>
        <v>0</v>
      </c>
      <c r="S326" s="199">
        <v>0</v>
      </c>
      <c r="T326" s="200">
        <f t="shared" si="93"/>
        <v>0</v>
      </c>
      <c r="U326" s="34"/>
      <c r="V326" s="34"/>
      <c r="W326" s="34"/>
      <c r="X326" s="34"/>
      <c r="Y326" s="34"/>
      <c r="Z326" s="34"/>
      <c r="AA326" s="34"/>
      <c r="AB326" s="34"/>
      <c r="AC326" s="34"/>
      <c r="AD326" s="34"/>
      <c r="AE326" s="34"/>
      <c r="AR326" s="201" t="s">
        <v>557</v>
      </c>
      <c r="AT326" s="201" t="s">
        <v>222</v>
      </c>
      <c r="AU326" s="201" t="s">
        <v>89</v>
      </c>
      <c r="AY326" s="17" t="s">
        <v>220</v>
      </c>
      <c r="BE326" s="202">
        <f t="shared" si="94"/>
        <v>0</v>
      </c>
      <c r="BF326" s="202">
        <f t="shared" si="95"/>
        <v>0</v>
      </c>
      <c r="BG326" s="202">
        <f t="shared" si="96"/>
        <v>0</v>
      </c>
      <c r="BH326" s="202">
        <f t="shared" si="97"/>
        <v>0</v>
      </c>
      <c r="BI326" s="202">
        <f t="shared" si="98"/>
        <v>0</v>
      </c>
      <c r="BJ326" s="17" t="s">
        <v>89</v>
      </c>
      <c r="BK326" s="202">
        <f t="shared" si="99"/>
        <v>0</v>
      </c>
      <c r="BL326" s="17" t="s">
        <v>557</v>
      </c>
      <c r="BM326" s="201" t="s">
        <v>2679</v>
      </c>
    </row>
    <row r="327" spans="1:65" s="2" customFormat="1" ht="16.5" customHeight="1">
      <c r="A327" s="34"/>
      <c r="B327" s="35"/>
      <c r="C327" s="190" t="s">
        <v>1180</v>
      </c>
      <c r="D327" s="190" t="s">
        <v>222</v>
      </c>
      <c r="E327" s="191" t="s">
        <v>2680</v>
      </c>
      <c r="F327" s="192" t="s">
        <v>2681</v>
      </c>
      <c r="G327" s="193" t="s">
        <v>867</v>
      </c>
      <c r="H327" s="194">
        <v>2</v>
      </c>
      <c r="I327" s="195"/>
      <c r="J327" s="196">
        <f t="shared" si="90"/>
        <v>0</v>
      </c>
      <c r="K327" s="192" t="s">
        <v>1</v>
      </c>
      <c r="L327" s="39"/>
      <c r="M327" s="197" t="s">
        <v>1</v>
      </c>
      <c r="N327" s="198" t="s">
        <v>42</v>
      </c>
      <c r="O327" s="71"/>
      <c r="P327" s="199">
        <f t="shared" si="91"/>
        <v>0</v>
      </c>
      <c r="Q327" s="199">
        <v>0</v>
      </c>
      <c r="R327" s="199">
        <f t="shared" si="92"/>
        <v>0</v>
      </c>
      <c r="S327" s="199">
        <v>0</v>
      </c>
      <c r="T327" s="200">
        <f t="shared" si="93"/>
        <v>0</v>
      </c>
      <c r="U327" s="34"/>
      <c r="V327" s="34"/>
      <c r="W327" s="34"/>
      <c r="X327" s="34"/>
      <c r="Y327" s="34"/>
      <c r="Z327" s="34"/>
      <c r="AA327" s="34"/>
      <c r="AB327" s="34"/>
      <c r="AC327" s="34"/>
      <c r="AD327" s="34"/>
      <c r="AE327" s="34"/>
      <c r="AR327" s="201" t="s">
        <v>557</v>
      </c>
      <c r="AT327" s="201" t="s">
        <v>222</v>
      </c>
      <c r="AU327" s="201" t="s">
        <v>89</v>
      </c>
      <c r="AY327" s="17" t="s">
        <v>220</v>
      </c>
      <c r="BE327" s="202">
        <f t="shared" si="94"/>
        <v>0</v>
      </c>
      <c r="BF327" s="202">
        <f t="shared" si="95"/>
        <v>0</v>
      </c>
      <c r="BG327" s="202">
        <f t="shared" si="96"/>
        <v>0</v>
      </c>
      <c r="BH327" s="202">
        <f t="shared" si="97"/>
        <v>0</v>
      </c>
      <c r="BI327" s="202">
        <f t="shared" si="98"/>
        <v>0</v>
      </c>
      <c r="BJ327" s="17" t="s">
        <v>89</v>
      </c>
      <c r="BK327" s="202">
        <f t="shared" si="99"/>
        <v>0</v>
      </c>
      <c r="BL327" s="17" t="s">
        <v>557</v>
      </c>
      <c r="BM327" s="201" t="s">
        <v>2682</v>
      </c>
    </row>
    <row r="328" spans="1:65" s="2" customFormat="1" ht="16.5" customHeight="1">
      <c r="A328" s="34"/>
      <c r="B328" s="35"/>
      <c r="C328" s="190" t="s">
        <v>1185</v>
      </c>
      <c r="D328" s="190" t="s">
        <v>222</v>
      </c>
      <c r="E328" s="191" t="s">
        <v>2683</v>
      </c>
      <c r="F328" s="192" t="s">
        <v>2684</v>
      </c>
      <c r="G328" s="193" t="s">
        <v>867</v>
      </c>
      <c r="H328" s="194">
        <v>2</v>
      </c>
      <c r="I328" s="195"/>
      <c r="J328" s="196">
        <f t="shared" si="90"/>
        <v>0</v>
      </c>
      <c r="K328" s="192" t="s">
        <v>1</v>
      </c>
      <c r="L328" s="39"/>
      <c r="M328" s="197" t="s">
        <v>1</v>
      </c>
      <c r="N328" s="198" t="s">
        <v>42</v>
      </c>
      <c r="O328" s="71"/>
      <c r="P328" s="199">
        <f t="shared" si="91"/>
        <v>0</v>
      </c>
      <c r="Q328" s="199">
        <v>0</v>
      </c>
      <c r="R328" s="199">
        <f t="shared" si="92"/>
        <v>0</v>
      </c>
      <c r="S328" s="199">
        <v>0</v>
      </c>
      <c r="T328" s="200">
        <f t="shared" si="93"/>
        <v>0</v>
      </c>
      <c r="U328" s="34"/>
      <c r="V328" s="34"/>
      <c r="W328" s="34"/>
      <c r="X328" s="34"/>
      <c r="Y328" s="34"/>
      <c r="Z328" s="34"/>
      <c r="AA328" s="34"/>
      <c r="AB328" s="34"/>
      <c r="AC328" s="34"/>
      <c r="AD328" s="34"/>
      <c r="AE328" s="34"/>
      <c r="AR328" s="201" t="s">
        <v>557</v>
      </c>
      <c r="AT328" s="201" t="s">
        <v>222</v>
      </c>
      <c r="AU328" s="201" t="s">
        <v>89</v>
      </c>
      <c r="AY328" s="17" t="s">
        <v>220</v>
      </c>
      <c r="BE328" s="202">
        <f t="shared" si="94"/>
        <v>0</v>
      </c>
      <c r="BF328" s="202">
        <f t="shared" si="95"/>
        <v>0</v>
      </c>
      <c r="BG328" s="202">
        <f t="shared" si="96"/>
        <v>0</v>
      </c>
      <c r="BH328" s="202">
        <f t="shared" si="97"/>
        <v>0</v>
      </c>
      <c r="BI328" s="202">
        <f t="shared" si="98"/>
        <v>0</v>
      </c>
      <c r="BJ328" s="17" t="s">
        <v>89</v>
      </c>
      <c r="BK328" s="202">
        <f t="shared" si="99"/>
        <v>0</v>
      </c>
      <c r="BL328" s="17" t="s">
        <v>557</v>
      </c>
      <c r="BM328" s="201" t="s">
        <v>2685</v>
      </c>
    </row>
    <row r="329" spans="1:65" s="2" customFormat="1" ht="16.5" customHeight="1">
      <c r="A329" s="34"/>
      <c r="B329" s="35"/>
      <c r="C329" s="190" t="s">
        <v>1190</v>
      </c>
      <c r="D329" s="190" t="s">
        <v>222</v>
      </c>
      <c r="E329" s="191" t="s">
        <v>2686</v>
      </c>
      <c r="F329" s="192" t="s">
        <v>2687</v>
      </c>
      <c r="G329" s="193" t="s">
        <v>867</v>
      </c>
      <c r="H329" s="194">
        <v>48</v>
      </c>
      <c r="I329" s="195"/>
      <c r="J329" s="196">
        <f t="shared" si="90"/>
        <v>0</v>
      </c>
      <c r="K329" s="192" t="s">
        <v>1</v>
      </c>
      <c r="L329" s="39"/>
      <c r="M329" s="197" t="s">
        <v>1</v>
      </c>
      <c r="N329" s="198" t="s">
        <v>42</v>
      </c>
      <c r="O329" s="71"/>
      <c r="P329" s="199">
        <f t="shared" si="91"/>
        <v>0</v>
      </c>
      <c r="Q329" s="199">
        <v>0</v>
      </c>
      <c r="R329" s="199">
        <f t="shared" si="92"/>
        <v>0</v>
      </c>
      <c r="S329" s="199">
        <v>0</v>
      </c>
      <c r="T329" s="200">
        <f t="shared" si="93"/>
        <v>0</v>
      </c>
      <c r="U329" s="34"/>
      <c r="V329" s="34"/>
      <c r="W329" s="34"/>
      <c r="X329" s="34"/>
      <c r="Y329" s="34"/>
      <c r="Z329" s="34"/>
      <c r="AA329" s="34"/>
      <c r="AB329" s="34"/>
      <c r="AC329" s="34"/>
      <c r="AD329" s="34"/>
      <c r="AE329" s="34"/>
      <c r="AR329" s="201" t="s">
        <v>557</v>
      </c>
      <c r="AT329" s="201" t="s">
        <v>222</v>
      </c>
      <c r="AU329" s="201" t="s">
        <v>89</v>
      </c>
      <c r="AY329" s="17" t="s">
        <v>220</v>
      </c>
      <c r="BE329" s="202">
        <f t="shared" si="94"/>
        <v>0</v>
      </c>
      <c r="BF329" s="202">
        <f t="shared" si="95"/>
        <v>0</v>
      </c>
      <c r="BG329" s="202">
        <f t="shared" si="96"/>
        <v>0</v>
      </c>
      <c r="BH329" s="202">
        <f t="shared" si="97"/>
        <v>0</v>
      </c>
      <c r="BI329" s="202">
        <f t="shared" si="98"/>
        <v>0</v>
      </c>
      <c r="BJ329" s="17" t="s">
        <v>89</v>
      </c>
      <c r="BK329" s="202">
        <f t="shared" si="99"/>
        <v>0</v>
      </c>
      <c r="BL329" s="17" t="s">
        <v>557</v>
      </c>
      <c r="BM329" s="201" t="s">
        <v>2688</v>
      </c>
    </row>
    <row r="330" spans="1:65" s="2" customFormat="1" ht="24.2" customHeight="1">
      <c r="A330" s="34"/>
      <c r="B330" s="35"/>
      <c r="C330" s="190" t="s">
        <v>1194</v>
      </c>
      <c r="D330" s="190" t="s">
        <v>222</v>
      </c>
      <c r="E330" s="191" t="s">
        <v>2689</v>
      </c>
      <c r="F330" s="192" t="s">
        <v>2690</v>
      </c>
      <c r="G330" s="193" t="s">
        <v>2691</v>
      </c>
      <c r="H330" s="194">
        <v>1</v>
      </c>
      <c r="I330" s="195"/>
      <c r="J330" s="196">
        <f t="shared" si="90"/>
        <v>0</v>
      </c>
      <c r="K330" s="192" t="s">
        <v>1</v>
      </c>
      <c r="L330" s="39"/>
      <c r="M330" s="197" t="s">
        <v>1</v>
      </c>
      <c r="N330" s="198" t="s">
        <v>42</v>
      </c>
      <c r="O330" s="71"/>
      <c r="P330" s="199">
        <f t="shared" si="91"/>
        <v>0</v>
      </c>
      <c r="Q330" s="199">
        <v>0</v>
      </c>
      <c r="R330" s="199">
        <f t="shared" si="92"/>
        <v>0</v>
      </c>
      <c r="S330" s="199">
        <v>0</v>
      </c>
      <c r="T330" s="200">
        <f t="shared" si="93"/>
        <v>0</v>
      </c>
      <c r="U330" s="34"/>
      <c r="V330" s="34"/>
      <c r="W330" s="34"/>
      <c r="X330" s="34"/>
      <c r="Y330" s="34"/>
      <c r="Z330" s="34"/>
      <c r="AA330" s="34"/>
      <c r="AB330" s="34"/>
      <c r="AC330" s="34"/>
      <c r="AD330" s="34"/>
      <c r="AE330" s="34"/>
      <c r="AR330" s="201" t="s">
        <v>557</v>
      </c>
      <c r="AT330" s="201" t="s">
        <v>222</v>
      </c>
      <c r="AU330" s="201" t="s">
        <v>89</v>
      </c>
      <c r="AY330" s="17" t="s">
        <v>220</v>
      </c>
      <c r="BE330" s="202">
        <f t="shared" si="94"/>
        <v>0</v>
      </c>
      <c r="BF330" s="202">
        <f t="shared" si="95"/>
        <v>0</v>
      </c>
      <c r="BG330" s="202">
        <f t="shared" si="96"/>
        <v>0</v>
      </c>
      <c r="BH330" s="202">
        <f t="shared" si="97"/>
        <v>0</v>
      </c>
      <c r="BI330" s="202">
        <f t="shared" si="98"/>
        <v>0</v>
      </c>
      <c r="BJ330" s="17" t="s">
        <v>89</v>
      </c>
      <c r="BK330" s="202">
        <f t="shared" si="99"/>
        <v>0</v>
      </c>
      <c r="BL330" s="17" t="s">
        <v>557</v>
      </c>
      <c r="BM330" s="201" t="s">
        <v>2692</v>
      </c>
    </row>
    <row r="331" spans="1:65" s="2" customFormat="1" ht="24">
      <c r="A331" s="34"/>
      <c r="B331" s="35"/>
      <c r="C331" s="190" t="s">
        <v>1199</v>
      </c>
      <c r="D331" s="190" t="s">
        <v>222</v>
      </c>
      <c r="E331" s="191" t="s">
        <v>2693</v>
      </c>
      <c r="F331" s="192" t="s">
        <v>2694</v>
      </c>
      <c r="G331" s="193" t="s">
        <v>2691</v>
      </c>
      <c r="H331" s="194">
        <v>1</v>
      </c>
      <c r="I331" s="195"/>
      <c r="J331" s="196">
        <f t="shared" si="90"/>
        <v>0</v>
      </c>
      <c r="K331" s="192" t="s">
        <v>1</v>
      </c>
      <c r="L331" s="39"/>
      <c r="M331" s="197" t="s">
        <v>1</v>
      </c>
      <c r="N331" s="198" t="s">
        <v>42</v>
      </c>
      <c r="O331" s="71"/>
      <c r="P331" s="199">
        <f t="shared" si="91"/>
        <v>0</v>
      </c>
      <c r="Q331" s="199">
        <v>0</v>
      </c>
      <c r="R331" s="199">
        <f t="shared" si="92"/>
        <v>0</v>
      </c>
      <c r="S331" s="199">
        <v>0</v>
      </c>
      <c r="T331" s="200">
        <f t="shared" si="93"/>
        <v>0</v>
      </c>
      <c r="U331" s="34"/>
      <c r="V331" s="34"/>
      <c r="W331" s="34"/>
      <c r="X331" s="34"/>
      <c r="Y331" s="34"/>
      <c r="Z331" s="34"/>
      <c r="AA331" s="34"/>
      <c r="AB331" s="34"/>
      <c r="AC331" s="34"/>
      <c r="AD331" s="34"/>
      <c r="AE331" s="34"/>
      <c r="AR331" s="201" t="s">
        <v>557</v>
      </c>
      <c r="AT331" s="201" t="s">
        <v>222</v>
      </c>
      <c r="AU331" s="201" t="s">
        <v>89</v>
      </c>
      <c r="AY331" s="17" t="s">
        <v>220</v>
      </c>
      <c r="BE331" s="202">
        <f t="shared" si="94"/>
        <v>0</v>
      </c>
      <c r="BF331" s="202">
        <f t="shared" si="95"/>
        <v>0</v>
      </c>
      <c r="BG331" s="202">
        <f t="shared" si="96"/>
        <v>0</v>
      </c>
      <c r="BH331" s="202">
        <f t="shared" si="97"/>
        <v>0</v>
      </c>
      <c r="BI331" s="202">
        <f t="shared" si="98"/>
        <v>0</v>
      </c>
      <c r="BJ331" s="17" t="s">
        <v>89</v>
      </c>
      <c r="BK331" s="202">
        <f t="shared" si="99"/>
        <v>0</v>
      </c>
      <c r="BL331" s="17" t="s">
        <v>557</v>
      </c>
      <c r="BM331" s="201" t="s">
        <v>2695</v>
      </c>
    </row>
    <row r="332" spans="1:65" s="2" customFormat="1" ht="24.2" customHeight="1">
      <c r="A332" s="34"/>
      <c r="B332" s="35"/>
      <c r="C332" s="190" t="s">
        <v>1204</v>
      </c>
      <c r="D332" s="190" t="s">
        <v>222</v>
      </c>
      <c r="E332" s="191" t="s">
        <v>2696</v>
      </c>
      <c r="F332" s="192" t="s">
        <v>2697</v>
      </c>
      <c r="G332" s="193" t="s">
        <v>2691</v>
      </c>
      <c r="H332" s="194">
        <v>1</v>
      </c>
      <c r="I332" s="195"/>
      <c r="J332" s="196">
        <f t="shared" si="90"/>
        <v>0</v>
      </c>
      <c r="K332" s="192" t="s">
        <v>1</v>
      </c>
      <c r="L332" s="39"/>
      <c r="M332" s="197" t="s">
        <v>1</v>
      </c>
      <c r="N332" s="198" t="s">
        <v>42</v>
      </c>
      <c r="O332" s="71"/>
      <c r="P332" s="199">
        <f t="shared" si="91"/>
        <v>0</v>
      </c>
      <c r="Q332" s="199">
        <v>0</v>
      </c>
      <c r="R332" s="199">
        <f t="shared" si="92"/>
        <v>0</v>
      </c>
      <c r="S332" s="199">
        <v>0</v>
      </c>
      <c r="T332" s="200">
        <f t="shared" si="93"/>
        <v>0</v>
      </c>
      <c r="U332" s="34"/>
      <c r="V332" s="34"/>
      <c r="W332" s="34"/>
      <c r="X332" s="34"/>
      <c r="Y332" s="34"/>
      <c r="Z332" s="34"/>
      <c r="AA332" s="34"/>
      <c r="AB332" s="34"/>
      <c r="AC332" s="34"/>
      <c r="AD332" s="34"/>
      <c r="AE332" s="34"/>
      <c r="AR332" s="201" t="s">
        <v>557</v>
      </c>
      <c r="AT332" s="201" t="s">
        <v>222</v>
      </c>
      <c r="AU332" s="201" t="s">
        <v>89</v>
      </c>
      <c r="AY332" s="17" t="s">
        <v>220</v>
      </c>
      <c r="BE332" s="202">
        <f t="shared" si="94"/>
        <v>0</v>
      </c>
      <c r="BF332" s="202">
        <f t="shared" si="95"/>
        <v>0</v>
      </c>
      <c r="BG332" s="202">
        <f t="shared" si="96"/>
        <v>0</v>
      </c>
      <c r="BH332" s="202">
        <f t="shared" si="97"/>
        <v>0</v>
      </c>
      <c r="BI332" s="202">
        <f t="shared" si="98"/>
        <v>0</v>
      </c>
      <c r="BJ332" s="17" t="s">
        <v>89</v>
      </c>
      <c r="BK332" s="202">
        <f t="shared" si="99"/>
        <v>0</v>
      </c>
      <c r="BL332" s="17" t="s">
        <v>557</v>
      </c>
      <c r="BM332" s="201" t="s">
        <v>2698</v>
      </c>
    </row>
    <row r="333" spans="1:65" s="2" customFormat="1" ht="24.2" customHeight="1">
      <c r="A333" s="34"/>
      <c r="B333" s="35"/>
      <c r="C333" s="190" t="s">
        <v>1208</v>
      </c>
      <c r="D333" s="190" t="s">
        <v>222</v>
      </c>
      <c r="E333" s="191" t="s">
        <v>2699</v>
      </c>
      <c r="F333" s="192" t="s">
        <v>2700</v>
      </c>
      <c r="G333" s="193" t="s">
        <v>2691</v>
      </c>
      <c r="H333" s="194">
        <v>1</v>
      </c>
      <c r="I333" s="195"/>
      <c r="J333" s="196">
        <f t="shared" si="90"/>
        <v>0</v>
      </c>
      <c r="K333" s="192" t="s">
        <v>1</v>
      </c>
      <c r="L333" s="39"/>
      <c r="M333" s="197" t="s">
        <v>1</v>
      </c>
      <c r="N333" s="198" t="s">
        <v>42</v>
      </c>
      <c r="O333" s="71"/>
      <c r="P333" s="199">
        <f t="shared" si="91"/>
        <v>0</v>
      </c>
      <c r="Q333" s="199">
        <v>0</v>
      </c>
      <c r="R333" s="199">
        <f t="shared" si="92"/>
        <v>0</v>
      </c>
      <c r="S333" s="199">
        <v>0</v>
      </c>
      <c r="T333" s="200">
        <f t="shared" si="93"/>
        <v>0</v>
      </c>
      <c r="U333" s="34"/>
      <c r="V333" s="34"/>
      <c r="W333" s="34"/>
      <c r="X333" s="34"/>
      <c r="Y333" s="34"/>
      <c r="Z333" s="34"/>
      <c r="AA333" s="34"/>
      <c r="AB333" s="34"/>
      <c r="AC333" s="34"/>
      <c r="AD333" s="34"/>
      <c r="AE333" s="34"/>
      <c r="AR333" s="201" t="s">
        <v>557</v>
      </c>
      <c r="AT333" s="201" t="s">
        <v>222</v>
      </c>
      <c r="AU333" s="201" t="s">
        <v>89</v>
      </c>
      <c r="AY333" s="17" t="s">
        <v>220</v>
      </c>
      <c r="BE333" s="202">
        <f t="shared" si="94"/>
        <v>0</v>
      </c>
      <c r="BF333" s="202">
        <f t="shared" si="95"/>
        <v>0</v>
      </c>
      <c r="BG333" s="202">
        <f t="shared" si="96"/>
        <v>0</v>
      </c>
      <c r="BH333" s="202">
        <f t="shared" si="97"/>
        <v>0</v>
      </c>
      <c r="BI333" s="202">
        <f t="shared" si="98"/>
        <v>0</v>
      </c>
      <c r="BJ333" s="17" t="s">
        <v>89</v>
      </c>
      <c r="BK333" s="202">
        <f t="shared" si="99"/>
        <v>0</v>
      </c>
      <c r="BL333" s="17" t="s">
        <v>557</v>
      </c>
      <c r="BM333" s="201" t="s">
        <v>2701</v>
      </c>
    </row>
    <row r="334" spans="1:65" s="2" customFormat="1" ht="24">
      <c r="A334" s="34"/>
      <c r="B334" s="35"/>
      <c r="C334" s="190" t="s">
        <v>1213</v>
      </c>
      <c r="D334" s="190" t="s">
        <v>222</v>
      </c>
      <c r="E334" s="191" t="s">
        <v>2702</v>
      </c>
      <c r="F334" s="192" t="s">
        <v>2703</v>
      </c>
      <c r="G334" s="193" t="s">
        <v>2691</v>
      </c>
      <c r="H334" s="194">
        <v>1</v>
      </c>
      <c r="I334" s="195"/>
      <c r="J334" s="196">
        <f t="shared" si="90"/>
        <v>0</v>
      </c>
      <c r="K334" s="192" t="s">
        <v>1</v>
      </c>
      <c r="L334" s="39"/>
      <c r="M334" s="197" t="s">
        <v>1</v>
      </c>
      <c r="N334" s="198" t="s">
        <v>42</v>
      </c>
      <c r="O334" s="71"/>
      <c r="P334" s="199">
        <f t="shared" si="91"/>
        <v>0</v>
      </c>
      <c r="Q334" s="199">
        <v>0</v>
      </c>
      <c r="R334" s="199">
        <f t="shared" si="92"/>
        <v>0</v>
      </c>
      <c r="S334" s="199">
        <v>0</v>
      </c>
      <c r="T334" s="200">
        <f t="shared" si="93"/>
        <v>0</v>
      </c>
      <c r="U334" s="34"/>
      <c r="V334" s="34"/>
      <c r="W334" s="34"/>
      <c r="X334" s="34"/>
      <c r="Y334" s="34"/>
      <c r="Z334" s="34"/>
      <c r="AA334" s="34"/>
      <c r="AB334" s="34"/>
      <c r="AC334" s="34"/>
      <c r="AD334" s="34"/>
      <c r="AE334" s="34"/>
      <c r="AR334" s="201" t="s">
        <v>557</v>
      </c>
      <c r="AT334" s="201" t="s">
        <v>222</v>
      </c>
      <c r="AU334" s="201" t="s">
        <v>89</v>
      </c>
      <c r="AY334" s="17" t="s">
        <v>220</v>
      </c>
      <c r="BE334" s="202">
        <f t="shared" si="94"/>
        <v>0</v>
      </c>
      <c r="BF334" s="202">
        <f t="shared" si="95"/>
        <v>0</v>
      </c>
      <c r="BG334" s="202">
        <f t="shared" si="96"/>
        <v>0</v>
      </c>
      <c r="BH334" s="202">
        <f t="shared" si="97"/>
        <v>0</v>
      </c>
      <c r="BI334" s="202">
        <f t="shared" si="98"/>
        <v>0</v>
      </c>
      <c r="BJ334" s="17" t="s">
        <v>89</v>
      </c>
      <c r="BK334" s="202">
        <f t="shared" si="99"/>
        <v>0</v>
      </c>
      <c r="BL334" s="17" t="s">
        <v>557</v>
      </c>
      <c r="BM334" s="201" t="s">
        <v>2704</v>
      </c>
    </row>
    <row r="335" spans="1:65" s="2" customFormat="1" ht="24.2" customHeight="1">
      <c r="A335" s="34"/>
      <c r="B335" s="35"/>
      <c r="C335" s="190" t="s">
        <v>1216</v>
      </c>
      <c r="D335" s="190" t="s">
        <v>222</v>
      </c>
      <c r="E335" s="191" t="s">
        <v>2705</v>
      </c>
      <c r="F335" s="192" t="s">
        <v>2706</v>
      </c>
      <c r="G335" s="193" t="s">
        <v>2691</v>
      </c>
      <c r="H335" s="194">
        <v>1</v>
      </c>
      <c r="I335" s="195"/>
      <c r="J335" s="196">
        <f t="shared" si="90"/>
        <v>0</v>
      </c>
      <c r="K335" s="192" t="s">
        <v>1</v>
      </c>
      <c r="L335" s="39"/>
      <c r="M335" s="197" t="s">
        <v>1</v>
      </c>
      <c r="N335" s="198" t="s">
        <v>42</v>
      </c>
      <c r="O335" s="71"/>
      <c r="P335" s="199">
        <f t="shared" si="91"/>
        <v>0</v>
      </c>
      <c r="Q335" s="199">
        <v>0</v>
      </c>
      <c r="R335" s="199">
        <f t="shared" si="92"/>
        <v>0</v>
      </c>
      <c r="S335" s="199">
        <v>0</v>
      </c>
      <c r="T335" s="200">
        <f t="shared" si="93"/>
        <v>0</v>
      </c>
      <c r="U335" s="34"/>
      <c r="V335" s="34"/>
      <c r="W335" s="34"/>
      <c r="X335" s="34"/>
      <c r="Y335" s="34"/>
      <c r="Z335" s="34"/>
      <c r="AA335" s="34"/>
      <c r="AB335" s="34"/>
      <c r="AC335" s="34"/>
      <c r="AD335" s="34"/>
      <c r="AE335" s="34"/>
      <c r="AR335" s="201" t="s">
        <v>557</v>
      </c>
      <c r="AT335" s="201" t="s">
        <v>222</v>
      </c>
      <c r="AU335" s="201" t="s">
        <v>89</v>
      </c>
      <c r="AY335" s="17" t="s">
        <v>220</v>
      </c>
      <c r="BE335" s="202">
        <f t="shared" si="94"/>
        <v>0</v>
      </c>
      <c r="BF335" s="202">
        <f t="shared" si="95"/>
        <v>0</v>
      </c>
      <c r="BG335" s="202">
        <f t="shared" si="96"/>
        <v>0</v>
      </c>
      <c r="BH335" s="202">
        <f t="shared" si="97"/>
        <v>0</v>
      </c>
      <c r="BI335" s="202">
        <f t="shared" si="98"/>
        <v>0</v>
      </c>
      <c r="BJ335" s="17" t="s">
        <v>89</v>
      </c>
      <c r="BK335" s="202">
        <f t="shared" si="99"/>
        <v>0</v>
      </c>
      <c r="BL335" s="17" t="s">
        <v>557</v>
      </c>
      <c r="BM335" s="201" t="s">
        <v>2707</v>
      </c>
    </row>
    <row r="336" spans="1:65" s="2" customFormat="1" ht="24.2" customHeight="1">
      <c r="A336" s="34"/>
      <c r="B336" s="35"/>
      <c r="C336" s="190" t="s">
        <v>1221</v>
      </c>
      <c r="D336" s="190" t="s">
        <v>222</v>
      </c>
      <c r="E336" s="191" t="s">
        <v>2708</v>
      </c>
      <c r="F336" s="192" t="s">
        <v>2709</v>
      </c>
      <c r="G336" s="193" t="s">
        <v>2691</v>
      </c>
      <c r="H336" s="194">
        <v>1</v>
      </c>
      <c r="I336" s="195"/>
      <c r="J336" s="196">
        <f t="shared" si="90"/>
        <v>0</v>
      </c>
      <c r="K336" s="192" t="s">
        <v>1</v>
      </c>
      <c r="L336" s="39"/>
      <c r="M336" s="197" t="s">
        <v>1</v>
      </c>
      <c r="N336" s="198" t="s">
        <v>42</v>
      </c>
      <c r="O336" s="71"/>
      <c r="P336" s="199">
        <f t="shared" si="91"/>
        <v>0</v>
      </c>
      <c r="Q336" s="199">
        <v>0</v>
      </c>
      <c r="R336" s="199">
        <f t="shared" si="92"/>
        <v>0</v>
      </c>
      <c r="S336" s="199">
        <v>0</v>
      </c>
      <c r="T336" s="200">
        <f t="shared" si="93"/>
        <v>0</v>
      </c>
      <c r="U336" s="34"/>
      <c r="V336" s="34"/>
      <c r="W336" s="34"/>
      <c r="X336" s="34"/>
      <c r="Y336" s="34"/>
      <c r="Z336" s="34"/>
      <c r="AA336" s="34"/>
      <c r="AB336" s="34"/>
      <c r="AC336" s="34"/>
      <c r="AD336" s="34"/>
      <c r="AE336" s="34"/>
      <c r="AR336" s="201" t="s">
        <v>557</v>
      </c>
      <c r="AT336" s="201" t="s">
        <v>222</v>
      </c>
      <c r="AU336" s="201" t="s">
        <v>89</v>
      </c>
      <c r="AY336" s="17" t="s">
        <v>220</v>
      </c>
      <c r="BE336" s="202">
        <f t="shared" si="94"/>
        <v>0</v>
      </c>
      <c r="BF336" s="202">
        <f t="shared" si="95"/>
        <v>0</v>
      </c>
      <c r="BG336" s="202">
        <f t="shared" si="96"/>
        <v>0</v>
      </c>
      <c r="BH336" s="202">
        <f t="shared" si="97"/>
        <v>0</v>
      </c>
      <c r="BI336" s="202">
        <f t="shared" si="98"/>
        <v>0</v>
      </c>
      <c r="BJ336" s="17" t="s">
        <v>89</v>
      </c>
      <c r="BK336" s="202">
        <f t="shared" si="99"/>
        <v>0</v>
      </c>
      <c r="BL336" s="17" t="s">
        <v>557</v>
      </c>
      <c r="BM336" s="201" t="s">
        <v>2710</v>
      </c>
    </row>
    <row r="337" spans="2:63" s="12" customFormat="1" ht="25.9" customHeight="1">
      <c r="B337" s="174"/>
      <c r="C337" s="175"/>
      <c r="D337" s="176" t="s">
        <v>75</v>
      </c>
      <c r="E337" s="177" t="s">
        <v>1823</v>
      </c>
      <c r="F337" s="177" t="s">
        <v>2711</v>
      </c>
      <c r="G337" s="175"/>
      <c r="H337" s="175"/>
      <c r="I337" s="178"/>
      <c r="J337" s="179">
        <f>BK337</f>
        <v>0</v>
      </c>
      <c r="K337" s="175"/>
      <c r="L337" s="180"/>
      <c r="M337" s="181"/>
      <c r="N337" s="182"/>
      <c r="O337" s="182"/>
      <c r="P337" s="183">
        <f>SUM(P338:P343)</f>
        <v>0</v>
      </c>
      <c r="Q337" s="182"/>
      <c r="R337" s="183">
        <f>SUM(R338:R343)</f>
        <v>0</v>
      </c>
      <c r="S337" s="182"/>
      <c r="T337" s="184">
        <f>SUM(T338:T343)</f>
        <v>0</v>
      </c>
      <c r="AR337" s="185" t="s">
        <v>83</v>
      </c>
      <c r="AT337" s="186" t="s">
        <v>75</v>
      </c>
      <c r="AU337" s="186" t="s">
        <v>76</v>
      </c>
      <c r="AY337" s="185" t="s">
        <v>220</v>
      </c>
      <c r="BK337" s="187">
        <f>SUM(BK338:BK343)</f>
        <v>0</v>
      </c>
    </row>
    <row r="338" spans="1:65" s="2" customFormat="1" ht="16.5" customHeight="1">
      <c r="A338" s="34"/>
      <c r="B338" s="35"/>
      <c r="C338" s="190" t="s">
        <v>1226</v>
      </c>
      <c r="D338" s="190" t="s">
        <v>222</v>
      </c>
      <c r="E338" s="191" t="s">
        <v>2712</v>
      </c>
      <c r="F338" s="192" t="s">
        <v>2713</v>
      </c>
      <c r="G338" s="193" t="s">
        <v>1555</v>
      </c>
      <c r="H338" s="194">
        <v>1</v>
      </c>
      <c r="I338" s="195"/>
      <c r="J338" s="196">
        <f aca="true" t="shared" si="100" ref="J338:J341">ROUND(I338*H338,2)</f>
        <v>0</v>
      </c>
      <c r="K338" s="192" t="s">
        <v>1</v>
      </c>
      <c r="L338" s="39"/>
      <c r="M338" s="197" t="s">
        <v>1</v>
      </c>
      <c r="N338" s="198" t="s">
        <v>42</v>
      </c>
      <c r="O338" s="71"/>
      <c r="P338" s="199">
        <f aca="true" t="shared" si="101" ref="P338:P343">O338*H338</f>
        <v>0</v>
      </c>
      <c r="Q338" s="199">
        <v>0</v>
      </c>
      <c r="R338" s="199">
        <f aca="true" t="shared" si="102" ref="R338:R343">Q338*H338</f>
        <v>0</v>
      </c>
      <c r="S338" s="199">
        <v>0</v>
      </c>
      <c r="T338" s="200">
        <f aca="true" t="shared" si="103" ref="T338:T343">S338*H338</f>
        <v>0</v>
      </c>
      <c r="U338" s="34"/>
      <c r="V338" s="34"/>
      <c r="W338" s="34"/>
      <c r="X338" s="34"/>
      <c r="Y338" s="34"/>
      <c r="Z338" s="34"/>
      <c r="AA338" s="34"/>
      <c r="AB338" s="34"/>
      <c r="AC338" s="34"/>
      <c r="AD338" s="34"/>
      <c r="AE338" s="34"/>
      <c r="AR338" s="201" t="s">
        <v>557</v>
      </c>
      <c r="AT338" s="201" t="s">
        <v>222</v>
      </c>
      <c r="AU338" s="201" t="s">
        <v>83</v>
      </c>
      <c r="AY338" s="17" t="s">
        <v>220</v>
      </c>
      <c r="BE338" s="202">
        <f aca="true" t="shared" si="104" ref="BE338:BE343">IF(N338="základní",J338,0)</f>
        <v>0</v>
      </c>
      <c r="BF338" s="202">
        <f aca="true" t="shared" si="105" ref="BF338:BF343">IF(N338="snížená",J338,0)</f>
        <v>0</v>
      </c>
      <c r="BG338" s="202">
        <f aca="true" t="shared" si="106" ref="BG338:BG343">IF(N338="zákl. přenesená",J338,0)</f>
        <v>0</v>
      </c>
      <c r="BH338" s="202">
        <f aca="true" t="shared" si="107" ref="BH338:BH343">IF(N338="sníž. přenesená",J338,0)</f>
        <v>0</v>
      </c>
      <c r="BI338" s="202">
        <f aca="true" t="shared" si="108" ref="BI338:BI343">IF(N338="nulová",J338,0)</f>
        <v>0</v>
      </c>
      <c r="BJ338" s="17" t="s">
        <v>89</v>
      </c>
      <c r="BK338" s="202">
        <f aca="true" t="shared" si="109" ref="BK338:BK343">ROUND(I338*H338,2)</f>
        <v>0</v>
      </c>
      <c r="BL338" s="17" t="s">
        <v>557</v>
      </c>
      <c r="BM338" s="201" t="s">
        <v>2714</v>
      </c>
    </row>
    <row r="339" spans="1:65" s="2" customFormat="1" ht="16.5" customHeight="1">
      <c r="A339" s="34"/>
      <c r="B339" s="35"/>
      <c r="C339" s="190" t="s">
        <v>1232</v>
      </c>
      <c r="D339" s="190" t="s">
        <v>222</v>
      </c>
      <c r="E339" s="191" t="s">
        <v>2715</v>
      </c>
      <c r="F339" s="192" t="s">
        <v>2716</v>
      </c>
      <c r="G339" s="193" t="s">
        <v>1555</v>
      </c>
      <c r="H339" s="194">
        <v>1</v>
      </c>
      <c r="I339" s="195"/>
      <c r="J339" s="196">
        <f t="shared" si="100"/>
        <v>0</v>
      </c>
      <c r="K339" s="192" t="s">
        <v>1</v>
      </c>
      <c r="L339" s="39"/>
      <c r="M339" s="197" t="s">
        <v>1</v>
      </c>
      <c r="N339" s="198" t="s">
        <v>42</v>
      </c>
      <c r="O339" s="71"/>
      <c r="P339" s="199">
        <f t="shared" si="101"/>
        <v>0</v>
      </c>
      <c r="Q339" s="199">
        <v>0</v>
      </c>
      <c r="R339" s="199">
        <f t="shared" si="102"/>
        <v>0</v>
      </c>
      <c r="S339" s="199">
        <v>0</v>
      </c>
      <c r="T339" s="200">
        <f t="shared" si="103"/>
        <v>0</v>
      </c>
      <c r="U339" s="34"/>
      <c r="V339" s="34"/>
      <c r="W339" s="34"/>
      <c r="X339" s="34"/>
      <c r="Y339" s="34"/>
      <c r="Z339" s="34"/>
      <c r="AA339" s="34"/>
      <c r="AB339" s="34"/>
      <c r="AC339" s="34"/>
      <c r="AD339" s="34"/>
      <c r="AE339" s="34"/>
      <c r="AR339" s="201" t="s">
        <v>557</v>
      </c>
      <c r="AT339" s="201" t="s">
        <v>222</v>
      </c>
      <c r="AU339" s="201" t="s">
        <v>83</v>
      </c>
      <c r="AY339" s="17" t="s">
        <v>220</v>
      </c>
      <c r="BE339" s="202">
        <f t="shared" si="104"/>
        <v>0</v>
      </c>
      <c r="BF339" s="202">
        <f t="shared" si="105"/>
        <v>0</v>
      </c>
      <c r="BG339" s="202">
        <f t="shared" si="106"/>
        <v>0</v>
      </c>
      <c r="BH339" s="202">
        <f t="shared" si="107"/>
        <v>0</v>
      </c>
      <c r="BI339" s="202">
        <f t="shared" si="108"/>
        <v>0</v>
      </c>
      <c r="BJ339" s="17" t="s">
        <v>89</v>
      </c>
      <c r="BK339" s="202">
        <f t="shared" si="109"/>
        <v>0</v>
      </c>
      <c r="BL339" s="17" t="s">
        <v>557</v>
      </c>
      <c r="BM339" s="201" t="s">
        <v>2717</v>
      </c>
    </row>
    <row r="340" spans="1:65" s="2" customFormat="1" ht="24">
      <c r="A340" s="34"/>
      <c r="B340" s="35"/>
      <c r="C340" s="190" t="s">
        <v>1237</v>
      </c>
      <c r="D340" s="190" t="s">
        <v>222</v>
      </c>
      <c r="E340" s="191" t="s">
        <v>2718</v>
      </c>
      <c r="F340" s="192" t="s">
        <v>2719</v>
      </c>
      <c r="G340" s="193" t="s">
        <v>1555</v>
      </c>
      <c r="H340" s="194">
        <v>1</v>
      </c>
      <c r="I340" s="195"/>
      <c r="J340" s="196">
        <f t="shared" si="100"/>
        <v>0</v>
      </c>
      <c r="K340" s="192" t="s">
        <v>1</v>
      </c>
      <c r="L340" s="39"/>
      <c r="M340" s="197" t="s">
        <v>1</v>
      </c>
      <c r="N340" s="198" t="s">
        <v>42</v>
      </c>
      <c r="O340" s="71"/>
      <c r="P340" s="199">
        <f t="shared" si="101"/>
        <v>0</v>
      </c>
      <c r="Q340" s="199">
        <v>0</v>
      </c>
      <c r="R340" s="199">
        <f t="shared" si="102"/>
        <v>0</v>
      </c>
      <c r="S340" s="199">
        <v>0</v>
      </c>
      <c r="T340" s="200">
        <f t="shared" si="103"/>
        <v>0</v>
      </c>
      <c r="U340" s="34"/>
      <c r="V340" s="34"/>
      <c r="W340" s="34"/>
      <c r="X340" s="34"/>
      <c r="Y340" s="34"/>
      <c r="Z340" s="34"/>
      <c r="AA340" s="34"/>
      <c r="AB340" s="34"/>
      <c r="AC340" s="34"/>
      <c r="AD340" s="34"/>
      <c r="AE340" s="34"/>
      <c r="AR340" s="201" t="s">
        <v>557</v>
      </c>
      <c r="AT340" s="201" t="s">
        <v>222</v>
      </c>
      <c r="AU340" s="201" t="s">
        <v>83</v>
      </c>
      <c r="AY340" s="17" t="s">
        <v>220</v>
      </c>
      <c r="BE340" s="202">
        <f t="shared" si="104"/>
        <v>0</v>
      </c>
      <c r="BF340" s="202">
        <f t="shared" si="105"/>
        <v>0</v>
      </c>
      <c r="BG340" s="202">
        <f t="shared" si="106"/>
        <v>0</v>
      </c>
      <c r="BH340" s="202">
        <f t="shared" si="107"/>
        <v>0</v>
      </c>
      <c r="BI340" s="202">
        <f t="shared" si="108"/>
        <v>0</v>
      </c>
      <c r="BJ340" s="17" t="s">
        <v>89</v>
      </c>
      <c r="BK340" s="202">
        <f t="shared" si="109"/>
        <v>0</v>
      </c>
      <c r="BL340" s="17" t="s">
        <v>557</v>
      </c>
      <c r="BM340" s="201" t="s">
        <v>2720</v>
      </c>
    </row>
    <row r="341" spans="1:65" s="2" customFormat="1" ht="24">
      <c r="A341" s="34"/>
      <c r="B341" s="35"/>
      <c r="C341" s="190" t="s">
        <v>1243</v>
      </c>
      <c r="D341" s="190" t="s">
        <v>222</v>
      </c>
      <c r="E341" s="191" t="s">
        <v>2721</v>
      </c>
      <c r="F341" s="192" t="s">
        <v>2722</v>
      </c>
      <c r="G341" s="193" t="s">
        <v>1555</v>
      </c>
      <c r="H341" s="194">
        <v>1</v>
      </c>
      <c r="I341" s="195"/>
      <c r="J341" s="196">
        <f t="shared" si="100"/>
        <v>0</v>
      </c>
      <c r="K341" s="192" t="s">
        <v>1</v>
      </c>
      <c r="L341" s="39"/>
      <c r="M341" s="197" t="s">
        <v>1</v>
      </c>
      <c r="N341" s="198" t="s">
        <v>42</v>
      </c>
      <c r="O341" s="71"/>
      <c r="P341" s="199">
        <f t="shared" si="101"/>
        <v>0</v>
      </c>
      <c r="Q341" s="199">
        <v>0</v>
      </c>
      <c r="R341" s="199">
        <f t="shared" si="102"/>
        <v>0</v>
      </c>
      <c r="S341" s="199">
        <v>0</v>
      </c>
      <c r="T341" s="200">
        <f t="shared" si="103"/>
        <v>0</v>
      </c>
      <c r="U341" s="34"/>
      <c r="V341" s="34"/>
      <c r="W341" s="34"/>
      <c r="X341" s="34"/>
      <c r="Y341" s="34"/>
      <c r="Z341" s="34"/>
      <c r="AA341" s="34"/>
      <c r="AB341" s="34"/>
      <c r="AC341" s="34"/>
      <c r="AD341" s="34"/>
      <c r="AE341" s="34"/>
      <c r="AR341" s="201" t="s">
        <v>557</v>
      </c>
      <c r="AT341" s="201" t="s">
        <v>222</v>
      </c>
      <c r="AU341" s="201" t="s">
        <v>83</v>
      </c>
      <c r="AY341" s="17" t="s">
        <v>220</v>
      </c>
      <c r="BE341" s="202">
        <f t="shared" si="104"/>
        <v>0</v>
      </c>
      <c r="BF341" s="202">
        <f t="shared" si="105"/>
        <v>0</v>
      </c>
      <c r="BG341" s="202">
        <f t="shared" si="106"/>
        <v>0</v>
      </c>
      <c r="BH341" s="202">
        <f t="shared" si="107"/>
        <v>0</v>
      </c>
      <c r="BI341" s="202">
        <f t="shared" si="108"/>
        <v>0</v>
      </c>
      <c r="BJ341" s="17" t="s">
        <v>89</v>
      </c>
      <c r="BK341" s="202">
        <f t="shared" si="109"/>
        <v>0</v>
      </c>
      <c r="BL341" s="17" t="s">
        <v>557</v>
      </c>
      <c r="BM341" s="201" t="s">
        <v>2723</v>
      </c>
    </row>
    <row r="342" spans="1:65" s="2" customFormat="1" ht="24">
      <c r="A342" s="34"/>
      <c r="B342" s="35"/>
      <c r="C342" s="190" t="s">
        <v>1250</v>
      </c>
      <c r="D342" s="190" t="s">
        <v>222</v>
      </c>
      <c r="E342" s="191" t="s">
        <v>3825</v>
      </c>
      <c r="F342" s="192" t="s">
        <v>2726</v>
      </c>
      <c r="G342" s="193" t="s">
        <v>1555</v>
      </c>
      <c r="H342" s="194">
        <v>1</v>
      </c>
      <c r="I342" s="195"/>
      <c r="J342" s="196">
        <f aca="true" t="shared" si="110" ref="J342:J343">ROUND(I342*H342,2)</f>
        <v>0</v>
      </c>
      <c r="K342" s="192" t="s">
        <v>1</v>
      </c>
      <c r="L342" s="39"/>
      <c r="M342" s="197" t="s">
        <v>1</v>
      </c>
      <c r="N342" s="198" t="s">
        <v>42</v>
      </c>
      <c r="O342" s="71"/>
      <c r="P342" s="199">
        <f t="shared" si="101"/>
        <v>0</v>
      </c>
      <c r="Q342" s="199">
        <v>0</v>
      </c>
      <c r="R342" s="199">
        <f t="shared" si="102"/>
        <v>0</v>
      </c>
      <c r="S342" s="199">
        <v>0</v>
      </c>
      <c r="T342" s="200">
        <f t="shared" si="103"/>
        <v>0</v>
      </c>
      <c r="U342" s="34"/>
      <c r="V342" s="34"/>
      <c r="W342" s="34"/>
      <c r="X342" s="34"/>
      <c r="Y342" s="34"/>
      <c r="Z342" s="34"/>
      <c r="AA342" s="34"/>
      <c r="AB342" s="34"/>
      <c r="AC342" s="34"/>
      <c r="AD342" s="34"/>
      <c r="AE342" s="34"/>
      <c r="AR342" s="201" t="s">
        <v>557</v>
      </c>
      <c r="AT342" s="201" t="s">
        <v>222</v>
      </c>
      <c r="AU342" s="201" t="s">
        <v>83</v>
      </c>
      <c r="AY342" s="17" t="s">
        <v>220</v>
      </c>
      <c r="BE342" s="202">
        <f t="shared" si="104"/>
        <v>0</v>
      </c>
      <c r="BF342" s="202">
        <f t="shared" si="105"/>
        <v>0</v>
      </c>
      <c r="BG342" s="202">
        <f t="shared" si="106"/>
        <v>0</v>
      </c>
      <c r="BH342" s="202">
        <f t="shared" si="107"/>
        <v>0</v>
      </c>
      <c r="BI342" s="202">
        <f t="shared" si="108"/>
        <v>0</v>
      </c>
      <c r="BJ342" s="17" t="s">
        <v>89</v>
      </c>
      <c r="BK342" s="202">
        <f t="shared" si="109"/>
        <v>0</v>
      </c>
      <c r="BL342" s="17" t="s">
        <v>557</v>
      </c>
      <c r="BM342" s="201" t="s">
        <v>2725</v>
      </c>
    </row>
    <row r="343" spans="1:65" s="2" customFormat="1" ht="24">
      <c r="A343" s="34"/>
      <c r="B343" s="35"/>
      <c r="C343" s="190" t="s">
        <v>1254</v>
      </c>
      <c r="D343" s="190" t="s">
        <v>222</v>
      </c>
      <c r="E343" s="191" t="s">
        <v>2724</v>
      </c>
      <c r="F343" s="192" t="s">
        <v>2728</v>
      </c>
      <c r="G343" s="193" t="s">
        <v>1555</v>
      </c>
      <c r="H343" s="194">
        <v>1</v>
      </c>
      <c r="I343" s="195"/>
      <c r="J343" s="196">
        <f t="shared" si="110"/>
        <v>0</v>
      </c>
      <c r="K343" s="192" t="s">
        <v>1</v>
      </c>
      <c r="L343" s="39"/>
      <c r="M343" s="197" t="s">
        <v>1</v>
      </c>
      <c r="N343" s="198" t="s">
        <v>42</v>
      </c>
      <c r="O343" s="71"/>
      <c r="P343" s="199">
        <f t="shared" si="101"/>
        <v>0</v>
      </c>
      <c r="Q343" s="199">
        <v>0</v>
      </c>
      <c r="R343" s="199">
        <f t="shared" si="102"/>
        <v>0</v>
      </c>
      <c r="S343" s="199">
        <v>0</v>
      </c>
      <c r="T343" s="200">
        <f t="shared" si="103"/>
        <v>0</v>
      </c>
      <c r="U343" s="34"/>
      <c r="V343" s="34"/>
      <c r="W343" s="34"/>
      <c r="X343" s="34"/>
      <c r="Y343" s="34"/>
      <c r="Z343" s="34"/>
      <c r="AA343" s="34"/>
      <c r="AB343" s="34"/>
      <c r="AC343" s="34"/>
      <c r="AD343" s="34"/>
      <c r="AE343" s="34"/>
      <c r="AR343" s="201" t="s">
        <v>557</v>
      </c>
      <c r="AT343" s="201" t="s">
        <v>222</v>
      </c>
      <c r="AU343" s="201" t="s">
        <v>83</v>
      </c>
      <c r="AY343" s="17" t="s">
        <v>220</v>
      </c>
      <c r="BE343" s="202">
        <f t="shared" si="104"/>
        <v>0</v>
      </c>
      <c r="BF343" s="202">
        <f t="shared" si="105"/>
        <v>0</v>
      </c>
      <c r="BG343" s="202">
        <f t="shared" si="106"/>
        <v>0</v>
      </c>
      <c r="BH343" s="202">
        <f t="shared" si="107"/>
        <v>0</v>
      </c>
      <c r="BI343" s="202">
        <f t="shared" si="108"/>
        <v>0</v>
      </c>
      <c r="BJ343" s="17" t="s">
        <v>89</v>
      </c>
      <c r="BK343" s="202">
        <f t="shared" si="109"/>
        <v>0</v>
      </c>
      <c r="BL343" s="17" t="s">
        <v>557</v>
      </c>
      <c r="BM343" s="201" t="s">
        <v>2727</v>
      </c>
    </row>
    <row r="344" spans="1:31" s="2" customFormat="1" ht="6.95" customHeight="1">
      <c r="A344" s="34"/>
      <c r="B344" s="54"/>
      <c r="C344" s="55"/>
      <c r="D344" s="55"/>
      <c r="E344" s="55"/>
      <c r="F344" s="55"/>
      <c r="G344" s="55"/>
      <c r="H344" s="55"/>
      <c r="I344" s="55"/>
      <c r="J344" s="55"/>
      <c r="K344" s="55"/>
      <c r="L344" s="39"/>
      <c r="M344" s="34"/>
      <c r="O344" s="34"/>
      <c r="P344" s="34"/>
      <c r="Q344" s="34"/>
      <c r="R344" s="34"/>
      <c r="S344" s="34"/>
      <c r="T344" s="34"/>
      <c r="U344" s="34"/>
      <c r="V344" s="34"/>
      <c r="W344" s="34"/>
      <c r="X344" s="34"/>
      <c r="Y344" s="34"/>
      <c r="Z344" s="34"/>
      <c r="AA344" s="34"/>
      <c r="AB344" s="34"/>
      <c r="AC344" s="34"/>
      <c r="AD344" s="34"/>
      <c r="AE344" s="34"/>
    </row>
  </sheetData>
  <sheetProtection password="DAFF" sheet="1" objects="1" scenarios="1"/>
  <autoFilter ref="C130:K343"/>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election activeCell="J16" sqref="J1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112</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ht="12.75">
      <c r="B8" s="20"/>
      <c r="D8" s="119" t="s">
        <v>172</v>
      </c>
      <c r="L8" s="20"/>
    </row>
    <row r="9" spans="2:12" s="1" customFormat="1" ht="16.5" customHeight="1">
      <c r="B9" s="20"/>
      <c r="E9" s="315" t="s">
        <v>173</v>
      </c>
      <c r="F9" s="311"/>
      <c r="G9" s="311"/>
      <c r="H9" s="311"/>
      <c r="L9" s="20"/>
    </row>
    <row r="10" spans="2:12" s="1" customFormat="1" ht="12" customHeight="1">
      <c r="B10" s="20"/>
      <c r="D10" s="119" t="s">
        <v>174</v>
      </c>
      <c r="L10" s="20"/>
    </row>
    <row r="11" spans="1:31" s="2" customFormat="1" ht="16.5" customHeight="1">
      <c r="A11" s="34"/>
      <c r="B11" s="39"/>
      <c r="C11" s="34"/>
      <c r="D11" s="34"/>
      <c r="E11" s="323" t="s">
        <v>2249</v>
      </c>
      <c r="F11" s="317"/>
      <c r="G11" s="317"/>
      <c r="H11" s="317"/>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2250</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30" customHeight="1">
      <c r="A13" s="34"/>
      <c r="B13" s="39"/>
      <c r="C13" s="34"/>
      <c r="D13" s="34"/>
      <c r="E13" s="318" t="s">
        <v>2729</v>
      </c>
      <c r="F13" s="317"/>
      <c r="G13" s="317"/>
      <c r="H13" s="317"/>
      <c r="I13" s="34"/>
      <c r="J13" s="34"/>
      <c r="K13" s="34"/>
      <c r="L13" s="51"/>
      <c r="S13" s="34"/>
      <c r="T13" s="34"/>
      <c r="U13" s="34"/>
      <c r="V13" s="34"/>
      <c r="W13" s="34"/>
      <c r="X13" s="34"/>
      <c r="Y13" s="34"/>
      <c r="Z13" s="34"/>
      <c r="AA13" s="34"/>
      <c r="AB13" s="34"/>
      <c r="AC13" s="34"/>
      <c r="AD13" s="34"/>
      <c r="AE13" s="34"/>
    </row>
    <row r="14" spans="1:31" s="2" customFormat="1" ht="12">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10" t="s">
        <v>1</v>
      </c>
      <c r="G15" s="34"/>
      <c r="H15" s="34"/>
      <c r="I15" s="119" t="s">
        <v>19</v>
      </c>
      <c r="J15" s="110"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10" t="s">
        <v>21</v>
      </c>
      <c r="G16" s="34"/>
      <c r="H16" s="34"/>
      <c r="I16" s="119" t="s">
        <v>22</v>
      </c>
      <c r="J16" s="265" t="str">
        <f>'Rekapitulace stavby'!AN8</f>
        <v>Vyplň údaj</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23</v>
      </c>
      <c r="E18" s="34"/>
      <c r="F18" s="34"/>
      <c r="G18" s="34"/>
      <c r="H18" s="34"/>
      <c r="I18" s="119" t="s">
        <v>24</v>
      </c>
      <c r="J18" s="110" t="s">
        <v>1</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10" t="s">
        <v>25</v>
      </c>
      <c r="F19" s="34"/>
      <c r="G19" s="34"/>
      <c r="H19" s="34"/>
      <c r="I19" s="119" t="s">
        <v>26</v>
      </c>
      <c r="J19" s="110"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27</v>
      </c>
      <c r="E21" s="34"/>
      <c r="F21" s="34"/>
      <c r="G21" s="34"/>
      <c r="H21" s="34"/>
      <c r="I21" s="119" t="s">
        <v>24</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19" t="str">
        <f>'Rekapitulace stavby'!E14</f>
        <v>Vyplň údaj</v>
      </c>
      <c r="F22" s="320"/>
      <c r="G22" s="320"/>
      <c r="H22" s="320"/>
      <c r="I22" s="119" t="s">
        <v>26</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29</v>
      </c>
      <c r="E24" s="34"/>
      <c r="F24" s="34"/>
      <c r="G24" s="34"/>
      <c r="H24" s="34"/>
      <c r="I24" s="119" t="s">
        <v>24</v>
      </c>
      <c r="J24" s="110" t="s">
        <v>1</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10" t="s">
        <v>30</v>
      </c>
      <c r="F25" s="34"/>
      <c r="G25" s="34"/>
      <c r="H25" s="34"/>
      <c r="I25" s="119" t="s">
        <v>26</v>
      </c>
      <c r="J25" s="110" t="s">
        <v>1</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32</v>
      </c>
      <c r="E27" s="34"/>
      <c r="F27" s="34"/>
      <c r="G27" s="34"/>
      <c r="H27" s="34"/>
      <c r="I27" s="119" t="s">
        <v>24</v>
      </c>
      <c r="J27" s="110" t="str">
        <f>IF('Rekapitulace stavby'!AN19="","",'Rekapitulace stavby'!AN19)</f>
        <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10" t="str">
        <f>IF('Rekapitulace stavby'!E20="","",'Rekapitulace stavby'!E20)</f>
        <v xml:space="preserve"> </v>
      </c>
      <c r="F28" s="34"/>
      <c r="G28" s="34"/>
      <c r="H28" s="34"/>
      <c r="I28" s="119" t="s">
        <v>26</v>
      </c>
      <c r="J28" s="110" t="str">
        <f>IF('Rekapitulace stavby'!AN20="","",'Rekapitulace stavby'!AN20)</f>
        <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34</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0"/>
      <c r="B31" s="121"/>
      <c r="C31" s="120"/>
      <c r="D31" s="120"/>
      <c r="E31" s="321" t="s">
        <v>2730</v>
      </c>
      <c r="F31" s="321"/>
      <c r="G31" s="321"/>
      <c r="H31" s="321"/>
      <c r="I31" s="120"/>
      <c r="J31" s="120"/>
      <c r="K31" s="120"/>
      <c r="L31" s="122"/>
      <c r="S31" s="120"/>
      <c r="T31" s="120"/>
      <c r="U31" s="120"/>
      <c r="V31" s="120"/>
      <c r="W31" s="120"/>
      <c r="X31" s="120"/>
      <c r="Y31" s="120"/>
      <c r="Z31" s="120"/>
      <c r="AA31" s="120"/>
      <c r="AB31" s="120"/>
      <c r="AC31" s="120"/>
      <c r="AD31" s="120"/>
      <c r="AE31" s="120"/>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25.35" customHeight="1">
      <c r="A34" s="34"/>
      <c r="B34" s="39"/>
      <c r="C34" s="34"/>
      <c r="D34" s="124" t="s">
        <v>36</v>
      </c>
      <c r="E34" s="34"/>
      <c r="F34" s="34"/>
      <c r="G34" s="34"/>
      <c r="H34" s="34"/>
      <c r="I34" s="34"/>
      <c r="J34" s="125">
        <f>ROUND(J125,2)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3"/>
      <c r="E35" s="123"/>
      <c r="F35" s="123"/>
      <c r="G35" s="123"/>
      <c r="H35" s="123"/>
      <c r="I35" s="123"/>
      <c r="J35" s="123"/>
      <c r="K35" s="123"/>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6" t="s">
        <v>38</v>
      </c>
      <c r="G36" s="34"/>
      <c r="H36" s="34"/>
      <c r="I36" s="126" t="s">
        <v>37</v>
      </c>
      <c r="J36" s="126" t="s">
        <v>39</v>
      </c>
      <c r="K36" s="34"/>
      <c r="L36" s="51"/>
      <c r="S36" s="34"/>
      <c r="T36" s="34"/>
      <c r="U36" s="34"/>
      <c r="V36" s="34"/>
      <c r="W36" s="34"/>
      <c r="X36" s="34"/>
      <c r="Y36" s="34"/>
      <c r="Z36" s="34"/>
      <c r="AA36" s="34"/>
      <c r="AB36" s="34"/>
      <c r="AC36" s="34"/>
      <c r="AD36" s="34"/>
      <c r="AE36" s="34"/>
    </row>
    <row r="37" spans="1:31" s="2" customFormat="1" ht="14.45" customHeight="1">
      <c r="A37" s="34"/>
      <c r="B37" s="39"/>
      <c r="C37" s="34"/>
      <c r="D37" s="127" t="s">
        <v>40</v>
      </c>
      <c r="E37" s="119" t="s">
        <v>41</v>
      </c>
      <c r="F37" s="128">
        <f>ROUND((SUM(BE125:BE148)),2)</f>
        <v>0</v>
      </c>
      <c r="G37" s="34"/>
      <c r="H37" s="34"/>
      <c r="I37" s="129">
        <v>0.21</v>
      </c>
      <c r="J37" s="128">
        <f>ROUND(((SUM(BE125:BE148))*I37),2)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42</v>
      </c>
      <c r="F38" s="128">
        <f>ROUND((SUM(BF125:BF148)),2)</f>
        <v>0</v>
      </c>
      <c r="G38" s="34"/>
      <c r="H38" s="34"/>
      <c r="I38" s="129">
        <v>0.15</v>
      </c>
      <c r="J38" s="128">
        <f>ROUND(((SUM(BF125:BF148))*I38),2)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8">
        <f>ROUND((SUM(BG125:BG148)),2)</f>
        <v>0</v>
      </c>
      <c r="G39" s="34"/>
      <c r="H39" s="34"/>
      <c r="I39" s="129">
        <v>0.21</v>
      </c>
      <c r="J39" s="128">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44</v>
      </c>
      <c r="F40" s="128">
        <f>ROUND((SUM(BH125:BH148)),2)</f>
        <v>0</v>
      </c>
      <c r="G40" s="34"/>
      <c r="H40" s="34"/>
      <c r="I40" s="129">
        <v>0.15</v>
      </c>
      <c r="J40" s="128">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45</v>
      </c>
      <c r="F41" s="128">
        <f>ROUND((SUM(BI125:BI148)),2)</f>
        <v>0</v>
      </c>
      <c r="G41" s="34"/>
      <c r="H41" s="34"/>
      <c r="I41" s="129">
        <v>0</v>
      </c>
      <c r="J41" s="128">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0"/>
      <c r="D43" s="131" t="s">
        <v>46</v>
      </c>
      <c r="E43" s="132"/>
      <c r="F43" s="132"/>
      <c r="G43" s="133" t="s">
        <v>47</v>
      </c>
      <c r="H43" s="134" t="s">
        <v>48</v>
      </c>
      <c r="I43" s="132"/>
      <c r="J43" s="135">
        <f>SUM(J34:J41)</f>
        <v>0</v>
      </c>
      <c r="K43" s="136"/>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2:12" s="1" customFormat="1" ht="16.5" customHeight="1">
      <c r="B87" s="21"/>
      <c r="C87" s="22"/>
      <c r="D87" s="22"/>
      <c r="E87" s="313" t="s">
        <v>173</v>
      </c>
      <c r="F87" s="296"/>
      <c r="G87" s="296"/>
      <c r="H87" s="296"/>
      <c r="I87" s="22"/>
      <c r="J87" s="22"/>
      <c r="K87" s="22"/>
      <c r="L87" s="20"/>
    </row>
    <row r="88" spans="2:12" s="1" customFormat="1" ht="12" customHeight="1">
      <c r="B88" s="21"/>
      <c r="C88" s="29" t="s">
        <v>174</v>
      </c>
      <c r="D88" s="22"/>
      <c r="E88" s="22"/>
      <c r="F88" s="22"/>
      <c r="G88" s="22"/>
      <c r="H88" s="22"/>
      <c r="I88" s="22"/>
      <c r="J88" s="22"/>
      <c r="K88" s="22"/>
      <c r="L88" s="20"/>
    </row>
    <row r="89" spans="1:31" s="2" customFormat="1" ht="16.5" customHeight="1">
      <c r="A89" s="34"/>
      <c r="B89" s="35"/>
      <c r="C89" s="36"/>
      <c r="D89" s="36"/>
      <c r="E89" s="322" t="s">
        <v>2249</v>
      </c>
      <c r="F89" s="312"/>
      <c r="G89" s="312"/>
      <c r="H89" s="312"/>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2250</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30" customHeight="1">
      <c r="A91" s="34"/>
      <c r="B91" s="35"/>
      <c r="C91" s="36"/>
      <c r="D91" s="36"/>
      <c r="E91" s="274" t="str">
        <f>E13</f>
        <v>01.6.2 - SO 01- Zdravotnický přivolávací systém (ZPS) - dodávka</v>
      </c>
      <c r="F91" s="312"/>
      <c r="G91" s="312"/>
      <c r="H91" s="312"/>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Hradec Králové-Roudnička </v>
      </c>
      <c r="G93" s="36"/>
      <c r="H93" s="36"/>
      <c r="I93" s="29" t="s">
        <v>22</v>
      </c>
      <c r="J93" s="66" t="str">
        <f>IF(J16="","",J16)</f>
        <v>Vyplň údaj</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23</v>
      </c>
      <c r="D95" s="36"/>
      <c r="E95" s="36"/>
      <c r="F95" s="27" t="str">
        <f>E19</f>
        <v>Královéhradecký kraj</v>
      </c>
      <c r="G95" s="36"/>
      <c r="H95" s="36"/>
      <c r="I95" s="29" t="s">
        <v>29</v>
      </c>
      <c r="J95" s="32" t="str">
        <f>E25</f>
        <v>Pridos Hradec Králové</v>
      </c>
      <c r="K95" s="36"/>
      <c r="L95" s="51"/>
      <c r="S95" s="34"/>
      <c r="T95" s="34"/>
      <c r="U95" s="34"/>
      <c r="V95" s="34"/>
      <c r="W95" s="34"/>
      <c r="X95" s="34"/>
      <c r="Y95" s="34"/>
      <c r="Z95" s="34"/>
      <c r="AA95" s="34"/>
      <c r="AB95" s="34"/>
      <c r="AC95" s="34"/>
      <c r="AD95" s="34"/>
      <c r="AE95" s="34"/>
    </row>
    <row r="96" spans="1:31" s="2" customFormat="1" ht="15.2" customHeight="1">
      <c r="A96" s="34"/>
      <c r="B96" s="35"/>
      <c r="C96" s="29" t="s">
        <v>27</v>
      </c>
      <c r="D96" s="36"/>
      <c r="E96" s="36"/>
      <c r="F96" s="27" t="str">
        <f>IF(E22="","",E22)</f>
        <v>Vyplň údaj</v>
      </c>
      <c r="G96" s="36"/>
      <c r="H96" s="36"/>
      <c r="I96" s="29" t="s">
        <v>32</v>
      </c>
      <c r="J96" s="32" t="str">
        <f>E28</f>
        <v xml:space="preserve"> </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8" t="s">
        <v>177</v>
      </c>
      <c r="D98" s="149"/>
      <c r="E98" s="149"/>
      <c r="F98" s="149"/>
      <c r="G98" s="149"/>
      <c r="H98" s="149"/>
      <c r="I98" s="149"/>
      <c r="J98" s="150" t="s">
        <v>178</v>
      </c>
      <c r="K98" s="149"/>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1" t="s">
        <v>179</v>
      </c>
      <c r="D100" s="36"/>
      <c r="E100" s="36"/>
      <c r="F100" s="36"/>
      <c r="G100" s="36"/>
      <c r="H100" s="36"/>
      <c r="I100" s="36"/>
      <c r="J100" s="84">
        <f>J125</f>
        <v>0</v>
      </c>
      <c r="K100" s="36"/>
      <c r="L100" s="51"/>
      <c r="S100" s="34"/>
      <c r="T100" s="34"/>
      <c r="U100" s="34"/>
      <c r="V100" s="34"/>
      <c r="W100" s="34"/>
      <c r="X100" s="34"/>
      <c r="Y100" s="34"/>
      <c r="Z100" s="34"/>
      <c r="AA100" s="34"/>
      <c r="AB100" s="34"/>
      <c r="AC100" s="34"/>
      <c r="AD100" s="34"/>
      <c r="AE100" s="34"/>
      <c r="AU100" s="17" t="s">
        <v>180</v>
      </c>
    </row>
    <row r="101" spans="2:12" s="9" customFormat="1" ht="24.95" customHeight="1">
      <c r="B101" s="152"/>
      <c r="C101" s="153"/>
      <c r="D101" s="154" t="s">
        <v>2731</v>
      </c>
      <c r="E101" s="155"/>
      <c r="F101" s="155"/>
      <c r="G101" s="155"/>
      <c r="H101" s="155"/>
      <c r="I101" s="155"/>
      <c r="J101" s="156">
        <f>J126</f>
        <v>0</v>
      </c>
      <c r="K101" s="153"/>
      <c r="L101" s="157"/>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205</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13" t="str">
        <f>E7</f>
        <v>Centrum pro osoby se zdravotním postižením</v>
      </c>
      <c r="F111" s="314"/>
      <c r="G111" s="314"/>
      <c r="H111" s="314"/>
      <c r="I111" s="36"/>
      <c r="J111" s="36"/>
      <c r="K111" s="36"/>
      <c r="L111" s="51"/>
      <c r="S111" s="34"/>
      <c r="T111" s="34"/>
      <c r="U111" s="34"/>
      <c r="V111" s="34"/>
      <c r="W111" s="34"/>
      <c r="X111" s="34"/>
      <c r="Y111" s="34"/>
      <c r="Z111" s="34"/>
      <c r="AA111" s="34"/>
      <c r="AB111" s="34"/>
      <c r="AC111" s="34"/>
      <c r="AD111" s="34"/>
      <c r="AE111" s="34"/>
    </row>
    <row r="112" spans="2:12" s="1" customFormat="1" ht="12" customHeight="1">
      <c r="B112" s="21"/>
      <c r="C112" s="29" t="s">
        <v>172</v>
      </c>
      <c r="D112" s="22"/>
      <c r="E112" s="22"/>
      <c r="F112" s="22"/>
      <c r="G112" s="22"/>
      <c r="H112" s="22"/>
      <c r="I112" s="22"/>
      <c r="J112" s="22"/>
      <c r="K112" s="22"/>
      <c r="L112" s="20"/>
    </row>
    <row r="113" spans="2:12" s="1" customFormat="1" ht="16.5" customHeight="1">
      <c r="B113" s="21"/>
      <c r="C113" s="22"/>
      <c r="D113" s="22"/>
      <c r="E113" s="313" t="s">
        <v>173</v>
      </c>
      <c r="F113" s="296"/>
      <c r="G113" s="296"/>
      <c r="H113" s="296"/>
      <c r="I113" s="22"/>
      <c r="J113" s="22"/>
      <c r="K113" s="22"/>
      <c r="L113" s="20"/>
    </row>
    <row r="114" spans="2:12" s="1" customFormat="1" ht="12" customHeight="1">
      <c r="B114" s="21"/>
      <c r="C114" s="29" t="s">
        <v>174</v>
      </c>
      <c r="D114" s="22"/>
      <c r="E114" s="22"/>
      <c r="F114" s="22"/>
      <c r="G114" s="22"/>
      <c r="H114" s="22"/>
      <c r="I114" s="22"/>
      <c r="J114" s="22"/>
      <c r="K114" s="22"/>
      <c r="L114" s="20"/>
    </row>
    <row r="115" spans="1:31" s="2" customFormat="1" ht="16.5" customHeight="1">
      <c r="A115" s="34"/>
      <c r="B115" s="35"/>
      <c r="C115" s="36"/>
      <c r="D115" s="36"/>
      <c r="E115" s="322" t="s">
        <v>2249</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2250</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30" customHeight="1">
      <c r="A117" s="34"/>
      <c r="B117" s="35"/>
      <c r="C117" s="36"/>
      <c r="D117" s="36"/>
      <c r="E117" s="274" t="str">
        <f>E13</f>
        <v>01.6.2 - SO 01- Zdravotnický přivolávací systém (ZPS) - dodávka</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F16</f>
        <v xml:space="preserve">Hradec Králové-Roudnička </v>
      </c>
      <c r="G119" s="36"/>
      <c r="H119" s="36"/>
      <c r="I119" s="29" t="s">
        <v>22</v>
      </c>
      <c r="J119" s="66" t="str">
        <f>IF(J16="","",J16)</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E19</f>
        <v>Královéhradecký kraj</v>
      </c>
      <c r="G121" s="36"/>
      <c r="H121" s="36"/>
      <c r="I121" s="29" t="s">
        <v>29</v>
      </c>
      <c r="J121" s="32" t="str">
        <f>E25</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IF(E22="","",E22)</f>
        <v>Vyplň údaj</v>
      </c>
      <c r="G122" s="36"/>
      <c r="H122" s="36"/>
      <c r="I122" s="29" t="s">
        <v>32</v>
      </c>
      <c r="J122" s="32" t="str">
        <f>E28</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f>
        <v>0</v>
      </c>
      <c r="Q125" s="79"/>
      <c r="R125" s="171">
        <f>R126</f>
        <v>0</v>
      </c>
      <c r="S125" s="79"/>
      <c r="T125" s="172">
        <f>T126</f>
        <v>0</v>
      </c>
      <c r="U125" s="34"/>
      <c r="V125" s="34"/>
      <c r="W125" s="34"/>
      <c r="X125" s="34"/>
      <c r="Y125" s="34"/>
      <c r="Z125" s="34"/>
      <c r="AA125" s="34"/>
      <c r="AB125" s="34"/>
      <c r="AC125" s="34"/>
      <c r="AD125" s="34"/>
      <c r="AE125" s="34"/>
      <c r="AT125" s="17" t="s">
        <v>75</v>
      </c>
      <c r="AU125" s="17" t="s">
        <v>180</v>
      </c>
      <c r="BK125" s="173">
        <f>BK126</f>
        <v>0</v>
      </c>
    </row>
    <row r="126" spans="2:63" s="12" customFormat="1" ht="25.9" customHeight="1">
      <c r="B126" s="174"/>
      <c r="C126" s="175"/>
      <c r="D126" s="176" t="s">
        <v>75</v>
      </c>
      <c r="E126" s="177" t="s">
        <v>1776</v>
      </c>
      <c r="F126" s="177" t="s">
        <v>2732</v>
      </c>
      <c r="G126" s="175"/>
      <c r="H126" s="175"/>
      <c r="I126" s="178"/>
      <c r="J126" s="179">
        <f>BK126</f>
        <v>0</v>
      </c>
      <c r="K126" s="175"/>
      <c r="L126" s="180"/>
      <c r="M126" s="181"/>
      <c r="N126" s="182"/>
      <c r="O126" s="182"/>
      <c r="P126" s="183">
        <f>SUM(P127:P148)</f>
        <v>0</v>
      </c>
      <c r="Q126" s="182"/>
      <c r="R126" s="183">
        <f>SUM(R127:R148)</f>
        <v>0</v>
      </c>
      <c r="S126" s="182"/>
      <c r="T126" s="184">
        <f>SUM(T127:T148)</f>
        <v>0</v>
      </c>
      <c r="AR126" s="185" t="s">
        <v>83</v>
      </c>
      <c r="AT126" s="186" t="s">
        <v>75</v>
      </c>
      <c r="AU126" s="186" t="s">
        <v>76</v>
      </c>
      <c r="AY126" s="185" t="s">
        <v>220</v>
      </c>
      <c r="BK126" s="187">
        <f>SUM(BK127:BK148)</f>
        <v>0</v>
      </c>
    </row>
    <row r="127" spans="1:65" s="2" customFormat="1" ht="16.5" customHeight="1">
      <c r="A127" s="34"/>
      <c r="B127" s="35"/>
      <c r="C127" s="190" t="s">
        <v>83</v>
      </c>
      <c r="D127" s="190" t="s">
        <v>222</v>
      </c>
      <c r="E127" s="191" t="s">
        <v>2733</v>
      </c>
      <c r="F127" s="192" t="s">
        <v>2734</v>
      </c>
      <c r="G127" s="193" t="s">
        <v>867</v>
      </c>
      <c r="H127" s="194">
        <v>1</v>
      </c>
      <c r="I127" s="195"/>
      <c r="J127" s="196">
        <f aca="true" t="shared" si="0" ref="J127:J148">ROUND(I127*H127,2)</f>
        <v>0</v>
      </c>
      <c r="K127" s="192" t="s">
        <v>1</v>
      </c>
      <c r="L127" s="39"/>
      <c r="M127" s="197" t="s">
        <v>1</v>
      </c>
      <c r="N127" s="198" t="s">
        <v>42</v>
      </c>
      <c r="O127" s="71"/>
      <c r="P127" s="199">
        <f aca="true" t="shared" si="1" ref="P127:P148">O127*H127</f>
        <v>0</v>
      </c>
      <c r="Q127" s="199">
        <v>0</v>
      </c>
      <c r="R127" s="199">
        <f aca="true" t="shared" si="2" ref="R127:R148">Q127*H127</f>
        <v>0</v>
      </c>
      <c r="S127" s="199">
        <v>0</v>
      </c>
      <c r="T127" s="200">
        <f aca="true" t="shared" si="3" ref="T127:T148">S127*H127</f>
        <v>0</v>
      </c>
      <c r="U127" s="34"/>
      <c r="V127" s="34"/>
      <c r="W127" s="34"/>
      <c r="X127" s="34"/>
      <c r="Y127" s="34"/>
      <c r="Z127" s="34"/>
      <c r="AA127" s="34"/>
      <c r="AB127" s="34"/>
      <c r="AC127" s="34"/>
      <c r="AD127" s="34"/>
      <c r="AE127" s="34"/>
      <c r="AR127" s="201" t="s">
        <v>557</v>
      </c>
      <c r="AT127" s="201" t="s">
        <v>222</v>
      </c>
      <c r="AU127" s="201" t="s">
        <v>83</v>
      </c>
      <c r="AY127" s="17" t="s">
        <v>220</v>
      </c>
      <c r="BE127" s="202">
        <f aca="true" t="shared" si="4" ref="BE127:BE148">IF(N127="základní",J127,0)</f>
        <v>0</v>
      </c>
      <c r="BF127" s="202">
        <f aca="true" t="shared" si="5" ref="BF127:BF148">IF(N127="snížená",J127,0)</f>
        <v>0</v>
      </c>
      <c r="BG127" s="202">
        <f aca="true" t="shared" si="6" ref="BG127:BG148">IF(N127="zákl. přenesená",J127,0)</f>
        <v>0</v>
      </c>
      <c r="BH127" s="202">
        <f aca="true" t="shared" si="7" ref="BH127:BH148">IF(N127="sníž. přenesená",J127,0)</f>
        <v>0</v>
      </c>
      <c r="BI127" s="202">
        <f aca="true" t="shared" si="8" ref="BI127:BI148">IF(N127="nulová",J127,0)</f>
        <v>0</v>
      </c>
      <c r="BJ127" s="17" t="s">
        <v>89</v>
      </c>
      <c r="BK127" s="202">
        <f aca="true" t="shared" si="9" ref="BK127:BK148">ROUND(I127*H127,2)</f>
        <v>0</v>
      </c>
      <c r="BL127" s="17" t="s">
        <v>557</v>
      </c>
      <c r="BM127" s="201" t="s">
        <v>89</v>
      </c>
    </row>
    <row r="128" spans="1:65" s="2" customFormat="1" ht="24" customHeight="1">
      <c r="A128" s="34"/>
      <c r="B128" s="35"/>
      <c r="C128" s="190" t="s">
        <v>89</v>
      </c>
      <c r="D128" s="190" t="s">
        <v>222</v>
      </c>
      <c r="E128" s="191" t="s">
        <v>2735</v>
      </c>
      <c r="F128" s="262" t="s">
        <v>3842</v>
      </c>
      <c r="G128" s="193" t="s">
        <v>867</v>
      </c>
      <c r="H128" s="194">
        <v>1</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557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557</v>
      </c>
      <c r="BM128" s="201" t="s">
        <v>227</v>
      </c>
    </row>
    <row r="129" spans="1:65" s="2" customFormat="1" ht="36" customHeight="1">
      <c r="A129" s="34"/>
      <c r="B129" s="35"/>
      <c r="C129" s="190" t="s">
        <v>108</v>
      </c>
      <c r="D129" s="190" t="s">
        <v>222</v>
      </c>
      <c r="E129" s="191" t="s">
        <v>2736</v>
      </c>
      <c r="F129" s="192" t="s">
        <v>3861</v>
      </c>
      <c r="G129" s="193" t="s">
        <v>867</v>
      </c>
      <c r="H129" s="194">
        <v>33</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557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557</v>
      </c>
      <c r="BM129" s="201" t="s">
        <v>250</v>
      </c>
    </row>
    <row r="130" spans="1:65" s="2" customFormat="1" ht="24" customHeight="1">
      <c r="A130" s="34"/>
      <c r="B130" s="35"/>
      <c r="C130" s="190" t="s">
        <v>227</v>
      </c>
      <c r="D130" s="190" t="s">
        <v>222</v>
      </c>
      <c r="E130" s="191" t="s">
        <v>2737</v>
      </c>
      <c r="F130" s="192" t="s">
        <v>3843</v>
      </c>
      <c r="G130" s="193" t="s">
        <v>867</v>
      </c>
      <c r="H130" s="194">
        <v>18</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557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557</v>
      </c>
      <c r="BM130" s="201" t="s">
        <v>262</v>
      </c>
    </row>
    <row r="131" spans="1:65" s="2" customFormat="1" ht="24" customHeight="1">
      <c r="A131" s="34"/>
      <c r="B131" s="35"/>
      <c r="C131" s="190" t="s">
        <v>243</v>
      </c>
      <c r="D131" s="190" t="s">
        <v>222</v>
      </c>
      <c r="E131" s="191" t="s">
        <v>2738</v>
      </c>
      <c r="F131" s="192" t="s">
        <v>3844</v>
      </c>
      <c r="G131" s="193" t="s">
        <v>867</v>
      </c>
      <c r="H131" s="194">
        <v>18</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557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557</v>
      </c>
      <c r="BM131" s="201" t="s">
        <v>161</v>
      </c>
    </row>
    <row r="132" spans="1:65" s="2" customFormat="1" ht="24" customHeight="1">
      <c r="A132" s="34"/>
      <c r="B132" s="35"/>
      <c r="C132" s="190" t="s">
        <v>250</v>
      </c>
      <c r="D132" s="190" t="s">
        <v>222</v>
      </c>
      <c r="E132" s="191" t="s">
        <v>2739</v>
      </c>
      <c r="F132" s="192" t="s">
        <v>3845</v>
      </c>
      <c r="G132" s="193" t="s">
        <v>867</v>
      </c>
      <c r="H132" s="194">
        <v>18</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557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557</v>
      </c>
      <c r="BM132" s="201" t="s">
        <v>167</v>
      </c>
    </row>
    <row r="133" spans="1:65" s="2" customFormat="1" ht="24" customHeight="1">
      <c r="A133" s="34"/>
      <c r="B133" s="35"/>
      <c r="C133" s="190" t="s">
        <v>255</v>
      </c>
      <c r="D133" s="190" t="s">
        <v>222</v>
      </c>
      <c r="E133" s="191" t="s">
        <v>2740</v>
      </c>
      <c r="F133" s="192" t="s">
        <v>3846</v>
      </c>
      <c r="G133" s="193" t="s">
        <v>867</v>
      </c>
      <c r="H133" s="194">
        <v>1</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557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557</v>
      </c>
      <c r="BM133" s="201" t="s">
        <v>290</v>
      </c>
    </row>
    <row r="134" spans="1:65" s="2" customFormat="1" ht="24" customHeight="1">
      <c r="A134" s="34"/>
      <c r="B134" s="35"/>
      <c r="C134" s="190" t="s">
        <v>262</v>
      </c>
      <c r="D134" s="190" t="s">
        <v>222</v>
      </c>
      <c r="E134" s="191" t="s">
        <v>2741</v>
      </c>
      <c r="F134" s="192" t="s">
        <v>3847</v>
      </c>
      <c r="G134" s="193" t="s">
        <v>867</v>
      </c>
      <c r="H134" s="194">
        <v>7</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557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557</v>
      </c>
      <c r="BM134" s="201" t="s">
        <v>298</v>
      </c>
    </row>
    <row r="135" spans="1:65" s="2" customFormat="1" ht="24" customHeight="1">
      <c r="A135" s="34"/>
      <c r="B135" s="35"/>
      <c r="C135" s="190" t="s">
        <v>267</v>
      </c>
      <c r="D135" s="190" t="s">
        <v>222</v>
      </c>
      <c r="E135" s="191" t="s">
        <v>2742</v>
      </c>
      <c r="F135" s="192" t="s">
        <v>3848</v>
      </c>
      <c r="G135" s="193" t="s">
        <v>867</v>
      </c>
      <c r="H135" s="194">
        <v>25</v>
      </c>
      <c r="I135" s="195"/>
      <c r="J135" s="196">
        <f t="shared" si="0"/>
        <v>0</v>
      </c>
      <c r="K135" s="192" t="s">
        <v>1</v>
      </c>
      <c r="L135" s="39"/>
      <c r="M135" s="197" t="s">
        <v>1</v>
      </c>
      <c r="N135" s="198" t="s">
        <v>42</v>
      </c>
      <c r="O135" s="71"/>
      <c r="P135" s="199">
        <f t="shared" si="1"/>
        <v>0</v>
      </c>
      <c r="Q135" s="199">
        <v>0</v>
      </c>
      <c r="R135" s="199">
        <f t="shared" si="2"/>
        <v>0</v>
      </c>
      <c r="S135" s="199">
        <v>0</v>
      </c>
      <c r="T135" s="200">
        <f t="shared" si="3"/>
        <v>0</v>
      </c>
      <c r="U135" s="34"/>
      <c r="V135" s="34"/>
      <c r="W135" s="34"/>
      <c r="X135" s="34"/>
      <c r="Y135" s="34"/>
      <c r="Z135" s="34"/>
      <c r="AA135" s="34"/>
      <c r="AB135" s="34"/>
      <c r="AC135" s="34"/>
      <c r="AD135" s="34"/>
      <c r="AE135" s="34"/>
      <c r="AR135" s="201" t="s">
        <v>557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557</v>
      </c>
      <c r="BM135" s="201" t="s">
        <v>311</v>
      </c>
    </row>
    <row r="136" spans="1:65" s="2" customFormat="1" ht="24" customHeight="1">
      <c r="A136" s="34"/>
      <c r="B136" s="35"/>
      <c r="C136" s="190" t="s">
        <v>161</v>
      </c>
      <c r="D136" s="190" t="s">
        <v>222</v>
      </c>
      <c r="E136" s="191" t="s">
        <v>2743</v>
      </c>
      <c r="F136" s="192" t="s">
        <v>3849</v>
      </c>
      <c r="G136" s="193" t="s">
        <v>867</v>
      </c>
      <c r="H136" s="194">
        <v>32</v>
      </c>
      <c r="I136" s="195"/>
      <c r="J136" s="196">
        <f t="shared" si="0"/>
        <v>0</v>
      </c>
      <c r="K136" s="192" t="s">
        <v>1</v>
      </c>
      <c r="L136" s="39"/>
      <c r="M136" s="197" t="s">
        <v>1</v>
      </c>
      <c r="N136" s="198" t="s">
        <v>42</v>
      </c>
      <c r="O136" s="71"/>
      <c r="P136" s="199">
        <f t="shared" si="1"/>
        <v>0</v>
      </c>
      <c r="Q136" s="199">
        <v>0</v>
      </c>
      <c r="R136" s="199">
        <f t="shared" si="2"/>
        <v>0</v>
      </c>
      <c r="S136" s="199">
        <v>0</v>
      </c>
      <c r="T136" s="200">
        <f t="shared" si="3"/>
        <v>0</v>
      </c>
      <c r="U136" s="34"/>
      <c r="V136" s="34"/>
      <c r="W136" s="34"/>
      <c r="X136" s="34"/>
      <c r="Y136" s="34"/>
      <c r="Z136" s="34"/>
      <c r="AA136" s="34"/>
      <c r="AB136" s="34"/>
      <c r="AC136" s="34"/>
      <c r="AD136" s="34"/>
      <c r="AE136" s="34"/>
      <c r="AR136" s="201" t="s">
        <v>557</v>
      </c>
      <c r="AT136" s="201" t="s">
        <v>222</v>
      </c>
      <c r="AU136" s="201" t="s">
        <v>83</v>
      </c>
      <c r="AY136" s="17" t="s">
        <v>220</v>
      </c>
      <c r="BE136" s="202">
        <f t="shared" si="4"/>
        <v>0</v>
      </c>
      <c r="BF136" s="202">
        <f t="shared" si="5"/>
        <v>0</v>
      </c>
      <c r="BG136" s="202">
        <f t="shared" si="6"/>
        <v>0</v>
      </c>
      <c r="BH136" s="202">
        <f t="shared" si="7"/>
        <v>0</v>
      </c>
      <c r="BI136" s="202">
        <f t="shared" si="8"/>
        <v>0</v>
      </c>
      <c r="BJ136" s="17" t="s">
        <v>89</v>
      </c>
      <c r="BK136" s="202">
        <f t="shared" si="9"/>
        <v>0</v>
      </c>
      <c r="BL136" s="17" t="s">
        <v>557</v>
      </c>
      <c r="BM136" s="201" t="s">
        <v>321</v>
      </c>
    </row>
    <row r="137" spans="1:65" s="2" customFormat="1" ht="24" customHeight="1">
      <c r="A137" s="34"/>
      <c r="B137" s="35"/>
      <c r="C137" s="190" t="s">
        <v>164</v>
      </c>
      <c r="D137" s="190" t="s">
        <v>222</v>
      </c>
      <c r="E137" s="191" t="s">
        <v>2744</v>
      </c>
      <c r="F137" s="192" t="s">
        <v>3850</v>
      </c>
      <c r="G137" s="193" t="s">
        <v>867</v>
      </c>
      <c r="H137" s="194">
        <v>18</v>
      </c>
      <c r="I137" s="195"/>
      <c r="J137" s="196">
        <f t="shared" si="0"/>
        <v>0</v>
      </c>
      <c r="K137" s="192" t="s">
        <v>1</v>
      </c>
      <c r="L137" s="39"/>
      <c r="M137" s="197" t="s">
        <v>1</v>
      </c>
      <c r="N137" s="198" t="s">
        <v>42</v>
      </c>
      <c r="O137" s="71"/>
      <c r="P137" s="199">
        <f t="shared" si="1"/>
        <v>0</v>
      </c>
      <c r="Q137" s="199">
        <v>0</v>
      </c>
      <c r="R137" s="199">
        <f t="shared" si="2"/>
        <v>0</v>
      </c>
      <c r="S137" s="199">
        <v>0</v>
      </c>
      <c r="T137" s="200">
        <f t="shared" si="3"/>
        <v>0</v>
      </c>
      <c r="U137" s="34"/>
      <c r="V137" s="34"/>
      <c r="W137" s="34"/>
      <c r="X137" s="34"/>
      <c r="Y137" s="34"/>
      <c r="Z137" s="34"/>
      <c r="AA137" s="34"/>
      <c r="AB137" s="34"/>
      <c r="AC137" s="34"/>
      <c r="AD137" s="34"/>
      <c r="AE137" s="34"/>
      <c r="AR137" s="201" t="s">
        <v>557</v>
      </c>
      <c r="AT137" s="201" t="s">
        <v>222</v>
      </c>
      <c r="AU137" s="201" t="s">
        <v>83</v>
      </c>
      <c r="AY137" s="17" t="s">
        <v>220</v>
      </c>
      <c r="BE137" s="202">
        <f t="shared" si="4"/>
        <v>0</v>
      </c>
      <c r="BF137" s="202">
        <f t="shared" si="5"/>
        <v>0</v>
      </c>
      <c r="BG137" s="202">
        <f t="shared" si="6"/>
        <v>0</v>
      </c>
      <c r="BH137" s="202">
        <f t="shared" si="7"/>
        <v>0</v>
      </c>
      <c r="BI137" s="202">
        <f t="shared" si="8"/>
        <v>0</v>
      </c>
      <c r="BJ137" s="17" t="s">
        <v>89</v>
      </c>
      <c r="BK137" s="202">
        <f t="shared" si="9"/>
        <v>0</v>
      </c>
      <c r="BL137" s="17" t="s">
        <v>557</v>
      </c>
      <c r="BM137" s="201" t="s">
        <v>330</v>
      </c>
    </row>
    <row r="138" spans="1:65" s="2" customFormat="1" ht="24" customHeight="1">
      <c r="A138" s="34"/>
      <c r="B138" s="35"/>
      <c r="C138" s="190" t="s">
        <v>167</v>
      </c>
      <c r="D138" s="190" t="s">
        <v>222</v>
      </c>
      <c r="E138" s="191" t="s">
        <v>2745</v>
      </c>
      <c r="F138" s="192" t="s">
        <v>3851</v>
      </c>
      <c r="G138" s="193" t="s">
        <v>867</v>
      </c>
      <c r="H138" s="194">
        <v>1</v>
      </c>
      <c r="I138" s="195"/>
      <c r="J138" s="196">
        <f t="shared" si="0"/>
        <v>0</v>
      </c>
      <c r="K138" s="192" t="s">
        <v>1</v>
      </c>
      <c r="L138" s="39"/>
      <c r="M138" s="197" t="s">
        <v>1</v>
      </c>
      <c r="N138" s="198" t="s">
        <v>42</v>
      </c>
      <c r="O138" s="71"/>
      <c r="P138" s="199">
        <f t="shared" si="1"/>
        <v>0</v>
      </c>
      <c r="Q138" s="199">
        <v>0</v>
      </c>
      <c r="R138" s="199">
        <f t="shared" si="2"/>
        <v>0</v>
      </c>
      <c r="S138" s="199">
        <v>0</v>
      </c>
      <c r="T138" s="200">
        <f t="shared" si="3"/>
        <v>0</v>
      </c>
      <c r="U138" s="34"/>
      <c r="V138" s="34"/>
      <c r="W138" s="34"/>
      <c r="X138" s="34"/>
      <c r="Y138" s="34"/>
      <c r="Z138" s="34"/>
      <c r="AA138" s="34"/>
      <c r="AB138" s="34"/>
      <c r="AC138" s="34"/>
      <c r="AD138" s="34"/>
      <c r="AE138" s="34"/>
      <c r="AR138" s="201" t="s">
        <v>557</v>
      </c>
      <c r="AT138" s="201" t="s">
        <v>222</v>
      </c>
      <c r="AU138" s="201" t="s">
        <v>83</v>
      </c>
      <c r="AY138" s="17" t="s">
        <v>220</v>
      </c>
      <c r="BE138" s="202">
        <f t="shared" si="4"/>
        <v>0</v>
      </c>
      <c r="BF138" s="202">
        <f t="shared" si="5"/>
        <v>0</v>
      </c>
      <c r="BG138" s="202">
        <f t="shared" si="6"/>
        <v>0</v>
      </c>
      <c r="BH138" s="202">
        <f t="shared" si="7"/>
        <v>0</v>
      </c>
      <c r="BI138" s="202">
        <f t="shared" si="8"/>
        <v>0</v>
      </c>
      <c r="BJ138" s="17" t="s">
        <v>89</v>
      </c>
      <c r="BK138" s="202">
        <f t="shared" si="9"/>
        <v>0</v>
      </c>
      <c r="BL138" s="17" t="s">
        <v>557</v>
      </c>
      <c r="BM138" s="201" t="s">
        <v>342</v>
      </c>
    </row>
    <row r="139" spans="1:65" s="2" customFormat="1" ht="24" customHeight="1">
      <c r="A139" s="34"/>
      <c r="B139" s="35"/>
      <c r="C139" s="190" t="s">
        <v>285</v>
      </c>
      <c r="D139" s="190" t="s">
        <v>222</v>
      </c>
      <c r="E139" s="191" t="s">
        <v>2746</v>
      </c>
      <c r="F139" s="192" t="s">
        <v>3852</v>
      </c>
      <c r="G139" s="193" t="s">
        <v>867</v>
      </c>
      <c r="H139" s="194">
        <v>2</v>
      </c>
      <c r="I139" s="195"/>
      <c r="J139" s="196">
        <f t="shared" si="0"/>
        <v>0</v>
      </c>
      <c r="K139" s="192" t="s">
        <v>1</v>
      </c>
      <c r="L139" s="39"/>
      <c r="M139" s="197" t="s">
        <v>1</v>
      </c>
      <c r="N139" s="198" t="s">
        <v>42</v>
      </c>
      <c r="O139" s="71"/>
      <c r="P139" s="199">
        <f t="shared" si="1"/>
        <v>0</v>
      </c>
      <c r="Q139" s="199">
        <v>0</v>
      </c>
      <c r="R139" s="199">
        <f t="shared" si="2"/>
        <v>0</v>
      </c>
      <c r="S139" s="199">
        <v>0</v>
      </c>
      <c r="T139" s="200">
        <f t="shared" si="3"/>
        <v>0</v>
      </c>
      <c r="U139" s="34"/>
      <c r="V139" s="34"/>
      <c r="W139" s="34"/>
      <c r="X139" s="34"/>
      <c r="Y139" s="34"/>
      <c r="Z139" s="34"/>
      <c r="AA139" s="34"/>
      <c r="AB139" s="34"/>
      <c r="AC139" s="34"/>
      <c r="AD139" s="34"/>
      <c r="AE139" s="34"/>
      <c r="AR139" s="201" t="s">
        <v>557</v>
      </c>
      <c r="AT139" s="201" t="s">
        <v>222</v>
      </c>
      <c r="AU139" s="201" t="s">
        <v>83</v>
      </c>
      <c r="AY139" s="17" t="s">
        <v>220</v>
      </c>
      <c r="BE139" s="202">
        <f t="shared" si="4"/>
        <v>0</v>
      </c>
      <c r="BF139" s="202">
        <f t="shared" si="5"/>
        <v>0</v>
      </c>
      <c r="BG139" s="202">
        <f t="shared" si="6"/>
        <v>0</v>
      </c>
      <c r="BH139" s="202">
        <f t="shared" si="7"/>
        <v>0</v>
      </c>
      <c r="BI139" s="202">
        <f t="shared" si="8"/>
        <v>0</v>
      </c>
      <c r="BJ139" s="17" t="s">
        <v>89</v>
      </c>
      <c r="BK139" s="202">
        <f t="shared" si="9"/>
        <v>0</v>
      </c>
      <c r="BL139" s="17" t="s">
        <v>557</v>
      </c>
      <c r="BM139" s="201" t="s">
        <v>352</v>
      </c>
    </row>
    <row r="140" spans="1:65" s="2" customFormat="1" ht="24" customHeight="1">
      <c r="A140" s="34"/>
      <c r="B140" s="35"/>
      <c r="C140" s="190" t="s">
        <v>290</v>
      </c>
      <c r="D140" s="190" t="s">
        <v>222</v>
      </c>
      <c r="E140" s="191" t="s">
        <v>2747</v>
      </c>
      <c r="F140" s="192" t="s">
        <v>3853</v>
      </c>
      <c r="G140" s="193" t="s">
        <v>867</v>
      </c>
      <c r="H140" s="194">
        <v>2</v>
      </c>
      <c r="I140" s="195"/>
      <c r="J140" s="196">
        <f t="shared" si="0"/>
        <v>0</v>
      </c>
      <c r="K140" s="192" t="s">
        <v>1</v>
      </c>
      <c r="L140" s="39"/>
      <c r="M140" s="197" t="s">
        <v>1</v>
      </c>
      <c r="N140" s="198" t="s">
        <v>42</v>
      </c>
      <c r="O140" s="71"/>
      <c r="P140" s="199">
        <f t="shared" si="1"/>
        <v>0</v>
      </c>
      <c r="Q140" s="199">
        <v>0</v>
      </c>
      <c r="R140" s="199">
        <f t="shared" si="2"/>
        <v>0</v>
      </c>
      <c r="S140" s="199">
        <v>0</v>
      </c>
      <c r="T140" s="200">
        <f t="shared" si="3"/>
        <v>0</v>
      </c>
      <c r="U140" s="34"/>
      <c r="V140" s="34"/>
      <c r="W140" s="34"/>
      <c r="X140" s="34"/>
      <c r="Y140" s="34"/>
      <c r="Z140" s="34"/>
      <c r="AA140" s="34"/>
      <c r="AB140" s="34"/>
      <c r="AC140" s="34"/>
      <c r="AD140" s="34"/>
      <c r="AE140" s="34"/>
      <c r="AR140" s="201" t="s">
        <v>557</v>
      </c>
      <c r="AT140" s="201" t="s">
        <v>222</v>
      </c>
      <c r="AU140" s="201" t="s">
        <v>83</v>
      </c>
      <c r="AY140" s="17" t="s">
        <v>220</v>
      </c>
      <c r="BE140" s="202">
        <f t="shared" si="4"/>
        <v>0</v>
      </c>
      <c r="BF140" s="202">
        <f t="shared" si="5"/>
        <v>0</v>
      </c>
      <c r="BG140" s="202">
        <f t="shared" si="6"/>
        <v>0</v>
      </c>
      <c r="BH140" s="202">
        <f t="shared" si="7"/>
        <v>0</v>
      </c>
      <c r="BI140" s="202">
        <f t="shared" si="8"/>
        <v>0</v>
      </c>
      <c r="BJ140" s="17" t="s">
        <v>89</v>
      </c>
      <c r="BK140" s="202">
        <f t="shared" si="9"/>
        <v>0</v>
      </c>
      <c r="BL140" s="17" t="s">
        <v>557</v>
      </c>
      <c r="BM140" s="201" t="s">
        <v>364</v>
      </c>
    </row>
    <row r="141" spans="1:65" s="2" customFormat="1" ht="24" customHeight="1">
      <c r="A141" s="34"/>
      <c r="B141" s="35"/>
      <c r="C141" s="190" t="s">
        <v>8</v>
      </c>
      <c r="D141" s="190" t="s">
        <v>222</v>
      </c>
      <c r="E141" s="191" t="s">
        <v>2748</v>
      </c>
      <c r="F141" s="192" t="s">
        <v>3854</v>
      </c>
      <c r="G141" s="193" t="s">
        <v>867</v>
      </c>
      <c r="H141" s="194">
        <v>7</v>
      </c>
      <c r="I141" s="195"/>
      <c r="J141" s="196">
        <f t="shared" si="0"/>
        <v>0</v>
      </c>
      <c r="K141" s="192" t="s">
        <v>1</v>
      </c>
      <c r="L141" s="39"/>
      <c r="M141" s="197" t="s">
        <v>1</v>
      </c>
      <c r="N141" s="198" t="s">
        <v>42</v>
      </c>
      <c r="O141" s="71"/>
      <c r="P141" s="199">
        <f t="shared" si="1"/>
        <v>0</v>
      </c>
      <c r="Q141" s="199">
        <v>0</v>
      </c>
      <c r="R141" s="199">
        <f t="shared" si="2"/>
        <v>0</v>
      </c>
      <c r="S141" s="199">
        <v>0</v>
      </c>
      <c r="T141" s="200">
        <f t="shared" si="3"/>
        <v>0</v>
      </c>
      <c r="U141" s="34"/>
      <c r="V141" s="34"/>
      <c r="W141" s="34"/>
      <c r="X141" s="34"/>
      <c r="Y141" s="34"/>
      <c r="Z141" s="34"/>
      <c r="AA141" s="34"/>
      <c r="AB141" s="34"/>
      <c r="AC141" s="34"/>
      <c r="AD141" s="34"/>
      <c r="AE141" s="34"/>
      <c r="AR141" s="201" t="s">
        <v>557</v>
      </c>
      <c r="AT141" s="201" t="s">
        <v>222</v>
      </c>
      <c r="AU141" s="201" t="s">
        <v>83</v>
      </c>
      <c r="AY141" s="17" t="s">
        <v>220</v>
      </c>
      <c r="BE141" s="202">
        <f t="shared" si="4"/>
        <v>0</v>
      </c>
      <c r="BF141" s="202">
        <f t="shared" si="5"/>
        <v>0</v>
      </c>
      <c r="BG141" s="202">
        <f t="shared" si="6"/>
        <v>0</v>
      </c>
      <c r="BH141" s="202">
        <f t="shared" si="7"/>
        <v>0</v>
      </c>
      <c r="BI141" s="202">
        <f t="shared" si="8"/>
        <v>0</v>
      </c>
      <c r="BJ141" s="17" t="s">
        <v>89</v>
      </c>
      <c r="BK141" s="202">
        <f t="shared" si="9"/>
        <v>0</v>
      </c>
      <c r="BL141" s="17" t="s">
        <v>557</v>
      </c>
      <c r="BM141" s="201" t="s">
        <v>389</v>
      </c>
    </row>
    <row r="142" spans="1:65" s="2" customFormat="1" ht="24" customHeight="1">
      <c r="A142" s="34"/>
      <c r="B142" s="35"/>
      <c r="C142" s="190" t="s">
        <v>298</v>
      </c>
      <c r="D142" s="190" t="s">
        <v>222</v>
      </c>
      <c r="E142" s="191" t="s">
        <v>2749</v>
      </c>
      <c r="F142" s="192" t="s">
        <v>3855</v>
      </c>
      <c r="G142" s="193" t="s">
        <v>867</v>
      </c>
      <c r="H142" s="194">
        <v>32</v>
      </c>
      <c r="I142" s="195"/>
      <c r="J142" s="196">
        <f t="shared" si="0"/>
        <v>0</v>
      </c>
      <c r="K142" s="192" t="s">
        <v>1</v>
      </c>
      <c r="L142" s="39"/>
      <c r="M142" s="197" t="s">
        <v>1</v>
      </c>
      <c r="N142" s="198" t="s">
        <v>42</v>
      </c>
      <c r="O142" s="71"/>
      <c r="P142" s="199">
        <f t="shared" si="1"/>
        <v>0</v>
      </c>
      <c r="Q142" s="199">
        <v>0</v>
      </c>
      <c r="R142" s="199">
        <f t="shared" si="2"/>
        <v>0</v>
      </c>
      <c r="S142" s="199">
        <v>0</v>
      </c>
      <c r="T142" s="200">
        <f t="shared" si="3"/>
        <v>0</v>
      </c>
      <c r="U142" s="34"/>
      <c r="V142" s="34"/>
      <c r="W142" s="34"/>
      <c r="X142" s="34"/>
      <c r="Y142" s="34"/>
      <c r="Z142" s="34"/>
      <c r="AA142" s="34"/>
      <c r="AB142" s="34"/>
      <c r="AC142" s="34"/>
      <c r="AD142" s="34"/>
      <c r="AE142" s="34"/>
      <c r="AR142" s="201" t="s">
        <v>557</v>
      </c>
      <c r="AT142" s="201" t="s">
        <v>222</v>
      </c>
      <c r="AU142" s="201" t="s">
        <v>83</v>
      </c>
      <c r="AY142" s="17" t="s">
        <v>220</v>
      </c>
      <c r="BE142" s="202">
        <f t="shared" si="4"/>
        <v>0</v>
      </c>
      <c r="BF142" s="202">
        <f t="shared" si="5"/>
        <v>0</v>
      </c>
      <c r="BG142" s="202">
        <f t="shared" si="6"/>
        <v>0</v>
      </c>
      <c r="BH142" s="202">
        <f t="shared" si="7"/>
        <v>0</v>
      </c>
      <c r="BI142" s="202">
        <f t="shared" si="8"/>
        <v>0</v>
      </c>
      <c r="BJ142" s="17" t="s">
        <v>89</v>
      </c>
      <c r="BK142" s="202">
        <f t="shared" si="9"/>
        <v>0</v>
      </c>
      <c r="BL142" s="17" t="s">
        <v>557</v>
      </c>
      <c r="BM142" s="201" t="s">
        <v>399</v>
      </c>
    </row>
    <row r="143" spans="1:65" s="2" customFormat="1" ht="24" customHeight="1">
      <c r="A143" s="34"/>
      <c r="B143" s="35"/>
      <c r="C143" s="190" t="s">
        <v>305</v>
      </c>
      <c r="D143" s="190" t="s">
        <v>222</v>
      </c>
      <c r="E143" s="191" t="s">
        <v>2750</v>
      </c>
      <c r="F143" s="192" t="s">
        <v>3856</v>
      </c>
      <c r="G143" s="193" t="s">
        <v>867</v>
      </c>
      <c r="H143" s="194">
        <v>8</v>
      </c>
      <c r="I143" s="195"/>
      <c r="J143" s="196">
        <f t="shared" si="0"/>
        <v>0</v>
      </c>
      <c r="K143" s="192" t="s">
        <v>1</v>
      </c>
      <c r="L143" s="39"/>
      <c r="M143" s="197" t="s">
        <v>1</v>
      </c>
      <c r="N143" s="198" t="s">
        <v>42</v>
      </c>
      <c r="O143" s="71"/>
      <c r="P143" s="199">
        <f t="shared" si="1"/>
        <v>0</v>
      </c>
      <c r="Q143" s="199">
        <v>0</v>
      </c>
      <c r="R143" s="199">
        <f t="shared" si="2"/>
        <v>0</v>
      </c>
      <c r="S143" s="199">
        <v>0</v>
      </c>
      <c r="T143" s="200">
        <f t="shared" si="3"/>
        <v>0</v>
      </c>
      <c r="U143" s="34"/>
      <c r="V143" s="34"/>
      <c r="W143" s="34"/>
      <c r="X143" s="34"/>
      <c r="Y143" s="34"/>
      <c r="Z143" s="34"/>
      <c r="AA143" s="34"/>
      <c r="AB143" s="34"/>
      <c r="AC143" s="34"/>
      <c r="AD143" s="34"/>
      <c r="AE143" s="34"/>
      <c r="AR143" s="201" t="s">
        <v>557</v>
      </c>
      <c r="AT143" s="201" t="s">
        <v>222</v>
      </c>
      <c r="AU143" s="201" t="s">
        <v>83</v>
      </c>
      <c r="AY143" s="17" t="s">
        <v>220</v>
      </c>
      <c r="BE143" s="202">
        <f t="shared" si="4"/>
        <v>0</v>
      </c>
      <c r="BF143" s="202">
        <f t="shared" si="5"/>
        <v>0</v>
      </c>
      <c r="BG143" s="202">
        <f t="shared" si="6"/>
        <v>0</v>
      </c>
      <c r="BH143" s="202">
        <f t="shared" si="7"/>
        <v>0</v>
      </c>
      <c r="BI143" s="202">
        <f t="shared" si="8"/>
        <v>0</v>
      </c>
      <c r="BJ143" s="17" t="s">
        <v>89</v>
      </c>
      <c r="BK143" s="202">
        <f t="shared" si="9"/>
        <v>0</v>
      </c>
      <c r="BL143" s="17" t="s">
        <v>557</v>
      </c>
      <c r="BM143" s="201" t="s">
        <v>407</v>
      </c>
    </row>
    <row r="144" spans="1:65" s="2" customFormat="1" ht="24" customHeight="1">
      <c r="A144" s="34"/>
      <c r="B144" s="35"/>
      <c r="C144" s="190" t="s">
        <v>311</v>
      </c>
      <c r="D144" s="190" t="s">
        <v>222</v>
      </c>
      <c r="E144" s="191" t="s">
        <v>2751</v>
      </c>
      <c r="F144" s="192" t="s">
        <v>3857</v>
      </c>
      <c r="G144" s="193" t="s">
        <v>867</v>
      </c>
      <c r="H144" s="194">
        <v>1</v>
      </c>
      <c r="I144" s="195"/>
      <c r="J144" s="196">
        <f t="shared" si="0"/>
        <v>0</v>
      </c>
      <c r="K144" s="192" t="s">
        <v>1</v>
      </c>
      <c r="L144" s="39"/>
      <c r="M144" s="197" t="s">
        <v>1</v>
      </c>
      <c r="N144" s="198" t="s">
        <v>42</v>
      </c>
      <c r="O144" s="71"/>
      <c r="P144" s="199">
        <f t="shared" si="1"/>
        <v>0</v>
      </c>
      <c r="Q144" s="199">
        <v>0</v>
      </c>
      <c r="R144" s="199">
        <f t="shared" si="2"/>
        <v>0</v>
      </c>
      <c r="S144" s="199">
        <v>0</v>
      </c>
      <c r="T144" s="200">
        <f t="shared" si="3"/>
        <v>0</v>
      </c>
      <c r="U144" s="34"/>
      <c r="V144" s="34"/>
      <c r="W144" s="34"/>
      <c r="X144" s="34"/>
      <c r="Y144" s="34"/>
      <c r="Z144" s="34"/>
      <c r="AA144" s="34"/>
      <c r="AB144" s="34"/>
      <c r="AC144" s="34"/>
      <c r="AD144" s="34"/>
      <c r="AE144" s="34"/>
      <c r="AR144" s="201" t="s">
        <v>557</v>
      </c>
      <c r="AT144" s="201" t="s">
        <v>222</v>
      </c>
      <c r="AU144" s="201" t="s">
        <v>83</v>
      </c>
      <c r="AY144" s="17" t="s">
        <v>220</v>
      </c>
      <c r="BE144" s="202">
        <f t="shared" si="4"/>
        <v>0</v>
      </c>
      <c r="BF144" s="202">
        <f t="shared" si="5"/>
        <v>0</v>
      </c>
      <c r="BG144" s="202">
        <f t="shared" si="6"/>
        <v>0</v>
      </c>
      <c r="BH144" s="202">
        <f t="shared" si="7"/>
        <v>0</v>
      </c>
      <c r="BI144" s="202">
        <f t="shared" si="8"/>
        <v>0</v>
      </c>
      <c r="BJ144" s="17" t="s">
        <v>89</v>
      </c>
      <c r="BK144" s="202">
        <f t="shared" si="9"/>
        <v>0</v>
      </c>
      <c r="BL144" s="17" t="s">
        <v>557</v>
      </c>
      <c r="BM144" s="201" t="s">
        <v>416</v>
      </c>
    </row>
    <row r="145" spans="1:65" s="2" customFormat="1" ht="24" customHeight="1">
      <c r="A145" s="34"/>
      <c r="B145" s="35"/>
      <c r="C145" s="190" t="s">
        <v>316</v>
      </c>
      <c r="D145" s="190" t="s">
        <v>222</v>
      </c>
      <c r="E145" s="191" t="s">
        <v>2752</v>
      </c>
      <c r="F145" s="192" t="s">
        <v>3858</v>
      </c>
      <c r="G145" s="193" t="s">
        <v>867</v>
      </c>
      <c r="H145" s="194">
        <v>1</v>
      </c>
      <c r="I145" s="195"/>
      <c r="J145" s="196">
        <f t="shared" si="0"/>
        <v>0</v>
      </c>
      <c r="K145" s="192" t="s">
        <v>1</v>
      </c>
      <c r="L145" s="39"/>
      <c r="M145" s="197" t="s">
        <v>1</v>
      </c>
      <c r="N145" s="198" t="s">
        <v>42</v>
      </c>
      <c r="O145" s="71"/>
      <c r="P145" s="199">
        <f t="shared" si="1"/>
        <v>0</v>
      </c>
      <c r="Q145" s="199">
        <v>0</v>
      </c>
      <c r="R145" s="199">
        <f t="shared" si="2"/>
        <v>0</v>
      </c>
      <c r="S145" s="199">
        <v>0</v>
      </c>
      <c r="T145" s="200">
        <f t="shared" si="3"/>
        <v>0</v>
      </c>
      <c r="U145" s="34"/>
      <c r="V145" s="34"/>
      <c r="W145" s="34"/>
      <c r="X145" s="34"/>
      <c r="Y145" s="34"/>
      <c r="Z145" s="34"/>
      <c r="AA145" s="34"/>
      <c r="AB145" s="34"/>
      <c r="AC145" s="34"/>
      <c r="AD145" s="34"/>
      <c r="AE145" s="34"/>
      <c r="AR145" s="201" t="s">
        <v>557</v>
      </c>
      <c r="AT145" s="201" t="s">
        <v>222</v>
      </c>
      <c r="AU145" s="201" t="s">
        <v>83</v>
      </c>
      <c r="AY145" s="17" t="s">
        <v>220</v>
      </c>
      <c r="BE145" s="202">
        <f t="shared" si="4"/>
        <v>0</v>
      </c>
      <c r="BF145" s="202">
        <f t="shared" si="5"/>
        <v>0</v>
      </c>
      <c r="BG145" s="202">
        <f t="shared" si="6"/>
        <v>0</v>
      </c>
      <c r="BH145" s="202">
        <f t="shared" si="7"/>
        <v>0</v>
      </c>
      <c r="BI145" s="202">
        <f t="shared" si="8"/>
        <v>0</v>
      </c>
      <c r="BJ145" s="17" t="s">
        <v>89</v>
      </c>
      <c r="BK145" s="202">
        <f t="shared" si="9"/>
        <v>0</v>
      </c>
      <c r="BL145" s="17" t="s">
        <v>557</v>
      </c>
      <c r="BM145" s="201" t="s">
        <v>424</v>
      </c>
    </row>
    <row r="146" spans="1:65" s="2" customFormat="1" ht="24" customHeight="1">
      <c r="A146" s="34"/>
      <c r="B146" s="35"/>
      <c r="C146" s="190" t="s">
        <v>321</v>
      </c>
      <c r="D146" s="190" t="s">
        <v>222</v>
      </c>
      <c r="E146" s="191" t="s">
        <v>2753</v>
      </c>
      <c r="F146" s="192" t="s">
        <v>3859</v>
      </c>
      <c r="G146" s="193" t="s">
        <v>867</v>
      </c>
      <c r="H146" s="194">
        <v>88</v>
      </c>
      <c r="I146" s="195"/>
      <c r="J146" s="196">
        <f t="shared" si="0"/>
        <v>0</v>
      </c>
      <c r="K146" s="192" t="s">
        <v>1</v>
      </c>
      <c r="L146" s="39"/>
      <c r="M146" s="197" t="s">
        <v>1</v>
      </c>
      <c r="N146" s="198" t="s">
        <v>42</v>
      </c>
      <c r="O146" s="71"/>
      <c r="P146" s="199">
        <f t="shared" si="1"/>
        <v>0</v>
      </c>
      <c r="Q146" s="199">
        <v>0</v>
      </c>
      <c r="R146" s="199">
        <f t="shared" si="2"/>
        <v>0</v>
      </c>
      <c r="S146" s="199">
        <v>0</v>
      </c>
      <c r="T146" s="200">
        <f t="shared" si="3"/>
        <v>0</v>
      </c>
      <c r="U146" s="34"/>
      <c r="V146" s="34"/>
      <c r="W146" s="34"/>
      <c r="X146" s="34"/>
      <c r="Y146" s="34"/>
      <c r="Z146" s="34"/>
      <c r="AA146" s="34"/>
      <c r="AB146" s="34"/>
      <c r="AC146" s="34"/>
      <c r="AD146" s="34"/>
      <c r="AE146" s="34"/>
      <c r="AR146" s="201" t="s">
        <v>557</v>
      </c>
      <c r="AT146" s="201" t="s">
        <v>222</v>
      </c>
      <c r="AU146" s="201" t="s">
        <v>83</v>
      </c>
      <c r="AY146" s="17" t="s">
        <v>220</v>
      </c>
      <c r="BE146" s="202">
        <f t="shared" si="4"/>
        <v>0</v>
      </c>
      <c r="BF146" s="202">
        <f t="shared" si="5"/>
        <v>0</v>
      </c>
      <c r="BG146" s="202">
        <f t="shared" si="6"/>
        <v>0</v>
      </c>
      <c r="BH146" s="202">
        <f t="shared" si="7"/>
        <v>0</v>
      </c>
      <c r="BI146" s="202">
        <f t="shared" si="8"/>
        <v>0</v>
      </c>
      <c r="BJ146" s="17" t="s">
        <v>89</v>
      </c>
      <c r="BK146" s="202">
        <f t="shared" si="9"/>
        <v>0</v>
      </c>
      <c r="BL146" s="17" t="s">
        <v>557</v>
      </c>
      <c r="BM146" s="201" t="s">
        <v>432</v>
      </c>
    </row>
    <row r="147" spans="1:65" s="2" customFormat="1" ht="24" customHeight="1">
      <c r="A147" s="34"/>
      <c r="B147" s="35"/>
      <c r="C147" s="190" t="s">
        <v>7</v>
      </c>
      <c r="D147" s="190" t="s">
        <v>222</v>
      </c>
      <c r="E147" s="191" t="s">
        <v>2754</v>
      </c>
      <c r="F147" s="192" t="s">
        <v>3860</v>
      </c>
      <c r="G147" s="193" t="s">
        <v>1555</v>
      </c>
      <c r="H147" s="194">
        <v>1</v>
      </c>
      <c r="I147" s="195"/>
      <c r="J147" s="196">
        <f t="shared" si="0"/>
        <v>0</v>
      </c>
      <c r="K147" s="192" t="s">
        <v>1</v>
      </c>
      <c r="L147" s="39"/>
      <c r="M147" s="197" t="s">
        <v>1</v>
      </c>
      <c r="N147" s="198" t="s">
        <v>42</v>
      </c>
      <c r="O147" s="71"/>
      <c r="P147" s="199">
        <f t="shared" si="1"/>
        <v>0</v>
      </c>
      <c r="Q147" s="199">
        <v>0</v>
      </c>
      <c r="R147" s="199">
        <f t="shared" si="2"/>
        <v>0</v>
      </c>
      <c r="S147" s="199">
        <v>0</v>
      </c>
      <c r="T147" s="200">
        <f t="shared" si="3"/>
        <v>0</v>
      </c>
      <c r="U147" s="34"/>
      <c r="V147" s="34"/>
      <c r="W147" s="34"/>
      <c r="X147" s="34"/>
      <c r="Y147" s="34"/>
      <c r="Z147" s="34"/>
      <c r="AA147" s="34"/>
      <c r="AB147" s="34"/>
      <c r="AC147" s="34"/>
      <c r="AD147" s="34"/>
      <c r="AE147" s="34"/>
      <c r="AR147" s="201" t="s">
        <v>557</v>
      </c>
      <c r="AT147" s="201" t="s">
        <v>222</v>
      </c>
      <c r="AU147" s="201" t="s">
        <v>83</v>
      </c>
      <c r="AY147" s="17" t="s">
        <v>220</v>
      </c>
      <c r="BE147" s="202">
        <f t="shared" si="4"/>
        <v>0</v>
      </c>
      <c r="BF147" s="202">
        <f t="shared" si="5"/>
        <v>0</v>
      </c>
      <c r="BG147" s="202">
        <f t="shared" si="6"/>
        <v>0</v>
      </c>
      <c r="BH147" s="202">
        <f t="shared" si="7"/>
        <v>0</v>
      </c>
      <c r="BI147" s="202">
        <f t="shared" si="8"/>
        <v>0</v>
      </c>
      <c r="BJ147" s="17" t="s">
        <v>89</v>
      </c>
      <c r="BK147" s="202">
        <f t="shared" si="9"/>
        <v>0</v>
      </c>
      <c r="BL147" s="17" t="s">
        <v>557</v>
      </c>
      <c r="BM147" s="201" t="s">
        <v>440</v>
      </c>
    </row>
    <row r="148" spans="1:65" s="2" customFormat="1" ht="16.5" customHeight="1">
      <c r="A148" s="34"/>
      <c r="B148" s="35"/>
      <c r="C148" s="190" t="s">
        <v>330</v>
      </c>
      <c r="D148" s="190" t="s">
        <v>222</v>
      </c>
      <c r="E148" s="191" t="s">
        <v>2755</v>
      </c>
      <c r="F148" s="192" t="s">
        <v>2756</v>
      </c>
      <c r="G148" s="193" t="s">
        <v>1555</v>
      </c>
      <c r="H148" s="194">
        <v>1</v>
      </c>
      <c r="I148" s="195"/>
      <c r="J148" s="196">
        <f t="shared" si="0"/>
        <v>0</v>
      </c>
      <c r="K148" s="192" t="s">
        <v>1</v>
      </c>
      <c r="L148" s="39"/>
      <c r="M148" s="253" t="s">
        <v>1</v>
      </c>
      <c r="N148" s="254" t="s">
        <v>42</v>
      </c>
      <c r="O148" s="251"/>
      <c r="P148" s="255">
        <f t="shared" si="1"/>
        <v>0</v>
      </c>
      <c r="Q148" s="255">
        <v>0</v>
      </c>
      <c r="R148" s="255">
        <f t="shared" si="2"/>
        <v>0</v>
      </c>
      <c r="S148" s="255">
        <v>0</v>
      </c>
      <c r="T148" s="256">
        <f t="shared" si="3"/>
        <v>0</v>
      </c>
      <c r="U148" s="34"/>
      <c r="V148" s="34"/>
      <c r="W148" s="34"/>
      <c r="X148" s="34"/>
      <c r="Y148" s="34"/>
      <c r="Z148" s="34"/>
      <c r="AA148" s="34"/>
      <c r="AB148" s="34"/>
      <c r="AC148" s="34"/>
      <c r="AD148" s="34"/>
      <c r="AE148" s="34"/>
      <c r="AR148" s="201" t="s">
        <v>557</v>
      </c>
      <c r="AT148" s="201" t="s">
        <v>222</v>
      </c>
      <c r="AU148" s="201" t="s">
        <v>83</v>
      </c>
      <c r="AY148" s="17" t="s">
        <v>220</v>
      </c>
      <c r="BE148" s="202">
        <f t="shared" si="4"/>
        <v>0</v>
      </c>
      <c r="BF148" s="202">
        <f t="shared" si="5"/>
        <v>0</v>
      </c>
      <c r="BG148" s="202">
        <f t="shared" si="6"/>
        <v>0</v>
      </c>
      <c r="BH148" s="202">
        <f t="shared" si="7"/>
        <v>0</v>
      </c>
      <c r="BI148" s="202">
        <f t="shared" si="8"/>
        <v>0</v>
      </c>
      <c r="BJ148" s="17" t="s">
        <v>89</v>
      </c>
      <c r="BK148" s="202">
        <f t="shared" si="9"/>
        <v>0</v>
      </c>
      <c r="BL148" s="17" t="s">
        <v>557</v>
      </c>
      <c r="BM148" s="201" t="s">
        <v>448</v>
      </c>
    </row>
    <row r="149" spans="1:31" s="2" customFormat="1" ht="6.95" customHeight="1">
      <c r="A149" s="34"/>
      <c r="B149" s="54"/>
      <c r="C149" s="55"/>
      <c r="D149" s="55"/>
      <c r="E149" s="55"/>
      <c r="F149" s="55"/>
      <c r="G149" s="55"/>
      <c r="H149" s="55"/>
      <c r="I149" s="55"/>
      <c r="J149" s="55"/>
      <c r="K149" s="55"/>
      <c r="L149" s="39"/>
      <c r="M149" s="34"/>
      <c r="O149" s="34"/>
      <c r="P149" s="34"/>
      <c r="Q149" s="34"/>
      <c r="R149" s="34"/>
      <c r="S149" s="34"/>
      <c r="T149" s="34"/>
      <c r="U149" s="34"/>
      <c r="V149" s="34"/>
      <c r="W149" s="34"/>
      <c r="X149" s="34"/>
      <c r="Y149" s="34"/>
      <c r="Z149" s="34"/>
      <c r="AA149" s="34"/>
      <c r="AB149" s="34"/>
      <c r="AC149" s="34"/>
      <c r="AD149" s="34"/>
      <c r="AE149" s="34"/>
    </row>
  </sheetData>
  <sheetProtection password="DAFF" sheet="1" objects="1" scenarios="1"/>
  <autoFilter ref="C124:K148"/>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election activeCell="J16" sqref="J1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11"/>
      <c r="M2" s="311"/>
      <c r="N2" s="311"/>
      <c r="O2" s="311"/>
      <c r="P2" s="311"/>
      <c r="Q2" s="311"/>
      <c r="R2" s="311"/>
      <c r="S2" s="311"/>
      <c r="T2" s="311"/>
      <c r="U2" s="311"/>
      <c r="V2" s="311"/>
      <c r="AT2" s="17" t="s">
        <v>115</v>
      </c>
    </row>
    <row r="3" spans="2:46" s="1" customFormat="1" ht="6.95" customHeight="1">
      <c r="B3" s="115"/>
      <c r="C3" s="116"/>
      <c r="D3" s="116"/>
      <c r="E3" s="116"/>
      <c r="F3" s="116"/>
      <c r="G3" s="116"/>
      <c r="H3" s="116"/>
      <c r="I3" s="116"/>
      <c r="J3" s="116"/>
      <c r="K3" s="116"/>
      <c r="L3" s="20"/>
      <c r="AT3" s="17" t="s">
        <v>83</v>
      </c>
    </row>
    <row r="4" spans="2:46" s="1" customFormat="1" ht="24.95" customHeight="1">
      <c r="B4" s="20"/>
      <c r="D4" s="117" t="s">
        <v>171</v>
      </c>
      <c r="L4" s="20"/>
      <c r="M4" s="118" t="s">
        <v>10</v>
      </c>
      <c r="AT4" s="17" t="s">
        <v>4</v>
      </c>
    </row>
    <row r="5" spans="2:12" s="1" customFormat="1" ht="6.95" customHeight="1">
      <c r="B5" s="20"/>
      <c r="L5" s="20"/>
    </row>
    <row r="6" spans="2:12" s="1" customFormat="1" ht="12" customHeight="1">
      <c r="B6" s="20"/>
      <c r="D6" s="119" t="s">
        <v>16</v>
      </c>
      <c r="L6" s="20"/>
    </row>
    <row r="7" spans="2:12" s="1" customFormat="1" ht="16.5" customHeight="1">
      <c r="B7" s="20"/>
      <c r="E7" s="315" t="str">
        <f>'Rekapitulace stavby'!K6</f>
        <v>Centrum pro osoby se zdravotním postižením</v>
      </c>
      <c r="F7" s="316"/>
      <c r="G7" s="316"/>
      <c r="H7" s="316"/>
      <c r="L7" s="20"/>
    </row>
    <row r="8" spans="2:12" ht="12.75">
      <c r="B8" s="20"/>
      <c r="D8" s="119" t="s">
        <v>172</v>
      </c>
      <c r="L8" s="20"/>
    </row>
    <row r="9" spans="2:12" s="1" customFormat="1" ht="16.5" customHeight="1">
      <c r="B9" s="20"/>
      <c r="E9" s="315" t="s">
        <v>173</v>
      </c>
      <c r="F9" s="311"/>
      <c r="G9" s="311"/>
      <c r="H9" s="311"/>
      <c r="L9" s="20"/>
    </row>
    <row r="10" spans="2:12" s="1" customFormat="1" ht="12" customHeight="1">
      <c r="B10" s="20"/>
      <c r="D10" s="119" t="s">
        <v>174</v>
      </c>
      <c r="L10" s="20"/>
    </row>
    <row r="11" spans="1:31" s="2" customFormat="1" ht="16.5" customHeight="1">
      <c r="A11" s="34"/>
      <c r="B11" s="39"/>
      <c r="C11" s="34"/>
      <c r="D11" s="34"/>
      <c r="E11" s="323" t="s">
        <v>2249</v>
      </c>
      <c r="F11" s="317"/>
      <c r="G11" s="317"/>
      <c r="H11" s="317"/>
      <c r="I11" s="34"/>
      <c r="J11" s="34"/>
      <c r="K11" s="34"/>
      <c r="L11" s="51"/>
      <c r="S11" s="34"/>
      <c r="T11" s="34"/>
      <c r="U11" s="34"/>
      <c r="V11" s="34"/>
      <c r="W11" s="34"/>
      <c r="X11" s="34"/>
      <c r="Y11" s="34"/>
      <c r="Z11" s="34"/>
      <c r="AA11" s="34"/>
      <c r="AB11" s="34"/>
      <c r="AC11" s="34"/>
      <c r="AD11" s="34"/>
      <c r="AE11" s="34"/>
    </row>
    <row r="12" spans="1:31" s="2" customFormat="1" ht="12" customHeight="1">
      <c r="A12" s="34"/>
      <c r="B12" s="39"/>
      <c r="C12" s="34"/>
      <c r="D12" s="119" t="s">
        <v>2250</v>
      </c>
      <c r="E12" s="34"/>
      <c r="F12" s="34"/>
      <c r="G12" s="34"/>
      <c r="H12" s="34"/>
      <c r="I12" s="34"/>
      <c r="J12" s="34"/>
      <c r="K12" s="34"/>
      <c r="L12" s="51"/>
      <c r="S12" s="34"/>
      <c r="T12" s="34"/>
      <c r="U12" s="34"/>
      <c r="V12" s="34"/>
      <c r="W12" s="34"/>
      <c r="X12" s="34"/>
      <c r="Y12" s="34"/>
      <c r="Z12" s="34"/>
      <c r="AA12" s="34"/>
      <c r="AB12" s="34"/>
      <c r="AC12" s="34"/>
      <c r="AD12" s="34"/>
      <c r="AE12" s="34"/>
    </row>
    <row r="13" spans="1:31" s="2" customFormat="1" ht="30" customHeight="1">
      <c r="A13" s="34"/>
      <c r="B13" s="39"/>
      <c r="C13" s="34"/>
      <c r="D13" s="34"/>
      <c r="E13" s="318" t="s">
        <v>2757</v>
      </c>
      <c r="F13" s="317"/>
      <c r="G13" s="317"/>
      <c r="H13" s="317"/>
      <c r="I13" s="34"/>
      <c r="J13" s="34"/>
      <c r="K13" s="34"/>
      <c r="L13" s="51"/>
      <c r="S13" s="34"/>
      <c r="T13" s="34"/>
      <c r="U13" s="34"/>
      <c r="V13" s="34"/>
      <c r="W13" s="34"/>
      <c r="X13" s="34"/>
      <c r="Y13" s="34"/>
      <c r="Z13" s="34"/>
      <c r="AA13" s="34"/>
      <c r="AB13" s="34"/>
      <c r="AC13" s="34"/>
      <c r="AD13" s="34"/>
      <c r="AE13" s="34"/>
    </row>
    <row r="14" spans="1:31" s="2" customFormat="1" ht="12">
      <c r="A14" s="34"/>
      <c r="B14" s="39"/>
      <c r="C14" s="34"/>
      <c r="D14" s="34"/>
      <c r="E14" s="34"/>
      <c r="F14" s="34"/>
      <c r="G14" s="34"/>
      <c r="H14" s="34"/>
      <c r="I14" s="34"/>
      <c r="J14" s="34"/>
      <c r="K14" s="34"/>
      <c r="L14" s="51"/>
      <c r="S14" s="34"/>
      <c r="T14" s="34"/>
      <c r="U14" s="34"/>
      <c r="V14" s="34"/>
      <c r="W14" s="34"/>
      <c r="X14" s="34"/>
      <c r="Y14" s="34"/>
      <c r="Z14" s="34"/>
      <c r="AA14" s="34"/>
      <c r="AB14" s="34"/>
      <c r="AC14" s="34"/>
      <c r="AD14" s="34"/>
      <c r="AE14" s="34"/>
    </row>
    <row r="15" spans="1:31" s="2" customFormat="1" ht="12" customHeight="1">
      <c r="A15" s="34"/>
      <c r="B15" s="39"/>
      <c r="C15" s="34"/>
      <c r="D15" s="119" t="s">
        <v>18</v>
      </c>
      <c r="E15" s="34"/>
      <c r="F15" s="110" t="s">
        <v>1</v>
      </c>
      <c r="G15" s="34"/>
      <c r="H15" s="34"/>
      <c r="I15" s="119" t="s">
        <v>19</v>
      </c>
      <c r="J15" s="110" t="s">
        <v>1</v>
      </c>
      <c r="K15" s="34"/>
      <c r="L15" s="51"/>
      <c r="S15" s="34"/>
      <c r="T15" s="34"/>
      <c r="U15" s="34"/>
      <c r="V15" s="34"/>
      <c r="W15" s="34"/>
      <c r="X15" s="34"/>
      <c r="Y15" s="34"/>
      <c r="Z15" s="34"/>
      <c r="AA15" s="34"/>
      <c r="AB15" s="34"/>
      <c r="AC15" s="34"/>
      <c r="AD15" s="34"/>
      <c r="AE15" s="34"/>
    </row>
    <row r="16" spans="1:31" s="2" customFormat="1" ht="12" customHeight="1">
      <c r="A16" s="34"/>
      <c r="B16" s="39"/>
      <c r="C16" s="34"/>
      <c r="D16" s="119" t="s">
        <v>20</v>
      </c>
      <c r="E16" s="34"/>
      <c r="F16" s="110" t="s">
        <v>21</v>
      </c>
      <c r="G16" s="34"/>
      <c r="H16" s="34"/>
      <c r="I16" s="119" t="s">
        <v>22</v>
      </c>
      <c r="J16" s="265" t="str">
        <f>'Rekapitulace stavby'!AN8</f>
        <v>Vyplň údaj</v>
      </c>
      <c r="K16" s="34"/>
      <c r="L16" s="51"/>
      <c r="S16" s="34"/>
      <c r="T16" s="34"/>
      <c r="U16" s="34"/>
      <c r="V16" s="34"/>
      <c r="W16" s="34"/>
      <c r="X16" s="34"/>
      <c r="Y16" s="34"/>
      <c r="Z16" s="34"/>
      <c r="AA16" s="34"/>
      <c r="AB16" s="34"/>
      <c r="AC16" s="34"/>
      <c r="AD16" s="34"/>
      <c r="AE16" s="34"/>
    </row>
    <row r="17" spans="1:31" s="2" customFormat="1" ht="10.9" customHeight="1">
      <c r="A17" s="34"/>
      <c r="B17" s="39"/>
      <c r="C17" s="34"/>
      <c r="D17" s="34"/>
      <c r="E17" s="34"/>
      <c r="F17" s="34"/>
      <c r="G17" s="34"/>
      <c r="H17" s="34"/>
      <c r="I17" s="34"/>
      <c r="J17" s="34"/>
      <c r="K17" s="34"/>
      <c r="L17" s="51"/>
      <c r="S17" s="34"/>
      <c r="T17" s="34"/>
      <c r="U17" s="34"/>
      <c r="V17" s="34"/>
      <c r="W17" s="34"/>
      <c r="X17" s="34"/>
      <c r="Y17" s="34"/>
      <c r="Z17" s="34"/>
      <c r="AA17" s="34"/>
      <c r="AB17" s="34"/>
      <c r="AC17" s="34"/>
      <c r="AD17" s="34"/>
      <c r="AE17" s="34"/>
    </row>
    <row r="18" spans="1:31" s="2" customFormat="1" ht="12" customHeight="1">
      <c r="A18" s="34"/>
      <c r="B18" s="39"/>
      <c r="C18" s="34"/>
      <c r="D18" s="119" t="s">
        <v>23</v>
      </c>
      <c r="E18" s="34"/>
      <c r="F18" s="34"/>
      <c r="G18" s="34"/>
      <c r="H18" s="34"/>
      <c r="I18" s="119" t="s">
        <v>24</v>
      </c>
      <c r="J18" s="110" t="s">
        <v>1</v>
      </c>
      <c r="K18" s="34"/>
      <c r="L18" s="51"/>
      <c r="S18" s="34"/>
      <c r="T18" s="34"/>
      <c r="U18" s="34"/>
      <c r="V18" s="34"/>
      <c r="W18" s="34"/>
      <c r="X18" s="34"/>
      <c r="Y18" s="34"/>
      <c r="Z18" s="34"/>
      <c r="AA18" s="34"/>
      <c r="AB18" s="34"/>
      <c r="AC18" s="34"/>
      <c r="AD18" s="34"/>
      <c r="AE18" s="34"/>
    </row>
    <row r="19" spans="1:31" s="2" customFormat="1" ht="18" customHeight="1">
      <c r="A19" s="34"/>
      <c r="B19" s="39"/>
      <c r="C19" s="34"/>
      <c r="D19" s="34"/>
      <c r="E19" s="110" t="s">
        <v>25</v>
      </c>
      <c r="F19" s="34"/>
      <c r="G19" s="34"/>
      <c r="H19" s="34"/>
      <c r="I19" s="119" t="s">
        <v>26</v>
      </c>
      <c r="J19" s="110" t="s">
        <v>1</v>
      </c>
      <c r="K19" s="34"/>
      <c r="L19" s="51"/>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34"/>
      <c r="J20" s="34"/>
      <c r="K20" s="34"/>
      <c r="L20" s="51"/>
      <c r="S20" s="34"/>
      <c r="T20" s="34"/>
      <c r="U20" s="34"/>
      <c r="V20" s="34"/>
      <c r="W20" s="34"/>
      <c r="X20" s="34"/>
      <c r="Y20" s="34"/>
      <c r="Z20" s="34"/>
      <c r="AA20" s="34"/>
      <c r="AB20" s="34"/>
      <c r="AC20" s="34"/>
      <c r="AD20" s="34"/>
      <c r="AE20" s="34"/>
    </row>
    <row r="21" spans="1:31" s="2" customFormat="1" ht="12" customHeight="1">
      <c r="A21" s="34"/>
      <c r="B21" s="39"/>
      <c r="C21" s="34"/>
      <c r="D21" s="119" t="s">
        <v>27</v>
      </c>
      <c r="E21" s="34"/>
      <c r="F21" s="34"/>
      <c r="G21" s="34"/>
      <c r="H21" s="34"/>
      <c r="I21" s="119" t="s">
        <v>24</v>
      </c>
      <c r="J21" s="30" t="str">
        <f>'Rekapitulace stavby'!AN13</f>
        <v>Vyplň údaj</v>
      </c>
      <c r="K21" s="34"/>
      <c r="L21" s="51"/>
      <c r="S21" s="34"/>
      <c r="T21" s="34"/>
      <c r="U21" s="34"/>
      <c r="V21" s="34"/>
      <c r="W21" s="34"/>
      <c r="X21" s="34"/>
      <c r="Y21" s="34"/>
      <c r="Z21" s="34"/>
      <c r="AA21" s="34"/>
      <c r="AB21" s="34"/>
      <c r="AC21" s="34"/>
      <c r="AD21" s="34"/>
      <c r="AE21" s="34"/>
    </row>
    <row r="22" spans="1:31" s="2" customFormat="1" ht="18" customHeight="1">
      <c r="A22" s="34"/>
      <c r="B22" s="39"/>
      <c r="C22" s="34"/>
      <c r="D22" s="34"/>
      <c r="E22" s="319" t="str">
        <f>'Rekapitulace stavby'!E14</f>
        <v>Vyplň údaj</v>
      </c>
      <c r="F22" s="320"/>
      <c r="G22" s="320"/>
      <c r="H22" s="320"/>
      <c r="I22" s="119" t="s">
        <v>26</v>
      </c>
      <c r="J22" s="30" t="str">
        <f>'Rekapitulace stavby'!AN14</f>
        <v>Vyplň údaj</v>
      </c>
      <c r="K22" s="34"/>
      <c r="L22" s="51"/>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34"/>
      <c r="J23" s="34"/>
      <c r="K23" s="34"/>
      <c r="L23" s="51"/>
      <c r="S23" s="34"/>
      <c r="T23" s="34"/>
      <c r="U23" s="34"/>
      <c r="V23" s="34"/>
      <c r="W23" s="34"/>
      <c r="X23" s="34"/>
      <c r="Y23" s="34"/>
      <c r="Z23" s="34"/>
      <c r="AA23" s="34"/>
      <c r="AB23" s="34"/>
      <c r="AC23" s="34"/>
      <c r="AD23" s="34"/>
      <c r="AE23" s="34"/>
    </row>
    <row r="24" spans="1:31" s="2" customFormat="1" ht="12" customHeight="1">
      <c r="A24" s="34"/>
      <c r="B24" s="39"/>
      <c r="C24" s="34"/>
      <c r="D24" s="119" t="s">
        <v>29</v>
      </c>
      <c r="E24" s="34"/>
      <c r="F24" s="34"/>
      <c r="G24" s="34"/>
      <c r="H24" s="34"/>
      <c r="I24" s="119" t="s">
        <v>24</v>
      </c>
      <c r="J24" s="110" t="s">
        <v>1</v>
      </c>
      <c r="K24" s="34"/>
      <c r="L24" s="51"/>
      <c r="S24" s="34"/>
      <c r="T24" s="34"/>
      <c r="U24" s="34"/>
      <c r="V24" s="34"/>
      <c r="W24" s="34"/>
      <c r="X24" s="34"/>
      <c r="Y24" s="34"/>
      <c r="Z24" s="34"/>
      <c r="AA24" s="34"/>
      <c r="AB24" s="34"/>
      <c r="AC24" s="34"/>
      <c r="AD24" s="34"/>
      <c r="AE24" s="34"/>
    </row>
    <row r="25" spans="1:31" s="2" customFormat="1" ht="18" customHeight="1">
      <c r="A25" s="34"/>
      <c r="B25" s="39"/>
      <c r="C25" s="34"/>
      <c r="D25" s="34"/>
      <c r="E25" s="110" t="s">
        <v>30</v>
      </c>
      <c r="F25" s="34"/>
      <c r="G25" s="34"/>
      <c r="H25" s="34"/>
      <c r="I25" s="119" t="s">
        <v>26</v>
      </c>
      <c r="J25" s="110" t="s">
        <v>1</v>
      </c>
      <c r="K25" s="34"/>
      <c r="L25" s="51"/>
      <c r="S25" s="34"/>
      <c r="T25" s="34"/>
      <c r="U25" s="34"/>
      <c r="V25" s="34"/>
      <c r="W25" s="34"/>
      <c r="X25" s="34"/>
      <c r="Y25" s="34"/>
      <c r="Z25" s="34"/>
      <c r="AA25" s="34"/>
      <c r="AB25" s="34"/>
      <c r="AC25" s="34"/>
      <c r="AD25" s="34"/>
      <c r="AE25" s="34"/>
    </row>
    <row r="26" spans="1:31" s="2" customFormat="1" ht="6.95" customHeight="1">
      <c r="A26" s="34"/>
      <c r="B26" s="39"/>
      <c r="C26" s="34"/>
      <c r="D26" s="34"/>
      <c r="E26" s="34"/>
      <c r="F26" s="34"/>
      <c r="G26" s="34"/>
      <c r="H26" s="34"/>
      <c r="I26" s="34"/>
      <c r="J26" s="34"/>
      <c r="K26" s="34"/>
      <c r="L26" s="51"/>
      <c r="S26" s="34"/>
      <c r="T26" s="34"/>
      <c r="U26" s="34"/>
      <c r="V26" s="34"/>
      <c r="W26" s="34"/>
      <c r="X26" s="34"/>
      <c r="Y26" s="34"/>
      <c r="Z26" s="34"/>
      <c r="AA26" s="34"/>
      <c r="AB26" s="34"/>
      <c r="AC26" s="34"/>
      <c r="AD26" s="34"/>
      <c r="AE26" s="34"/>
    </row>
    <row r="27" spans="1:31" s="2" customFormat="1" ht="12" customHeight="1">
      <c r="A27" s="34"/>
      <c r="B27" s="39"/>
      <c r="C27" s="34"/>
      <c r="D27" s="119" t="s">
        <v>32</v>
      </c>
      <c r="E27" s="34"/>
      <c r="F27" s="34"/>
      <c r="G27" s="34"/>
      <c r="H27" s="34"/>
      <c r="I27" s="119" t="s">
        <v>24</v>
      </c>
      <c r="J27" s="110" t="str">
        <f>IF('Rekapitulace stavby'!AN19="","",'Rekapitulace stavby'!AN19)</f>
        <v/>
      </c>
      <c r="K27" s="34"/>
      <c r="L27" s="51"/>
      <c r="S27" s="34"/>
      <c r="T27" s="34"/>
      <c r="U27" s="34"/>
      <c r="V27" s="34"/>
      <c r="W27" s="34"/>
      <c r="X27" s="34"/>
      <c r="Y27" s="34"/>
      <c r="Z27" s="34"/>
      <c r="AA27" s="34"/>
      <c r="AB27" s="34"/>
      <c r="AC27" s="34"/>
      <c r="AD27" s="34"/>
      <c r="AE27" s="34"/>
    </row>
    <row r="28" spans="1:31" s="2" customFormat="1" ht="18" customHeight="1">
      <c r="A28" s="34"/>
      <c r="B28" s="39"/>
      <c r="C28" s="34"/>
      <c r="D28" s="34"/>
      <c r="E28" s="110" t="str">
        <f>IF('Rekapitulace stavby'!E20="","",'Rekapitulace stavby'!E20)</f>
        <v xml:space="preserve"> </v>
      </c>
      <c r="F28" s="34"/>
      <c r="G28" s="34"/>
      <c r="H28" s="34"/>
      <c r="I28" s="119" t="s">
        <v>26</v>
      </c>
      <c r="J28" s="110" t="str">
        <f>IF('Rekapitulace stavby'!AN20="","",'Rekapitulace stavby'!AN20)</f>
        <v/>
      </c>
      <c r="K28" s="34"/>
      <c r="L28" s="51"/>
      <c r="S28" s="34"/>
      <c r="T28" s="34"/>
      <c r="U28" s="34"/>
      <c r="V28" s="34"/>
      <c r="W28" s="34"/>
      <c r="X28" s="34"/>
      <c r="Y28" s="34"/>
      <c r="Z28" s="34"/>
      <c r="AA28" s="34"/>
      <c r="AB28" s="34"/>
      <c r="AC28" s="34"/>
      <c r="AD28" s="34"/>
      <c r="AE28" s="34"/>
    </row>
    <row r="29" spans="1:31" s="2" customFormat="1" ht="6.95" customHeight="1">
      <c r="A29" s="34"/>
      <c r="B29" s="39"/>
      <c r="C29" s="34"/>
      <c r="D29" s="34"/>
      <c r="E29" s="34"/>
      <c r="F29" s="34"/>
      <c r="G29" s="34"/>
      <c r="H29" s="34"/>
      <c r="I29" s="34"/>
      <c r="J29" s="34"/>
      <c r="K29" s="34"/>
      <c r="L29" s="51"/>
      <c r="S29" s="34"/>
      <c r="T29" s="34"/>
      <c r="U29" s="34"/>
      <c r="V29" s="34"/>
      <c r="W29" s="34"/>
      <c r="X29" s="34"/>
      <c r="Y29" s="34"/>
      <c r="Z29" s="34"/>
      <c r="AA29" s="34"/>
      <c r="AB29" s="34"/>
      <c r="AC29" s="34"/>
      <c r="AD29" s="34"/>
      <c r="AE29" s="34"/>
    </row>
    <row r="30" spans="1:31" s="2" customFormat="1" ht="12" customHeight="1">
      <c r="A30" s="34"/>
      <c r="B30" s="39"/>
      <c r="C30" s="34"/>
      <c r="D30" s="119" t="s">
        <v>34</v>
      </c>
      <c r="E30" s="34"/>
      <c r="F30" s="34"/>
      <c r="G30" s="34"/>
      <c r="H30" s="34"/>
      <c r="I30" s="34"/>
      <c r="J30" s="34"/>
      <c r="K30" s="34"/>
      <c r="L30" s="51"/>
      <c r="S30" s="34"/>
      <c r="T30" s="34"/>
      <c r="U30" s="34"/>
      <c r="V30" s="34"/>
      <c r="W30" s="34"/>
      <c r="X30" s="34"/>
      <c r="Y30" s="34"/>
      <c r="Z30" s="34"/>
      <c r="AA30" s="34"/>
      <c r="AB30" s="34"/>
      <c r="AC30" s="34"/>
      <c r="AD30" s="34"/>
      <c r="AE30" s="34"/>
    </row>
    <row r="31" spans="1:31" s="8" customFormat="1" ht="16.5" customHeight="1">
      <c r="A31" s="120"/>
      <c r="B31" s="121"/>
      <c r="C31" s="120"/>
      <c r="D31" s="120"/>
      <c r="E31" s="321" t="s">
        <v>2730</v>
      </c>
      <c r="F31" s="321"/>
      <c r="G31" s="321"/>
      <c r="H31" s="321"/>
      <c r="I31" s="120"/>
      <c r="J31" s="120"/>
      <c r="K31" s="120"/>
      <c r="L31" s="122"/>
      <c r="S31" s="120"/>
      <c r="T31" s="120"/>
      <c r="U31" s="120"/>
      <c r="V31" s="120"/>
      <c r="W31" s="120"/>
      <c r="X31" s="120"/>
      <c r="Y31" s="120"/>
      <c r="Z31" s="120"/>
      <c r="AA31" s="120"/>
      <c r="AB31" s="120"/>
      <c r="AC31" s="120"/>
      <c r="AD31" s="120"/>
      <c r="AE31" s="120"/>
    </row>
    <row r="32" spans="1:31" s="2" customFormat="1" ht="6.95" customHeight="1">
      <c r="A32" s="34"/>
      <c r="B32" s="39"/>
      <c r="C32" s="34"/>
      <c r="D32" s="34"/>
      <c r="E32" s="34"/>
      <c r="F32" s="34"/>
      <c r="G32" s="34"/>
      <c r="H32" s="34"/>
      <c r="I32" s="34"/>
      <c r="J32" s="34"/>
      <c r="K32" s="34"/>
      <c r="L32" s="51"/>
      <c r="S32" s="34"/>
      <c r="T32" s="34"/>
      <c r="U32" s="34"/>
      <c r="V32" s="34"/>
      <c r="W32" s="34"/>
      <c r="X32" s="34"/>
      <c r="Y32" s="34"/>
      <c r="Z32" s="34"/>
      <c r="AA32" s="34"/>
      <c r="AB32" s="34"/>
      <c r="AC32" s="34"/>
      <c r="AD32" s="34"/>
      <c r="AE32" s="34"/>
    </row>
    <row r="33" spans="1:31" s="2" customFormat="1" ht="6.95" customHeight="1">
      <c r="A33" s="34"/>
      <c r="B33" s="39"/>
      <c r="C33" s="34"/>
      <c r="D33" s="123"/>
      <c r="E33" s="123"/>
      <c r="F33" s="123"/>
      <c r="G33" s="123"/>
      <c r="H33" s="123"/>
      <c r="I33" s="123"/>
      <c r="J33" s="123"/>
      <c r="K33" s="123"/>
      <c r="L33" s="51"/>
      <c r="S33" s="34"/>
      <c r="T33" s="34"/>
      <c r="U33" s="34"/>
      <c r="V33" s="34"/>
      <c r="W33" s="34"/>
      <c r="X33" s="34"/>
      <c r="Y33" s="34"/>
      <c r="Z33" s="34"/>
      <c r="AA33" s="34"/>
      <c r="AB33" s="34"/>
      <c r="AC33" s="34"/>
      <c r="AD33" s="34"/>
      <c r="AE33" s="34"/>
    </row>
    <row r="34" spans="1:31" s="2" customFormat="1" ht="25.35" customHeight="1">
      <c r="A34" s="34"/>
      <c r="B34" s="39"/>
      <c r="C34" s="34"/>
      <c r="D34" s="124" t="s">
        <v>36</v>
      </c>
      <c r="E34" s="34"/>
      <c r="F34" s="34"/>
      <c r="G34" s="34"/>
      <c r="H34" s="34"/>
      <c r="I34" s="34"/>
      <c r="J34" s="125">
        <f>ROUND(J125,2)</f>
        <v>0</v>
      </c>
      <c r="K34" s="34"/>
      <c r="L34" s="51"/>
      <c r="S34" s="34"/>
      <c r="T34" s="34"/>
      <c r="U34" s="34"/>
      <c r="V34" s="34"/>
      <c r="W34" s="34"/>
      <c r="X34" s="34"/>
      <c r="Y34" s="34"/>
      <c r="Z34" s="34"/>
      <c r="AA34" s="34"/>
      <c r="AB34" s="34"/>
      <c r="AC34" s="34"/>
      <c r="AD34" s="34"/>
      <c r="AE34" s="34"/>
    </row>
    <row r="35" spans="1:31" s="2" customFormat="1" ht="6.95" customHeight="1">
      <c r="A35" s="34"/>
      <c r="B35" s="39"/>
      <c r="C35" s="34"/>
      <c r="D35" s="123"/>
      <c r="E35" s="123"/>
      <c r="F35" s="123"/>
      <c r="G35" s="123"/>
      <c r="H35" s="123"/>
      <c r="I35" s="123"/>
      <c r="J35" s="123"/>
      <c r="K35" s="123"/>
      <c r="L35" s="51"/>
      <c r="S35" s="34"/>
      <c r="T35" s="34"/>
      <c r="U35" s="34"/>
      <c r="V35" s="34"/>
      <c r="W35" s="34"/>
      <c r="X35" s="34"/>
      <c r="Y35" s="34"/>
      <c r="Z35" s="34"/>
      <c r="AA35" s="34"/>
      <c r="AB35" s="34"/>
      <c r="AC35" s="34"/>
      <c r="AD35" s="34"/>
      <c r="AE35" s="34"/>
    </row>
    <row r="36" spans="1:31" s="2" customFormat="1" ht="14.45" customHeight="1">
      <c r="A36" s="34"/>
      <c r="B36" s="39"/>
      <c r="C36" s="34"/>
      <c r="D36" s="34"/>
      <c r="E36" s="34"/>
      <c r="F36" s="126" t="s">
        <v>38</v>
      </c>
      <c r="G36" s="34"/>
      <c r="H36" s="34"/>
      <c r="I36" s="126" t="s">
        <v>37</v>
      </c>
      <c r="J36" s="126" t="s">
        <v>39</v>
      </c>
      <c r="K36" s="34"/>
      <c r="L36" s="51"/>
      <c r="S36" s="34"/>
      <c r="T36" s="34"/>
      <c r="U36" s="34"/>
      <c r="V36" s="34"/>
      <c r="W36" s="34"/>
      <c r="X36" s="34"/>
      <c r="Y36" s="34"/>
      <c r="Z36" s="34"/>
      <c r="AA36" s="34"/>
      <c r="AB36" s="34"/>
      <c r="AC36" s="34"/>
      <c r="AD36" s="34"/>
      <c r="AE36" s="34"/>
    </row>
    <row r="37" spans="1:31" s="2" customFormat="1" ht="14.45" customHeight="1">
      <c r="A37" s="34"/>
      <c r="B37" s="39"/>
      <c r="C37" s="34"/>
      <c r="D37" s="127" t="s">
        <v>40</v>
      </c>
      <c r="E37" s="119" t="s">
        <v>41</v>
      </c>
      <c r="F37" s="128">
        <f>ROUND((SUM(BE125:BE135)),2)</f>
        <v>0</v>
      </c>
      <c r="G37" s="34"/>
      <c r="H37" s="34"/>
      <c r="I37" s="129">
        <v>0.21</v>
      </c>
      <c r="J37" s="128">
        <f>ROUND(((SUM(BE125:BE135))*I37),2)</f>
        <v>0</v>
      </c>
      <c r="K37" s="34"/>
      <c r="L37" s="51"/>
      <c r="S37" s="34"/>
      <c r="T37" s="34"/>
      <c r="U37" s="34"/>
      <c r="V37" s="34"/>
      <c r="W37" s="34"/>
      <c r="X37" s="34"/>
      <c r="Y37" s="34"/>
      <c r="Z37" s="34"/>
      <c r="AA37" s="34"/>
      <c r="AB37" s="34"/>
      <c r="AC37" s="34"/>
      <c r="AD37" s="34"/>
      <c r="AE37" s="34"/>
    </row>
    <row r="38" spans="1:31" s="2" customFormat="1" ht="14.45" customHeight="1">
      <c r="A38" s="34"/>
      <c r="B38" s="39"/>
      <c r="C38" s="34"/>
      <c r="D38" s="34"/>
      <c r="E38" s="119" t="s">
        <v>42</v>
      </c>
      <c r="F38" s="128">
        <f>ROUND((SUM(BF125:BF135)),2)</f>
        <v>0</v>
      </c>
      <c r="G38" s="34"/>
      <c r="H38" s="34"/>
      <c r="I38" s="129">
        <v>0.15</v>
      </c>
      <c r="J38" s="128">
        <f>ROUND(((SUM(BF125:BF135))*I38),2)</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19" t="s">
        <v>43</v>
      </c>
      <c r="F39" s="128">
        <f>ROUND((SUM(BG125:BG135)),2)</f>
        <v>0</v>
      </c>
      <c r="G39" s="34"/>
      <c r="H39" s="34"/>
      <c r="I39" s="129">
        <v>0.21</v>
      </c>
      <c r="J39" s="128">
        <f>0</f>
        <v>0</v>
      </c>
      <c r="K39" s="34"/>
      <c r="L39" s="51"/>
      <c r="S39" s="34"/>
      <c r="T39" s="34"/>
      <c r="U39" s="34"/>
      <c r="V39" s="34"/>
      <c r="W39" s="34"/>
      <c r="X39" s="34"/>
      <c r="Y39" s="34"/>
      <c r="Z39" s="34"/>
      <c r="AA39" s="34"/>
      <c r="AB39" s="34"/>
      <c r="AC39" s="34"/>
      <c r="AD39" s="34"/>
      <c r="AE39" s="34"/>
    </row>
    <row r="40" spans="1:31" s="2" customFormat="1" ht="14.45" customHeight="1" hidden="1">
      <c r="A40" s="34"/>
      <c r="B40" s="39"/>
      <c r="C40" s="34"/>
      <c r="D40" s="34"/>
      <c r="E40" s="119" t="s">
        <v>44</v>
      </c>
      <c r="F40" s="128">
        <f>ROUND((SUM(BH125:BH135)),2)</f>
        <v>0</v>
      </c>
      <c r="G40" s="34"/>
      <c r="H40" s="34"/>
      <c r="I40" s="129">
        <v>0.15</v>
      </c>
      <c r="J40" s="128">
        <f>0</f>
        <v>0</v>
      </c>
      <c r="K40" s="34"/>
      <c r="L40" s="51"/>
      <c r="S40" s="34"/>
      <c r="T40" s="34"/>
      <c r="U40" s="34"/>
      <c r="V40" s="34"/>
      <c r="W40" s="34"/>
      <c r="X40" s="34"/>
      <c r="Y40" s="34"/>
      <c r="Z40" s="34"/>
      <c r="AA40" s="34"/>
      <c r="AB40" s="34"/>
      <c r="AC40" s="34"/>
      <c r="AD40" s="34"/>
      <c r="AE40" s="34"/>
    </row>
    <row r="41" spans="1:31" s="2" customFormat="1" ht="14.45" customHeight="1" hidden="1">
      <c r="A41" s="34"/>
      <c r="B41" s="39"/>
      <c r="C41" s="34"/>
      <c r="D41" s="34"/>
      <c r="E41" s="119" t="s">
        <v>45</v>
      </c>
      <c r="F41" s="128">
        <f>ROUND((SUM(BI125:BI135)),2)</f>
        <v>0</v>
      </c>
      <c r="G41" s="34"/>
      <c r="H41" s="34"/>
      <c r="I41" s="129">
        <v>0</v>
      </c>
      <c r="J41" s="128">
        <f>0</f>
        <v>0</v>
      </c>
      <c r="K41" s="34"/>
      <c r="L41" s="51"/>
      <c r="S41" s="34"/>
      <c r="T41" s="34"/>
      <c r="U41" s="34"/>
      <c r="V41" s="34"/>
      <c r="W41" s="34"/>
      <c r="X41" s="34"/>
      <c r="Y41" s="34"/>
      <c r="Z41" s="34"/>
      <c r="AA41" s="34"/>
      <c r="AB41" s="34"/>
      <c r="AC41" s="34"/>
      <c r="AD41" s="34"/>
      <c r="AE41" s="34"/>
    </row>
    <row r="42" spans="1:31" s="2" customFormat="1" ht="6.95" customHeight="1">
      <c r="A42" s="34"/>
      <c r="B42" s="39"/>
      <c r="C42" s="34"/>
      <c r="D42" s="34"/>
      <c r="E42" s="34"/>
      <c r="F42" s="34"/>
      <c r="G42" s="34"/>
      <c r="H42" s="34"/>
      <c r="I42" s="34"/>
      <c r="J42" s="34"/>
      <c r="K42" s="34"/>
      <c r="L42" s="51"/>
      <c r="S42" s="34"/>
      <c r="T42" s="34"/>
      <c r="U42" s="34"/>
      <c r="V42" s="34"/>
      <c r="W42" s="34"/>
      <c r="X42" s="34"/>
      <c r="Y42" s="34"/>
      <c r="Z42" s="34"/>
      <c r="AA42" s="34"/>
      <c r="AB42" s="34"/>
      <c r="AC42" s="34"/>
      <c r="AD42" s="34"/>
      <c r="AE42" s="34"/>
    </row>
    <row r="43" spans="1:31" s="2" customFormat="1" ht="25.35" customHeight="1">
      <c r="A43" s="34"/>
      <c r="B43" s="39"/>
      <c r="C43" s="130"/>
      <c r="D43" s="131" t="s">
        <v>46</v>
      </c>
      <c r="E43" s="132"/>
      <c r="F43" s="132"/>
      <c r="G43" s="133" t="s">
        <v>47</v>
      </c>
      <c r="H43" s="134" t="s">
        <v>48</v>
      </c>
      <c r="I43" s="132"/>
      <c r="J43" s="135">
        <f>SUM(J34:J41)</f>
        <v>0</v>
      </c>
      <c r="K43" s="136"/>
      <c r="L43" s="51"/>
      <c r="S43" s="34"/>
      <c r="T43" s="34"/>
      <c r="U43" s="34"/>
      <c r="V43" s="34"/>
      <c r="W43" s="34"/>
      <c r="X43" s="34"/>
      <c r="Y43" s="34"/>
      <c r="Z43" s="34"/>
      <c r="AA43" s="34"/>
      <c r="AB43" s="34"/>
      <c r="AC43" s="34"/>
      <c r="AD43" s="34"/>
      <c r="AE43" s="34"/>
    </row>
    <row r="44" spans="1:31" s="2" customFormat="1" ht="14.45" customHeight="1">
      <c r="A44" s="34"/>
      <c r="B44" s="39"/>
      <c r="C44" s="34"/>
      <c r="D44" s="34"/>
      <c r="E44" s="34"/>
      <c r="F44" s="34"/>
      <c r="G44" s="34"/>
      <c r="H44" s="34"/>
      <c r="I44" s="34"/>
      <c r="J44" s="34"/>
      <c r="K44" s="34"/>
      <c r="L44" s="51"/>
      <c r="S44" s="34"/>
      <c r="T44" s="34"/>
      <c r="U44" s="34"/>
      <c r="V44" s="34"/>
      <c r="W44" s="34"/>
      <c r="X44" s="34"/>
      <c r="Y44" s="34"/>
      <c r="Z44" s="34"/>
      <c r="AA44" s="34"/>
      <c r="AB44" s="34"/>
      <c r="AC44" s="34"/>
      <c r="AD44" s="34"/>
      <c r="AE44" s="34"/>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7" t="s">
        <v>49</v>
      </c>
      <c r="E50" s="138"/>
      <c r="F50" s="138"/>
      <c r="G50" s="137" t="s">
        <v>50</v>
      </c>
      <c r="H50" s="138"/>
      <c r="I50" s="138"/>
      <c r="J50" s="138"/>
      <c r="K50" s="138"/>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39" t="s">
        <v>51</v>
      </c>
      <c r="E61" s="140"/>
      <c r="F61" s="141" t="s">
        <v>52</v>
      </c>
      <c r="G61" s="139" t="s">
        <v>51</v>
      </c>
      <c r="H61" s="140"/>
      <c r="I61" s="140"/>
      <c r="J61" s="142" t="s">
        <v>52</v>
      </c>
      <c r="K61" s="14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37" t="s">
        <v>53</v>
      </c>
      <c r="E65" s="143"/>
      <c r="F65" s="143"/>
      <c r="G65" s="137" t="s">
        <v>54</v>
      </c>
      <c r="H65" s="143"/>
      <c r="I65" s="143"/>
      <c r="J65" s="143"/>
      <c r="K65" s="143"/>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39" t="s">
        <v>51</v>
      </c>
      <c r="E76" s="140"/>
      <c r="F76" s="141" t="s">
        <v>52</v>
      </c>
      <c r="G76" s="139" t="s">
        <v>51</v>
      </c>
      <c r="H76" s="140"/>
      <c r="I76" s="140"/>
      <c r="J76" s="142" t="s">
        <v>52</v>
      </c>
      <c r="K76" s="140"/>
      <c r="L76" s="51"/>
      <c r="S76" s="34"/>
      <c r="T76" s="34"/>
      <c r="U76" s="34"/>
      <c r="V76" s="34"/>
      <c r="W76" s="34"/>
      <c r="X76" s="34"/>
      <c r="Y76" s="34"/>
      <c r="Z76" s="34"/>
      <c r="AA76" s="34"/>
      <c r="AB76" s="34"/>
      <c r="AC76" s="34"/>
      <c r="AD76" s="34"/>
      <c r="AE76" s="34"/>
    </row>
    <row r="77" spans="1:31" s="2" customFormat="1" ht="14.45" customHeight="1">
      <c r="A77" s="34"/>
      <c r="B77" s="144"/>
      <c r="C77" s="145"/>
      <c r="D77" s="145"/>
      <c r="E77" s="145"/>
      <c r="F77" s="145"/>
      <c r="G77" s="145"/>
      <c r="H77" s="145"/>
      <c r="I77" s="145"/>
      <c r="J77" s="145"/>
      <c r="K77" s="145"/>
      <c r="L77" s="51"/>
      <c r="S77" s="34"/>
      <c r="T77" s="34"/>
      <c r="U77" s="34"/>
      <c r="V77" s="34"/>
      <c r="W77" s="34"/>
      <c r="X77" s="34"/>
      <c r="Y77" s="34"/>
      <c r="Z77" s="34"/>
      <c r="AA77" s="34"/>
      <c r="AB77" s="34"/>
      <c r="AC77" s="34"/>
      <c r="AD77" s="34"/>
      <c r="AE77" s="34"/>
    </row>
    <row r="81" spans="1:31" s="2" customFormat="1" ht="6.95" customHeight="1">
      <c r="A81" s="34"/>
      <c r="B81" s="146"/>
      <c r="C81" s="147"/>
      <c r="D81" s="147"/>
      <c r="E81" s="147"/>
      <c r="F81" s="147"/>
      <c r="G81" s="147"/>
      <c r="H81" s="147"/>
      <c r="I81" s="147"/>
      <c r="J81" s="147"/>
      <c r="K81" s="147"/>
      <c r="L81" s="51"/>
      <c r="S81" s="34"/>
      <c r="T81" s="34"/>
      <c r="U81" s="34"/>
      <c r="V81" s="34"/>
      <c r="W81" s="34"/>
      <c r="X81" s="34"/>
      <c r="Y81" s="34"/>
      <c r="Z81" s="34"/>
      <c r="AA81" s="34"/>
      <c r="AB81" s="34"/>
      <c r="AC81" s="34"/>
      <c r="AD81" s="34"/>
      <c r="AE81" s="34"/>
    </row>
    <row r="82" spans="1:31" s="2" customFormat="1" ht="24.95" customHeight="1">
      <c r="A82" s="34"/>
      <c r="B82" s="35"/>
      <c r="C82" s="23" t="s">
        <v>176</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3" t="str">
        <f>E7</f>
        <v>Centrum pro osoby se zdravotním postižením</v>
      </c>
      <c r="F85" s="314"/>
      <c r="G85" s="314"/>
      <c r="H85" s="314"/>
      <c r="I85" s="36"/>
      <c r="J85" s="36"/>
      <c r="K85" s="36"/>
      <c r="L85" s="51"/>
      <c r="S85" s="34"/>
      <c r="T85" s="34"/>
      <c r="U85" s="34"/>
      <c r="V85" s="34"/>
      <c r="W85" s="34"/>
      <c r="X85" s="34"/>
      <c r="Y85" s="34"/>
      <c r="Z85" s="34"/>
      <c r="AA85" s="34"/>
      <c r="AB85" s="34"/>
      <c r="AC85" s="34"/>
      <c r="AD85" s="34"/>
      <c r="AE85" s="34"/>
    </row>
    <row r="86" spans="2:12" s="1" customFormat="1" ht="12" customHeight="1">
      <c r="B86" s="21"/>
      <c r="C86" s="29" t="s">
        <v>172</v>
      </c>
      <c r="D86" s="22"/>
      <c r="E86" s="22"/>
      <c r="F86" s="22"/>
      <c r="G86" s="22"/>
      <c r="H86" s="22"/>
      <c r="I86" s="22"/>
      <c r="J86" s="22"/>
      <c r="K86" s="22"/>
      <c r="L86" s="20"/>
    </row>
    <row r="87" spans="2:12" s="1" customFormat="1" ht="16.5" customHeight="1">
      <c r="B87" s="21"/>
      <c r="C87" s="22"/>
      <c r="D87" s="22"/>
      <c r="E87" s="313" t="s">
        <v>173</v>
      </c>
      <c r="F87" s="296"/>
      <c r="G87" s="296"/>
      <c r="H87" s="296"/>
      <c r="I87" s="22"/>
      <c r="J87" s="22"/>
      <c r="K87" s="22"/>
      <c r="L87" s="20"/>
    </row>
    <row r="88" spans="2:12" s="1" customFormat="1" ht="12" customHeight="1">
      <c r="B88" s="21"/>
      <c r="C88" s="29" t="s">
        <v>174</v>
      </c>
      <c r="D88" s="22"/>
      <c r="E88" s="22"/>
      <c r="F88" s="22"/>
      <c r="G88" s="22"/>
      <c r="H88" s="22"/>
      <c r="I88" s="22"/>
      <c r="J88" s="22"/>
      <c r="K88" s="22"/>
      <c r="L88" s="20"/>
    </row>
    <row r="89" spans="1:31" s="2" customFormat="1" ht="16.5" customHeight="1">
      <c r="A89" s="34"/>
      <c r="B89" s="35"/>
      <c r="C89" s="36"/>
      <c r="D89" s="36"/>
      <c r="E89" s="322" t="s">
        <v>2249</v>
      </c>
      <c r="F89" s="312"/>
      <c r="G89" s="312"/>
      <c r="H89" s="312"/>
      <c r="I89" s="36"/>
      <c r="J89" s="36"/>
      <c r="K89" s="36"/>
      <c r="L89" s="51"/>
      <c r="S89" s="34"/>
      <c r="T89" s="34"/>
      <c r="U89" s="34"/>
      <c r="V89" s="34"/>
      <c r="W89" s="34"/>
      <c r="X89" s="34"/>
      <c r="Y89" s="34"/>
      <c r="Z89" s="34"/>
      <c r="AA89" s="34"/>
      <c r="AB89" s="34"/>
      <c r="AC89" s="34"/>
      <c r="AD89" s="34"/>
      <c r="AE89" s="34"/>
    </row>
    <row r="90" spans="1:31" s="2" customFormat="1" ht="12" customHeight="1">
      <c r="A90" s="34"/>
      <c r="B90" s="35"/>
      <c r="C90" s="29" t="s">
        <v>2250</v>
      </c>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30" customHeight="1">
      <c r="A91" s="34"/>
      <c r="B91" s="35"/>
      <c r="C91" s="36"/>
      <c r="D91" s="36"/>
      <c r="E91" s="274" t="str">
        <f>E13</f>
        <v>01.6.3 - SO 01- Zdravotnický přivolávací systém (ZPS) - instalace</v>
      </c>
      <c r="F91" s="312"/>
      <c r="G91" s="312"/>
      <c r="H91" s="312"/>
      <c r="I91" s="36"/>
      <c r="J91" s="36"/>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36"/>
      <c r="J92" s="36"/>
      <c r="K92" s="36"/>
      <c r="L92" s="51"/>
      <c r="S92" s="34"/>
      <c r="T92" s="34"/>
      <c r="U92" s="34"/>
      <c r="V92" s="34"/>
      <c r="W92" s="34"/>
      <c r="X92" s="34"/>
      <c r="Y92" s="34"/>
      <c r="Z92" s="34"/>
      <c r="AA92" s="34"/>
      <c r="AB92" s="34"/>
      <c r="AC92" s="34"/>
      <c r="AD92" s="34"/>
      <c r="AE92" s="34"/>
    </row>
    <row r="93" spans="1:31" s="2" customFormat="1" ht="12" customHeight="1">
      <c r="A93" s="34"/>
      <c r="B93" s="35"/>
      <c r="C93" s="29" t="s">
        <v>20</v>
      </c>
      <c r="D93" s="36"/>
      <c r="E93" s="36"/>
      <c r="F93" s="27" t="str">
        <f>F16</f>
        <v xml:space="preserve">Hradec Králové-Roudnička </v>
      </c>
      <c r="G93" s="36"/>
      <c r="H93" s="36"/>
      <c r="I93" s="29" t="s">
        <v>22</v>
      </c>
      <c r="J93" s="66" t="str">
        <f>IF(J16="","",J16)</f>
        <v>Vyplň údaj</v>
      </c>
      <c r="K93" s="36"/>
      <c r="L93" s="51"/>
      <c r="S93" s="34"/>
      <c r="T93" s="34"/>
      <c r="U93" s="34"/>
      <c r="V93" s="34"/>
      <c r="W93" s="34"/>
      <c r="X93" s="34"/>
      <c r="Y93" s="34"/>
      <c r="Z93" s="34"/>
      <c r="AA93" s="34"/>
      <c r="AB93" s="34"/>
      <c r="AC93" s="34"/>
      <c r="AD93" s="34"/>
      <c r="AE93" s="34"/>
    </row>
    <row r="94" spans="1:31" s="2" customFormat="1" ht="6.95" customHeight="1">
      <c r="A94" s="34"/>
      <c r="B94" s="35"/>
      <c r="C94" s="36"/>
      <c r="D94" s="36"/>
      <c r="E94" s="36"/>
      <c r="F94" s="36"/>
      <c r="G94" s="36"/>
      <c r="H94" s="36"/>
      <c r="I94" s="36"/>
      <c r="J94" s="36"/>
      <c r="K94" s="36"/>
      <c r="L94" s="51"/>
      <c r="S94" s="34"/>
      <c r="T94" s="34"/>
      <c r="U94" s="34"/>
      <c r="V94" s="34"/>
      <c r="W94" s="34"/>
      <c r="X94" s="34"/>
      <c r="Y94" s="34"/>
      <c r="Z94" s="34"/>
      <c r="AA94" s="34"/>
      <c r="AB94" s="34"/>
      <c r="AC94" s="34"/>
      <c r="AD94" s="34"/>
      <c r="AE94" s="34"/>
    </row>
    <row r="95" spans="1:31" s="2" customFormat="1" ht="15.2" customHeight="1">
      <c r="A95" s="34"/>
      <c r="B95" s="35"/>
      <c r="C95" s="29" t="s">
        <v>23</v>
      </c>
      <c r="D95" s="36"/>
      <c r="E95" s="36"/>
      <c r="F95" s="27" t="str">
        <f>E19</f>
        <v>Královéhradecký kraj</v>
      </c>
      <c r="G95" s="36"/>
      <c r="H95" s="36"/>
      <c r="I95" s="29" t="s">
        <v>29</v>
      </c>
      <c r="J95" s="32" t="str">
        <f>E25</f>
        <v>Pridos Hradec Králové</v>
      </c>
      <c r="K95" s="36"/>
      <c r="L95" s="51"/>
      <c r="S95" s="34"/>
      <c r="T95" s="34"/>
      <c r="U95" s="34"/>
      <c r="V95" s="34"/>
      <c r="W95" s="34"/>
      <c r="X95" s="34"/>
      <c r="Y95" s="34"/>
      <c r="Z95" s="34"/>
      <c r="AA95" s="34"/>
      <c r="AB95" s="34"/>
      <c r="AC95" s="34"/>
      <c r="AD95" s="34"/>
      <c r="AE95" s="34"/>
    </row>
    <row r="96" spans="1:31" s="2" customFormat="1" ht="15.2" customHeight="1">
      <c r="A96" s="34"/>
      <c r="B96" s="35"/>
      <c r="C96" s="29" t="s">
        <v>27</v>
      </c>
      <c r="D96" s="36"/>
      <c r="E96" s="36"/>
      <c r="F96" s="27" t="str">
        <f>IF(E22="","",E22)</f>
        <v>Vyplň údaj</v>
      </c>
      <c r="G96" s="36"/>
      <c r="H96" s="36"/>
      <c r="I96" s="29" t="s">
        <v>32</v>
      </c>
      <c r="J96" s="32" t="str">
        <f>E28</f>
        <v xml:space="preserve"> </v>
      </c>
      <c r="K96" s="36"/>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36"/>
      <c r="J97" s="36"/>
      <c r="K97" s="36"/>
      <c r="L97" s="51"/>
      <c r="S97" s="34"/>
      <c r="T97" s="34"/>
      <c r="U97" s="34"/>
      <c r="V97" s="34"/>
      <c r="W97" s="34"/>
      <c r="X97" s="34"/>
      <c r="Y97" s="34"/>
      <c r="Z97" s="34"/>
      <c r="AA97" s="34"/>
      <c r="AB97" s="34"/>
      <c r="AC97" s="34"/>
      <c r="AD97" s="34"/>
      <c r="AE97" s="34"/>
    </row>
    <row r="98" spans="1:31" s="2" customFormat="1" ht="29.25" customHeight="1">
      <c r="A98" s="34"/>
      <c r="B98" s="35"/>
      <c r="C98" s="148" t="s">
        <v>177</v>
      </c>
      <c r="D98" s="149"/>
      <c r="E98" s="149"/>
      <c r="F98" s="149"/>
      <c r="G98" s="149"/>
      <c r="H98" s="149"/>
      <c r="I98" s="149"/>
      <c r="J98" s="150" t="s">
        <v>178</v>
      </c>
      <c r="K98" s="149"/>
      <c r="L98" s="51"/>
      <c r="S98" s="34"/>
      <c r="T98" s="34"/>
      <c r="U98" s="34"/>
      <c r="V98" s="34"/>
      <c r="W98" s="34"/>
      <c r="X98" s="34"/>
      <c r="Y98" s="34"/>
      <c r="Z98" s="34"/>
      <c r="AA98" s="34"/>
      <c r="AB98" s="34"/>
      <c r="AC98" s="34"/>
      <c r="AD98" s="34"/>
      <c r="AE98" s="34"/>
    </row>
    <row r="99" spans="1:31" s="2" customFormat="1" ht="10.3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47" s="2" customFormat="1" ht="22.9" customHeight="1">
      <c r="A100" s="34"/>
      <c r="B100" s="35"/>
      <c r="C100" s="151" t="s">
        <v>179</v>
      </c>
      <c r="D100" s="36"/>
      <c r="E100" s="36"/>
      <c r="F100" s="36"/>
      <c r="G100" s="36"/>
      <c r="H100" s="36"/>
      <c r="I100" s="36"/>
      <c r="J100" s="84">
        <f>J125</f>
        <v>0</v>
      </c>
      <c r="K100" s="36"/>
      <c r="L100" s="51"/>
      <c r="S100" s="34"/>
      <c r="T100" s="34"/>
      <c r="U100" s="34"/>
      <c r="V100" s="34"/>
      <c r="W100" s="34"/>
      <c r="X100" s="34"/>
      <c r="Y100" s="34"/>
      <c r="Z100" s="34"/>
      <c r="AA100" s="34"/>
      <c r="AB100" s="34"/>
      <c r="AC100" s="34"/>
      <c r="AD100" s="34"/>
      <c r="AE100" s="34"/>
      <c r="AU100" s="17" t="s">
        <v>180</v>
      </c>
    </row>
    <row r="101" spans="2:12" s="9" customFormat="1" ht="24.95" customHeight="1">
      <c r="B101" s="152"/>
      <c r="C101" s="153"/>
      <c r="D101" s="154" t="s">
        <v>2758</v>
      </c>
      <c r="E101" s="155"/>
      <c r="F101" s="155"/>
      <c r="G101" s="155"/>
      <c r="H101" s="155"/>
      <c r="I101" s="155"/>
      <c r="J101" s="156">
        <f>J126</f>
        <v>0</v>
      </c>
      <c r="K101" s="153"/>
      <c r="L101" s="157"/>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205</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13" t="str">
        <f>E7</f>
        <v>Centrum pro osoby se zdravotním postižením</v>
      </c>
      <c r="F111" s="314"/>
      <c r="G111" s="314"/>
      <c r="H111" s="314"/>
      <c r="I111" s="36"/>
      <c r="J111" s="36"/>
      <c r="K111" s="36"/>
      <c r="L111" s="51"/>
      <c r="S111" s="34"/>
      <c r="T111" s="34"/>
      <c r="U111" s="34"/>
      <c r="V111" s="34"/>
      <c r="W111" s="34"/>
      <c r="X111" s="34"/>
      <c r="Y111" s="34"/>
      <c r="Z111" s="34"/>
      <c r="AA111" s="34"/>
      <c r="AB111" s="34"/>
      <c r="AC111" s="34"/>
      <c r="AD111" s="34"/>
      <c r="AE111" s="34"/>
    </row>
    <row r="112" spans="2:12" s="1" customFormat="1" ht="12" customHeight="1">
      <c r="B112" s="21"/>
      <c r="C112" s="29" t="s">
        <v>172</v>
      </c>
      <c r="D112" s="22"/>
      <c r="E112" s="22"/>
      <c r="F112" s="22"/>
      <c r="G112" s="22"/>
      <c r="H112" s="22"/>
      <c r="I112" s="22"/>
      <c r="J112" s="22"/>
      <c r="K112" s="22"/>
      <c r="L112" s="20"/>
    </row>
    <row r="113" spans="2:12" s="1" customFormat="1" ht="16.5" customHeight="1">
      <c r="B113" s="21"/>
      <c r="C113" s="22"/>
      <c r="D113" s="22"/>
      <c r="E113" s="313" t="s">
        <v>173</v>
      </c>
      <c r="F113" s="296"/>
      <c r="G113" s="296"/>
      <c r="H113" s="296"/>
      <c r="I113" s="22"/>
      <c r="J113" s="22"/>
      <c r="K113" s="22"/>
      <c r="L113" s="20"/>
    </row>
    <row r="114" spans="2:12" s="1" customFormat="1" ht="12" customHeight="1">
      <c r="B114" s="21"/>
      <c r="C114" s="29" t="s">
        <v>174</v>
      </c>
      <c r="D114" s="22"/>
      <c r="E114" s="22"/>
      <c r="F114" s="22"/>
      <c r="G114" s="22"/>
      <c r="H114" s="22"/>
      <c r="I114" s="22"/>
      <c r="J114" s="22"/>
      <c r="K114" s="22"/>
      <c r="L114" s="20"/>
    </row>
    <row r="115" spans="1:31" s="2" customFormat="1" ht="16.5" customHeight="1">
      <c r="A115" s="34"/>
      <c r="B115" s="35"/>
      <c r="C115" s="36"/>
      <c r="D115" s="36"/>
      <c r="E115" s="322" t="s">
        <v>2249</v>
      </c>
      <c r="F115" s="312"/>
      <c r="G115" s="312"/>
      <c r="H115" s="312"/>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2250</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30" customHeight="1">
      <c r="A117" s="34"/>
      <c r="B117" s="35"/>
      <c r="C117" s="36"/>
      <c r="D117" s="36"/>
      <c r="E117" s="274" t="str">
        <f>E13</f>
        <v>01.6.3 - SO 01- Zdravotnický přivolávací systém (ZPS) - instalace</v>
      </c>
      <c r="F117" s="312"/>
      <c r="G117" s="312"/>
      <c r="H117" s="312"/>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F16</f>
        <v xml:space="preserve">Hradec Králové-Roudnička </v>
      </c>
      <c r="G119" s="36"/>
      <c r="H119" s="36"/>
      <c r="I119" s="29" t="s">
        <v>22</v>
      </c>
      <c r="J119" s="66" t="str">
        <f>IF(J16="","",J16)</f>
        <v>Vyplň údaj</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23</v>
      </c>
      <c r="D121" s="36"/>
      <c r="E121" s="36"/>
      <c r="F121" s="27" t="str">
        <f>E19</f>
        <v>Královéhradecký kraj</v>
      </c>
      <c r="G121" s="36"/>
      <c r="H121" s="36"/>
      <c r="I121" s="29" t="s">
        <v>29</v>
      </c>
      <c r="J121" s="32" t="str">
        <f>E25</f>
        <v>Pridos Hradec Králové</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IF(E22="","",E22)</f>
        <v>Vyplň údaj</v>
      </c>
      <c r="G122" s="36"/>
      <c r="H122" s="36"/>
      <c r="I122" s="29" t="s">
        <v>32</v>
      </c>
      <c r="J122" s="32" t="str">
        <f>E28</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63"/>
      <c r="B124" s="164"/>
      <c r="C124" s="165" t="s">
        <v>206</v>
      </c>
      <c r="D124" s="166" t="s">
        <v>61</v>
      </c>
      <c r="E124" s="166" t="s">
        <v>57</v>
      </c>
      <c r="F124" s="166" t="s">
        <v>58</v>
      </c>
      <c r="G124" s="166" t="s">
        <v>207</v>
      </c>
      <c r="H124" s="166" t="s">
        <v>208</v>
      </c>
      <c r="I124" s="166" t="s">
        <v>209</v>
      </c>
      <c r="J124" s="166" t="s">
        <v>178</v>
      </c>
      <c r="K124" s="167" t="s">
        <v>210</v>
      </c>
      <c r="L124" s="168"/>
      <c r="M124" s="75" t="s">
        <v>1</v>
      </c>
      <c r="N124" s="76" t="s">
        <v>40</v>
      </c>
      <c r="O124" s="76" t="s">
        <v>211</v>
      </c>
      <c r="P124" s="76" t="s">
        <v>212</v>
      </c>
      <c r="Q124" s="76" t="s">
        <v>213</v>
      </c>
      <c r="R124" s="76" t="s">
        <v>214</v>
      </c>
      <c r="S124" s="76" t="s">
        <v>215</v>
      </c>
      <c r="T124" s="77" t="s">
        <v>216</v>
      </c>
      <c r="U124" s="163"/>
      <c r="V124" s="163"/>
      <c r="W124" s="163"/>
      <c r="X124" s="163"/>
      <c r="Y124" s="163"/>
      <c r="Z124" s="163"/>
      <c r="AA124" s="163"/>
      <c r="AB124" s="163"/>
      <c r="AC124" s="163"/>
      <c r="AD124" s="163"/>
      <c r="AE124" s="163"/>
    </row>
    <row r="125" spans="1:63" s="2" customFormat="1" ht="22.9" customHeight="1">
      <c r="A125" s="34"/>
      <c r="B125" s="35"/>
      <c r="C125" s="82" t="s">
        <v>217</v>
      </c>
      <c r="D125" s="36"/>
      <c r="E125" s="36"/>
      <c r="F125" s="36"/>
      <c r="G125" s="36"/>
      <c r="H125" s="36"/>
      <c r="I125" s="36"/>
      <c r="J125" s="169">
        <f>BK125</f>
        <v>0</v>
      </c>
      <c r="K125" s="36"/>
      <c r="L125" s="39"/>
      <c r="M125" s="78"/>
      <c r="N125" s="170"/>
      <c r="O125" s="79"/>
      <c r="P125" s="171">
        <f>P126</f>
        <v>0</v>
      </c>
      <c r="Q125" s="79"/>
      <c r="R125" s="171">
        <f>R126</f>
        <v>0</v>
      </c>
      <c r="S125" s="79"/>
      <c r="T125" s="172">
        <f>T126</f>
        <v>0</v>
      </c>
      <c r="U125" s="34"/>
      <c r="V125" s="34"/>
      <c r="W125" s="34"/>
      <c r="X125" s="34"/>
      <c r="Y125" s="34"/>
      <c r="Z125" s="34"/>
      <c r="AA125" s="34"/>
      <c r="AB125" s="34"/>
      <c r="AC125" s="34"/>
      <c r="AD125" s="34"/>
      <c r="AE125" s="34"/>
      <c r="AT125" s="17" t="s">
        <v>75</v>
      </c>
      <c r="AU125" s="17" t="s">
        <v>180</v>
      </c>
      <c r="BK125" s="173">
        <f>BK126</f>
        <v>0</v>
      </c>
    </row>
    <row r="126" spans="2:63" s="12" customFormat="1" ht="25.9" customHeight="1">
      <c r="B126" s="174"/>
      <c r="C126" s="175"/>
      <c r="D126" s="176" t="s">
        <v>75</v>
      </c>
      <c r="E126" s="177" t="s">
        <v>1776</v>
      </c>
      <c r="F126" s="177" t="s">
        <v>2759</v>
      </c>
      <c r="G126" s="175"/>
      <c r="H126" s="175"/>
      <c r="I126" s="178"/>
      <c r="J126" s="179">
        <f>BK126</f>
        <v>0</v>
      </c>
      <c r="K126" s="175"/>
      <c r="L126" s="180"/>
      <c r="M126" s="181"/>
      <c r="N126" s="182"/>
      <c r="O126" s="182"/>
      <c r="P126" s="183">
        <f>SUM(P127:P135)</f>
        <v>0</v>
      </c>
      <c r="Q126" s="182"/>
      <c r="R126" s="183">
        <f>SUM(R127:R135)</f>
        <v>0</v>
      </c>
      <c r="S126" s="182"/>
      <c r="T126" s="184">
        <f>SUM(T127:T135)</f>
        <v>0</v>
      </c>
      <c r="AR126" s="185" t="s">
        <v>83</v>
      </c>
      <c r="AT126" s="186" t="s">
        <v>75</v>
      </c>
      <c r="AU126" s="186" t="s">
        <v>76</v>
      </c>
      <c r="AY126" s="185" t="s">
        <v>220</v>
      </c>
      <c r="BK126" s="187">
        <f>SUM(BK127:BK135)</f>
        <v>0</v>
      </c>
    </row>
    <row r="127" spans="1:65" s="2" customFormat="1" ht="16.5" customHeight="1">
      <c r="A127" s="34"/>
      <c r="B127" s="35"/>
      <c r="C127" s="190" t="s">
        <v>83</v>
      </c>
      <c r="D127" s="190" t="s">
        <v>222</v>
      </c>
      <c r="E127" s="191" t="s">
        <v>2760</v>
      </c>
      <c r="F127" s="192" t="s">
        <v>2761</v>
      </c>
      <c r="G127" s="193" t="s">
        <v>308</v>
      </c>
      <c r="H127" s="194">
        <v>490</v>
      </c>
      <c r="I127" s="195"/>
      <c r="J127" s="196">
        <f aca="true" t="shared" si="0" ref="J127:J135">ROUND(I127*H127,2)</f>
        <v>0</v>
      </c>
      <c r="K127" s="192" t="s">
        <v>1</v>
      </c>
      <c r="L127" s="39"/>
      <c r="M127" s="197" t="s">
        <v>1</v>
      </c>
      <c r="N127" s="198" t="s">
        <v>42</v>
      </c>
      <c r="O127" s="71"/>
      <c r="P127" s="199">
        <f aca="true" t="shared" si="1" ref="P127:P135">O127*H127</f>
        <v>0</v>
      </c>
      <c r="Q127" s="199">
        <v>0</v>
      </c>
      <c r="R127" s="199">
        <f aca="true" t="shared" si="2" ref="R127:R135">Q127*H127</f>
        <v>0</v>
      </c>
      <c r="S127" s="199">
        <v>0</v>
      </c>
      <c r="T127" s="200">
        <f aca="true" t="shared" si="3" ref="T127:T135">S127*H127</f>
        <v>0</v>
      </c>
      <c r="U127" s="34"/>
      <c r="V127" s="34"/>
      <c r="W127" s="34"/>
      <c r="X127" s="34"/>
      <c r="Y127" s="34"/>
      <c r="Z127" s="34"/>
      <c r="AA127" s="34"/>
      <c r="AB127" s="34"/>
      <c r="AC127" s="34"/>
      <c r="AD127" s="34"/>
      <c r="AE127" s="34"/>
      <c r="AR127" s="201" t="s">
        <v>557</v>
      </c>
      <c r="AT127" s="201" t="s">
        <v>222</v>
      </c>
      <c r="AU127" s="201" t="s">
        <v>83</v>
      </c>
      <c r="AY127" s="17" t="s">
        <v>220</v>
      </c>
      <c r="BE127" s="202">
        <f aca="true" t="shared" si="4" ref="BE127:BE135">IF(N127="základní",J127,0)</f>
        <v>0</v>
      </c>
      <c r="BF127" s="202">
        <f aca="true" t="shared" si="5" ref="BF127:BF135">IF(N127="snížená",J127,0)</f>
        <v>0</v>
      </c>
      <c r="BG127" s="202">
        <f aca="true" t="shared" si="6" ref="BG127:BG135">IF(N127="zákl. přenesená",J127,0)</f>
        <v>0</v>
      </c>
      <c r="BH127" s="202">
        <f aca="true" t="shared" si="7" ref="BH127:BH135">IF(N127="sníž. přenesená",J127,0)</f>
        <v>0</v>
      </c>
      <c r="BI127" s="202">
        <f aca="true" t="shared" si="8" ref="BI127:BI135">IF(N127="nulová",J127,0)</f>
        <v>0</v>
      </c>
      <c r="BJ127" s="17" t="s">
        <v>89</v>
      </c>
      <c r="BK127" s="202">
        <f aca="true" t="shared" si="9" ref="BK127:BK135">ROUND(I127*H127,2)</f>
        <v>0</v>
      </c>
      <c r="BL127" s="17" t="s">
        <v>557</v>
      </c>
      <c r="BM127" s="201" t="s">
        <v>89</v>
      </c>
    </row>
    <row r="128" spans="1:65" s="2" customFormat="1" ht="16.5" customHeight="1">
      <c r="A128" s="34"/>
      <c r="B128" s="35"/>
      <c r="C128" s="190" t="s">
        <v>89</v>
      </c>
      <c r="D128" s="190" t="s">
        <v>222</v>
      </c>
      <c r="E128" s="191" t="s">
        <v>2762</v>
      </c>
      <c r="F128" s="192" t="s">
        <v>2763</v>
      </c>
      <c r="G128" s="193" t="s">
        <v>867</v>
      </c>
      <c r="H128" s="194">
        <v>8</v>
      </c>
      <c r="I128" s="195"/>
      <c r="J128" s="196">
        <f t="shared" si="0"/>
        <v>0</v>
      </c>
      <c r="K128" s="192" t="s">
        <v>1</v>
      </c>
      <c r="L128" s="39"/>
      <c r="M128" s="197" t="s">
        <v>1</v>
      </c>
      <c r="N128" s="198" t="s">
        <v>42</v>
      </c>
      <c r="O128" s="71"/>
      <c r="P128" s="199">
        <f t="shared" si="1"/>
        <v>0</v>
      </c>
      <c r="Q128" s="199">
        <v>0</v>
      </c>
      <c r="R128" s="199">
        <f t="shared" si="2"/>
        <v>0</v>
      </c>
      <c r="S128" s="199">
        <v>0</v>
      </c>
      <c r="T128" s="200">
        <f t="shared" si="3"/>
        <v>0</v>
      </c>
      <c r="U128" s="34"/>
      <c r="V128" s="34"/>
      <c r="W128" s="34"/>
      <c r="X128" s="34"/>
      <c r="Y128" s="34"/>
      <c r="Z128" s="34"/>
      <c r="AA128" s="34"/>
      <c r="AB128" s="34"/>
      <c r="AC128" s="34"/>
      <c r="AD128" s="34"/>
      <c r="AE128" s="34"/>
      <c r="AR128" s="201" t="s">
        <v>557</v>
      </c>
      <c r="AT128" s="201" t="s">
        <v>222</v>
      </c>
      <c r="AU128" s="201" t="s">
        <v>83</v>
      </c>
      <c r="AY128" s="17" t="s">
        <v>220</v>
      </c>
      <c r="BE128" s="202">
        <f t="shared" si="4"/>
        <v>0</v>
      </c>
      <c r="BF128" s="202">
        <f t="shared" si="5"/>
        <v>0</v>
      </c>
      <c r="BG128" s="202">
        <f t="shared" si="6"/>
        <v>0</v>
      </c>
      <c r="BH128" s="202">
        <f t="shared" si="7"/>
        <v>0</v>
      </c>
      <c r="BI128" s="202">
        <f t="shared" si="8"/>
        <v>0</v>
      </c>
      <c r="BJ128" s="17" t="s">
        <v>89</v>
      </c>
      <c r="BK128" s="202">
        <f t="shared" si="9"/>
        <v>0</v>
      </c>
      <c r="BL128" s="17" t="s">
        <v>557</v>
      </c>
      <c r="BM128" s="201" t="s">
        <v>227</v>
      </c>
    </row>
    <row r="129" spans="1:65" s="2" customFormat="1" ht="16.5" customHeight="1">
      <c r="A129" s="34"/>
      <c r="B129" s="35"/>
      <c r="C129" s="190" t="s">
        <v>108</v>
      </c>
      <c r="D129" s="190" t="s">
        <v>222</v>
      </c>
      <c r="E129" s="191" t="s">
        <v>2764</v>
      </c>
      <c r="F129" s="192" t="s">
        <v>2765</v>
      </c>
      <c r="G129" s="193" t="s">
        <v>867</v>
      </c>
      <c r="H129" s="194">
        <v>79</v>
      </c>
      <c r="I129" s="195"/>
      <c r="J129" s="196">
        <f t="shared" si="0"/>
        <v>0</v>
      </c>
      <c r="K129" s="192" t="s">
        <v>1</v>
      </c>
      <c r="L129" s="39"/>
      <c r="M129" s="197" t="s">
        <v>1</v>
      </c>
      <c r="N129" s="198" t="s">
        <v>42</v>
      </c>
      <c r="O129" s="71"/>
      <c r="P129" s="199">
        <f t="shared" si="1"/>
        <v>0</v>
      </c>
      <c r="Q129" s="199">
        <v>0</v>
      </c>
      <c r="R129" s="199">
        <f t="shared" si="2"/>
        <v>0</v>
      </c>
      <c r="S129" s="199">
        <v>0</v>
      </c>
      <c r="T129" s="200">
        <f t="shared" si="3"/>
        <v>0</v>
      </c>
      <c r="U129" s="34"/>
      <c r="V129" s="34"/>
      <c r="W129" s="34"/>
      <c r="X129" s="34"/>
      <c r="Y129" s="34"/>
      <c r="Z129" s="34"/>
      <c r="AA129" s="34"/>
      <c r="AB129" s="34"/>
      <c r="AC129" s="34"/>
      <c r="AD129" s="34"/>
      <c r="AE129" s="34"/>
      <c r="AR129" s="201" t="s">
        <v>557</v>
      </c>
      <c r="AT129" s="201" t="s">
        <v>222</v>
      </c>
      <c r="AU129" s="201" t="s">
        <v>83</v>
      </c>
      <c r="AY129" s="17" t="s">
        <v>220</v>
      </c>
      <c r="BE129" s="202">
        <f t="shared" si="4"/>
        <v>0</v>
      </c>
      <c r="BF129" s="202">
        <f t="shared" si="5"/>
        <v>0</v>
      </c>
      <c r="BG129" s="202">
        <f t="shared" si="6"/>
        <v>0</v>
      </c>
      <c r="BH129" s="202">
        <f t="shared" si="7"/>
        <v>0</v>
      </c>
      <c r="BI129" s="202">
        <f t="shared" si="8"/>
        <v>0</v>
      </c>
      <c r="BJ129" s="17" t="s">
        <v>89</v>
      </c>
      <c r="BK129" s="202">
        <f t="shared" si="9"/>
        <v>0</v>
      </c>
      <c r="BL129" s="17" t="s">
        <v>557</v>
      </c>
      <c r="BM129" s="201" t="s">
        <v>250</v>
      </c>
    </row>
    <row r="130" spans="1:65" s="2" customFormat="1" ht="16.5" customHeight="1">
      <c r="A130" s="34"/>
      <c r="B130" s="35"/>
      <c r="C130" s="190" t="s">
        <v>227</v>
      </c>
      <c r="D130" s="190" t="s">
        <v>222</v>
      </c>
      <c r="E130" s="191" t="s">
        <v>2766</v>
      </c>
      <c r="F130" s="192" t="s">
        <v>2767</v>
      </c>
      <c r="G130" s="193" t="s">
        <v>308</v>
      </c>
      <c r="H130" s="194">
        <v>500</v>
      </c>
      <c r="I130" s="195"/>
      <c r="J130" s="196">
        <f t="shared" si="0"/>
        <v>0</v>
      </c>
      <c r="K130" s="192" t="s">
        <v>1</v>
      </c>
      <c r="L130" s="39"/>
      <c r="M130" s="197" t="s">
        <v>1</v>
      </c>
      <c r="N130" s="198" t="s">
        <v>42</v>
      </c>
      <c r="O130" s="71"/>
      <c r="P130" s="199">
        <f t="shared" si="1"/>
        <v>0</v>
      </c>
      <c r="Q130" s="199">
        <v>0</v>
      </c>
      <c r="R130" s="199">
        <f t="shared" si="2"/>
        <v>0</v>
      </c>
      <c r="S130" s="199">
        <v>0</v>
      </c>
      <c r="T130" s="200">
        <f t="shared" si="3"/>
        <v>0</v>
      </c>
      <c r="U130" s="34"/>
      <c r="V130" s="34"/>
      <c r="W130" s="34"/>
      <c r="X130" s="34"/>
      <c r="Y130" s="34"/>
      <c r="Z130" s="34"/>
      <c r="AA130" s="34"/>
      <c r="AB130" s="34"/>
      <c r="AC130" s="34"/>
      <c r="AD130" s="34"/>
      <c r="AE130" s="34"/>
      <c r="AR130" s="201" t="s">
        <v>557</v>
      </c>
      <c r="AT130" s="201" t="s">
        <v>222</v>
      </c>
      <c r="AU130" s="201" t="s">
        <v>83</v>
      </c>
      <c r="AY130" s="17" t="s">
        <v>220</v>
      </c>
      <c r="BE130" s="202">
        <f t="shared" si="4"/>
        <v>0</v>
      </c>
      <c r="BF130" s="202">
        <f t="shared" si="5"/>
        <v>0</v>
      </c>
      <c r="BG130" s="202">
        <f t="shared" si="6"/>
        <v>0</v>
      </c>
      <c r="BH130" s="202">
        <f t="shared" si="7"/>
        <v>0</v>
      </c>
      <c r="BI130" s="202">
        <f t="shared" si="8"/>
        <v>0</v>
      </c>
      <c r="BJ130" s="17" t="s">
        <v>89</v>
      </c>
      <c r="BK130" s="202">
        <f t="shared" si="9"/>
        <v>0</v>
      </c>
      <c r="BL130" s="17" t="s">
        <v>557</v>
      </c>
      <c r="BM130" s="201" t="s">
        <v>262</v>
      </c>
    </row>
    <row r="131" spans="1:65" s="2" customFormat="1" ht="16.5" customHeight="1">
      <c r="A131" s="34"/>
      <c r="B131" s="35"/>
      <c r="C131" s="190" t="s">
        <v>243</v>
      </c>
      <c r="D131" s="190" t="s">
        <v>222</v>
      </c>
      <c r="E131" s="191" t="s">
        <v>2768</v>
      </c>
      <c r="F131" s="192" t="s">
        <v>2769</v>
      </c>
      <c r="G131" s="193" t="s">
        <v>308</v>
      </c>
      <c r="H131" s="194">
        <v>80</v>
      </c>
      <c r="I131" s="195"/>
      <c r="J131" s="196">
        <f t="shared" si="0"/>
        <v>0</v>
      </c>
      <c r="K131" s="192" t="s">
        <v>1</v>
      </c>
      <c r="L131" s="39"/>
      <c r="M131" s="197" t="s">
        <v>1</v>
      </c>
      <c r="N131" s="198" t="s">
        <v>42</v>
      </c>
      <c r="O131" s="71"/>
      <c r="P131" s="199">
        <f t="shared" si="1"/>
        <v>0</v>
      </c>
      <c r="Q131" s="199">
        <v>0</v>
      </c>
      <c r="R131" s="199">
        <f t="shared" si="2"/>
        <v>0</v>
      </c>
      <c r="S131" s="199">
        <v>0</v>
      </c>
      <c r="T131" s="200">
        <f t="shared" si="3"/>
        <v>0</v>
      </c>
      <c r="U131" s="34"/>
      <c r="V131" s="34"/>
      <c r="W131" s="34"/>
      <c r="X131" s="34"/>
      <c r="Y131" s="34"/>
      <c r="Z131" s="34"/>
      <c r="AA131" s="34"/>
      <c r="AB131" s="34"/>
      <c r="AC131" s="34"/>
      <c r="AD131" s="34"/>
      <c r="AE131" s="34"/>
      <c r="AR131" s="201" t="s">
        <v>557</v>
      </c>
      <c r="AT131" s="201" t="s">
        <v>222</v>
      </c>
      <c r="AU131" s="201" t="s">
        <v>83</v>
      </c>
      <c r="AY131" s="17" t="s">
        <v>220</v>
      </c>
      <c r="BE131" s="202">
        <f t="shared" si="4"/>
        <v>0</v>
      </c>
      <c r="BF131" s="202">
        <f t="shared" si="5"/>
        <v>0</v>
      </c>
      <c r="BG131" s="202">
        <f t="shared" si="6"/>
        <v>0</v>
      </c>
      <c r="BH131" s="202">
        <f t="shared" si="7"/>
        <v>0</v>
      </c>
      <c r="BI131" s="202">
        <f t="shared" si="8"/>
        <v>0</v>
      </c>
      <c r="BJ131" s="17" t="s">
        <v>89</v>
      </c>
      <c r="BK131" s="202">
        <f t="shared" si="9"/>
        <v>0</v>
      </c>
      <c r="BL131" s="17" t="s">
        <v>557</v>
      </c>
      <c r="BM131" s="201" t="s">
        <v>161</v>
      </c>
    </row>
    <row r="132" spans="1:65" s="2" customFormat="1" ht="24" customHeight="1">
      <c r="A132" s="34"/>
      <c r="B132" s="35"/>
      <c r="C132" s="190" t="s">
        <v>250</v>
      </c>
      <c r="D132" s="190" t="s">
        <v>222</v>
      </c>
      <c r="E132" s="191" t="s">
        <v>2770</v>
      </c>
      <c r="F132" s="192" t="s">
        <v>3868</v>
      </c>
      <c r="G132" s="193" t="s">
        <v>867</v>
      </c>
      <c r="H132" s="194">
        <v>9</v>
      </c>
      <c r="I132" s="195"/>
      <c r="J132" s="196">
        <f t="shared" si="0"/>
        <v>0</v>
      </c>
      <c r="K132" s="192" t="s">
        <v>1</v>
      </c>
      <c r="L132" s="39"/>
      <c r="M132" s="197" t="s">
        <v>1</v>
      </c>
      <c r="N132" s="198" t="s">
        <v>42</v>
      </c>
      <c r="O132" s="71"/>
      <c r="P132" s="199">
        <f t="shared" si="1"/>
        <v>0</v>
      </c>
      <c r="Q132" s="199">
        <v>0</v>
      </c>
      <c r="R132" s="199">
        <f t="shared" si="2"/>
        <v>0</v>
      </c>
      <c r="S132" s="199">
        <v>0</v>
      </c>
      <c r="T132" s="200">
        <f t="shared" si="3"/>
        <v>0</v>
      </c>
      <c r="U132" s="34"/>
      <c r="V132" s="34"/>
      <c r="W132" s="34"/>
      <c r="X132" s="34"/>
      <c r="Y132" s="34"/>
      <c r="Z132" s="34"/>
      <c r="AA132" s="34"/>
      <c r="AB132" s="34"/>
      <c r="AC132" s="34"/>
      <c r="AD132" s="34"/>
      <c r="AE132" s="34"/>
      <c r="AR132" s="201" t="s">
        <v>557</v>
      </c>
      <c r="AT132" s="201" t="s">
        <v>222</v>
      </c>
      <c r="AU132" s="201" t="s">
        <v>83</v>
      </c>
      <c r="AY132" s="17" t="s">
        <v>220</v>
      </c>
      <c r="BE132" s="202">
        <f t="shared" si="4"/>
        <v>0</v>
      </c>
      <c r="BF132" s="202">
        <f t="shared" si="5"/>
        <v>0</v>
      </c>
      <c r="BG132" s="202">
        <f t="shared" si="6"/>
        <v>0</v>
      </c>
      <c r="BH132" s="202">
        <f t="shared" si="7"/>
        <v>0</v>
      </c>
      <c r="BI132" s="202">
        <f t="shared" si="8"/>
        <v>0</v>
      </c>
      <c r="BJ132" s="17" t="s">
        <v>89</v>
      </c>
      <c r="BK132" s="202">
        <f t="shared" si="9"/>
        <v>0</v>
      </c>
      <c r="BL132" s="17" t="s">
        <v>557</v>
      </c>
      <c r="BM132" s="201" t="s">
        <v>167</v>
      </c>
    </row>
    <row r="133" spans="1:65" s="2" customFormat="1" ht="24" customHeight="1">
      <c r="A133" s="34"/>
      <c r="B133" s="35"/>
      <c r="C133" s="190" t="s">
        <v>255</v>
      </c>
      <c r="D133" s="190" t="s">
        <v>222</v>
      </c>
      <c r="E133" s="191" t="s">
        <v>2771</v>
      </c>
      <c r="F133" s="192" t="s">
        <v>3869</v>
      </c>
      <c r="G133" s="193" t="s">
        <v>867</v>
      </c>
      <c r="H133" s="194">
        <v>7</v>
      </c>
      <c r="I133" s="195"/>
      <c r="J133" s="196">
        <f t="shared" si="0"/>
        <v>0</v>
      </c>
      <c r="K133" s="192" t="s">
        <v>1</v>
      </c>
      <c r="L133" s="39"/>
      <c r="M133" s="197" t="s">
        <v>1</v>
      </c>
      <c r="N133" s="198" t="s">
        <v>42</v>
      </c>
      <c r="O133" s="71"/>
      <c r="P133" s="199">
        <f t="shared" si="1"/>
        <v>0</v>
      </c>
      <c r="Q133" s="199">
        <v>0</v>
      </c>
      <c r="R133" s="199">
        <f t="shared" si="2"/>
        <v>0</v>
      </c>
      <c r="S133" s="199">
        <v>0</v>
      </c>
      <c r="T133" s="200">
        <f t="shared" si="3"/>
        <v>0</v>
      </c>
      <c r="U133" s="34"/>
      <c r="V133" s="34"/>
      <c r="W133" s="34"/>
      <c r="X133" s="34"/>
      <c r="Y133" s="34"/>
      <c r="Z133" s="34"/>
      <c r="AA133" s="34"/>
      <c r="AB133" s="34"/>
      <c r="AC133" s="34"/>
      <c r="AD133" s="34"/>
      <c r="AE133" s="34"/>
      <c r="AR133" s="201" t="s">
        <v>557</v>
      </c>
      <c r="AT133" s="201" t="s">
        <v>222</v>
      </c>
      <c r="AU133" s="201" t="s">
        <v>83</v>
      </c>
      <c r="AY133" s="17" t="s">
        <v>220</v>
      </c>
      <c r="BE133" s="202">
        <f t="shared" si="4"/>
        <v>0</v>
      </c>
      <c r="BF133" s="202">
        <f t="shared" si="5"/>
        <v>0</v>
      </c>
      <c r="BG133" s="202">
        <f t="shared" si="6"/>
        <v>0</v>
      </c>
      <c r="BH133" s="202">
        <f t="shared" si="7"/>
        <v>0</v>
      </c>
      <c r="BI133" s="202">
        <f t="shared" si="8"/>
        <v>0</v>
      </c>
      <c r="BJ133" s="17" t="s">
        <v>89</v>
      </c>
      <c r="BK133" s="202">
        <f t="shared" si="9"/>
        <v>0</v>
      </c>
      <c r="BL133" s="17" t="s">
        <v>557</v>
      </c>
      <c r="BM133" s="201" t="s">
        <v>290</v>
      </c>
    </row>
    <row r="134" spans="1:65" s="2" customFormat="1" ht="24" customHeight="1">
      <c r="A134" s="34"/>
      <c r="B134" s="35"/>
      <c r="C134" s="190" t="s">
        <v>262</v>
      </c>
      <c r="D134" s="190" t="s">
        <v>222</v>
      </c>
      <c r="E134" s="191" t="s">
        <v>2772</v>
      </c>
      <c r="F134" s="192" t="s">
        <v>3870</v>
      </c>
      <c r="G134" s="193" t="s">
        <v>867</v>
      </c>
      <c r="H134" s="194">
        <v>18</v>
      </c>
      <c r="I134" s="195"/>
      <c r="J134" s="196">
        <f t="shared" si="0"/>
        <v>0</v>
      </c>
      <c r="K134" s="192" t="s">
        <v>1</v>
      </c>
      <c r="L134" s="39"/>
      <c r="M134" s="197" t="s">
        <v>1</v>
      </c>
      <c r="N134" s="198" t="s">
        <v>42</v>
      </c>
      <c r="O134" s="71"/>
      <c r="P134" s="199">
        <f t="shared" si="1"/>
        <v>0</v>
      </c>
      <c r="Q134" s="199">
        <v>0</v>
      </c>
      <c r="R134" s="199">
        <f t="shared" si="2"/>
        <v>0</v>
      </c>
      <c r="S134" s="199">
        <v>0</v>
      </c>
      <c r="T134" s="200">
        <f t="shared" si="3"/>
        <v>0</v>
      </c>
      <c r="U134" s="34"/>
      <c r="V134" s="34"/>
      <c r="W134" s="34"/>
      <c r="X134" s="34"/>
      <c r="Y134" s="34"/>
      <c r="Z134" s="34"/>
      <c r="AA134" s="34"/>
      <c r="AB134" s="34"/>
      <c r="AC134" s="34"/>
      <c r="AD134" s="34"/>
      <c r="AE134" s="34"/>
      <c r="AR134" s="201" t="s">
        <v>557</v>
      </c>
      <c r="AT134" s="201" t="s">
        <v>222</v>
      </c>
      <c r="AU134" s="201" t="s">
        <v>83</v>
      </c>
      <c r="AY134" s="17" t="s">
        <v>220</v>
      </c>
      <c r="BE134" s="202">
        <f t="shared" si="4"/>
        <v>0</v>
      </c>
      <c r="BF134" s="202">
        <f t="shared" si="5"/>
        <v>0</v>
      </c>
      <c r="BG134" s="202">
        <f t="shared" si="6"/>
        <v>0</v>
      </c>
      <c r="BH134" s="202">
        <f t="shared" si="7"/>
        <v>0</v>
      </c>
      <c r="BI134" s="202">
        <f t="shared" si="8"/>
        <v>0</v>
      </c>
      <c r="BJ134" s="17" t="s">
        <v>89</v>
      </c>
      <c r="BK134" s="202">
        <f t="shared" si="9"/>
        <v>0</v>
      </c>
      <c r="BL134" s="17" t="s">
        <v>557</v>
      </c>
      <c r="BM134" s="201" t="s">
        <v>2773</v>
      </c>
    </row>
    <row r="135" spans="1:65" s="2" customFormat="1" ht="24" customHeight="1">
      <c r="A135" s="34"/>
      <c r="B135" s="35"/>
      <c r="C135" s="190" t="s">
        <v>267</v>
      </c>
      <c r="D135" s="190" t="s">
        <v>222</v>
      </c>
      <c r="E135" s="191" t="s">
        <v>2774</v>
      </c>
      <c r="F135" s="192" t="s">
        <v>3871</v>
      </c>
      <c r="G135" s="193" t="s">
        <v>867</v>
      </c>
      <c r="H135" s="194">
        <v>1</v>
      </c>
      <c r="I135" s="195"/>
      <c r="J135" s="196">
        <f t="shared" si="0"/>
        <v>0</v>
      </c>
      <c r="K135" s="192" t="s">
        <v>1</v>
      </c>
      <c r="L135" s="39"/>
      <c r="M135" s="253" t="s">
        <v>1</v>
      </c>
      <c r="N135" s="254" t="s">
        <v>42</v>
      </c>
      <c r="O135" s="251"/>
      <c r="P135" s="255">
        <f t="shared" si="1"/>
        <v>0</v>
      </c>
      <c r="Q135" s="255">
        <v>0</v>
      </c>
      <c r="R135" s="255">
        <f t="shared" si="2"/>
        <v>0</v>
      </c>
      <c r="S135" s="255">
        <v>0</v>
      </c>
      <c r="T135" s="256">
        <f t="shared" si="3"/>
        <v>0</v>
      </c>
      <c r="U135" s="34"/>
      <c r="V135" s="34"/>
      <c r="W135" s="34"/>
      <c r="X135" s="34"/>
      <c r="Y135" s="34"/>
      <c r="Z135" s="34"/>
      <c r="AA135" s="34"/>
      <c r="AB135" s="34"/>
      <c r="AC135" s="34"/>
      <c r="AD135" s="34"/>
      <c r="AE135" s="34"/>
      <c r="AR135" s="201" t="s">
        <v>557</v>
      </c>
      <c r="AT135" s="201" t="s">
        <v>222</v>
      </c>
      <c r="AU135" s="201" t="s">
        <v>83</v>
      </c>
      <c r="AY135" s="17" t="s">
        <v>220</v>
      </c>
      <c r="BE135" s="202">
        <f t="shared" si="4"/>
        <v>0</v>
      </c>
      <c r="BF135" s="202">
        <f t="shared" si="5"/>
        <v>0</v>
      </c>
      <c r="BG135" s="202">
        <f t="shared" si="6"/>
        <v>0</v>
      </c>
      <c r="BH135" s="202">
        <f t="shared" si="7"/>
        <v>0</v>
      </c>
      <c r="BI135" s="202">
        <f t="shared" si="8"/>
        <v>0</v>
      </c>
      <c r="BJ135" s="17" t="s">
        <v>89</v>
      </c>
      <c r="BK135" s="202">
        <f t="shared" si="9"/>
        <v>0</v>
      </c>
      <c r="BL135" s="17" t="s">
        <v>557</v>
      </c>
      <c r="BM135" s="201" t="s">
        <v>321</v>
      </c>
    </row>
    <row r="136" spans="1:31" s="2" customFormat="1" ht="6.95" customHeight="1">
      <c r="A136" s="34"/>
      <c r="B136" s="54"/>
      <c r="C136" s="55"/>
      <c r="D136" s="55"/>
      <c r="E136" s="55"/>
      <c r="F136" s="55"/>
      <c r="G136" s="55"/>
      <c r="H136" s="55"/>
      <c r="I136" s="55"/>
      <c r="J136" s="55"/>
      <c r="K136" s="55"/>
      <c r="L136" s="39"/>
      <c r="M136" s="34"/>
      <c r="O136" s="34"/>
      <c r="P136" s="34"/>
      <c r="Q136" s="34"/>
      <c r="R136" s="34"/>
      <c r="S136" s="34"/>
      <c r="T136" s="34"/>
      <c r="U136" s="34"/>
      <c r="V136" s="34"/>
      <c r="W136" s="34"/>
      <c r="X136" s="34"/>
      <c r="Y136" s="34"/>
      <c r="Z136" s="34"/>
      <c r="AA136" s="34"/>
      <c r="AB136" s="34"/>
      <c r="AC136" s="34"/>
      <c r="AD136" s="34"/>
      <c r="AE136" s="34"/>
    </row>
  </sheetData>
  <sheetProtection password="DAFF" sheet="1" objects="1" scenarios="1"/>
  <autoFilter ref="C124:K135"/>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 rozpočty</dc:creator>
  <cp:keywords/>
  <dc:description/>
  <cp:lastModifiedBy>User</cp:lastModifiedBy>
  <dcterms:created xsi:type="dcterms:W3CDTF">2021-05-24T14:23:37Z</dcterms:created>
  <dcterms:modified xsi:type="dcterms:W3CDTF">2021-08-27T12:48:43Z</dcterms:modified>
  <cp:category/>
  <cp:version/>
  <cp:contentType/>
  <cp:contentStatus/>
</cp:coreProperties>
</file>