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E1_SO 000.1" sheetId="1" r:id="rId1"/>
    <sheet name="E1_SO 001.1" sheetId="2" r:id="rId2"/>
    <sheet name="E1_SO 101" sheetId="3" r:id="rId3"/>
    <sheet name="E1_SO 101.1" sheetId="4" r:id="rId4"/>
    <sheet name="E1_SO 121" sheetId="5" r:id="rId5"/>
    <sheet name="E1_SO 131" sheetId="6" r:id="rId6"/>
    <sheet name="E1_SO 190.1" sheetId="7" r:id="rId7"/>
    <sheet name="E1_SO 201" sheetId="8" r:id="rId8"/>
    <sheet name="E1_SO 202" sheetId="9" r:id="rId9"/>
    <sheet name="E1_SO 301" sheetId="10" r:id="rId10"/>
    <sheet name="E1_SO 901.1" sheetId="11" r:id="rId11"/>
  </sheets>
  <definedNames/>
  <calcPr/>
  <webPublishing/>
</workbook>
</file>

<file path=xl/sharedStrings.xml><?xml version="1.0" encoding="utf-8"?>
<sst xmlns="http://schemas.openxmlformats.org/spreadsheetml/2006/main" count="5557" uniqueCount="1272">
  <si>
    <t>ASPE10</t>
  </si>
  <si>
    <t>S</t>
  </si>
  <si>
    <t>Firma: ÚDRŽBA SILNIC Královéhradeckého kraje a.s.</t>
  </si>
  <si>
    <t>Soupis prací objektu</t>
  </si>
  <si>
    <t xml:space="preserve">Stavba: </t>
  </si>
  <si>
    <t>36610a</t>
  </si>
  <si>
    <t>III/3041 Maršov u Úpice, rekonstrukce komunikace,I. etapa, intravilán Libňatov_KHK_neoceněný</t>
  </si>
  <si>
    <t>O</t>
  </si>
  <si>
    <t>Objekt:</t>
  </si>
  <si>
    <t>E1</t>
  </si>
  <si>
    <t>I. ETAPA</t>
  </si>
  <si>
    <t>O1</t>
  </si>
  <si>
    <t>Rozpočet:</t>
  </si>
  <si>
    <t>0,00</t>
  </si>
  <si>
    <t>15,00</t>
  </si>
  <si>
    <t>21,00</t>
  </si>
  <si>
    <t>3</t>
  </si>
  <si>
    <t>2</t>
  </si>
  <si>
    <t>SO 000.1</t>
  </si>
  <si>
    <t>Všeobecné a předběžné položky I. etapa (Královehradecký kraj)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</si>
  <si>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</si>
  <si>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</si>
  <si>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</si>
  <si>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</si>
  <si>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</si>
  <si>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</si>
  <si>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</si>
  <si>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</si>
  <si>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</si>
  <si>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</si>
  <si>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</si>
  <si>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</si>
  <si>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</si>
  <si>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</si>
  <si>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</si>
  <si>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</si>
  <si>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</si>
  <si>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</si>
  <si>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</si>
  <si>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</si>
  <si>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</si>
  <si>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</si>
  <si>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</si>
  <si>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</si>
  <si>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</si>
  <si>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  
Délka stavby 1080 m  
PEVNÁ CENA.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</si>
  <si>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</si>
  <si>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</si>
  <si>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</si>
  <si>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</si>
  <si>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</si>
  <si>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</si>
  <si>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  
3x tištěné paré + 1x CD  
Na celou délku stavby, tj. 1080m.  
PEVNÁ CENA</t>
  </si>
  <si>
    <t>zahrnuje veškeré náklady spojené s objednatelem požadovanými pracemi,  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</si>
  <si>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</si>
  <si>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</si>
  <si>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</si>
  <si>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 
výstavbou, vytyčení stavby a obvodu staveniště apod.) a k uvedení stavby do  
užívání a řádnému předání dokončeného díla.  
vytyčení stavby (3x tištěná, 1xCD), zřízení vytyčovací sítě stavby  
Na celou délku stavby, tj. 1080 m.  
PEVNÁ CENA</t>
  </si>
  <si>
    <t>zahrnuje veškeré náklady spojené s objednatelem požadovanými pracemi</t>
  </si>
  <si>
    <t>b</t>
  </si>
  <si>
    <t>Geometrický oddělovací plán pro majetkové vypořádání vlastnických vztahů a případných věcných břemen  
Na celou délku stavby, tj. 1080 m.  
PEVNÁ CENA</t>
  </si>
  <si>
    <t>8 vlastníků 
1=1,000 [A]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</si>
  <si>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</si>
  <si>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</si>
  <si>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  
Na celou délku stavby, tj. 1080 m.  
PEVNÁ CENA</t>
  </si>
  <si>
    <t>02943</t>
  </si>
  <si>
    <t>OSTATNÍ POŽADAVKY - VYPRACOVÁNÍ RDS</t>
  </si>
  <si>
    <t>Realizační dokumentace objektů stavby, přechodné úpravy DIO, stanovení místní úpravy DZ po stavbě ( tiskem 4x + 1x CD).  
Obsah dle směrnice pro dokumentaci staveb PK, v souladu s PDPS, Řeší podrobnosti pro kvalitní a bezpečné zhotovení stavby.   
Vypracuje autorizovaná osoba. Odsouhlasí správce stavby. Havarijní a povodňový plán. Tiskem 2x. Zadavatel poskytne dokumnetaci v otevřeném formátu *DWG.   
Na celou délku stavby, tj. 1080 m včetně mostních objektů  
PEVNÁ CENA</t>
  </si>
  <si>
    <t>7</t>
  </si>
  <si>
    <t>02946</t>
  </si>
  <si>
    <t>OSTAT POŽADAVKY - FOTODOKUMENTACE</t>
  </si>
  <si>
    <t>Fotodokumentace stavby  
- 2x měsíčně sada barevných fotografií v tištěné i elektronické formě + zpráva o  
průběhu stavby  
- 3x závěřečná fotodokumentace v albu s popisem v tištěné i elektronické formě  
Na celou délku stavby, tj. 1080 m.  
PEVNÁ CENA</t>
  </si>
  <si>
    <t>Jednou měsíčně zajištění jedné sady barevných fotografií v tištěné formě i na CD dokumentující postup výstavby. Sadu uspořádat do alba s popisy, stručně určujícími místo, čas a předmět fotografie. Pro převzetí stavby zajistit zvláštní sadu z průběhu celé stavby ve 3 vyhotoveních včetně uložení na  CD. 
1=1,000 [A]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</si>
  <si>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</si>
  <si>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8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</si>
  <si>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</si>
  <si>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</si>
  <si>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</si>
  <si>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  
PEVNÁ CENA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</si>
  <si>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</si>
  <si>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</si>
  <si>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001.1</t>
  </si>
  <si>
    <t>Příprava území I. etapa (Královehradecký kraj)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</si>
  <si>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</si>
  <si>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</si>
  <si>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Sdělovací a elektrické vedení včetně vrchního vedení, vodovod, v trase příčné přechody. Přechody nutno ochránit. Zajištění stavby proti škodám na okolních pozemcích a objektech.   
Délka stavby 1080 m.  
PEVNÁ CENA</t>
  </si>
  <si>
    <t>03760</t>
  </si>
  <si>
    <t>POMOC PRÁCE ZAJIŠŤ NEBO ZŘÍZ JÍMKY, STAV JÁMY A ŠACHTY</t>
  </si>
  <si>
    <t>ručně kopané sondy pro upřesnění polohy vodovodů</t>
  </si>
  <si>
    <t>sondy pro soukromý vodovod 5ks začátek stavby - Tomkova studna 
sondy pro přepad Tomkovy studny a příčný přechod 3ks 
komplet 1=1,000 [A]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</si>
  <si>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</si>
  <si>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</si>
  <si>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</si>
  <si>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</si>
  <si>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</si>
  <si>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včetně odvozu a štěpkování</t>
  </si>
  <si>
    <t>dle situace kácení a inventarizačních tabulek  
v rozsahu I. etapy K1-K44) 
30+5+19+5+61+70+42+56+8+16+8=320,000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</si>
  <si>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</si>
  <si>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</si>
  <si>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</si>
  <si>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kácení dřevin dle situace kácení včetně odstranění pařezu, odvozu a likvidace dřevní hmoty</t>
  </si>
  <si>
    <t>dle situace kácení a inventarizačních tabulek  
v rozsahu I. etapy K1-K44) 
13=13,000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</si>
  <si>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</si>
  <si>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</si>
  <si>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</si>
  <si>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kácení dřevin dle situace kácení včetně odstranění pařezu, odvozu a likvidace dřevní hmoty  
zhotovitel v ceně zohldení možnost zpětného využití materiálu na stavbě.</t>
  </si>
  <si>
    <t>dle situace kácení a inventarizačních tabulek  
v rozsahu I. etapy K1-K44) 
4=4,000 [A]</t>
  </si>
  <si>
    <t>11204</t>
  </si>
  <si>
    <t>KÁCENÍ STROMŮ D KMENE DO 0,3M S ODSTRANĚNÍM PAŘEZŮ</t>
  </si>
  <si>
    <t>dle situace kácení a inventarizačních tabulek  
v rozsahu I. etapy K1-K44) 
16=16,000 [A]</t>
  </si>
  <si>
    <t>184721</t>
  </si>
  <si>
    <t>ZDRAVOTNÍ ŘEZ VĚTVÍ STROMŮ KMENE D DO 50CM</t>
  </si>
  <si>
    <t>prořezání ponechávaných stromů pro zajištění průjezdného průřezu nebo na hranicích stavby</t>
  </si>
  <si>
    <t>10*3=30,000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</si>
  <si>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</si>
  <si>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18481</t>
  </si>
  <si>
    <t>OCHRANA STROMŮ BEDNĚNÍM</t>
  </si>
  <si>
    <t>ochrana ponechávaných stromů  a dřevin dle ČSN 83 9061</t>
  </si>
  <si>
    <t>ponechané stromy v rozsahu stavby  
podél komunikace 12*2*0,4*4=38,400 [A] 
u mostu ev.č. 3041-1 2,0*(10+3)=26,000 [B] 
u mostu ev.č. 3041-2 2*2*0,4*4=6,400 [C] 
a+b+c=70,800 [D]</t>
  </si>
  <si>
    <t>položka zahrnuje veškerý materiál, výrobky a polotovary, včetně mimostaveništní a vnitrostaveništní dopravy (rovněž přesuny), včetně naložení a složení, případně s uložením</t>
  </si>
  <si>
    <t>184E1</t>
  </si>
  <si>
    <t>PŘESAZOVÁNÍ KEŘŮ</t>
  </si>
  <si>
    <t>přesazení keřů na pozemek majitele před mostem ev.č. 3041-1  vpravo  32=32,000 [A]  
přesazení keřů na pozemek majitele za mostem ev.č. 3041-1  vpravo  4=4,000 [B] 
a+b=36,000 [C]</t>
  </si>
  <si>
    <t>Položka přesazování keřů zahrnuje vykopání na původním místě,  hloubení jamek pro nové osazení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</si>
  <si>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Ostatní konstrukce a práce</t>
  </si>
  <si>
    <t>914133</t>
  </si>
  <si>
    <t>DOPRAVNÍ ZNAČKY ZÁKLADNÍ VELIKOSTI OCELOVÉ FÓLIE TŘ 2 - DEMONTÁŽ</t>
  </si>
  <si>
    <t>dle stávajícího stavu  
19=19,000 [A]</t>
  </si>
  <si>
    <t>Položka zahrnuje odstranění, demontáž a odklizení materiálu s odvozem na předepsané místo</t>
  </si>
  <si>
    <t>11</t>
  </si>
  <si>
    <t>914913</t>
  </si>
  <si>
    <t>SLOUPKY A STOJKY DZ Z OCEL TRUBEK ZABETON DEMONTÁŽ</t>
  </si>
  <si>
    <t>dle stávajícího stavu  
11=11,000 [A]</t>
  </si>
  <si>
    <t>SO 101</t>
  </si>
  <si>
    <t>Silnice III/3041 km 0,000 - 1,080 (Královehradecký kraj)</t>
  </si>
  <si>
    <t>014112</t>
  </si>
  <si>
    <t>POPLATKY ZA SKLÁDKU TYP S-IO (INERTNÍ ODPAD)</t>
  </si>
  <si>
    <t>T</t>
  </si>
  <si>
    <t>suť, kámen, beton</t>
  </si>
  <si>
    <t>pol. 11332  1284*1,9+ 
pol. 11334 10*2,2+ 
pol. 11352 26*0,2*0,5+ 
pol. 965821 16*0,3*0,3*0,8*2,2+ 
pol. 96615: 7*2,5+ 
pol. 96687 2*0,5*0,5*1,3*2,0+ 
pol. 969234: 0,051*13,94=2 486,245 [A]</t>
  </si>
  <si>
    <t>zahrnuje veškeré poplatky provozovateli skládky související s uložením odpadu na skládce.</t>
  </si>
  <si>
    <t>nefrézovatelná část podkladní vrstvy z PM - dle průzkumu ZAS-T1 a T2  
na skládku IO</t>
  </si>
  <si>
    <t>pol. 11333 292*2,2=642,400 [A]</t>
  </si>
  <si>
    <t>014122</t>
  </si>
  <si>
    <t>POPLATKY ZA SKLÁDKU TYP S-OO (OSTATNÍ ODPAD)</t>
  </si>
  <si>
    <t>zemina</t>
  </si>
  <si>
    <t>pol. 12373 1099*1,9+ 
pol. 12673 734*1,9+ 
pol. 12920 900*0,15*1,9+ 
pol. 12930A 184,4*1,9+ 
pol. 13273a 92*1,9+ 
pol. 13273b 225,7*1,9=4 693,190 [A]</t>
  </si>
  <si>
    <t>014201</t>
  </si>
  <si>
    <t>POPLATKY ZA ZEMNÍK - ZEMINA</t>
  </si>
  <si>
    <t>M3</t>
  </si>
  <si>
    <t>zemina   pro pol. 173103  
nenamrzavý, nesoudržný materiál podmínečně vhodný dle ČSN 736133</t>
  </si>
  <si>
    <t>212=212,000 [A]</t>
  </si>
  <si>
    <t>zahrnuje veškeré poplatky majiteli zemníku související s nákupem zeminy (nikoliv s otvírkou  
zemníku)</t>
  </si>
  <si>
    <t>11332</t>
  </si>
  <si>
    <t>ODSTRANĚNÍ PODKLADŮ ZPEVNĚNÝCH PLOCH Z KAMENIVA NESTMELENÉHO</t>
  </si>
  <si>
    <t>stávající podkladní vrstvy ze ŠD a ŠP včetně výpňového materiálu (dlažba, kámen, štět) - na trvalou skládku</t>
  </si>
  <si>
    <t>dle situace a průzkůmů 
odečteno z Autocadu 5840=5 840,000 [A] 
tloušťka ŠD 0,20=0,200 [B] 
(a*b)*1,10=1 284,800 [C]  včetně rozšíření proti teoretické ploše krytu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</si>
  <si>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</si>
  <si>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</si>
  <si>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</si>
  <si>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 oblastech stavby s kvalit. třídou ZAS-T1 a ZAS-T2    
vč. naložení, odvozu a uložení na skládku dodavatele,  zhotovitel v ceně zohlední možnost zpětného využití recyklovaného materiálu</t>
  </si>
  <si>
    <t>dle situace a průzkůmů 
odečteno z Autocadu 5840=5 840,000 [A] 
tloušťka frézování EKZ+PM 0,05=0,050 [B] 
a*b=292,000 [C]</t>
  </si>
  <si>
    <t>11334</t>
  </si>
  <si>
    <t>ODSTRANĚNÍ PODKLADU ZPEVNĚNÝCH PLOCH S CEMENT POJIVEM</t>
  </si>
  <si>
    <t>vrstvy stávajícího KSC - na trvalou skládku</t>
  </si>
  <si>
    <t>v ploše lokálních vysprávek a historických oprav IS 
50*0,20=10,000 [A]</t>
  </si>
  <si>
    <t>11352</t>
  </si>
  <si>
    <t>ODSTRANĚNÍ CHODNÍKOVÝCH A SILNIČNÍCH OBRUBNÍKŮ BETONOVÝCH</t>
  </si>
  <si>
    <t>M</t>
  </si>
  <si>
    <t>dle situace 
5+13+8=26,000 [A]</t>
  </si>
  <si>
    <t>11372</t>
  </si>
  <si>
    <t>FRÉZOVÁNÍ ZPEVNĚNÝCH PLOCH ASFALTOVÝCH</t>
  </si>
  <si>
    <t>odstranění stávajících živičných vrstev vč. zazubení stávajících vrstev v místě napojení - kvalitativní třída ZAS-T1 a ZAS-T2    
vč. naložení, odvozu a uložení na skládku dodavatele,  zhotovitel v ceně zohlední možnost zpětného využití recyklovaného materiálu</t>
  </si>
  <si>
    <t>dle situace a průzkůmů 
odečteno z Autocadu 5840=5 840,000 [A] 
tloušťka frézování EKZ+PM 0,07=0,070 [B] 
a*b=408,800 [C]</t>
  </si>
  <si>
    <t>113764</t>
  </si>
  <si>
    <t>FRÉZOVÁNÍ DRÁŽKY PRŮŘEZU DO 400MM2 V ASFALTOVÉ VOZOVCE</t>
  </si>
  <si>
    <t>komůrka dle VL 211.07 pro zálivku za horka</t>
  </si>
  <si>
    <t>konec úseku 5,50=5,500 [A]  začátek úseku v SO121 
napojení na římsy mostu a příčné spáry na mostě ev.č. 3041-1 11,5+12,5+2*7,0=38,000 [B] 
napojení na římsy mostu a příčné spáry na mostě ev.č. 3041-2  13,0+13,0+2*6,5=39,000 [C] 
podélné spáry u říms pro svodidla 20+56=76,000 [D] 
podélné spáry u rigolů 
rigoly 0,75m 22+54+159+35+33+37+15+51+12=418,000 [E] 
rigoly 0,50m 98=98,000 [F] 
a+b+c+d+e+f=674,500 [G]</t>
  </si>
  <si>
    <t>Položka zahrnuje veškerou manipulaci s vybouranou sutí a s vybouranými hmotami vč. uložení na skládku.</t>
  </si>
  <si>
    <t>12373</t>
  </si>
  <si>
    <t>ODKOP PRO SPOD STAVBU SILNIC A ŽELEZNIC TŘ. I</t>
  </si>
  <si>
    <t>Včetně odvozu na trvalou skládku</t>
  </si>
  <si>
    <t>dle situace a VPŘ 
v ploše odstranění konstrukce pro skladbu A 
odečteno z Autocadu 5840=5 840,000 [A] 
včetně rozšíření proti teoretické ploše krytu a*1,15=6 716,000 [B] 
průměrná tloušťka odkopu 0,08=0,080 [C] 
b*c=537,280 [D] 
v ploše sanací 
šířka na parapláni 2,0=2,000 [E] 
délka sanací 20% délky úseku oboustranně 1080*2*0,20=432,000 [F] 
e*f*1,30  včetně přesahů a šikmých částí=1 123,200 [G] 
tloušťka sanací 0,50=0,500 [H] 
g*h=561,600 [I] 
d+i=1 098,880 [J]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</si>
  <si>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</si>
  <si>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</si>
  <si>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</si>
  <si>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VYKOPÁVKY ZE ZEMNÍKŮ A SKLÁDEK TŘ. I</t>
  </si>
  <si>
    <t>zpětné natěžení ornice z reprofilace příkopů</t>
  </si>
  <si>
    <t>pro pol. 18220 285=285,000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</si>
  <si>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</si>
  <si>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</si>
  <si>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zemina ze zemníku  pro pol. 173103, odvoz na stavbu</t>
  </si>
  <si>
    <t>14</t>
  </si>
  <si>
    <t>12673</t>
  </si>
  <si>
    <t>ZŘÍZENÍ STUPŇŮ V PODLOŽÍ NÁSYPŮ TŘ. I</t>
  </si>
  <si>
    <t>plocha řezu úpravy 2,9=2,900 [A] 
délka úpravy délky úseků 50+44+13+15+108=230,000 [B] 
(a*b)*1,10=733,700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</si>
  <si>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</si>
  <si>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15</t>
  </si>
  <si>
    <t>12924</t>
  </si>
  <si>
    <t>ČIŠTĚNÍ KRAJNIC OD NÁNOSU TL. DO 200MM</t>
  </si>
  <si>
    <t>seříznutí stávajících krajnic, tl.150 mm, na skládku</t>
  </si>
  <si>
    <t>dle situace a VPŘ 
vlevo 14,146+7,793+53,444+39,714+60,413+28,707+27,521+7,307+79,363+3,365+27,117+27,930=376,820 [A] 
vpravo 82,333+26,667+23,416+3,229+0,573+9,577+9,006+14,717+25,266+21,198+33,551+2,672+5,495+108,531+17,123+19,439+46,583+73,775=523,151 [B] 
a+b=899,971 [C]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</si>
  <si>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</si>
  <si>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</si>
  <si>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12930</t>
  </si>
  <si>
    <t>ČIŠTĚNÍ PŘÍKOPŮ OD NÁNOSU</t>
  </si>
  <si>
    <t>množství 0,3 m3/m, na mezideponii</t>
  </si>
  <si>
    <t>materiál z reprofilace pro zpětné ohumusování  
2845*0,10=284,500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</si>
  <si>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</si>
  <si>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17</t>
  </si>
  <si>
    <t>A</t>
  </si>
  <si>
    <t>množství 0,3 m3/m, nevyužitelný přebytek - odvoz na skládku</t>
  </si>
  <si>
    <t>dle situace 
celková délka reprofilace 50+44+27+22+32+13+30+23+13+109+32+37+49+9+26+23+15+108+110+11+17+60+390+313=1 563,000 [A] 
výpočet přebytku při předpokladu 0,3 m3/bm a využití materiálu na zpětné ohumusování 
a*0,3-2845*0,10=184,400 [B]</t>
  </si>
  <si>
    <t>18</t>
  </si>
  <si>
    <t>13273</t>
  </si>
  <si>
    <t>HLOUBENÍ RÝH ŠÍŘ DO 2M PAŽ I NEPAŽ TŘ. I</t>
  </si>
  <si>
    <t>výkopy rýh pro kanalizaci, vše se odveze na trvalou skládku, vč. rozšíření a prohl. pro vpusti</t>
  </si>
  <si>
    <t>dle výkazu výkopu rýh (pouze přípojky) - viz. příloha TZ SO301 (z listu 4): 
68,849=68,849 [A] 
rozšíření pro vpusti: 
1,8*0,65*(1,64+1,16+0,97+0,97+1,16+1,26+1,34)=9,945 [B] 
prohloubení pro vpusti: 
1,8*1,8*0,57*7=12,928 [C] 
Celkem: A+B+C=91,722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</si>
  <si>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</si>
  <si>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19</t>
  </si>
  <si>
    <t>výkop pro římsy pro svodidla</t>
  </si>
  <si>
    <t>dle situace a VPŘ 
plocha řezu 2,7=2,700 [A] 
délka říms 20+56=76,000 [B] 
(a*b)*1,10=225,720 [C]  včetně krajních klínů a nájezdu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</si>
  <si>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</si>
  <si>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20</t>
  </si>
  <si>
    <t>17120</t>
  </si>
  <si>
    <t>ULOŽENÍ SYPANINY DO NÁSYPŮ A NA SKLÁDKY BEZ ZHUTNĚNÍ</t>
  </si>
  <si>
    <t>uložení materiálu z reprofilace příkopů pro využití na ohumusování</t>
  </si>
  <si>
    <t>pol. 12930 284,50=284,500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</si>
  <si>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</si>
  <si>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</si>
  <si>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173103</t>
  </si>
  <si>
    <t>ZEMNÍ KRAJNICE A DOSYPÁVKY SE ZHUT DO 100% PS</t>
  </si>
  <si>
    <t>zásyp vhodnou nenamrzavou zeminou, se zhutněním min. 98% PS</t>
  </si>
  <si>
    <t>dle situace a VPŘ 
klín pod krajnici 0,7*0,25=0,175 [A] 
délky úseků 50+44+13+69+30+23+27+27+11+32+32+13+109+32+33+15+14+14+15+23+8+8+5+18+110+11+67+12+17+313+19=1 214,000 [B] 
a*b=212,450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</si>
  <si>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</si>
  <si>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22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</si>
  <si>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</si>
  <si>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</si>
  <si>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</si>
  <si>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Výkop rýh celkem: 91,722=91,722 [A] 
Odpočet: 
podsypy potrubí: -3,989=-3,989 [B] 
obsypy vč.trub: -19,947=-19,947 [C] 
desky: -2,268=-2,268 [D] 
vpusti: -3,1416*0,55*0,55/4*(8,5+0,47*7)=-2,801 [E] 
Celkem: A+B+C+D+E=62,717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</si>
  <si>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</si>
  <si>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23</t>
  </si>
  <si>
    <t>17581</t>
  </si>
  <si>
    <t>OBSYP POTRUBÍ A OBJEKTŮ Z NAKUPOVANÝCH MATERIÁLŮ</t>
  </si>
  <si>
    <t>frakce 0-8 mm, vč. ztratného a zhutnění</t>
  </si>
  <si>
    <t>dn 200: 34,69*1,15*0,5=19,947 [A] 
Odpočet trub: 
-3,1416*0,2*0,2/4*34,69=-1,090 [B] 
Celkem: A+B=18,857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</si>
  <si>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</si>
  <si>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</si>
  <si>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17980</t>
  </si>
  <si>
    <t>NÁSYPY Z ARMOVANÝCH ZEMIN Z NAKUPOVANÝCH MATERÁLŮ</t>
  </si>
  <si>
    <t>dle situace a VPŘ 
plocha řezu úpravy 2,9=2,900 [A] 
délka úpravy délky úseků 50+44+13+15+108=230,000 [B] 
(a*b)*1,10=733,700 [C]  včetně krajních klínů a nájezdu</t>
  </si>
  <si>
    <t>Položka zahrnuje:  
- kompletní provedení zemní konstrukce vč.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nezahrnuje armovací sítě  
- odvedení nebo obvedení vody v okolí úložiště a v úložišti  
- veškeré  pomocné konstrukce umožňující provedení  zemní konstrukce  (příjezdy,  sjezdy, nájezdy, lešení, podpěrné konstrukce, přemostění, zpevněné plochy, zakrytí a pod.)  
- nezahrnuje armovací sítě</t>
  </si>
  <si>
    <t>25</t>
  </si>
  <si>
    <t>18110</t>
  </si>
  <si>
    <t>ÚPRAVA PLÁNĚ SE ZHUTNĚNÍM V HORNINĚ TŘ. I</t>
  </si>
  <si>
    <t>dle situace a VPŘ 
v ploše pláně konstrukce A v ploše skladby A  (90+2180+1615+2155)*1,35=8 154,000 [A]  včetně rozšíření proti teoretické ploše krytu 
v ploše lokálních sanací 
šířka na parapláni 2,0=2,000 [B] 
délka sanací 20% délky úseku oboustranně 1080*2*0,20=432,000 [C] 
b*c*1,30=1 123,200 [D]  včetně přesahů a šikmých částí 
a+d=9 277,200 [E]</t>
  </si>
  <si>
    <t>položka zahrnuje úpravu pláně včetně vyrovnání výškových rozdílů. Míru zhutnění určuje  
projekt.</t>
  </si>
  <si>
    <t>26</t>
  </si>
  <si>
    <t>18220</t>
  </si>
  <si>
    <t>ROZPROSTŘENÍ ORNICE VE SVAHU</t>
  </si>
  <si>
    <t>zpětné rozprostření ornice v prostorech dotčených stavbou  
využit materiál z reprofilace svahů a příkopů</t>
  </si>
  <si>
    <t>dle situace 
117,059+348,539+0,000+292,422+144,648+5,241+29,208+136,408+14,345+32,974+28,792+196,046+10,255+4,377+4,068+60,744+56,102+10,045+74,757+39,997+27,736+64,640+30,243+32,167+18,680+18,541+7,522+9,928+19,196+18,951+37,796+1,122+35,949+74,933+0,781+43,630+73,800+39,238+162,795+14,445+9,273+5,275+84,786+46,069+18,977+33,678+27,813+62,203+187,643+31,240=2 845,077 [A] 
a*0,10=284,508 [B]</t>
  </si>
  <si>
    <t>položka zahrnuje:  
nutné přemístění ornice z dočasných skládek vzdálených do 50m rozprostření ornice v předepsané tloušťce ve svahu přes 1:5</t>
  </si>
  <si>
    <t>Základy</t>
  </si>
  <si>
    <t>27</t>
  </si>
  <si>
    <t>21331</t>
  </si>
  <si>
    <t>DRENÁŽNÍ VRSTVY Z BETONU MEZEROVITÉHO (DRENÁŽNÍHO)</t>
  </si>
  <si>
    <t>drenáž za rubem říms pro svodidla</t>
  </si>
  <si>
    <t>dle VPŘ 
plocha v řezu 0,40*0,40-3,1415*0,15*0,15*0,25=0,142 [A] 
délka říms 20+56=76,000 [B] 
(a*b)*1,20=12,950 [C]  včetně odstupňování</t>
  </si>
  <si>
    <t>Položka zahrnuje:  
- dodávku předepsaného materiálu pro drenážní vrstvu, včetně mimostaveništní a vnitrostaveništní dopravy  
- provedení drenážní vrstvy předepsaných rozměrů a předepsaného tvaru</t>
  </si>
  <si>
    <t>28</t>
  </si>
  <si>
    <t>21361</t>
  </si>
  <si>
    <t>DRENÁŽNÍ VRSTVY Z GEOTEXTILIE</t>
  </si>
  <si>
    <t>separační geotextílie na pláni nebo parapláni, CBR &gt; 3kN, pevnost v tahu &gt; 5kN/m, průtažnost &gt; 10 %  
dle TP 97</t>
  </si>
  <si>
    <t>dle situace a VPŘ 
v ploše lokálních sanací 
šířka na parapláni 2,0=2,000 [B] 
délka sanací 20% délky úseku oboustranně 1080*2*0,20=432,000 [C] 
b*c*1,30=1 123,200 [D]  včetně přesahů a šikmých částí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</si>
  <si>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</si>
  <si>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29</t>
  </si>
  <si>
    <t>21450</t>
  </si>
  <si>
    <t>SANAČNÍ VRSTVY Z KAMENIVA</t>
  </si>
  <si>
    <t>vrstvy pro sanaci AZ - směs ŠD 0-45 (60%) a Rmat (40%)</t>
  </si>
  <si>
    <t>v ploše lokálních sanací 
šířka na parapláni 2,0=2,000 [B] 
délka sanací 20% délky úseku oboustranně 1080*2*0,20=432,000 [C] 
b*c*1,30=1 123,200 [D]  včetně přesahů a šikmých částí 
tloušťka sanací 0,50=0,500 [E] 
d*e=561,600 [F]</t>
  </si>
  <si>
    <t>položka zahrnuje dodávku předepsaného kameniva, mimostaveništní a vnitrostaveništní dopravu a jeho uložení  
není-li v zadávací dokumentaci uvedeno jinak, jedná se o nakupovaný materiál</t>
  </si>
  <si>
    <t>30</t>
  </si>
  <si>
    <t>21461</t>
  </si>
  <si>
    <t>SEPARAČNÍ GEOTEXTILIE</t>
  </si>
  <si>
    <t>ochrana izolace na rubu</t>
  </si>
  <si>
    <t>dle situace a VPŘ 
délka na řezu 1,80=1,800 [A] 
délka říms 20+56=76,000 [B] 
(a*b)*1,15=157,320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</si>
  <si>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</si>
  <si>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</t>
  </si>
  <si>
    <t>215663</t>
  </si>
  <si>
    <t>ÚPRAVA PODLOŽÍ HYDRAULICKÝMI POJIVY DO 2% HL DO 0,5M</t>
  </si>
  <si>
    <t>úprava pláně komunikace hydraulickými pojivy - předpoklad do hl. 300 mm  
zlepšení pláně na základě provedených zkoušek po odsouhlasení TDS</t>
  </si>
  <si>
    <t>dle situace a VPŘ  
v ploše skladby A  (90+2180+1615+2155)*1,28=7 731,200 [A]  včetně rozšíření proti teoretické ploše krytu 
odečet plochy sanací 2,0*1080*2*0,20=864,000 [B] 
a-b=6 867,200 [C]</t>
  </si>
  <si>
    <t>položka zahrnuje zafrézování předepsaného množství hydraulického pojiva do podloží do hloubky do 0,5m, zhutnění  
druh hydraulického pojiva stanoví zadávací dokumentace</t>
  </si>
  <si>
    <t>32</t>
  </si>
  <si>
    <t>215669</t>
  </si>
  <si>
    <t>ÚPRAVA PODLOŽÍ HYDRAULICKÝMI POJIVY HL DO 0,5M - PŘÍPLATEK ZA DALŠÍCH 0,5%</t>
  </si>
  <si>
    <t>dle situace a VPŘ  
v ploše skladby A  (90+2180+1615+2155)*1,28=7 731,200 [A]  včetně rozšíření proti teoretické ploše krytu 
předpoklad do 4% - základní 2% v pol. 215663 
odečet plochy sanací 2,0*1080*2*0,20=864,000 [B] 
a-b=6 867,200 [C] 
c*4=27 468,800 [D]</t>
  </si>
  <si>
    <t>položka zahrnuje příplatek za 0,5% dalšího (i započatého) množství hydraulického pojiva přes  
2%  
druh hydraulického pojiva stanoví zadávací dokumentace</t>
  </si>
  <si>
    <t>33</t>
  </si>
  <si>
    <t>227831</t>
  </si>
  <si>
    <t>MIKROPILOTY KOMPLET D DO 150MM NA POVRCHU</t>
  </si>
  <si>
    <t>MP TR 108x8, délka kořene min. 2,0m</t>
  </si>
  <si>
    <t>dle situace a VPŘ 
délka pilot v řezu 4,50+4,50=9,000 [A] 
délka říms 20+56=76,000 [B] 
(a*b)=684,000 [C]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</si>
  <si>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</si>
  <si>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34</t>
  </si>
  <si>
    <t>24768</t>
  </si>
  <si>
    <t>OBSYP STUDNY TĚSNÍCÍ ZE ZEMIN</t>
  </si>
  <si>
    <t>obnova jílového těsnění kolem objektu Tomkovy studny se strany komunikace</t>
  </si>
  <si>
    <t>podél komunikace 8,0*1,0*0,5=4,000 [A] 
kolmo na komunikaci 3,0*1,0*0,5=1,500 [B] 
zatěsnění příčného přechodu mezi studnou a OP zdí vyústění stoky C 9,0*1,0*0,5=4,500 [C] 
a+b+c=10,000 [D]</t>
  </si>
  <si>
    <t>položka zahrnuje dodávku předepsaného materiálu, mimostaveništní a vnitrostaveništní dopravu a jeho uložení  
není-li v zadávací dokumentaci uvedeno jinak, jedná se o nakupovaný jíl</t>
  </si>
  <si>
    <t>35</t>
  </si>
  <si>
    <t>26123</t>
  </si>
  <si>
    <t>VRTY PRO KOTVENÍ, INJEKTÁŽ A MIKROPILOTY NA POVRCHU TŘ. II D DO 150MM</t>
  </si>
  <si>
    <t>vrty pro MP - ve vrstvách hlín, jílů a štěrků - včetně případného hluchého vrtání</t>
  </si>
  <si>
    <t>dle situace a VPŘ 
délka vrtů v řezu 4,50+4,50=9,000 [A] 
délka říms 20+56=76,000 [B] 
(a*b)*0,70=478,800 [C]   předpoklad 70% délky vrtu v třídě II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</si>
  <si>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</si>
  <si>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36</t>
  </si>
  <si>
    <t>26143</t>
  </si>
  <si>
    <t>VRTY PRO KOTVENÍ, INJEKTÁŽ A MIKROPILOTY NA POVRCHU TŘ. IV D DO 150MM</t>
  </si>
  <si>
    <t>vrty pro MP - v horninách třídy IV</t>
  </si>
  <si>
    <t>dle situace a VPŘ 
délka vrtů v řezu 4,50+4,50=9,000 [A] 
délka říms 20+56=76,000 [B] 
(a*b)*0,30=205,200 [C]   předpoklad 30% délky vrtu v třídě IV</t>
  </si>
  <si>
    <t>37</t>
  </si>
  <si>
    <t>289972</t>
  </si>
  <si>
    <t>OPLÁŠTĚNÍ (ZPEVNĚNÍ) Z GEOMŘÍŽOVIN</t>
  </si>
  <si>
    <t>stabilizace rozšiřovaných svahů pro krajnice - svahové stupně vyztuženou zeminou  
vyztužení z dvojosé geomříže z PP, velikost oka 40x40, pevnost v tahu min. 20 kN/m  
pro svahy 1:1 - 1:1,5</t>
  </si>
  <si>
    <t>dle situace a VPŘ 
rozvinutá délka na řezu (5,0+3,50)=8,500 [A] 
délky úseků 50+44+13+15+108=230,000 [B] 
(a*b)*1,20=2 346,000 [C] včetně přesahů a zakotvení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</si>
  <si>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</si>
  <si>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</si>
  <si>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38</t>
  </si>
  <si>
    <t>311325</t>
  </si>
  <si>
    <t>ZDI A STĚNY PODP A VOL ZE ŽELEZOBET DO C30/37</t>
  </si>
  <si>
    <t>podpůrné konstrukce pod římsy se svodidly</t>
  </si>
  <si>
    <t>dle situace a VPŘ 
plocha řezu 1,2=1,200 [A] 
délka říms 20+56=76,000 [B] 
a*b=91,200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</si>
  <si>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</si>
  <si>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39</t>
  </si>
  <si>
    <t>311365</t>
  </si>
  <si>
    <t>VÝZTUŽ ZDÍ A STĚN PODP A VOL Z OCELI 10505, B500B</t>
  </si>
  <si>
    <t>91,2*0,120=10,944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</si>
  <si>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</si>
  <si>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40</t>
  </si>
  <si>
    <t>317325</t>
  </si>
  <si>
    <t>ŘÍMSY ZE ŽELEZOBETONU DO C30/37</t>
  </si>
  <si>
    <t>dle situace a VPŘ 
plocha řezu 0,30=0,300 [A] 
délka říms 20+56=76,000 [B] 
a*b=22,800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</si>
  <si>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</si>
  <si>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41</t>
  </si>
  <si>
    <t>317365</t>
  </si>
  <si>
    <t>VÝZTUŽ ŘÍMS Z OCELI 10505, B500B</t>
  </si>
  <si>
    <t>22,8*0,180=4,104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</si>
  <si>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</si>
  <si>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42</t>
  </si>
  <si>
    <t>327212</t>
  </si>
  <si>
    <t>ZDI OPĚRNÉ, ZÁRUBNÍ, NÁBŘEŽNÍ Z LOMOVÉHO KAMENE NA MC</t>
  </si>
  <si>
    <t>lokální opravy stávajících zdí a podezdívek - nový materiál</t>
  </si>
  <si>
    <t>vyústění stoky u Tomkovy studny  
 2=2,000 [A]</t>
  </si>
  <si>
    <t>položka zahrnuje dodávku a osazení lomového kamene, jeho výběr a případnou úpravu, dodávku předepsané malty, spárování.</t>
  </si>
  <si>
    <t>43</t>
  </si>
  <si>
    <t>333215</t>
  </si>
  <si>
    <t>PŘEZDĚNÍ OPĚR A KŘÍDEL Z KAMENNÉHO ZDIVA</t>
  </si>
  <si>
    <t>lokální přezdění kamenného zdiva - využití stávajícího materiálu</t>
  </si>
  <si>
    <t>vyústění stoky C u Tomkovy studny  4=4,000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</si>
  <si>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</si>
  <si>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Vodorovné konstrukce</t>
  </si>
  <si>
    <t>44</t>
  </si>
  <si>
    <t>451312</t>
  </si>
  <si>
    <t>PODKLADNÍ A VÝPLŇOVÉ VRSTVY Z PROSTÉHO BETONU C12/15</t>
  </si>
  <si>
    <t>podkladní beton pod zeď s římsou pro svodidla</t>
  </si>
  <si>
    <t>dle situace a VPŘ 
plocha řezu 1,6*0,15=0,240 [A] 
délka říms 20+56=76,000 [B] 
(a*b)*1,20=21,888 [C]  včetně vyrovnávek a stupňů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</si>
  <si>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</si>
  <si>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45</t>
  </si>
  <si>
    <t>podkladní desky pod uliční vpusti</t>
  </si>
  <si>
    <t>dle dokumentace: 
1,8*1,8*0,1*7=2,268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</si>
  <si>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</si>
  <si>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</t>
  </si>
  <si>
    <t>451523</t>
  </si>
  <si>
    <t>VÝPLŇ VRSTVY Z KAMENIVA DRCENÉHO, INDEX ZHUTNĚNÍ ID DO 0,9</t>
  </si>
  <si>
    <t>zásyp za rubem římsy pro svodidla</t>
  </si>
  <si>
    <t>dle situace a VPŘ 
plocha řezu 0,9=0,900 [A] 
délka říms 20+56=76,000 [B] 
(a*b)*1,10=75,240 [C] včetně krajních klínů a nájezdu</t>
  </si>
  <si>
    <t>47</t>
  </si>
  <si>
    <t>45157</t>
  </si>
  <si>
    <t>PODKLADNÍ A VÝPLŇOVÉ VRSTVY Z KAMENIVA TĚŽENÉHO</t>
  </si>
  <si>
    <t>štěrkopískový podsyp frakce 0-8 mm pod trouby</t>
  </si>
  <si>
    <t>dn 200: 34,69*1,15*0,1=3,989 [A]</t>
  </si>
  <si>
    <t>Komunikace</t>
  </si>
  <si>
    <t>48</t>
  </si>
  <si>
    <t>56330</t>
  </si>
  <si>
    <t>VOZOVKOVÉ VRSTVY ZE ŠTĚRKODRTI</t>
  </si>
  <si>
    <t>ochranná vrstva ŠDA 0-32</t>
  </si>
  <si>
    <t>dle situace a VPŘ  
v ploše skladby A  (90+2180+1615+2155)*1,28=7 731,200 [A]  včetně rozšíření proti teoretické ploše krytu 
konstantní tloušťka 250 mm a*0,250=1 932,800 [B] 
na vyrovnávky a lokální úpravy 10% b*0,10=193,280 [C] 
b+c=2 126,080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</si>
  <si>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</si>
  <si>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49</t>
  </si>
  <si>
    <t>56963</t>
  </si>
  <si>
    <t>ZPEVNĚNÍ KRAJNIC Z RECYKLOVANÉHO MATERIÁLU TL DO 150MM</t>
  </si>
  <si>
    <t>R-mat 40 RA 0/32  
v ceně zohlednit možnost využití původního materiálu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</si>
  <si>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</si>
  <si>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50</t>
  </si>
  <si>
    <t>572123</t>
  </si>
  <si>
    <t>INFILTRAČNÍ POSTŘIK Z EMULZE DO 1,0KG/M2</t>
  </si>
  <si>
    <t>PI-C 1kg/m2 po vyštěpení</t>
  </si>
  <si>
    <t>pod ACP 6523=6 523,000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</si>
  <si>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</si>
  <si>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51</t>
  </si>
  <si>
    <t>572214</t>
  </si>
  <si>
    <t>SPOJOVACÍ POSTŘIK Z MODIFIK EMULZE DO 0,5KG/M2</t>
  </si>
  <si>
    <t>PS-CP 0,5 kg/m2 po vyštěpení</t>
  </si>
  <si>
    <t>pod ACO 6155+ 
pod ACL 6396=12 551,000 [A]</t>
  </si>
  <si>
    <t>52</t>
  </si>
  <si>
    <t>574A33</t>
  </si>
  <si>
    <t>ASFALTOVÝ BETON PRO OBRUSNÉ VRSTVY ACO 11 TL. 40MM</t>
  </si>
  <si>
    <t>obrus  ACO 11  50/70</t>
  </si>
  <si>
    <t>dle situace a VPŘ 
v ploše komunikace A  90+2180+1615+2155=6 040,000 [A] 
na mostech konstrukce C 55+60=115,000 [B] 
a+b=6 155,000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</si>
  <si>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</si>
  <si>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53</t>
  </si>
  <si>
    <t>574D56</t>
  </si>
  <si>
    <t>ASFALTOVÝ BETON PRO LOŽNÍ VRSTVY MODIFIK ACL 16+, 16S TL. 60MM</t>
  </si>
  <si>
    <t>ložní vrstva ACP 16 + PMB</t>
  </si>
  <si>
    <t>dle situace a VPŘ 
v ploše komunikace A  (90+2180+1615+2155)*1,04=6 281,600 [A]  včetně rozšíření proti teoretické ploše krytu 
na mostech konstrukce C 55+60=115,000 [B] 
a+b=6 396,600 [D]</t>
  </si>
  <si>
    <t>54</t>
  </si>
  <si>
    <t>574E06</t>
  </si>
  <si>
    <t>ASFALTOVÝ BETON PRO PODKLADNÍ VRSTVY ACP 16+, 16S</t>
  </si>
  <si>
    <t>podkladní vrstva ACP 16+  50/70</t>
  </si>
  <si>
    <t>dle situace a VPŘ 
v ploše komunikace A  (90+2180+1615+2155)*1,08=6 523,200 [A]  včetně rozšíření proti teoretické ploše krytu 
konstantní tloušťka 50mm a*0,05=326,160 [B]</t>
  </si>
  <si>
    <t>55</t>
  </si>
  <si>
    <t>58222</t>
  </si>
  <si>
    <t>DLÁŽDĚNÉ KRYTY Z DROBNÝCH KOSTEK DO LOŽE Z MC</t>
  </si>
  <si>
    <t>přechodové  rampy u říms - kostky malé 100x100 do betonu a vyspárované MC</t>
  </si>
  <si>
    <t>dle situace 
4*1,50=6,000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</si>
  <si>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</si>
  <si>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</si>
  <si>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56</t>
  </si>
  <si>
    <t>78383</t>
  </si>
  <si>
    <t>NÁTĚRY BETON KONSTR TYP S4 (OS-C)</t>
  </si>
  <si>
    <t>nátěr odrazné části římsy</t>
  </si>
  <si>
    <t>dle situace a VPŘ 
délka na řezu 0,150+0,150=0,300 [A] 
délka říms 20+56=76,000 [B] 
(a*b)*1,15=26,220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</si>
  <si>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</si>
  <si>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</si>
  <si>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57</t>
  </si>
  <si>
    <t>87433</t>
  </si>
  <si>
    <t>POTRUBÍ Z TRUB PLASTOVÝCH ODPADNÍCH DN DO 150MM</t>
  </si>
  <si>
    <t>plná část potrubí za ruby zdí  k napojení do vpustí nebo vyśtění</t>
  </si>
  <si>
    <t>4*5=20,000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</si>
  <si>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</si>
  <si>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58</t>
  </si>
  <si>
    <t>87434A</t>
  </si>
  <si>
    <t>POTRUBÍ Z TRUB PLASTOVÝCH ODPADNÍCH DN DO 200MM</t>
  </si>
  <si>
    <t>trouby PVC dn 200, SN 16 - vč.tvarovek, šachtových vložek, montáže</t>
  </si>
  <si>
    <t>dle dokumentace - přípojky "UV-1" až "UV-7": 
34,69=34,690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</si>
  <si>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</si>
  <si>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59</t>
  </si>
  <si>
    <t>875332</t>
  </si>
  <si>
    <t>POTRUBÍ DREN Z TRUB PLAST DN DO 150MM DĚROVANÝCH</t>
  </si>
  <si>
    <t>drenážní potrubí za rubem</t>
  </si>
  <si>
    <t>dle VPŘ 
na délku říms 20+56=76,000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</si>
  <si>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</si>
  <si>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60</t>
  </si>
  <si>
    <t>87633</t>
  </si>
  <si>
    <t>CHRÁNIČKY Z TRUB PLASTOVÝCH DN DO 150MM</t>
  </si>
  <si>
    <t>příčné rezervní chráničky v místě příčných přechodů kanalizace - přesné umístění dle dispozic samosprávy</t>
  </si>
  <si>
    <t>dle situace 
8*10=80,000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</si>
  <si>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</si>
  <si>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61</t>
  </si>
  <si>
    <t>89712</t>
  </si>
  <si>
    <t>VPUSŤ KANALIZAČNÍ ULIČNÍ KOMPLETNÍ Z BETONOVÝCH DÍLCŮ</t>
  </si>
  <si>
    <t>dle PD: 
7=7,000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</si>
  <si>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</si>
  <si>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62</t>
  </si>
  <si>
    <t>9113B1</t>
  </si>
  <si>
    <t>SVODIDLO OCEL SILNIČ JEDNOSTR, ÚROVEŇ ZADRŽ H1 -DODÁVKA A MONTÁŽ</t>
  </si>
  <si>
    <t>dle situace 
km 0,005-0,043 38+ 
km 0,046-0,118 72-20+  odečet zábradelního svodidla 
km 0,176-0,245 69+ 
km 0,305-0,325 20+ 
náběhy mostu ev.č. 3041-1 4*10+ 
náběhy mostu ev.č. 3041-2 4*10+ 
km 0,976-1,050 82-59 odečet zábr. svodidla=282,000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</si>
  <si>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</si>
  <si>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63</t>
  </si>
  <si>
    <t>9117C1</t>
  </si>
  <si>
    <t>SVOD OCEL ZÁBRADEL ÚROVEŇ ZADRŽ H2 - DODÁVKA A MONTÁŽ</t>
  </si>
  <si>
    <t>zábradelní svodidlo se svislou výplní</t>
  </si>
  <si>
    <t>dle situace a VPŘ 
na římsy zdí  
km 0,055-0,075 20+ 
km 0,994-1,050 56=76,000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</si>
  <si>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</si>
  <si>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64</t>
  </si>
  <si>
    <t>91710</t>
  </si>
  <si>
    <t>OBRUBY Z BETONOVÝCH PALISÁD</t>
  </si>
  <si>
    <t>betonové zesílené palisády pr. 20cm délka 1200 mm - barva šedá</t>
  </si>
  <si>
    <t>dle situace  
v km 0,120  13,7*0,20*1,20=3,288 [A]</t>
  </si>
  <si>
    <t>Položka zahrnuje:  
dodání a pokládku betonových palisád o rozměrech předepsaných zadávací dokumentací  
betonové lože i boční betonovou opěrku.</t>
  </si>
  <si>
    <t>65</t>
  </si>
  <si>
    <t>917224</t>
  </si>
  <si>
    <t>SILNIČNÍ A CHODNÍKOVÉ OBRUBY Z BETONOVÝCH OBRUBNÍKŮ ŠÍŘ 150MM</t>
  </si>
  <si>
    <t>betonové silniční obruby do betonového lože s boční opěrou - standardní</t>
  </si>
  <si>
    <t>dle situace 
náběhy a přechody u říms 2*2*(3+2+2)=28,000 [A] 
silniční obruby 23,654+53,377+155,475+21,785+15,806+23,839+87,165+13,076+41,251+51,601+155,187+77,825=720,041 [B] 
a+b=748,041 [C]</t>
  </si>
  <si>
    <t>Položka zahrnuje:  
dodání a pokládku betonových obrubníků o rozměrech předepsaných zadávací dokumentací betonové lože i boční betonovou opěrku.</t>
  </si>
  <si>
    <t>66</t>
  </si>
  <si>
    <t>betonové silniční obruby do betonového lože s boční opěrou - nájezdové a přechodové</t>
  </si>
  <si>
    <t>dle situace 
6,681+3,100+3,110+18,667+40,0=71,558 [A]  včetně rezervy na zajištění u sjezdů 
10*2=20,000 [B] 
a+b=91,558 [C]</t>
  </si>
  <si>
    <t>67</t>
  </si>
  <si>
    <t>c</t>
  </si>
  <si>
    <t>betonové silniční obruby výšky 300 mm do betonového lože s boční opěrou - pro nástupiště</t>
  </si>
  <si>
    <t>dle situace a VPŘ 
15+15=30,000 [A]</t>
  </si>
  <si>
    <t>68</t>
  </si>
  <si>
    <t>919112</t>
  </si>
  <si>
    <t>ŘEZÁNÍ ASFALTOVÉHO KRYTU VOZOVEK TL DO 100MM</t>
  </si>
  <si>
    <t>řezaní krytu v místě napojení stavby</t>
  </si>
  <si>
    <t>dle situace 
příčné spáry napojení5,5=5,500 [A]  začátek úseku v SO121</t>
  </si>
  <si>
    <t>položka zahrnuje řezání vozovkové vrstvy v předepsané tloušťce, včetně spotřeby vody</t>
  </si>
  <si>
    <t>69</t>
  </si>
  <si>
    <t>931324</t>
  </si>
  <si>
    <t>TĚSNĚNÍ DILATAČ SPAR ASF ZÁLIVKOU MODIFIK PRŮŘ DO 400MM2</t>
  </si>
  <si>
    <t>zálivka spar ve vozovce a zálivka spar na mostech a detailech      
zálivka za horka dle ČSN 14188 - typ N2</t>
  </si>
  <si>
    <t>konec úseku 5,50=5,500 [A] začátek úseku v SO121 
napojení na římsy mostu a příčné spáry na mostě ev.č. 3041-1 11,5+12,5+2*7,0=38,000 [B] 
napojení na římsy mostu a příčné spáry na mostě ev.č. 3041-2  13,0+13,0+2*6,5=39,000 [C] 
podélné spáry u říms pro svodidla 20+56=76,000 [D] 
podélné spáry u rigolů 
rigoly 0,75m 22+54+159+35+33+37+15+51+12=418,000 [E] 
rigoly 0,50m 98=98,000 [F] 
a+b+c+d+e+f=674,500 [G]</t>
  </si>
  <si>
    <t>položka zahrnuje dodávku a osazení předepsaného materiálu, očištění ploch spáry před úpravou, očištění okolí spáry po úpravě  
nezahrnuje těsnící profil</t>
  </si>
  <si>
    <t>70</t>
  </si>
  <si>
    <t>935212</t>
  </si>
  <si>
    <t>PŘÍKOPOVÉ ŽLABY Z BETON TVÁRNIC ŠÍŘ DO 600MM DO BETONU TL 100MM</t>
  </si>
  <si>
    <t>km 0,792-0,810 18+ 
úprava napojení na stávající stavy 25=43,000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</si>
  <si>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</si>
  <si>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71</t>
  </si>
  <si>
    <t>935812</t>
  </si>
  <si>
    <t>ŽLABY A RIGOLY DLÁŽDĚNÉ Z KOSTEK DROBNÝCH DO BETONU TL 100MM</t>
  </si>
  <si>
    <t>rigol z žulových kostek 100x100 vyspárovaných MC25-XF4</t>
  </si>
  <si>
    <t>dle situace a VPŘ 
rigoly 0,75m 22+54+159+35+33+37+15+51+12=418,000 [A] 
rigoly 0,50m 98=98,000 [B] 
(a*0,75+b*0,50)*1,10=398,750 [C] včetně rezervy na dodláždění v místech napojení vpustí apod.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</si>
  <si>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</si>
  <si>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72</t>
  </si>
  <si>
    <t>93639</t>
  </si>
  <si>
    <t>ZAÚSTĚNÍ SKLUZŮ (VČET DLAŽBY Z LOM KAMENE)</t>
  </si>
  <si>
    <t>dlážděné odvodňovací skluzy u říms a vyústění dešťové kanalizace - plocha do 5m2 - opevnění kamenem tl. 200mm do beton lože min. 150mm</t>
  </si>
  <si>
    <t>dle situace 
4=4,000 [A]</t>
  </si>
  <si>
    <t>Položka zahrnuje veškerý materiál, výrobky a polotovary, včetně mimostaveništní a  
vnitrostaveništní dopravy (rovněž přesuny), včetně naložení a složení,případně s uložením.</t>
  </si>
  <si>
    <t>73</t>
  </si>
  <si>
    <t>93641</t>
  </si>
  <si>
    <t>LAPAČ SPLAVENIN</t>
  </si>
  <si>
    <t>kompletní lapač splavenin včetně výztuže, tvarovek a mříže a jejího zajištění    
včetně odkopu, opevnění nátoku, záhozu a stabilizačního prahu</t>
  </si>
  <si>
    <t>dle výkresu D.1.1.2.3.02 
LS1 1=1,000 [A]</t>
  </si>
  <si>
    <t>74</t>
  </si>
  <si>
    <t>965821</t>
  </si>
  <si>
    <t>DEMONTÁŽ KILOMETROVNÍKU, HEKTOMETROVNÍKU, MEZNÍKU</t>
  </si>
  <si>
    <t>Odranění stávajících mezníků  
včetně odvozu a uložení na skládku a poplatku za skládku</t>
  </si>
  <si>
    <t>dle situace 
16=16,000 [A]</t>
  </si>
  <si>
    <t>1. Položka obsahuje:  
– zahrnuje veškeré činnosti, zařízení a materiál nutných k odstranění konstrukce  
– naložení vybouraného materiálu na dopravní prostředek  
– příplatky za ztížené podmínky při práci v kolejišti, např. za překážky na straně koleje apod.  
2. Položka neobsahuje:  
– odvoz vybouraného materiálu do skladu nebo na likvidaci  
– poplatky za likvidaci odpadů, nacení se položkami ze ssd 0  
3. Způsob měření:  
Udává se počet kusů kompletní konstrukce nebo práce.</t>
  </si>
  <si>
    <t>75</t>
  </si>
  <si>
    <t>96615</t>
  </si>
  <si>
    <t>BOURÁNÍ KONSTRUKCÍ Z PROSTÉHO BETONU</t>
  </si>
  <si>
    <t>bourání ve výkopech pro kanalizaci: 
7=7,000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</si>
  <si>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</si>
  <si>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76</t>
  </si>
  <si>
    <t>96687</t>
  </si>
  <si>
    <t>VYBOURÁNÍ ULIČNÍCH VPUSTÍ KOMPLETNÍCH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</si>
  <si>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</si>
  <si>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77</t>
  </si>
  <si>
    <t>969234</t>
  </si>
  <si>
    <t>VYBOURÁNÍ POTRUBÍ DN DO 200MM KANALIZAČ</t>
  </si>
  <si>
    <t>odhad stávajících trub - beton DN 200</t>
  </si>
  <si>
    <t>Bourání st.trub v rozsahu výkopů kanalizace 
6,23+7,71=13,940 [A] 
bourání ve výkopech komunikace, příkopů  20=20,000 [B] 
a+b=33,940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</si>
  <si>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</si>
  <si>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101.1</t>
  </si>
  <si>
    <t>Propustek v km 0,535 (Královehradecký kraj)</t>
  </si>
  <si>
    <t>žlb, betonové a kamenné části propustků včetně trub</t>
  </si>
  <si>
    <t>96616:1,2*2,4=2,880 [A] 
96615:3,1*2,3=7,130 [B] 
trouby propustků:  
(0,145*8,0)*2,4=2,784 [E] 
celkem: a+b+e=12,794 [D]</t>
  </si>
  <si>
    <t>pol. 12960: 0,450*1,9=0,855 [A] 
pol. 13173:  41,6*1,8=74,880 [B] 
Celkem: A+B=75,735 [C]</t>
  </si>
  <si>
    <t>12960</t>
  </si>
  <si>
    <t>ČIŠTĚNÍ VODOTEČÍ A MELIORAČ KANÁLŮ OD NÁNOSŮ</t>
  </si>
  <si>
    <t>pročištění koryta od bahnitých nánosů v rozsahu výkopů a úprav</t>
  </si>
  <si>
    <t>5*0,3*0,3=0,450 [A]</t>
  </si>
  <si>
    <t>- vodorovná a svislá doprava, přemístění, přeložení, manipulace s výkopkem a uložení na skládku (včetně poplatku)</t>
  </si>
  <si>
    <t>13173</t>
  </si>
  <si>
    <t>HLOUBENÍ JAM ZAPAŽ I NEPAŽ TŘ. I</t>
  </si>
  <si>
    <t>Výkop pro mostní objekt včetně odvozu na skládku</t>
  </si>
  <si>
    <t>výkop propropustek přes hlavní komunikaci   
1,13*3,75*9,0+2,2*2,4*1,3=45,002 [A] 
objem stáv. propustků:  
8,0*0,65*0,65=3,380 [D] 
celkem:  
a-d=41,622 [C]</t>
  </si>
  <si>
    <t>272315</t>
  </si>
  <si>
    <t>ZÁKLADY Z PROSTÉHO BETONU DO C30/37</t>
  </si>
  <si>
    <t>základový pás pod troubou na výtoku</t>
  </si>
  <si>
    <t>0,5*1*1=0,500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</si>
  <si>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</si>
  <si>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420324</t>
  </si>
  <si>
    <t>PŘECHODOVÉ DESKY MOSTNÍCH OPĚR ZE ŽELEZOBETONU C25/30</t>
  </si>
  <si>
    <t>7,1*(2+2)*0,15=4,260 [A]</t>
  </si>
  <si>
    <t>420365</t>
  </si>
  <si>
    <t>VÝZTUŽ PŘECHODOVÝCH DESEK MOSTNÍCH OPĚR Z OCELI 10505, B500B</t>
  </si>
  <si>
    <t>0,12*4,26=0,511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</si>
  <si>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</si>
  <si>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podkladní betony pod jímku, pod troubu a pod přechodovou desku</t>
  </si>
  <si>
    <t>beton pod jímku:  
1,7*2,1*0,1=0,357 [A] 
beton pod troubu:  
1,0*9,5*0,15=1,425 [B] 
beton pod přechod desku:   
1,7*7,1*0,1=1,207 [C] 
celkem:  
a+b+c=2,989 [D]</t>
  </si>
  <si>
    <t>451314</t>
  </si>
  <si>
    <t>PODKLADNÍ A VÝPLŇOVÉ VRSTVY Z PROSTÉHO BETONU C25/30</t>
  </si>
  <si>
    <t>lože pod dlažby</t>
  </si>
  <si>
    <t>((1,2+2,0+1,2)*1,2+4,2*0,8+1,5*0,7*2)=10,740 [A] 
a*0,10=1,074 [B]</t>
  </si>
  <si>
    <t>457312</t>
  </si>
  <si>
    <t>VYROVNÁVACÍ A SPÁDOVÝ PROSTÝ BETON C12/15</t>
  </si>
  <si>
    <t>obetonování trouby</t>
  </si>
  <si>
    <t>0,284*7,1+0,434*(1,3+2,1)=3,492 [A]</t>
  </si>
  <si>
    <t>458523</t>
  </si>
  <si>
    <t>VÝPLŇ ZA OPĚRAMI A ZDMI Z KAMENIVA DRCENÉHO, INDEX ZHUTNĚNÍ ID DO 0,9</t>
  </si>
  <si>
    <t>zásyp a obsyp trouby propustků ŠP 0/32</t>
  </si>
  <si>
    <t>zásyp okolo trouby:  
1,18*0,8*9,0*2=16,992 [A] 
zásyp jímky  
1,45*0,7*2,3+1,13*2*6,7=17,477 [B] 
celkem:  
a+b=34,469 [C]</t>
  </si>
  <si>
    <t>46251</t>
  </si>
  <si>
    <t>ZÁHOZ Z LOMOVÉHO KAMENE</t>
  </si>
  <si>
    <t>na vtoku a výtoku</t>
  </si>
  <si>
    <t>2,0*0,5*0,5*2=1,000 [A]</t>
  </si>
  <si>
    <t>položka zahrnuje:  
- dodávku a zához lomového kamene předepsané frakce včetně mimostaveništní a vnitrostaveništní dopravy  
není-li v zadávací dokumentaci uvedeno jinak, jedná se o nakupovaný materiál</t>
  </si>
  <si>
    <t>465512</t>
  </si>
  <si>
    <t>DLAŽBY Z LOMOVÉHO KAMENE NA MC</t>
  </si>
  <si>
    <t>lomový kámen do bet. lože C20/25 XF3 - spárování M25 XF4</t>
  </si>
  <si>
    <t>((1,2+2,0+1,2)*1,2+4,2*0,8+1,5*0,7*2)=10,740 [A] 
a*0,20=2,148 [B]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</si>
  <si>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</si>
  <si>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467315</t>
  </si>
  <si>
    <t>STUPNĚ A PRAHY VODNÍCH KORYT Z PROSTÉHO BETONU C30/37</t>
  </si>
  <si>
    <t>Stabilizační prahy na vtoku a výtoku</t>
  </si>
  <si>
    <t>(3,27+2,9)*0,3*0,8=1,481 [A]</t>
  </si>
  <si>
    <t>položka zahrnuje:  
- nutné zemní práce (hloubení rýh apod.)  
- dodání čerstvého betonu (betonové směsi) požadované kvality, jeho uložení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</t>
  </si>
  <si>
    <t>711211</t>
  </si>
  <si>
    <t>IZOLACE ZVLÁŠT KONSTR PROTI ZEM VLHK ASFALT NÁTĚRY</t>
  </si>
  <si>
    <t>izolační nátěr trouby propustku a přechodové desky</t>
  </si>
  <si>
    <t>9,5*2,51=23,845 [A] 
5,1*4=20,400 [B] 
Celkem: A+B=44,245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</si>
  <si>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</si>
  <si>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899123</t>
  </si>
  <si>
    <t>MŘÍŽE Z KOMPOZITU SAMOSTATNÉ</t>
  </si>
  <si>
    <t>uzamykatelný kompozitový poklop jímky  
min. 600x600, C250</t>
  </si>
  <si>
    <t>Položka zahrnuje dodávku a osazení předepsané mříže včetně rámu</t>
  </si>
  <si>
    <t>918258</t>
  </si>
  <si>
    <t>VTOKOVÉ JÍMKY BETONOVÉ VČETNĚ DLAŽBY PROPUSTU Z TRUB DN DO 600MM</t>
  </si>
  <si>
    <t>železobetonová vtoková jímka, včetně zádlažby uvnitř  a včetně výztuže</t>
  </si>
  <si>
    <t>Dle výkresu vzorových řešení odvodnění 
1=1,000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</si>
  <si>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</si>
  <si>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918358</t>
  </si>
  <si>
    <t>PROPUSTY Z TRUB DN 600MM</t>
  </si>
  <si>
    <t>ŽB hrdlová trouba DN 600</t>
  </si>
  <si>
    <t>9,5=9,500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</si>
  <si>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</si>
  <si>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betonová čela propustku bez říms</t>
  </si>
  <si>
    <t>0,7*1,4*2,1+0,5*1,6*1,3=3,098 [A]</t>
  </si>
  <si>
    <t>96616</t>
  </si>
  <si>
    <t>BOURÁNÍ KONSTRUKCÍ ZE ŽELEZOBETONU</t>
  </si>
  <si>
    <t>žlb. římsy propustku</t>
  </si>
  <si>
    <t>0,7*0,4*2,1+0,7*0,4*2,1=1,176 [A]</t>
  </si>
  <si>
    <t>966358</t>
  </si>
  <si>
    <t>BOURÁNÍ PROPUSTŮ Z TRUB DN DO 600MM</t>
  </si>
  <si>
    <t>8,0=8,000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</si>
  <si>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</si>
  <si>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121</t>
  </si>
  <si>
    <t>Vyvolané úpravy silnic II. třídy (Královehradecký kraj)</t>
  </si>
  <si>
    <t>dle situace a průzkůmů 
odečteno z Autocadu 50=50,000 [A] 
tloušťka frézování  0,1=0,100 [B] 
a*b=5,000 [C]</t>
  </si>
  <si>
    <t>začátek úseku 25,5=25,500 [A]</t>
  </si>
  <si>
    <t>113768</t>
  </si>
  <si>
    <t>FRÉZOVÁNÍ DRÁŽKY PRŮŘEZU DO 1200MM2 V ASFALTOVÉ VOZOVCE</t>
  </si>
  <si>
    <t>oprava trhlin dle TP 115</t>
  </si>
  <si>
    <t>dle stávajících trhlin předpoklad v ploše opravy po cca 12 m 
50/5=10,000 [A] počet trhlin 
a*2,0=20,000 [B]  celkem na průměrnou délku 2,0m -  komůrka pro zálivku 30x40 nebo 20x60</t>
  </si>
  <si>
    <t>seříznutí stávajících krajnic, tl.150 mm, na skládku  
včetně poplatku za skládku</t>
  </si>
  <si>
    <t>dle situace a VPŘ 
(3+5)*0,75=6,000 [A]</t>
  </si>
  <si>
    <t>R-mat 40 RA 0/32</t>
  </si>
  <si>
    <t>pod ACO 50+ 
pod ACL 50=100,000 [A]</t>
  </si>
  <si>
    <t>57475</t>
  </si>
  <si>
    <t>VOZOVKOVÉ VÝZTUŽNÉ VRSTVY Z GEOMŘÍŽOVINY</t>
  </si>
  <si>
    <t>výztužná sklovláknitá samolepící mříž s oky 25x25  tahová pevnost min. 100kN/m v obou směrech</t>
  </si>
  <si>
    <t>dle situace a VPŘ 
v ploše napojení na II/304  
25,5*1,2=30,600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</si>
  <si>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</si>
  <si>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dle situace a VPŘ 
napojení 50=50,000 [A]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</si>
  <si>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</si>
  <si>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</si>
  <si>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</si>
  <si>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</si>
  <si>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931328</t>
  </si>
  <si>
    <t>TĚSNĚNÍ DILATAČ SPAR ASF ZÁLIVKOU MODIFIK PRŮŘ DO 1200MM2</t>
  </si>
  <si>
    <t>oprava trhlin v podkladu dle TP 115</t>
  </si>
  <si>
    <t>SO 131</t>
  </si>
  <si>
    <t>Vyvolané úpravy MK, ÚK,chodníků a sjezdů v úseku km 0,000 - 1,080 (Královehradecký kraj)</t>
  </si>
  <si>
    <t>trvalá skládka zhotovitele - beton,železobeton</t>
  </si>
  <si>
    <t>pol. 11315 3*2,4+ 
pol. 11318 12*2,0+ 
pol.11332 50,1*1,9+ 
pol. 96615 10*2,4+ 
pol. 966346 ((39)*0,4*0,4)*2,4=165,366 [A]</t>
  </si>
  <si>
    <t>materiál ze stávajících sjezdů (ŠD+recyklát+Rmat)  
na skládku IO</t>
  </si>
  <si>
    <t>pol. 11333 29,4*2,2=64,680 [A]</t>
  </si>
  <si>
    <t>pol. 13173 60*1,8=108,000 [A]</t>
  </si>
  <si>
    <t>11315</t>
  </si>
  <si>
    <t>ODSTRANĚNÍ KRYTU ZPEVNĚNÝCH PLOCH Z BETONU</t>
  </si>
  <si>
    <t>stávající sjezdy - trvalá skládka</t>
  </si>
  <si>
    <t>dle stávajícího stavu 
20=20,000 [A] 
a*0,15=3,000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</si>
  <si>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</si>
  <si>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</si>
  <si>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</si>
  <si>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stávající dlážděné plochy</t>
  </si>
  <si>
    <t>dle situace 
28+7+0,4+40+3=78,400 [A] 
a*0,15=11,760 [B]</t>
  </si>
  <si>
    <t>stávající podkladní vrstvy ze ŠD a ŠP - na trvalou skládku</t>
  </si>
  <si>
    <t>334=334,000 [A] 
a*0,15=50,100 [B]</t>
  </si>
  <si>
    <t>dle stávajícího stavu  
196=196,000 [A] 
a*0,15=29,400 [B]</t>
  </si>
  <si>
    <t>napojení na MK a ÚK 23,033+5,183+5,979+3,486+3,121+2,376+2,967+2,684+3,977+3,964+6,129+9,935+2,090=74,924 [A] 
napojení u mostu 21=21,000 [B] 
a+b=95,924 [C]  
zaokrouhleno 96=96,000 [D]</t>
  </si>
  <si>
    <t>pro propustky - na trvalou skládku</t>
  </si>
  <si>
    <t>dle situace a VPŘ 
(0,7*1,0+1*1*0,5*2)-3,14*0,45*0,45/4=1,541 [A] plocha na řezu 
propustky 12+19+8=39,000 [B] 
a*b=60,099 [C]</t>
  </si>
  <si>
    <t>dle situace 
v ploše propustku 1,0*(14+21+10)=45,000 [A] 
dlažba 28+7+40+ 
hmatové úpravy 0,4+3+ 
kostky 10+ 
Rmat sjezdů 226+ 
beton 20=334,400 [B] 
(a+b)*1,10=417,340 [C]</t>
  </si>
  <si>
    <t>položka zahrnuje úpravu pláně včetně vyrovnání výškových rozdílů. Míru zhutnění určuje projekt.</t>
  </si>
  <si>
    <t>v ploše propustku 1,0*(14+21+10)=45,000 [A] 
dlažba 28+7+40+ 
hmatové úpravy 0,4+3+ 
kostky 10+ 
Rmat sjezdů 226+ 
beton 20=334,400 [B] 
(a+b)*1,10=417,340 [C]</t>
  </si>
  <si>
    <t>opevněné podezdívky plotů a propustků (2+0,5+1,5+1,0+3)*0,5=4,000 [A]</t>
  </si>
  <si>
    <t>opevněné podezdívky plotů a propustků 2+0,5+1,5+1,0+3=8,000 [A]</t>
  </si>
  <si>
    <t>lože pro dlažbu C25/30 XF3</t>
  </si>
  <si>
    <t>dle situace a VPŘ 
nátok propustku 1,5*1,5-3,14*0,5*0,5/4=2,054 [A] 
výtok propustku 1,5*1,5-3,14*0,5*0,5/4=2,054 [B] 
opevnění koryta před a za propustkem (1,5*1,0+1,5*1,0*0,5)*2*2=9,000 [C] 
počet propustků v úseku 2+1=3,000 [D] 
(a+b+c)*0,10*d=3,932 [E]</t>
  </si>
  <si>
    <t>451572</t>
  </si>
  <si>
    <t>VÝPLŇ VRSTVY Z KAMENIVA TĚŽENÉHO, INDEX ZHUTNĚNÍ ID DO 0,8</t>
  </si>
  <si>
    <t>štěrkopískové lože (sedlo) pod troubou 0/22</t>
  </si>
  <si>
    <t>dle situace a VPŘ 
1,0*0,30=0,300 [A] 
propustky (14+21+10)=45,000 [B] 
a*b=13,500 [C]</t>
  </si>
  <si>
    <t>dle situace a VPŘ 
(0,7*0,7+1*0,7*0,5*2)-3,14*0,45*0,45/4=1,031 [A] plocha na řezu 
propustky 14+21+10=45,000 [B] 
a*b=46,395 [C]</t>
  </si>
  <si>
    <t>opevnění lom. kamenem min. tl. 200mm do betonu min. tl. 100mm</t>
  </si>
  <si>
    <t>dle situace a VPŘ 
nátok propustku 1,5*1,5-3,14*0,5*0,5/4=2,054 [A] 
výtok propustku 1,5*1,5-3,14*0,5*0,5/4=2,054 [B] 
opevnění koryta před a za propustkem (1,5*1,0+1,5*1,0*0,5)*2*2=9,000 [C] 
počet propustků v úseku 2+1=3,000 [D] 
(a+b+c)*0,20*d=7,865 [E]</t>
  </si>
  <si>
    <t>467314</t>
  </si>
  <si>
    <t>STUPNĚ A PRAHY VODNÍCH KORYT Z PROSTÉHO BETONU C25/30</t>
  </si>
  <si>
    <t>stabilizační prahy odláždění - beton C25/30 XF3</t>
  </si>
  <si>
    <t>dle situace a VPŘ 
0,3*0,6*(0,6+1,5+1,5)*2=1,296 [A] 
počet propustků 2+1=3,000 [B] 
a*b=3,888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</si>
  <si>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</si>
  <si>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56333</t>
  </si>
  <si>
    <t>VOZOVKOVÉ VRSTVY ZE ŠTĚRKODRTI TL. DO 150MM</t>
  </si>
  <si>
    <t>ŠD 0/32  tl.150mm - podkladní vrstva</t>
  </si>
  <si>
    <t>dle situace 
dlažba 28+7+40+ 
hmatové úpravy 0,4+3+ 
kostky 10+ 
Rmat sjezdů 226+ 
beton 20=334,400 [A] 
a*1,15=384,560 [B]</t>
  </si>
  <si>
    <t>dle situace a VPŘ 
v ploše sjezdů 13,027+12,923+0,958+11,531+17,776+9,843+10,357+24,238+3,247+6,610+14,138+90,278+11,452=226,378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</si>
  <si>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</si>
  <si>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pod ACO 629+ 
pod ACL(ACP)  629=1 258,000 [A]</t>
  </si>
  <si>
    <t>dle situace a VPŘ 
v plochách napojení 9,005+30,491+7,906+13,876+11,757+12,554+15,351+35,308+79,761+24,362+21,159+15,738+76,503+195,879+15,086+27,787+21,367+14,953=628,843 [A]</t>
  </si>
  <si>
    <t>dle situace a VPŘ 
v plochách napojení 9,005+30,491+7,906+13,876+11,757+12,554+15,351+35,308+79,761+24,362+21,159+15,738+76,503+195,879+15,086+27,787+21,367+14,953=628,843 [A]   včetně vyrovnávek v napojení na nový stav</t>
  </si>
  <si>
    <t>58110</t>
  </si>
  <si>
    <t>CEMENTOBETONOVÝ KRYT JEDNOVRSTVÝ NEVYZTUŽENÝ</t>
  </si>
  <si>
    <t>dle situace 
lokální opravy betonových povrchů ve vjezdech 
20*0,20=4,000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</si>
  <si>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</si>
  <si>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kostky malé 100x100 do betonu a vyspárované MC</t>
  </si>
  <si>
    <t>dle situace 
lokální opravy povrchů ve vjezdech 
10=10,000 [A]</t>
  </si>
  <si>
    <t>582611</t>
  </si>
  <si>
    <t>KRYTY Z BETON DLAŽDIC SE ZÁMKEM ŠEDÝCH TL 60MM DO LOŽE Z KAM</t>
  </si>
  <si>
    <t>betonová (zámková) dlažba včetně 2x vyspárování drtí - konstrukce nástupiště a chodníku</t>
  </si>
  <si>
    <t>dle situace 
28=28,000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</si>
  <si>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</si>
  <si>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</si>
  <si>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</si>
  <si>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betonová (zámková) dlažba včetně 2x vyspárování drtí - konstrukce vjezdů</t>
  </si>
  <si>
    <t>dle situace 
20=20,000 [A]  dotčené plochy stavbou 
20=20,000 [B] dopojení a úpravy 
a+b=40,000 [C]</t>
  </si>
  <si>
    <t>582614</t>
  </si>
  <si>
    <t>KRYTY Z BETON DLAŽDIC SE ZÁMKEM BAREV TL 60MM DO LOŽE Z KAM</t>
  </si>
  <si>
    <t>betonová (zámková) dlažba včetně 2x vyspárování drtí - barva žlutá - kontrastní pás</t>
  </si>
  <si>
    <t>dle situace 
7=7,000 [A]</t>
  </si>
  <si>
    <t>58261A</t>
  </si>
  <si>
    <t>KRYTY Z BETON DLAŽDIC SE ZÁMKEM BAREV RELIÉF TL 60MM DO LOŽE Z KAM</t>
  </si>
  <si>
    <t>varovné a signální pásy včetně 2x vyspárování drtí - červená barva, dlažba s hmatovými výstupky</t>
  </si>
  <si>
    <t>dle situace 
0,4=0,400 [A]</t>
  </si>
  <si>
    <t>58261B</t>
  </si>
  <si>
    <t>KRYTY Z BETON DLAŽDIC SE ZÁMKEM BAREV RELIÉF TL 80MM DO LOŽE Z KAM</t>
  </si>
  <si>
    <t>dle situace 
3=3,000 [A]</t>
  </si>
  <si>
    <t>587202</t>
  </si>
  <si>
    <t>PŘEDLÁŽDĚNÍ KRYTU Z DROBNÝCH KOSTEK</t>
  </si>
  <si>
    <t>v místě napojení stávajících sjezdů a skluzů 
30=30,000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</si>
  <si>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</si>
  <si>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587206</t>
  </si>
  <si>
    <t>PŘEDLÁŽDĚNÍ KRYTU Z BETONOVÝCH DLAŽDIC SE ZÁMKEM</t>
  </si>
  <si>
    <t>rozebrání stávající dlažby a pokládka dlažby ze stávajícího dlažebního materiálu</t>
  </si>
  <si>
    <t>dopojení v místě sjezdů 
20=20,000 [A]</t>
  </si>
  <si>
    <t>899901</t>
  </si>
  <si>
    <t>PŘEPOJENÍ PŘÍPOJEK</t>
  </si>
  <si>
    <t>podchycení a dopojení stáv.vyústění do příkopů a propustků včetně systému dodatečného napojení, příslušných spojek pro napojení na stáv. přípojky nebo vsazených odboček; včetně výkopu, potrubí, tvarovek, podsypu, obsypu</t>
  </si>
  <si>
    <t>předpoklad dle pochůzky 
6=6,000 [A]</t>
  </si>
  <si>
    <t>položka zahrnuje řez na potrubí, dodání a osazení příslušných tvarovek a armatur</t>
  </si>
  <si>
    <t>917223</t>
  </si>
  <si>
    <t>SILNIČNÍ A CHODNÍKOVÉ OBRUBY Z BETONOVÝCH OBRUBNÍKŮ ŠÍŘ 100MM</t>
  </si>
  <si>
    <t>dle situace  
5,839+22,645=28,484 [A] 
dopojení a úpravy 10=10,000 [B] 
28,5+10=38,500 [C]</t>
  </si>
  <si>
    <t>Položka zahrnuje:  
dodání a pokládku betonových obrubníků o rozměrech předepsaných zadávací dokumentací  
betonové lože i boční betonovou opěrku.</t>
  </si>
  <si>
    <t>silniční obruby 150 x 250 do betonového lože s boční opěrou</t>
  </si>
  <si>
    <t>dle situace  
vyrovnání a napojení ve sjezdech  
20=20,000 [A]</t>
  </si>
  <si>
    <t>918346</t>
  </si>
  <si>
    <t>PROPUSTY Z TRUB DN 400MM</t>
  </si>
  <si>
    <t>podélné trubní propustky a propojení horských vpustí PP SN 16, DN 400 mm</t>
  </si>
  <si>
    <t>dle situace a VPŘ 
km 0,880 14+ 
km 0,965 21+ 
dle stavu km 0,545 10=45,000 [A]</t>
  </si>
  <si>
    <t>napojení na MK a ÚK 23,033+5,183+5,979+3,486+3,121+2,376+2,967+2,684+3,977+3,964+6,129+9,935+2,090=74,924 [A] 
napojení u mostu 21=21,000 [B] 
a+b=95,924 [C]</t>
  </si>
  <si>
    <t>napojení na MK a ÚK 23,033+5,183+5,979+3,486+3,121+2,376+2,967+2,684+3,977+3,964+6,129+9,935+2,090=74,924 [A] 
napojení u mostu 21=21,000 [B] 
a+b=95,924 [C] 
zaokrouhleno 96=96,000 [D]</t>
  </si>
  <si>
    <t>skryté konstrukce, šachty, obetonování, apod. 
10=10,000 [A]</t>
  </si>
  <si>
    <t>966346</t>
  </si>
  <si>
    <t>BOURÁNÍ PROPUSTŮ Z TRUB DN DO 400MM</t>
  </si>
  <si>
    <t>stávající podélné propustky</t>
  </si>
  <si>
    <t>dle stávajícího stavu 
12+19+8=39,000 [A]</t>
  </si>
  <si>
    <t>SO 190.1</t>
  </si>
  <si>
    <t>Trvalé dopravní značení II/300 (Královéhradecký kraj)</t>
  </si>
  <si>
    <t>91228</t>
  </si>
  <si>
    <t>SMĚROVÉ SLOUPKY Z PLAST HMOT VČETNĚ ODRAZNÉHO PÁSKU</t>
  </si>
  <si>
    <t>bílé Z11a,b</t>
  </si>
  <si>
    <t>dle situace DZ a TZ 
délka úseku s krajnicemi včetně intravilánu (1200)/20=60,000 [A] průměrně po 20 m</t>
  </si>
  <si>
    <t>položka zahrnuje:  
- dodání a osazení sloupku včetně nutných zemních prací  
- vnitrostaveništní a mimostaveništní doprava  
- odrazky plastové nebo z retroreflexní fólie</t>
  </si>
  <si>
    <t>Z11g červené</t>
  </si>
  <si>
    <t>dle situace DZ a TZ 
v místech napojení ÚK 8*2=16,000 [A]</t>
  </si>
  <si>
    <t>91238</t>
  </si>
  <si>
    <t>SMĚROVÉ SLOUPKY Z PLAST HMOT - NÁSTAVCE NA SVODIDLA VČETNĚ ODRAZNÉHO PÁSKU</t>
  </si>
  <si>
    <t>bílé/oranžové</t>
  </si>
  <si>
    <t>dle situace DZ a TZ 
svodidla 282+76+23+32=413,000 [A] 
a/20=20,650 [B] 
zaokrouhleno 24=24,000 [C]</t>
  </si>
  <si>
    <t>modré v místě mostů</t>
  </si>
  <si>
    <t>dle situace DZ a TZ 
v místě mostů 8+8=16,000 [A]</t>
  </si>
  <si>
    <t>914131</t>
  </si>
  <si>
    <t>DOPRAVNÍ ZNAČKY ZÁKLADNÍ VELIKOSTI OCELOVÉ FÓLIE TŘ 2 - DODÁVKA A MONTÁŽ</t>
  </si>
  <si>
    <t>dle situace DZ 
B4,E13 
P4 
P4 
A2 
4xA1 
IS3b,IS3c 
A22, E13 
2xIJ4b 
2xIJ4c 
IZ4a 
IZ4b 
20=20,000 [A]</t>
  </si>
  <si>
    <t>položka zahrnuje:  
- dodávku a montáž značek v požadovaném provedení</t>
  </si>
  <si>
    <t>914921</t>
  </si>
  <si>
    <t>SLOUPKY A STOJKY DOPRAVNÍCH ZNAČEK Z OCEL TRUBEK DO PATKY - DODÁVKA A MONTÁŽ</t>
  </si>
  <si>
    <t>dle situace DZ 
jednoduché 18=18,000 [A] 
dvojité 0*2=0,000 [B] 
a+b=18,000 [C]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</si>
  <si>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</si>
  <si>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</si>
  <si>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</si>
  <si>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 dle ŘSD PPK - VZ (2012)</t>
  </si>
  <si>
    <t>dle situace DZ 
V4 (0,125) 0,125*(422+630+470+585)=263,375 [A] 
V11a 0,125*(60+60)=15,000 [B] 
a+b=278,375 [C]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</si>
  <si>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</si>
  <si>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</si>
  <si>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</si>
  <si>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91552</t>
  </si>
  <si>
    <t>VODOR DOPRAV ZNAČ - PÍSMENA</t>
  </si>
  <si>
    <t>bílé trvalé - barvou a plastem</t>
  </si>
  <si>
    <t>dle situace DZ 
(3+3)*2=12,000 [A] 
a*2=24,000 [B] barvou a plastem</t>
  </si>
  <si>
    <t>položka zahrnuje:  
- dodání a pokládku nátěrového materiálu  
- předznačení a reflexní úpravu</t>
  </si>
  <si>
    <t>SO 201</t>
  </si>
  <si>
    <t>Most ev.č. 3041-1 (Královehradecký kraj)</t>
  </si>
  <si>
    <t>pol. 96615 8,3*2,2+ 
pol. 96616 30,3*2,4=90,980 [A]</t>
  </si>
  <si>
    <t>pol. 12373 62,4*1,9+ 
pol. 12960 38,8*1,9+ 
pol. 46731A 3,0*1,9=197,980 [A]</t>
  </si>
  <si>
    <t>014132</t>
  </si>
  <si>
    <t>POPLATKY ZA SKLÁDKU TYP S-NO (NEBEZPEČNÝ ODPAD)</t>
  </si>
  <si>
    <t>pol.97817  41,2*0,005=0,206 [A]</t>
  </si>
  <si>
    <t>027121</t>
  </si>
  <si>
    <t>PROVIZORNÍ PŘÍSTUPOVÉ CESTY - ZŘÍZENÍ</t>
  </si>
  <si>
    <t>provizorní přístupová cesta a plocha ZS pro stavbu mostu na p.p.č 239, 1053/4 - silniční panely min. tl. 150mm  na vyrovnávacím ŠD/ŠP podsypu tl. 150mm a separace geotextílií. V ploše ZS sejmutí ornice, jeho dočasná deponie a zpětné rozprostření.</t>
  </si>
  <si>
    <t>dle situace 280=280,000 [A]</t>
  </si>
  <si>
    <t>027123</t>
  </si>
  <si>
    <t>PROVIZORNÍ PŘÍSTUPOVÉ CESTY - ZRUŠENÍ</t>
  </si>
  <si>
    <t>280=280,000 [A]</t>
  </si>
  <si>
    <t>029412</t>
  </si>
  <si>
    <t>OSTATNÍ POŽADAVKY - VYPRACOVÁNÍ MOSTNÍHO LISTU</t>
  </si>
  <si>
    <t>vypracování aktualizovaného mostního listu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</si>
  <si>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</si>
  <si>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</si>
  <si>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</si>
  <si>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12110</t>
  </si>
  <si>
    <t>SEJMUTÍ ORNICE NEBO LESNÍ PŮDY</t>
  </si>
  <si>
    <t>ornice v nejbližším okolí mostu, odvoz na  mezideponii</t>
  </si>
  <si>
    <t>40+45+65+62=212,000 [A] 
a*0,20=42,400 [B]</t>
  </si>
  <si>
    <t>položka zahrnuje sejmutí ornice bez ohledu na tloušťku vrstvy a její vodorovnou dopravu nezahrnuje uložení na trvalou skládku</t>
  </si>
  <si>
    <t>odkop za rubem, na trvalou skládku</t>
  </si>
  <si>
    <t>lichoběžníky přechodových oblastí za rubem opěr  3,85=3,850 [A] 
šířka 8,1=8,100 [B] 
a*b*2=62,370 [C]</t>
  </si>
  <si>
    <t>natěžení ornice ze zemníku - výkop ornice z meziskládky a odvoz k ohumusování na stavbě</t>
  </si>
  <si>
    <t>pročištění koryta pod mostem a v rozsahu úprav před a za mostem    
(včetně dopravy a uložení na skládku)</t>
  </si>
  <si>
    <t>plocha čištění v řezu 3,1*0,5=1,550 [A] 
délka úseku 10+15=25,000 [B] 
a*b=38,750 [C]</t>
  </si>
  <si>
    <t>Uložení ornice na dočasnou skládku v místě stavby</t>
  </si>
  <si>
    <t>pol. 12110 42,4 
 =42,400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</si>
  <si>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</si>
  <si>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17180</t>
  </si>
  <si>
    <t>ULOŽENÍ SYPANINY DO NÁSYPŮ Z NAKUPOVANÝCH MATERIÁLŮ</t>
  </si>
  <si>
    <t>Zásypy před křídly a svahy u křídel  
nenamrzavý, nesoudržný materiál podmínečně vhodný dle ČSN 736133</t>
  </si>
  <si>
    <t>odečteno z modelu 
18+22+10+19=69,000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</si>
  <si>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</si>
  <si>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18223</t>
  </si>
  <si>
    <t>ROZPROSTŘENÍ ORNICE VE SVAHU V TL DO 0,20M</t>
  </si>
  <si>
    <t>Ornice ze zemníku na dotčených plochách v průměrné tl. 0,2 mm</t>
  </si>
  <si>
    <t>40+45+65+62=212,000 [A]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</si>
  <si>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</si>
  <si>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</si>
  <si>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</si>
  <si>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drenáž za rubem</t>
  </si>
  <si>
    <t>dle VPŘ 
plocha v řezu 0,30*0,30-3,1415*0,15*0,15*0,25=0,072 [A] 
délka mezi křídly 5,1+5,1=10,200 [B] 
(a*b)*1,20=0,881 [C]  včetně odstupňování</t>
  </si>
  <si>
    <t>21341</t>
  </si>
  <si>
    <t>DRENÁŽNÍ VRSTVY Z PLASTBETONU (PLASTMALTY)</t>
  </si>
  <si>
    <t>drenážní proužek v úžlabí a okolo trubiček odvodnění</t>
  </si>
  <si>
    <t>dle tvaru a detailů 
plocha řezu 0,2*0,04=0,008 [A] 
délka proužků 2*10,6=21,200 [B] 
rozšíření v místě trubiček izolace 0,6*0,6*0,04*2=0,029 [C] 
a*b+c=0,199 [D]</t>
  </si>
  <si>
    <t>dle situace a VPŘ 
délka na řezu za rubem 2,80=2,800 [A] 
šířka mezi křídly 5,1=5,100 [B] 
délka na řezu na křídlech 1,8=1,800 [C] 
délka křídel 2,1+1,1+2,5+2,5=8,200 [D] 
a*b*2+c*d=43,320 [E]</t>
  </si>
  <si>
    <t>MP TR 108x10, délka kořene min. 3,0m</t>
  </si>
  <si>
    <t>dle situace a VPŘ 
délka pilot v řezu 8,0=8,000 [A] 
počet MP na most 9+9=18,000 [B] 
(a*b)=144,000 [C]</t>
  </si>
  <si>
    <t>vrty pro MP - ve vrstvách hlín, jílů a štěrků</t>
  </si>
  <si>
    <t>dle situace a VPŘ 
délka vrtů v řezu 8,0=8,000 [A] 
počet MP 9+9=18,000 [B] 
(a*b)*0,70=100,800 [C]   předpoklad 70% délky vrtu v třídě II</t>
  </si>
  <si>
    <t>dle situace a VPŘ 
délka vrtů v řezu 8,0=8,000 [A] 
počet MP 9+9=18,000 [B] 
(a*b)*0,30=43,200 [C]   předpoklad 30% délky vrtu v třídě IV</t>
  </si>
  <si>
    <t>285393</t>
  </si>
  <si>
    <t>DODATEČNÉ KOTVENÍ VLEPENÍM BETONÁŘSKÉ VÝZTUŽE D DO 20MM DO VRTŮ</t>
  </si>
  <si>
    <t>dodatečné kotvení úložných prahů do stávající spodní stavby</t>
  </si>
  <si>
    <t>30*2=60,000 [A]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</si>
  <si>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</si>
  <si>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31717</t>
  </si>
  <si>
    <t>KOVOVÉ KONSTRUKCE PRO KOTVENÍ ŘÍMSY</t>
  </si>
  <si>
    <t>KG</t>
  </si>
  <si>
    <t>12,5+11,5=24,000 [A] 
a*8=192,000 [B]</t>
  </si>
  <si>
    <t>Položka zahrnuje dodávku (výrobu) kotevního prvku předepsaného tvaru a jeho osazení do předepsané polohy včetně nezbytných prací (vrty, zálivky apod.)</t>
  </si>
  <si>
    <t>monolitické římsy C30/37 XF4 XC4 XD3  
včetně letopočtu</t>
  </si>
  <si>
    <t>dle výkresů objektu 
plocha římsy na mostě 0,30*0,40+0,80*0,30=0,360 [A] 
a*(12,5+11,5)=8,640 [B]</t>
  </si>
  <si>
    <t>8,64*0,180=1,555 [A]</t>
  </si>
  <si>
    <t>333212</t>
  </si>
  <si>
    <t>MOSTNÍ OPĚRY A KŘÍDLA Z LOMOVÉHO KAMENE  NA MC</t>
  </si>
  <si>
    <t>dozdění ubouraných částí opěr pod mostovkou  
50% z nového materiálu</t>
  </si>
  <si>
    <t>1,3*0,8*7,1*2=14,768 [A]  
0,50*a=7,384 [B]   50% z nového materiálu</t>
  </si>
  <si>
    <t>přezdění stávajících opěr pod mostovkou  
využití původního materiálu 50%</t>
  </si>
  <si>
    <t>1,3*0,8*7,1*2=14,768 [A]  
0,50*a=7,384 [B]   50% z původního materiálu</t>
  </si>
  <si>
    <t>333325</t>
  </si>
  <si>
    <t>MOSTNÍ OPĚRY A KŘÍDLA ZE ŽELEZOVÉHO BETONU DO C30/37</t>
  </si>
  <si>
    <t>úložné prahy mostovky na stávajících opěrách C30/37 XF2 XC4 XD1</t>
  </si>
  <si>
    <t>úložné prah na stávající spodní stavbu 
11,8+10,8=22,600 [A]  půdorysná plocha 
průměrná tloušťka 0,76=0,760 [B] 
a*b=17,176 [C]</t>
  </si>
  <si>
    <t>333365</t>
  </si>
  <si>
    <t>VÝZTUŽ MOSTNÍCH OPĚR A KŘÍDEL Z OCELI 10505, B500B</t>
  </si>
  <si>
    <t>17,2*0,150=2,580 [A]</t>
  </si>
  <si>
    <t>421325</t>
  </si>
  <si>
    <t>MOSTNÍ NOSNÉ DESKOVÉ KONSTRUKCE ZE ŽELEZOBETONU C30/37</t>
  </si>
  <si>
    <t>mostovka  C30/37 XF2 XC4 XD1</t>
  </si>
  <si>
    <t>dle výkresu tvaru  
71=71,000 [A]  půdorysná plocha 
průměrná tloušťka 0,50=0,500 [B] 
a*b=35,500 [C]</t>
  </si>
  <si>
    <t>421365</t>
  </si>
  <si>
    <t>VÝZTUŽ MOSTNÍ DESKOVÉ KONSTRUKCE Z OCELI 10505, B500B</t>
  </si>
  <si>
    <t>35,5*0,150=5,325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</si>
  <si>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</si>
  <si>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43411A</t>
  </si>
  <si>
    <t>SCHODIŠŤOVÉ STUPNĚ, Z DÍLCŮ BETON DO C20/25</t>
  </si>
  <si>
    <t>stupně revizního schodiště</t>
  </si>
  <si>
    <t>stupně  
0,165*0,30*0,750*14=0,520 [A] 
0,190*0,30*0,750*8=0,342 [B] 
a+b=0,862 [C]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</si>
  <si>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</si>
  <si>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těsnící vrstva a podkladní betony</t>
  </si>
  <si>
    <t>pod úložné prahy a přechodovou oblast 2,7*7,1*0,2*2=7,668 [A] 
pod křídly 3,0*1,5*0,2*4=3,600 [B] 
těsnící vrstva 1,5*5,2*0,15*2=2,340 [C] 
a+b+c=13,608 [D]</t>
  </si>
  <si>
    <t>lože pod dlažby C25/30 XF3</t>
  </si>
  <si>
    <t>kužely 18+7+20+11=56,000 [A] 
koryto 58=58,000 [B] 
přechody u říms 4*2,0=8,000 [C] 
lože pod schodiště (2,0+3,6)*1,4*0,9*0,15=1,058 [D] 
(a+b+c+d)*1,20*0,10=14,767 [E]   lože včetně lemů</t>
  </si>
  <si>
    <t>podkladní spádový beton pod drenáží</t>
  </si>
  <si>
    <t>průměrná plocha 0,2*0,30=0,060 [A] 
šířky mezi křídly 5,1+5,1=10,200 [B] 
a*b=0,612 [C]</t>
  </si>
  <si>
    <t>přechodové klíny, zásypy za rubem  
ŠD 0-32</t>
  </si>
  <si>
    <t>plocha na řezu 1,6=1,600 [A] 
celková šířka včetně obsypu rubu křídel 6,5=6,500 [B] 
a*b*2=20,800 [C]</t>
  </si>
  <si>
    <t>kamenný zához za stabilizačními prahy</t>
  </si>
  <si>
    <t>1,1*1,1*0,5*4,0*2=4,840 [A]</t>
  </si>
  <si>
    <t>lomový kámen do betonového lože, spárování M25 XF4  
lože viz položka 451314</t>
  </si>
  <si>
    <t>kužely 18+7+20+11=56,000 [A] 
koryto 58=58,000 [B] 
přechody u říms 4*2,0=8,000 [C] 
(a+b+c)*0,20=24,400 [D]</t>
  </si>
  <si>
    <t>46731A</t>
  </si>
  <si>
    <t>STUPNĚ A PRAHY VODNÍCH KORYT Z PROSTÉHO BETONU C20/25</t>
  </si>
  <si>
    <t>Stabilizační prahy v korytě vodoteče, prahy v patě opevnění pod mostem   
včetně zemních prací, materiál na skládku</t>
  </si>
  <si>
    <t>0,5*1,0*(3,5+2,5)=3,000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</si>
  <si>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</si>
  <si>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575C03</t>
  </si>
  <si>
    <t>LITÝ ASFALT MA IV (OCHRANA MOSTNÍ IZOLACE) 11</t>
  </si>
  <si>
    <t>ochrana izolace na mostě</t>
  </si>
  <si>
    <t>plocha mostovky mezi římsami 61*0,035=2,135 [A] 
odečet drenážního plastbetonu 0,199=0,199 [B] 
a-b=1,936 [C]</t>
  </si>
  <si>
    <t>Úpravy povrchů, podlahy, výplně otvorů</t>
  </si>
  <si>
    <t>62745</t>
  </si>
  <si>
    <t>SPÁROVÁNÍ STARÉHO ZDIVA CEMENTOVOU MALTOU</t>
  </si>
  <si>
    <t>přespárování stávajícího zdiva spodní stavby</t>
  </si>
  <si>
    <t>opěry 23+25=48,000 [A] 
křídla 0,5*3,0*(3,8+4,1+3,5+3,1)=21,750 [B] 
a+b=69,750 [C]</t>
  </si>
  <si>
    <t>položka zahrnuje:  
dodávku veškerého materiálu potřebného pro předepsanou úpravu v předepsané kvalitě vyčištění spar (vyškrábání), vypláchnutí spar vodou, očištění povrchu  
spárování  
odklizení suti a přebytečného materiálu potřebná lešení</t>
  </si>
  <si>
    <t>711442</t>
  </si>
  <si>
    <t>IZOLACE MOSTOVEK CELOPLOŠNÁ ASFALTOVÝMI PÁSY S PEČETÍCÍ VRSTVOU</t>
  </si>
  <si>
    <t>kompletní systém schválené izolace - NAIP včetně přípravné a ochranné vrstvy</t>
  </si>
  <si>
    <t>plocha mostovky 71=71,000 [A] 
rub konstrukcí a přechodová oblast 44=44,000 [B] 
a+b=115,000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</si>
  <si>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</si>
  <si>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</si>
  <si>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</si>
  <si>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ochrana pod římsou pásy s Al vložkou</t>
  </si>
  <si>
    <t>šířka pod římsou 0,50=0,500 [A] 
délka říms (12,5+11,5)=24,000 [B] 
a*b=12,000 [C]</t>
  </si>
  <si>
    <t>položka zahrnuje:  
- dodání  předepsaného ochranného materiálu  
- zřízení ochrany izolace</t>
  </si>
  <si>
    <t>78382</t>
  </si>
  <si>
    <t>NÁTĚRY BETON KONSTR TYP S2 (OS-B)</t>
  </si>
  <si>
    <t>podhled mostovky u římsy</t>
  </si>
  <si>
    <t>0,3*(12,5+11,5)*1,20=8,640 [A]</t>
  </si>
  <si>
    <t>nátěr odrazné části říms</t>
  </si>
  <si>
    <t>(0,150+0,150)*(12,5+11,5)*1,10=7,920 [A]</t>
  </si>
  <si>
    <t>87533</t>
  </si>
  <si>
    <t>POTRUBÍ DREN Z TRUB PLAST DN DO 150MM</t>
  </si>
  <si>
    <t>plné potrubí v prostupech křídly a v místě vyústění</t>
  </si>
  <si>
    <t>3,0+3,0+3,5+3,5=13,000 [A]</t>
  </si>
  <si>
    <t>drenážní potrubí za rubem opěr</t>
  </si>
  <si>
    <t>5,1+5,1=10,200 [A]</t>
  </si>
  <si>
    <t>flexibilní chráničky 110/96 v římsách včetně přesahů za objekt</t>
  </si>
  <si>
    <t>2*2*(2+12,5+2)=66,000 [A]</t>
  </si>
  <si>
    <t>9111A3</t>
  </si>
  <si>
    <t>ZÁBRADLÍ SILNIČNÍ S VODOR MADLY - DEMONTÁŽ S PŘESUNEM</t>
  </si>
  <si>
    <t>Odstranění stávajícího zábradlí</t>
  </si>
  <si>
    <t>2*11,5=23,000 [A]</t>
  </si>
  <si>
    <t>položka zahrnuje:  
- demontáž a odstranění zařízení  
- jeho odvoz na předepsané místo</t>
  </si>
  <si>
    <t>zábradelní svodidlo včetně svislých výplní, včetně PKO dle TKP 19B   
včetně přechodů na silniční svodidlo nebo atypických ukončení u sjezdů</t>
  </si>
  <si>
    <t>16+14=30,000 [A]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</si>
  <si>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</si>
  <si>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</si>
  <si>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</si>
  <si>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obruby podél revizního schodiště a za odláždněním náběhů říms</t>
  </si>
  <si>
    <t>(3+1)*4=16,000 [A] náběhy říms 
((1,7+3,0)*1,4+2,5+0,75+0,75)*2=21,160 [B] revizní schodiště 
a+b=37,160 [C]</t>
  </si>
  <si>
    <t>silniční obruby odláždění za římsami</t>
  </si>
  <si>
    <t>4*2,0=8,000 [A]</t>
  </si>
  <si>
    <t>91916</t>
  </si>
  <si>
    <t>ŘEZÁNÍ KAMENNÝCH KONSTRUKCÍ</t>
  </si>
  <si>
    <t>odříznutí části opěry pod mostovkou pro rozebrání a následné dozdění</t>
  </si>
  <si>
    <t>délka řezu 7,1=7,100 [A] 
předpokládaná tloušťka 1,3=1,300 [B] 
a*b*2=18,460 [C]</t>
  </si>
  <si>
    <t>položka zahrnuje řezání kamenných konstrukcí bez ohledu na tloušťku, včetně spotřeby vody</t>
  </si>
  <si>
    <t>931185</t>
  </si>
  <si>
    <t>VÝPLŇ DILATAČNÍCH SPAR Z POLYSTYRENU TL 50MM</t>
  </si>
  <si>
    <t>vodorovné dilační spáry pod mostovkou včetně zatěsnění</t>
  </si>
  <si>
    <t>7,1*1,3=9,230 [A] 
a*2=18,460 [B]</t>
  </si>
  <si>
    <t>položka zahrnuje dodávku a osazení předepsaného materiálu, očištění ploch spáry před úpravou, očištění okolí spáry po úpravě</t>
  </si>
  <si>
    <t>936541</t>
  </si>
  <si>
    <t>MOSTNÍ ODVODŇOVACÍ TRUBKA (POVRCHŮ IZOLACE) Z NEREZ OCELI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</si>
  <si>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</si>
  <si>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938443</t>
  </si>
  <si>
    <t>OČIŠTĚNÍ ZDIVA OTRYSKÁNÍM TLAKOVOU VODOU DO 1000 BARŮ</t>
  </si>
  <si>
    <t>očištění kamenných povrchů</t>
  </si>
  <si>
    <t>položka zahrnuje očištění předepsaným způsobem včetně odklizení vzniklého odpadu</t>
  </si>
  <si>
    <t>spádové betony za rubem nebo výplně za rubem NK - odhad - na skládku</t>
  </si>
  <si>
    <t>5,5*1,5*0,5*2=8,250 [A]</t>
  </si>
  <si>
    <t>bourání částní nosné konstrukce mostu</t>
  </si>
  <si>
    <t>mostovka 0,65*5,8*7,1=26,767 [A] 
části říms a křídel 7,1*0,5*0,5*2=3,550 [B] 
a+b=30,317 [C]</t>
  </si>
  <si>
    <t>97817</t>
  </si>
  <si>
    <t>ODSTRANĚNÍ MOSTNÍ IZOLACE</t>
  </si>
  <si>
    <t>mostovka 7,1*5,8=41,180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</si>
  <si>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</si>
  <si>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202</t>
  </si>
  <si>
    <t>Most ev.č. 3041-2 (Královehradecký kraj)</t>
  </si>
  <si>
    <t>pol. 12373 81,1*1,9+ 
pol. 12960 31,1*1,9+ 
pol. 46731A 5,0*1,9=222,680 [A]</t>
  </si>
  <si>
    <t>pol.97817  41,6*0,005=0,208 [A]</t>
  </si>
  <si>
    <t>provizorní přístupová cesta a plocha ZS na p.p.č. 10/1, 10/2 - silniční panely min. tl. 150mm  na vyrovnávacím ŠD/ŠP podsypu tl. 150mm a separace geotextílií. V ploše ZS sejmutí ornice, jeho dočasná deponie a zpětné rozprostření.</t>
  </si>
  <si>
    <t>dle situace 360=360,000 [A]</t>
  </si>
  <si>
    <t>360=360,000 [A]</t>
  </si>
  <si>
    <t>38+26+48+56=168,000 [A] 
a*0,20=33,600 [B]</t>
  </si>
  <si>
    <t>lichoběžníky přechodových oblastí za rubem opěr  4,85=4,850 [A] 
šířka 8=8,000 [B] 
a*b*2=77,600 [C] 
odkop zeminy za křídly (0,5*1,0)*(3,4+3,5)=3,450 [D] 
c+d=81,050 [E]</t>
  </si>
  <si>
    <t>plocha čištění v řezu 2,30*0,5=1,150 [A] 
délka úseku 10+17=27,000 [B] 
a*b=31,050 [C]</t>
  </si>
  <si>
    <t>pol. 12110 33,6 =33,600 [A]</t>
  </si>
  <si>
    <t>odečteno z modelu 
18+20+33+42=113,000 [A]</t>
  </si>
  <si>
    <t>38+26+48+56=168,000 [A]</t>
  </si>
  <si>
    <t>dle VPŘ 
plocha v řezu 0,30*0,30-3,1415*0,15*0,15*0,25=0,072 [A] 
délka mezi křídly 4,6+4,60=9,200 [B] 
(a*b)*1,20=0,795 [C]  včetně odstupňování</t>
  </si>
  <si>
    <t>dle tvaru a detailů 
plocha řezu 0,2*0,04=0,008 [A] 
délka proužků 2*11,5=23,000 [B] 
rozšíření v místě trubiček izolace 0,6*0,6*0,04*2=0,029 [C] 
a*b+c=0,213 [D]</t>
  </si>
  <si>
    <t>dle situace a VPŘ 
délka na řezu za rubem 2,80=2,800 [A] 
šířka mezi křídly 4,60=4,600 [B] 
délka na řezu na křídlech 1,8=1,800 [C] 
délka křídel 2,2+2,2+1,8+1,8=8,000 [D] 
a*b*2+c*d=40,160 [E]</t>
  </si>
  <si>
    <t>dle situace a VPŘ 
délka pilot v řezu 8,0=8,000 [A] 
počet MP na most 9+9=18,000 [B] 
(a*b)=144,000 [C]  včetně rezervy na lokální poruchy a doplnění</t>
  </si>
  <si>
    <t>285392</t>
  </si>
  <si>
    <t>DODATEČNÉ KOTVENÍ VLEPENÍM BETONÁŘSKÉ VÝZTUŽE D DO 16MM DO VRTŮ</t>
  </si>
  <si>
    <t>dodatečné kotvení nových říms na křídla</t>
  </si>
  <si>
    <t>3,4/0,20=17,000 [A] 
2*a=34,000 [B]</t>
  </si>
  <si>
    <t>2*13=26,000 [A] 
a*8=208,000 [B]</t>
  </si>
  <si>
    <t>monolitické římsy C30/37 XF4 XC4 XD3</t>
  </si>
  <si>
    <t>dle výkresů objektu 
plocha římsy na mostě 0,30*0,40+0,80*0,30=0,360 [A] 
a*(13,0+13,0)=9,360 [B] 
plocha římsy na křídlech 0,85*0,35=0,298 [C] 
c*(3,4+3,5)=2,056 [D] 
b+d=11,416 [E]</t>
  </si>
  <si>
    <t>11,4*0,180=2,052 [A]</t>
  </si>
  <si>
    <t>1,0*0,8*6,5*2=10,400 [A]  
0,50*a=5,200 [B]   50% z nového materiálu</t>
  </si>
  <si>
    <t>1,0*0,8*6,5*2=10,400 [A]  
0,50*a=5,200 [B]   50% z původního materiálu</t>
  </si>
  <si>
    <t>úložné prah na stávající spodní stavbu 
11,1+10,2=21,300 [A]  půdorysná plocha 
průměrná tloušťka 0,76=0,760 [B] 
a*b=16,188 [C]</t>
  </si>
  <si>
    <t>16,2*0,150=2,430 [A]</t>
  </si>
  <si>
    <t>dle výkresu tvaru  
73,5=73,500 [A]  půdorysná plocha 
průměrná tloušťka 0,50=0,500 [B] 
a*b=36,750 [C]</t>
  </si>
  <si>
    <t>36,8*0,150=5,520 [A]</t>
  </si>
  <si>
    <t>pod úložné prahy a přechodovou oblast 2,9*6,5*0,2*2=7,540 [A] 
pod křídly 3,0*1,5*0,2*4=3,600 [B] 
těsnící vrstva 1,5*4,6*0,15*2=2,070 [C] 
a+b+c=13,210 [D]</t>
  </si>
  <si>
    <t>kužely a křídla 20+13+(4,4*1,4*0,6)=36,696 [A] 
koryto 78=78,000 [B] 
přechody u říms 4*2,0=8,000 [C] 
(a+b+c)*1,20*0,10=14,724 [D]   lože včetně lemů</t>
  </si>
  <si>
    <t>45160</t>
  </si>
  <si>
    <t>PODKL A VÝPLŇ VRSTVY Z MEZEROVITÉHO BETONU</t>
  </si>
  <si>
    <t>výplň mezi úložným blokem a původní opěrou</t>
  </si>
  <si>
    <t>průměrná plocha na řezu 1,3*0,76=0,988 [A] 
délka mezi křídly 4,6=4,600 [B] 
a*b*2=9,090 [C]</t>
  </si>
  <si>
    <t>Položka zahrnuje dodávku mezerovitého betonu a jeho uložení se zhutněním, včetně mimostaveništní a vnitrostaveništní dopravy (rovněž přesuny)</t>
  </si>
  <si>
    <t>průměrná plocha 0,2*0,30=0,060 [A] 
šířky mezi křídly 4,60+4,60=9,200 [B] 
a*b=0,552 [C]</t>
  </si>
  <si>
    <t>plocha na řezu 1,8=1,800 [A] 
celková šířka včetně obsypu rubu křídel 6,5=6,500 [B] 
a*b*2=23,400 [C]</t>
  </si>
  <si>
    <t>1,1*1,1*0,5*4,0=2,420 [A]</t>
  </si>
  <si>
    <t>kužely a křídla  včetně skluzů 20+13+(4,4*1,4*0,6)=36,696 [A] 
koryto 78=78,000 [B] 
přechody u říms 4*2,0=8,000 [C] 
(a+b+c)*0,20=24,539 [D]</t>
  </si>
  <si>
    <t>0,5*1,0*(4,0+6,0)=5,000 [A]</t>
  </si>
  <si>
    <t>plocha mostovky mezi římsami 68*0,035=2,380 [A] 
odečet drenážního plastbetonu 0,213=0,213 [B] 
a-b=2,167 [C]</t>
  </si>
  <si>
    <t>626112</t>
  </si>
  <si>
    <t>REPROFILACE PODHLEDŮ, SVISLÝCH PLOCH SANAČNÍ MALTOU JEDNOVRST TL 20MM</t>
  </si>
  <si>
    <t>reprofilace tl. 20 mm, vč. případného spoj. můstku</t>
  </si>
  <si>
    <t>pohledová plocha křídel (8,5+9,5)*1,20=21,600 [A] 
a*0,30=6,480 [B]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</si>
  <si>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</si>
  <si>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626122</t>
  </si>
  <si>
    <t>REPROFILACE PODHLEDŮ, SVISLÝCH PLOCH SANAČNÍ MALTOU DVOUVRST TL 50MM</t>
  </si>
  <si>
    <t>hrubá reprofilace tl. 50 mm, vč. případného spoj. můstku</t>
  </si>
  <si>
    <t>pohledová plocha křídel (8,5+9,5)*1,20=21,600 [A] 
a*0,10=2,160 [B]</t>
  </si>
  <si>
    <t>62631</t>
  </si>
  <si>
    <t>SPOJOVACÍ MŮSTEK MEZI STARÝM A NOVÝM BETONEM</t>
  </si>
  <si>
    <t>v místě napojení nových říms na křídla</t>
  </si>
  <si>
    <t>(3,4+3,5)*0,83=5,727 [A]</t>
  </si>
  <si>
    <t>62641</t>
  </si>
  <si>
    <t>SJEDNOCUJÍCÍ STĚRKA JEMNOU MALTOU TL CCA 2MM</t>
  </si>
  <si>
    <t>pohledová plocha křídel (8,5+9,5)*1,20=21,600 [A]</t>
  </si>
  <si>
    <t>opěry 18+20=38,000 [A] 
křídla vlevo 2,5*2,0*0,5*2=5,000 [B] 
a+b=43,000 [C]</t>
  </si>
  <si>
    <t>plocha mostovky 73,5=73,500 [A] 
rub konstrukcí a přechodová oblast 40,2=40,200 [B] 
a+b=113,700 [C]</t>
  </si>
  <si>
    <t>šířka pod římsou 0,50=0,500 [A] 
délka říms (13,0+13,0)=26,000 [B] 
a*b=13,000 [C]</t>
  </si>
  <si>
    <t>0,3*(13+13)*1,20=9,360 [A]</t>
  </si>
  <si>
    <t>(0,150+0,150)*(13,0+13,0)*1,10=8,580 [A]</t>
  </si>
  <si>
    <t>2,0+2,0+2,5+2,5=9,000 [A]</t>
  </si>
  <si>
    <t>4,60+4,60=9,200 [A]</t>
  </si>
  <si>
    <t>2*2*(2+13+2)=68,000 [A]</t>
  </si>
  <si>
    <t>6,0+2,0=8,000 [A]</t>
  </si>
  <si>
    <t>2*16,0=32,000 [A]</t>
  </si>
  <si>
    <t>911CC3</t>
  </si>
  <si>
    <t>SVODIDLO BETON, ÚROVEŇ ZADRŽ H2 VÝŠ 0,8M - DEMONTÁŽ S PŘESUNEM</t>
  </si>
  <si>
    <t>odstranění stávajících svodidel na mostě včetně odvozu na cestmistrovství Trutnov</t>
  </si>
  <si>
    <t>4+4=8,000 [A]</t>
  </si>
  <si>
    <t>(3+1)*4=16,000 [A]</t>
  </si>
  <si>
    <t>délka řezu 6,50=6,500 [A] 
předpokládaná tloušťka 1,0=1,000 [B] 
a*b*2=13,000 [C]</t>
  </si>
  <si>
    <t>6,5*1,0+4,6*1,3=12,480 [A] 
a*2=24,960 [B]</t>
  </si>
  <si>
    <t>4,40*1,4=6,160 [A]</t>
  </si>
  <si>
    <t>938543</t>
  </si>
  <si>
    <t>OČIŠTĚNÍ BETON KONSTR OTRYSKÁNÍM TLAK VODOU DO 1000 BARŮ</t>
  </si>
  <si>
    <t>očištění spodní stavby před sanací</t>
  </si>
  <si>
    <t>mostovka 0,65*6,4*6,5=27,040 [A] 
části říms a křídel 6,5*0,5*0,5*2=3,250 [B] 
a+b=30,290 [C]</t>
  </si>
  <si>
    <t>mostovka 6,4*6,5=41,600 [A]</t>
  </si>
  <si>
    <t>SO 301</t>
  </si>
  <si>
    <t>Rekonstrukce dešťové kanalizace v úseku km 0,000 - 1,080 (Královehradecký kraj)</t>
  </si>
  <si>
    <t>pol. 96615: 10*2,5=25,000 [A] 
pol. 969234: 0,051*2,8=0,143 [B] 
pol. 969245: 0,228*212,01=48,338 [C] 
pol. 969246: 0,308*58=17,864 [D] 
pol. 969257: 0,408*17,5=7,140 [E] 
Celkem: A+B+C+D+E=98,485 [F]</t>
  </si>
  <si>
    <t>trvalá skládka zhotovitele - zemina, bahno a usazeniny z čištění trub</t>
  </si>
  <si>
    <t>bahno a usazeniny z čištění trub dle pol. 129945: 3,1416*0,25*0,25/4/4*6*1,9=0,140 [A] 
bahno a usazeniny z čištění trub dle pol. 129946: 3,1416*0,4*0,4/4/4*35*1,9=2,089 [B] 
zemina pol. 13273: 1302,11*1,9=2 474,009 [C] 
pol. 11130 122,5*0,15*1,9=34,913 [D] 
Celkem: A+B+C+D=2 511,151 [E]</t>
  </si>
  <si>
    <t>11130</t>
  </si>
  <si>
    <t>SEJMUTÍ DRNU</t>
  </si>
  <si>
    <t>příprava ploch pro sejmutí ornice; včetně poplatku za skládku</t>
  </si>
  <si>
    <t>odečteno z dokumentace: 
5,66*1,5=8,490 [A] 
5,37*1=5,370 [B] 
2,68*1,3+2,79*1,15=6,693 [C] 
(0,43+6,92)*1,25=9,188 [D] 
(35,57+21,78+8,54)*1,3=85,657 [E] 
rozšíření u Še3, plochy odečteny ze situace: 1,96+5,15=7,110 [F] 
Celkem: A+B+C+D+E+F=122,508 [G]</t>
  </si>
  <si>
    <t>včetně vodorovné dopravy  a uložení na skládku</t>
  </si>
  <si>
    <t>použije se zpět k ohumusování</t>
  </si>
  <si>
    <t>odečteno z dokumentace, odhad tl. 150 mm: 
5,66*1,5*0,15=1,274 [A] 
5,37*1*0,15=0,806 [B] 
2,68*1,3*0,15+2,79*1,15*0,15=1,004 [C] 
(0,43+6,92)*1,25*0,15=1,378 [D] 
(35,57+21,78+8,54)*1,3*0,15=12,849 [E] 
rozšíření u Še3, plochy odečteny ze situace: (1,96+5,15)*0,15=1,067 [F] 
Celkem: A+B+C+D+E+F=18,378 [G]</t>
  </si>
  <si>
    <t>položka zahrnuje sejmutí ornice bez ohledu na tloušťku vrstvy a její vodorovnou dopravu  
nezahrnuje uložení na trvalou skládku</t>
  </si>
  <si>
    <t>zpětné natěžení ornice</t>
  </si>
  <si>
    <t>pro pol. 18230 
18,378=18,378 [A]</t>
  </si>
  <si>
    <t>129945</t>
  </si>
  <si>
    <t>ČIŠTĚNÍ POTRUBÍ DN DO 300MM</t>
  </si>
  <si>
    <t>množství nánosů odhadnuto 1/4 profilu</t>
  </si>
  <si>
    <t>stáv. trouby do požární nádrže; odhad: 
6=6,000 [A]</t>
  </si>
  <si>
    <t>129946</t>
  </si>
  <si>
    <t>ČIŠTĚNÍ POTRUBÍ DN DO 400MM</t>
  </si>
  <si>
    <t>odhad st.potrubí zaústěného do Ša1: 
35=35,000 [A]</t>
  </si>
  <si>
    <t>výkopy rýh pro kanalizaci, vše se odveze na trvalou skládku, vč. rozšíření a prohl. pro šachty</t>
  </si>
  <si>
    <t>dle výkazu výkopu rýh (pouze stoky) - viz. příloha TZ (listy 1-3): 
704,745+59,404+410,934=1 175,083 [A] 
rozšíření pro šachty: 
2,4*0,9*(1,8+2,09+2,45)=13,694 [B] 
2,4*1,1*(2,14+2,45+1,53+2,14+2,11+2,53+1,54+1,73+1,54)=46,754 [C] 
2,4*1,15*(2,13+1,91+2,14+1,83+1,57)=26,441 [D] 
2,8*1,5*1,43=6,006 [E] 
prohloubení pro šachty: 
2,4*2,4*0,3*17=29,376 [F] 
2,8*2,8*0,4*1=3,136 [G] 
rozšíření a prohloubení pro příkop u šachty Še3 (plochy odečteny z PD): 
2,18*0,4=0,872 [H] 
0,073*1,6=0,117 [I] 
2,63*0,3*0,8=0,631 [J] 
Celkem: A+B+C+D+E+F+G+H+I+J=1 302,110 [K]</t>
  </si>
  <si>
    <t>uložení ornice na mezideponii pro zpětné využití</t>
  </si>
  <si>
    <t>dle pol. 12110: 
18,378=18,378 [A]</t>
  </si>
  <si>
    <t>Výkop rýh celkem: 1302,11=1 302,110 [A] 
Odpočet: 
podsypy potrubí a šachet: -70,133=-70,133 [B] 
obsypy vč.trub: -374,62=- 374,620 [C] 
desky pod šachty: -4,149=-4,149 [D] 
šachty: -3,1416*1,2*1,2/4*(33,63+17*0,2)=-41,880 [E] 
-1,6*1,6*(1,43+0,2)=-4,173 [F] 
lože pod dlažbu: -0,208=-0,208 [G] 
zához z LK: -0,44=-0,440 [H] 
práh: -0,631=-0,631 [I] 
dlažba z LK: 0,624=0,624 [J] 
Celkem: A+B+C+D+E+F+G+H+I+J=806,500 [K]</t>
  </si>
  <si>
    <t>DN 400: 38,05*1,5*0,752=42,920 [A] 
DN 300: 247,81*1,3*0,641=206,500 [B] 
DN 250: 166,21*1,25*0,583=121,126 [C] 
dn 200: 2,79*1,15*0,5=1,604 [D] 
dn 160: 5,37*1,0*0,46=2,470 [E] 
odpočet trub: 
-3,1416*0,452*0,452/4*38,05=-6,106 [F] 
-3,1416*0,341*0,341/4*247,81=-22,632 [G] 
-3,1416*0,283*0,283/4*166,21=-10,455 [H] 
-3,1416*0,2*0,2/4*2,79=-0,088 [I] 
-3,1416*0,16*0,16/4*5,37=-0,108 [J] 
Celkem: A+B+C+D+E+F+G+H+I+J=335,231 [K]</t>
  </si>
  <si>
    <t>pod opevnění příkopu u Še3</t>
  </si>
  <si>
    <t>odečteno z dokumentace: 
2,08+1,66=3,740 [A]</t>
  </si>
  <si>
    <t>18230</t>
  </si>
  <si>
    <t>ROZPROSTŘENÍ ORNICE V ROVINĚ</t>
  </si>
  <si>
    <t>odečteno z dokumentace, tl. 150 mm: 
dle pol. 12110: 
18,378=18,378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</si>
  <si>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</si>
  <si>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</si>
  <si>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</si>
  <si>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úprava povrchů po překopech pro kanalizaci: 
dle pol. 11130: 
122,508=122,508 [A]</t>
  </si>
  <si>
    <t>Zahrnuje dodání předepsané travní směsi, její výsev na ornici, zalévání, první pokosení, to vše bez ohledu na sklon terénu</t>
  </si>
  <si>
    <t>úprava povrchů po překopech pro kanalizaci: 
dle pol. 18241: 122,508=122,508 [A]</t>
  </si>
  <si>
    <t>451313</t>
  </si>
  <si>
    <t>PODKLADNÍ A VÝPLŇOVÉ VRSTVY Z PROSTÉHO BETONU C16/20</t>
  </si>
  <si>
    <t>desky pod šachty</t>
  </si>
  <si>
    <t>1,5*1,5*0,1*17=3,825 [A] 
1,8*1,8*0,1=0,324 [B] 
Celkem: A+B=4,149 [C]</t>
  </si>
  <si>
    <t>lože pod dlažbu z C 25/30 tl. 100 mm</t>
  </si>
  <si>
    <t>příkop u Še3: 
2,081*0,1=0,208 [A]</t>
  </si>
  <si>
    <t>štěrkopískový podsyp frakce 0-8 mm pod trouby a frakce 0-32 mm podklad šachet</t>
  </si>
  <si>
    <t>DN 400: 38,05*1,5*0,1=5,708 [A] 
DN 300: 247,81*1,3*0,1=32,215 [B] 
DN 250: 166,21*1,25*0,1=20,776 [C] 
dn 200: 2,79*1,15*0,1=0,321 [D] 
dn 160: 5,37*1,0*0,1=0,537 [E] 
šachty:  
2,4*2,4*0,1*17=9,792 [F] 
2,8*2,8*0,1=0,784 [G] 
Celkem: A+B+C+D+E+F+G=70,133 [H]</t>
  </si>
  <si>
    <t>zához z lomového kamene s urovnáním líce</t>
  </si>
  <si>
    <t>příkop u Še3: 
0,16*1,4+0,16*1,35=0,440 [A]</t>
  </si>
  <si>
    <t>46321</t>
  </si>
  <si>
    <t>ROVNANINA Z LOMOVÉHO KAMENE</t>
  </si>
  <si>
    <t>vyspravení výustního objektu stoky "A" - rovnanina z lomového kamene 80 kg s urovnáním líce a vyklínováním</t>
  </si>
  <si>
    <t>plocha odečtena z výkr. č.6: 
4,25*1,5=6,375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</si>
  <si>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</si>
  <si>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dlažba z LK tl.300 mm; příkop u Še3: 
2,081*0,3=0,624 [A]</t>
  </si>
  <si>
    <t>příkop u Še3: 
2,63*0,3*0,8=0,631 [A]</t>
  </si>
  <si>
    <t>87433A</t>
  </si>
  <si>
    <t>trouby PVC dn 160, SN 12 včetně  tvarovek, šachtových přechodek, montáže</t>
  </si>
  <si>
    <t>dle dokumentace: 
5,37=5,370 [A]</t>
  </si>
  <si>
    <t>trouby PVC dn 200, SN 12 - vč, šachtových přechodek, montáže</t>
  </si>
  <si>
    <t>dle dokumentace: 
2,79=2,790 [A]</t>
  </si>
  <si>
    <t>87444A</t>
  </si>
  <si>
    <t>POTRUBÍ Z TRUB PLASTOVÝCH ODPADNÍCH DN DO 250MM</t>
  </si>
  <si>
    <t>trouby PP DN 250, SN 12 - vč. tvarovek, šachtových přechodek, montáže</t>
  </si>
  <si>
    <t>dle dokumentace 
145,08=145,080 [A]</t>
  </si>
  <si>
    <t>trouby PP DN 250, SN 16 - vč. tvarovek, šachtových přechodek, montáže</t>
  </si>
  <si>
    <t>dle dokumentace 
31,13=31,130 [A]</t>
  </si>
  <si>
    <t>87445A</t>
  </si>
  <si>
    <t>POTRUBÍ Z TRUB PLASTOVÝCH ODPADNÍCH DN DO 300MM</t>
  </si>
  <si>
    <t>trouby PP DN 300, SN 12 - vč. tvarovek, šachtových přechodek, montáže</t>
  </si>
  <si>
    <t>dle dokumentace 
239,13=239,130 [A]</t>
  </si>
  <si>
    <t>trouby PP DN 300, SN 16 - vč. tvarovek, šachtových přechodek, montáže</t>
  </si>
  <si>
    <t>dle dokumentace 
8,68=8,680 [A]</t>
  </si>
  <si>
    <t>87446A</t>
  </si>
  <si>
    <t>POTRUBÍ Z TRUB PLASTOVÝCH ODPADNÍCH DN DO 400MM</t>
  </si>
  <si>
    <t>trouby PP DN 400, SN 12 - vč. šachtových přechodek, montáže</t>
  </si>
  <si>
    <t>dle dokumentace, stoky: 
38,05=38,050 [A]</t>
  </si>
  <si>
    <t>894145</t>
  </si>
  <si>
    <t>ŠACHTY KANALIZAČNÍ Z BETON DÍLCŮ NA POTRUBÍ DN DO 300MM</t>
  </si>
  <si>
    <t>šachty na DN 250</t>
  </si>
  <si>
    <t>dle PD: 
2=2,000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</si>
  <si>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</si>
  <si>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šachty na DN 300</t>
  </si>
  <si>
    <t>dle PD: 
6=6,000 [A]</t>
  </si>
  <si>
    <t>šachty na DN 250 s mříží</t>
  </si>
  <si>
    <t>dle PD: 
3=3,000 [A]</t>
  </si>
  <si>
    <t>d</t>
  </si>
  <si>
    <t>šachty na DN 300 s mříží</t>
  </si>
  <si>
    <t>894146A</t>
  </si>
  <si>
    <t>ŠACHTY KANALIZAČNÍ Z BETON DÍLCŮ NA POTRUBÍ DN DO 400MM</t>
  </si>
  <si>
    <t>šachta Ša1 s monolitickým dnem s obkladem čedič.segmenty a s mříží</t>
  </si>
  <si>
    <t>dle PD: 
1=1,000 [A]</t>
  </si>
  <si>
    <t>šachta Šb1</t>
  </si>
  <si>
    <t>šachta Šb2 s mříží</t>
  </si>
  <si>
    <t>894345</t>
  </si>
  <si>
    <t>ŠACHTY KANALIZAČNÍ Z PROST BETONU NA POTRUBÍ DN DO 300MM</t>
  </si>
  <si>
    <t>včetně mříže 1000x1000 s rámem</t>
  </si>
  <si>
    <t>Še3: 
1=1,000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</si>
  <si>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</si>
  <si>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899652</t>
  </si>
  <si>
    <t>ZKOUŠKA VODOTĚSNOSTI POTRUBÍ DN DO 300MM</t>
  </si>
  <si>
    <t>dle PD: 
166,21+247,81=414,020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</si>
  <si>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</si>
  <si>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</si>
  <si>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</si>
  <si>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dle PD: 
38,05=38,050 [A]</t>
  </si>
  <si>
    <t>89980</t>
  </si>
  <si>
    <t>TELEVIZNÍ PROHLÍDKA POTRUBÍ</t>
  </si>
  <si>
    <t>1*(38,05+247,81+166,21)=452,070 [A]</t>
  </si>
  <si>
    <t>položka zahrnuje prohlídku potrubí televizní kamerou, záznam prohlídky na nosičích DVD a vyhotovení závěrečného písemného protokolu</t>
  </si>
  <si>
    <t>podchycení a dopojení stáv.dešť.přípojek na stavbě včetně systému dodatečného napojení, příslušných spojek pro napojení na stáv. přípojky nebo vsazených odboček; včetně výkopu, potrubí, tvarovek, podsypu, obsypu</t>
  </si>
  <si>
    <t>dle č.p.a stok; nutno podle skutečnosti: 
4+12+5+8+7=36,000 [A]</t>
  </si>
  <si>
    <t>odhad bourání ve výkopech pro kanalizaci: 
10=10,000 [A]</t>
  </si>
  <si>
    <t>96688</t>
  </si>
  <si>
    <t>VYBOURÁNÍ KANALIZAČ ŠACHET KOMPLETNÍCH</t>
  </si>
  <si>
    <t>včetně poplatku za skládku; bourání stávajících šachet i šachet s mříží podle skutečnosti</t>
  </si>
  <si>
    <t>dle zaměření; upravit podle skutečnost, odhad podle pochůzkyi: 
4=4,000 [A]</t>
  </si>
  <si>
    <t>969233</t>
  </si>
  <si>
    <t>VYBOURÁNÍ POTRUBÍ DN DO 150MM KANALIZAČ</t>
  </si>
  <si>
    <t>potrubí od stávajícího žlabu - plast DN 150; nutno podle skutečnosti  
včetně poplatku na skládku</t>
  </si>
  <si>
    <t>Bourání st.trub v rozsahu výkopů, odměřeno ze situace: 
5,4=5,400 [A]</t>
  </si>
  <si>
    <t>stávající truby- beton DN 200</t>
  </si>
  <si>
    <t>Bourání st.trub v rozsahu výkopů, odměřeno ze situace: 
2,8=2,800 [A]</t>
  </si>
  <si>
    <t>969245</t>
  </si>
  <si>
    <t>VYBOURÁNÍ POTRUBÍ DN DO 300MM KANALIZAČ</t>
  </si>
  <si>
    <t>stávající truby- beton DN 250 a 300</t>
  </si>
  <si>
    <t>Bourání st.trub v rozsahu výkopů, odměřeno ze situace: 
31,1+180,91=212,010 [A]</t>
  </si>
  <si>
    <t>969246</t>
  </si>
  <si>
    <t>VYBOURÁNÍ POTRUBÍ DN DO 400MM KANALIZAČ</t>
  </si>
  <si>
    <t>stávající truby- beton DN 400</t>
  </si>
  <si>
    <t>Bourání st.trub v rozsahu výkopů, odměřeno ze situace: 
58=58,000 [A]</t>
  </si>
  <si>
    <t>969257</t>
  </si>
  <si>
    <t>VYBOURÁNÍ POTRUBÍ DN DO 500MM KANALIZAČ</t>
  </si>
  <si>
    <t>Bourání st.trub v rozsahu výkopů, odměřeno ze situace: 
17,5=17,500 [A]</t>
  </si>
  <si>
    <t>SO 901.1</t>
  </si>
  <si>
    <t>Dopravně inženýrská opatření I. etapa (Královehradecký kraj)</t>
  </si>
  <si>
    <t>provizorní nástupiště zastávky Libňatov hor. zast.   
pronájem, doprava a osazení silničních panelů 3,0x1,0x0,15m po dobu výstavby včetně zajištění přístupu,</t>
  </si>
  <si>
    <t>12*2=24,000 [A] 
2*a=48,000 [B]</t>
  </si>
  <si>
    <t>provizorní nástupiště - demontáž a odvoz panelů, včetně veškeré manipulace</t>
  </si>
  <si>
    <t>Návrhy dočasného dopravního značení vč. jeho projednání s dotčenými orgány a organizacemi a získání stanovení DIO pro hlavní trasu a opravu objízdné trasy.  
Délka stavby 1080 m + objízdné trasy  
PEVNÁ CENA.</t>
  </si>
  <si>
    <t>zrušení provizorních sjezdů, zajištění obslužnosti - pouze manipulace s materiálem</t>
  </si>
  <si>
    <t>30*10=300,000 [A]</t>
  </si>
  <si>
    <t>17160</t>
  </si>
  <si>
    <t>ULOŽENÍ SYPANINY DO NÁSYPŮ Z HORNIN KAMENITÝCH SE ZHUTNĚNÍM</t>
  </si>
  <si>
    <t>zřízení provizorních sjezdů, zajištění obslužnosti - pouze manipulace s materiálem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</si>
  <si>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</si>
  <si>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567306</t>
  </si>
  <si>
    <t>VRSTVY PRO OBNOVU A OPRAVY Z RECYKLOVANÉHO MATERIÁLU</t>
  </si>
  <si>
    <t>úpravy a zesílení objízdných tras po místních a účelových komunikacích - dle dispozic samosprávy a vlastrníků komunikací  
zhotovitel v ceně zohlední využití materiálu ze stavby</t>
  </si>
  <si>
    <t>pro objízdné trasy po místních MK a ÚK ve fázích 1- 4  
celkem cca 4 km  
4000*3,5=14 000,000 [A] 
předpoklad zpevnění 30% 0,30*a*0,150=630,000 [B]</t>
  </si>
  <si>
    <t>911FC1</t>
  </si>
  <si>
    <t>R</t>
  </si>
  <si>
    <t>SVODIDLO BETON, ÚROVEŇ ZADRŽ H2 VÝŠ 1,2M - DODÁVKA A MONTÁŽ</t>
  </si>
  <si>
    <t>dodávka, montáž s přemístěním, nájemné po celou dobu stavby</t>
  </si>
  <si>
    <t>v místě stavby mostu - bezpečnostní zábrana 
2*4*2=16,000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</si>
  <si>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</si>
  <si>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911FC3</t>
  </si>
  <si>
    <t>SVODIDLO BETON, ÚROVEŇ ZADRŽ H2 VÝŠ 1,2M - DEMONTÁŽ S PŘESUNEM</t>
  </si>
  <si>
    <t>v místě stavby - bezpečnostní zábrana 
2*4*2=16,000 [A]</t>
  </si>
  <si>
    <t>dle situace DZ  
40=40,000 [A] 
rezerva na souběžné stavby a dodatečné opatření  
20=20,000 [B] 
Celkem: A+B=60,000 [C] nájemné po celou dobu výstavby</t>
  </si>
  <si>
    <t>položka zahrnuje:  
- dodávku, montáž značek v požadovaném provedení a nájemné po celou dobu výstavby</t>
  </si>
  <si>
    <t>dle situace DZ  
40=40,000 [A] 
rezerva na souběžné stavby a dodatečné opatření  
20=20,000 [B] 
Celkem: A+B=60,000 [C]</t>
  </si>
  <si>
    <t>914411</t>
  </si>
  <si>
    <t>DOPRAVNÍ ZNAČKY 100X150CM OCELOVÉ - DODÁVKA A MONTÁŽ</t>
  </si>
  <si>
    <t>dodávka, montáž s přemístěním, nájemné po celou dobu stavby včetně opravy objízdné trasy</t>
  </si>
  <si>
    <t>dle situace DZ  
12=12,000 [A] 
rezerva na souběžné stavby a dodatečné opatření  
4=4,000 [B] 
Celkem: A+B=16,000 [C] po celou dobu výstavby</t>
  </si>
  <si>
    <t>položka zahrnuje:   
- dodávku, montáž značek v požadovaném provedení a nájemné po celou dobu stavby</t>
  </si>
  <si>
    <t>914413</t>
  </si>
  <si>
    <t>DOPRAVNÍ ZNAČKY 100X150CM OCELOVÉ - DEMONTÁŽ</t>
  </si>
  <si>
    <t>dle situace DZ  
16=16,000 [A] 
rezerva na souběžné stavby a dodatečné opatření  
4=4,000 [B] 
Celkem: A+B=20,000 [C]</t>
  </si>
  <si>
    <t>915321</t>
  </si>
  <si>
    <t>VODOR DOPRAV ZNAČ Z FÓLIE DOČAS ODSTRANITEL - DOD A POKLÁDKA</t>
  </si>
  <si>
    <t>na provizorní V5 4*0,5*2+ 
na provizorní V12 4*20*0,125=14,000 [A] 
obnova 2x a*3=42,000 [B]</t>
  </si>
  <si>
    <t>položka zahrnuje:  
- dodání a pokládku předepsané fólie  
- zahrnuje předznačení</t>
  </si>
  <si>
    <t>915322</t>
  </si>
  <si>
    <t>VODOR DOPRAV ZNAČ Z FÓLIE DOČAS ODSTRANITEL - ODSTRANĚNÍ</t>
  </si>
  <si>
    <t>na provizorní V5 4*0,5*2+ 
na provizorní V12 4*20*0,125=14,000 [A]</t>
  </si>
  <si>
    <t>zahrnuje odstranění značení bez ohledu na způsob provedení (zatření, zbroušení) a odklizení vzniklé suti</t>
  </si>
  <si>
    <t>916121</t>
  </si>
  <si>
    <t>DOPRAV SVĚTLO VÝSTRAŽ SOUPRAVA 3KS - DOD A MONTÁŽ</t>
  </si>
  <si>
    <t>3xS7    
dodávka, montáž s přemístěním, nájemné po celou dobu stavby</t>
  </si>
  <si>
    <t>dle situace DIO 
2* sada po celou dobu výstavby  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</si>
  <si>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nájemné po celou dobu stavby</t>
  </si>
  <si>
    <t>916123</t>
  </si>
  <si>
    <t>DOPRAV SVĚTLO VÝSTRAŽ SOUPRAVA 3KS - DEMONTÁŽ</t>
  </si>
  <si>
    <t>Položka zahrnuje odstranění, demontáž a odklizení zařízení s odvozem na předepsané místo</t>
  </si>
  <si>
    <t>916321</t>
  </si>
  <si>
    <t>DOPRAVNÍ ZÁBRANY Z2 S FÓLIÍ TŘ 2 - DOD A MONTÁŽ</t>
  </si>
  <si>
    <t>dle situace DIO 
max 6 během stavby6=6,000 [A]</t>
  </si>
  <si>
    <t>položka zahrnuje:  
- dodání zařízení v předepsaném provedení včetně jejich osazení  
- údržbu po celou dobu trvání funkce, náhradu zničených nebo ztracených kusů, nutnou opravu poškozených částí  
- nájemné po celou dobu stavby</t>
  </si>
  <si>
    <t>916323</t>
  </si>
  <si>
    <t>DOPRAVNÍ ZÁBRANY Z2 S FÓLIÍ TŘ 2 - DEMONTÁŽ</t>
  </si>
  <si>
    <t>6=6,000 [A]</t>
  </si>
  <si>
    <t>916721</t>
  </si>
  <si>
    <t>UPEVŇOVACÍ KONSTR - PODKLADNÍ DESKA OD 28KG - DOD A MONTÁŽ</t>
  </si>
  <si>
    <t>dle situace DIO 
SDZ 60*2=120,000 [A] 
IP 16*2*2=64,000 [B] 
Z2 6*2*2=24,000 [C] 
Celkem: A+B+C=208,000 [D] po celou dobu výstavby</t>
  </si>
  <si>
    <t>916723</t>
  </si>
  <si>
    <t>UPEVŇOVACÍ KONSTR - PODKLADNÍ DESKA OD 28KG - DEMONTÁŽ</t>
  </si>
  <si>
    <t>916731</t>
  </si>
  <si>
    <t>UPEVŇOVACÍ KONSTR - OCEL STOJAN - DOD A MONTÁŽ</t>
  </si>
  <si>
    <t>dle situace DIO 
SDZ 60=60,000 [A] 
IP 16*2=32,000 [B] 
Z2 6*2=12,000 [C] 
Celkem: A+B+C=104,000 [D] po celou dobu výstavby</t>
  </si>
  <si>
    <t>916733</t>
  </si>
  <si>
    <t>UPEVŇOVACÍ KONSTR - OCEL STOJAN -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</si>
</sst>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02">
      <c r="A11" s="28" t="s">
        <v>44</v>
      </c>
      <c r="E11" s="29" t="s">
        <v>45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51">
      <c r="A15" s="28" t="s">
        <v>44</v>
      </c>
      <c r="E15" s="29" t="s">
        <v>52</v>
      </c>
    </row>
    <row r="16" spans="1:5" ht="12.75">
      <c r="A16" s="30" t="s">
        <v>46</v>
      </c>
      <c r="E16" s="31" t="s">
        <v>47</v>
      </c>
    </row>
    <row r="17" spans="1:5" ht="38.25">
      <c r="A17" t="s">
        <v>48</v>
      </c>
      <c r="E17" s="29" t="s">
        <v>53</v>
      </c>
    </row>
    <row r="18" spans="1:16" ht="12.75">
      <c r="A18" s="18" t="s">
        <v>39</v>
      </c>
      <c s="23" t="s">
        <v>16</v>
      </c>
      <c s="23" t="s">
        <v>54</v>
      </c>
      <c s="18" t="s">
        <v>55</v>
      </c>
      <c s="24" t="s">
        <v>56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76.5">
      <c r="A19" s="28" t="s">
        <v>44</v>
      </c>
      <c r="E19" s="29" t="s">
        <v>57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58</v>
      </c>
    </row>
    <row r="22" spans="1:16" ht="12.75">
      <c r="A22" s="18" t="s">
        <v>39</v>
      </c>
      <c s="23" t="s">
        <v>27</v>
      </c>
      <c s="23" t="s">
        <v>54</v>
      </c>
      <c s="18" t="s">
        <v>59</v>
      </c>
      <c s="24" t="s">
        <v>56</v>
      </c>
      <c s="25" t="s">
        <v>43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60</v>
      </c>
    </row>
    <row r="24" spans="1:5" ht="25.5">
      <c r="A24" s="30" t="s">
        <v>46</v>
      </c>
      <c r="E24" s="31" t="s">
        <v>61</v>
      </c>
    </row>
    <row r="25" spans="1:5" ht="12.75">
      <c r="A25" t="s">
        <v>48</v>
      </c>
      <c r="E25" s="29" t="s">
        <v>58</v>
      </c>
    </row>
    <row r="26" spans="1:16" ht="12.75">
      <c r="A26" s="18" t="s">
        <v>39</v>
      </c>
      <c s="23" t="s">
        <v>29</v>
      </c>
      <c s="23" t="s">
        <v>62</v>
      </c>
      <c s="18" t="s">
        <v>41</v>
      </c>
      <c s="24" t="s">
        <v>63</v>
      </c>
      <c s="25" t="s">
        <v>43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89.25">
      <c r="A27" s="28" t="s">
        <v>44</v>
      </c>
      <c r="E27" s="29" t="s">
        <v>64</v>
      </c>
    </row>
    <row r="28" spans="1:5" ht="12.75">
      <c r="A28" s="30" t="s">
        <v>46</v>
      </c>
      <c r="E28" s="31" t="s">
        <v>47</v>
      </c>
    </row>
    <row r="29" spans="1:5" ht="12.75">
      <c r="A29" t="s">
        <v>48</v>
      </c>
      <c r="E29" s="29" t="s">
        <v>58</v>
      </c>
    </row>
    <row r="30" spans="1:16" ht="12.75">
      <c r="A30" s="18" t="s">
        <v>39</v>
      </c>
      <c s="23" t="s">
        <v>31</v>
      </c>
      <c s="23" t="s">
        <v>65</v>
      </c>
      <c s="18" t="s">
        <v>41</v>
      </c>
      <c s="24" t="s">
        <v>66</v>
      </c>
      <c s="25" t="s">
        <v>43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02">
      <c r="A31" s="28" t="s">
        <v>44</v>
      </c>
      <c r="E31" s="29" t="s">
        <v>67</v>
      </c>
    </row>
    <row r="32" spans="1:5" ht="12.75">
      <c r="A32" s="30" t="s">
        <v>46</v>
      </c>
      <c r="E32" s="31" t="s">
        <v>41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69</v>
      </c>
      <c s="18" t="s">
        <v>41</v>
      </c>
      <c s="24" t="s">
        <v>70</v>
      </c>
      <c s="25" t="s">
        <v>43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76.5">
      <c r="A35" s="28" t="s">
        <v>44</v>
      </c>
      <c r="E35" s="29" t="s">
        <v>71</v>
      </c>
    </row>
    <row r="36" spans="1:5" ht="63.75">
      <c r="A36" s="30" t="s">
        <v>46</v>
      </c>
      <c r="E36" s="31" t="s">
        <v>72</v>
      </c>
    </row>
    <row r="37" spans="1:5" ht="63.75">
      <c r="A37" t="s">
        <v>48</v>
      </c>
      <c r="E37" s="29" t="s">
        <v>73</v>
      </c>
    </row>
    <row r="38" spans="1:16" ht="12.75">
      <c r="A38" s="18" t="s">
        <v>39</v>
      </c>
      <c s="23" t="s">
        <v>74</v>
      </c>
      <c s="23" t="s">
        <v>75</v>
      </c>
      <c s="18" t="s">
        <v>41</v>
      </c>
      <c s="24" t="s">
        <v>76</v>
      </c>
      <c s="25" t="s">
        <v>77</v>
      </c>
      <c s="26">
        <v>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44</v>
      </c>
      <c r="E39" s="29" t="s">
        <v>78</v>
      </c>
    </row>
    <row r="40" spans="1:5" ht="12.75">
      <c r="A40" s="30" t="s">
        <v>46</v>
      </c>
      <c r="E40" s="31" t="s">
        <v>79</v>
      </c>
    </row>
    <row r="41" spans="1:5" ht="89.25">
      <c r="A41" t="s">
        <v>48</v>
      </c>
      <c r="E41" s="29" t="s">
        <v>80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0+O9+O18+O71+O100+O177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1069</v>
      </c>
      <c s="32">
        <f>0+I9+I18+I71+I100+I177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1069</v>
      </c>
      <c s="5"/>
      <c s="14" t="s">
        <v>1070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135</v>
      </c>
      <c s="18" t="s">
        <v>41</v>
      </c>
      <c s="24" t="s">
        <v>136</v>
      </c>
      <c s="25" t="s">
        <v>137</v>
      </c>
      <c s="26">
        <v>98.485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661</v>
      </c>
    </row>
    <row r="12" spans="1:5" ht="76.5">
      <c r="A12" s="30" t="s">
        <v>46</v>
      </c>
      <c r="E12" s="31" t="s">
        <v>1071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143</v>
      </c>
      <c s="18" t="s">
        <v>41</v>
      </c>
      <c s="24" t="s">
        <v>144</v>
      </c>
      <c s="25" t="s">
        <v>137</v>
      </c>
      <c s="26">
        <v>2511.151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1072</v>
      </c>
    </row>
    <row r="16" spans="1:5" ht="89.25">
      <c r="A16" s="30" t="s">
        <v>46</v>
      </c>
      <c r="E16" s="31" t="s">
        <v>1073</v>
      </c>
    </row>
    <row r="17" spans="1:5" ht="25.5">
      <c r="A17" t="s">
        <v>48</v>
      </c>
      <c r="E17" s="29" t="s">
        <v>140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0+I19+I23+I27+I31+I35+I39+I43+I47+I51+I55+I59+I63+I67</f>
      </c>
      <c>
        <f>0+O19+O23+O27+O31+O35+O39+O43+O47+O51+O55+O59+O63+O67</f>
      </c>
    </row>
    <row r="19" spans="1:16" ht="12.75">
      <c r="A19" s="18" t="s">
        <v>39</v>
      </c>
      <c s="23" t="s">
        <v>16</v>
      </c>
      <c s="23" t="s">
        <v>1074</v>
      </c>
      <c s="18" t="s">
        <v>41</v>
      </c>
      <c s="24" t="s">
        <v>1075</v>
      </c>
      <c s="25" t="s">
        <v>94</v>
      </c>
      <c s="26">
        <v>122.508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1076</v>
      </c>
    </row>
    <row r="21" spans="1:5" ht="102">
      <c r="A21" s="30" t="s">
        <v>46</v>
      </c>
      <c r="E21" s="31" t="s">
        <v>1077</v>
      </c>
    </row>
    <row r="22" spans="1:5" ht="12.75">
      <c r="A22" t="s">
        <v>48</v>
      </c>
      <c r="E22" s="29" t="s">
        <v>1078</v>
      </c>
    </row>
    <row r="23" spans="1:16" ht="12.75">
      <c r="A23" s="18" t="s">
        <v>39</v>
      </c>
      <c s="23" t="s">
        <v>27</v>
      </c>
      <c s="23" t="s">
        <v>820</v>
      </c>
      <c s="18" t="s">
        <v>41</v>
      </c>
      <c s="24" t="s">
        <v>821</v>
      </c>
      <c s="25" t="s">
        <v>149</v>
      </c>
      <c s="26">
        <v>18.378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1079</v>
      </c>
    </row>
    <row r="25" spans="1:5" ht="102">
      <c r="A25" s="30" t="s">
        <v>46</v>
      </c>
      <c r="E25" s="31" t="s">
        <v>1080</v>
      </c>
    </row>
    <row r="26" spans="1:5" ht="38.25">
      <c r="A26" t="s">
        <v>48</v>
      </c>
      <c r="E26" s="29" t="s">
        <v>1081</v>
      </c>
    </row>
    <row r="27" spans="1:16" ht="12.75">
      <c r="A27" s="18" t="s">
        <v>39</v>
      </c>
      <c s="23" t="s">
        <v>29</v>
      </c>
      <c s="23" t="s">
        <v>185</v>
      </c>
      <c s="18" t="s">
        <v>41</v>
      </c>
      <c s="24" t="s">
        <v>186</v>
      </c>
      <c s="25" t="s">
        <v>149</v>
      </c>
      <c s="26">
        <v>18.378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1082</v>
      </c>
    </row>
    <row r="29" spans="1:5" ht="25.5">
      <c r="A29" s="30" t="s">
        <v>46</v>
      </c>
      <c r="E29" s="31" t="s">
        <v>1083</v>
      </c>
    </row>
    <row r="30" spans="1:5" ht="318.75">
      <c r="A30" t="s">
        <v>48</v>
      </c>
      <c r="E30" s="29" t="s">
        <v>189</v>
      </c>
    </row>
    <row r="31" spans="1:16" ht="12.75">
      <c r="A31" s="18" t="s">
        <v>39</v>
      </c>
      <c s="23" t="s">
        <v>31</v>
      </c>
      <c s="23" t="s">
        <v>1084</v>
      </c>
      <c s="18" t="s">
        <v>41</v>
      </c>
      <c s="24" t="s">
        <v>1085</v>
      </c>
      <c s="25" t="s">
        <v>168</v>
      </c>
      <c s="26">
        <v>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1086</v>
      </c>
    </row>
    <row r="33" spans="1:5" ht="25.5">
      <c r="A33" s="30" t="s">
        <v>46</v>
      </c>
      <c r="E33" s="31" t="s">
        <v>1087</v>
      </c>
    </row>
    <row r="34" spans="1:5" ht="63.75">
      <c r="A34" t="s">
        <v>48</v>
      </c>
      <c r="E34" s="29" t="s">
        <v>208</v>
      </c>
    </row>
    <row r="35" spans="1:16" ht="12.75">
      <c r="A35" s="18" t="s">
        <v>39</v>
      </c>
      <c s="23" t="s">
        <v>68</v>
      </c>
      <c s="23" t="s">
        <v>1088</v>
      </c>
      <c s="18" t="s">
        <v>41</v>
      </c>
      <c s="24" t="s">
        <v>1089</v>
      </c>
      <c s="25" t="s">
        <v>168</v>
      </c>
      <c s="26">
        <v>35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1086</v>
      </c>
    </row>
    <row r="37" spans="1:5" ht="25.5">
      <c r="A37" s="30" t="s">
        <v>46</v>
      </c>
      <c r="E37" s="31" t="s">
        <v>1090</v>
      </c>
    </row>
    <row r="38" spans="1:5" ht="63.75">
      <c r="A38" t="s">
        <v>48</v>
      </c>
      <c r="E38" s="29" t="s">
        <v>208</v>
      </c>
    </row>
    <row r="39" spans="1:16" ht="12.75">
      <c r="A39" s="18" t="s">
        <v>39</v>
      </c>
      <c s="23" t="s">
        <v>74</v>
      </c>
      <c s="23" t="s">
        <v>214</v>
      </c>
      <c s="18" t="s">
        <v>41</v>
      </c>
      <c s="24" t="s">
        <v>215</v>
      </c>
      <c s="25" t="s">
        <v>149</v>
      </c>
      <c s="26">
        <v>1302.11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1091</v>
      </c>
    </row>
    <row r="41" spans="1:5" ht="191.25">
      <c r="A41" s="30" t="s">
        <v>46</v>
      </c>
      <c r="E41" s="31" t="s">
        <v>1092</v>
      </c>
    </row>
    <row r="42" spans="1:5" ht="318.75">
      <c r="A42" t="s">
        <v>48</v>
      </c>
      <c r="E42" s="29" t="s">
        <v>218</v>
      </c>
    </row>
    <row r="43" spans="1:16" ht="12.75">
      <c r="A43" s="18" t="s">
        <v>39</v>
      </c>
      <c s="23" t="s">
        <v>34</v>
      </c>
      <c s="23" t="s">
        <v>224</v>
      </c>
      <c s="18" t="s">
        <v>41</v>
      </c>
      <c s="24" t="s">
        <v>225</v>
      </c>
      <c s="25" t="s">
        <v>149</v>
      </c>
      <c s="26">
        <v>18.378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1093</v>
      </c>
    </row>
    <row r="45" spans="1:5" ht="25.5">
      <c r="A45" s="30" t="s">
        <v>46</v>
      </c>
      <c r="E45" s="31" t="s">
        <v>1094</v>
      </c>
    </row>
    <row r="46" spans="1:5" ht="191.25">
      <c r="A46" t="s">
        <v>48</v>
      </c>
      <c r="E46" s="29" t="s">
        <v>228</v>
      </c>
    </row>
    <row r="47" spans="1:16" ht="12.75">
      <c r="A47" s="18" t="s">
        <v>39</v>
      </c>
      <c s="23" t="s">
        <v>36</v>
      </c>
      <c s="23" t="s">
        <v>236</v>
      </c>
      <c s="18" t="s">
        <v>41</v>
      </c>
      <c s="24" t="s">
        <v>237</v>
      </c>
      <c s="25" t="s">
        <v>149</v>
      </c>
      <c s="26">
        <v>806.5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238</v>
      </c>
    </row>
    <row r="49" spans="1:5" ht="153">
      <c r="A49" s="30" t="s">
        <v>46</v>
      </c>
      <c r="E49" s="31" t="s">
        <v>1095</v>
      </c>
    </row>
    <row r="50" spans="1:5" ht="229.5">
      <c r="A50" t="s">
        <v>48</v>
      </c>
      <c r="E50" s="29" t="s">
        <v>240</v>
      </c>
    </row>
    <row r="51" spans="1:16" ht="12.75">
      <c r="A51" s="18" t="s">
        <v>39</v>
      </c>
      <c s="23" t="s">
        <v>129</v>
      </c>
      <c s="23" t="s">
        <v>242</v>
      </c>
      <c s="18" t="s">
        <v>41</v>
      </c>
      <c s="24" t="s">
        <v>243</v>
      </c>
      <c s="25" t="s">
        <v>149</v>
      </c>
      <c s="26">
        <v>335.231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244</v>
      </c>
    </row>
    <row r="53" spans="1:5" ht="153">
      <c r="A53" s="30" t="s">
        <v>46</v>
      </c>
      <c r="E53" s="31" t="s">
        <v>1096</v>
      </c>
    </row>
    <row r="54" spans="1:5" ht="293.25">
      <c r="A54" t="s">
        <v>48</v>
      </c>
      <c r="E54" s="29" t="s">
        <v>246</v>
      </c>
    </row>
    <row r="55" spans="1:16" ht="12.75">
      <c r="A55" s="18" t="s">
        <v>39</v>
      </c>
      <c s="23" t="s">
        <v>184</v>
      </c>
      <c s="23" t="s">
        <v>253</v>
      </c>
      <c s="18" t="s">
        <v>41</v>
      </c>
      <c s="24" t="s">
        <v>254</v>
      </c>
      <c s="25" t="s">
        <v>94</v>
      </c>
      <c s="26">
        <v>3.74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1097</v>
      </c>
    </row>
    <row r="57" spans="1:5" ht="25.5">
      <c r="A57" s="30" t="s">
        <v>46</v>
      </c>
      <c r="E57" s="31" t="s">
        <v>1098</v>
      </c>
    </row>
    <row r="58" spans="1:5" ht="25.5">
      <c r="A58" t="s">
        <v>48</v>
      </c>
      <c r="E58" s="29" t="s">
        <v>682</v>
      </c>
    </row>
    <row r="59" spans="1:16" ht="12.75">
      <c r="A59" s="18" t="s">
        <v>39</v>
      </c>
      <c s="23" t="s">
        <v>190</v>
      </c>
      <c s="23" t="s">
        <v>1099</v>
      </c>
      <c s="18" t="s">
        <v>41</v>
      </c>
      <c s="24" t="s">
        <v>1100</v>
      </c>
      <c s="25" t="s">
        <v>149</v>
      </c>
      <c s="26">
        <v>18.378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38.25">
      <c r="A61" s="30" t="s">
        <v>46</v>
      </c>
      <c r="E61" s="31" t="s">
        <v>1101</v>
      </c>
    </row>
    <row r="62" spans="1:5" ht="38.25">
      <c r="A62" t="s">
        <v>48</v>
      </c>
      <c r="E62" s="29" t="s">
        <v>1102</v>
      </c>
    </row>
    <row r="63" spans="1:16" ht="12.75">
      <c r="A63" s="18" t="s">
        <v>39</v>
      </c>
      <c s="23" t="s">
        <v>192</v>
      </c>
      <c s="23" t="s">
        <v>1103</v>
      </c>
      <c s="18" t="s">
        <v>41</v>
      </c>
      <c s="24" t="s">
        <v>1104</v>
      </c>
      <c s="25" t="s">
        <v>94</v>
      </c>
      <c s="26">
        <v>122.508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38.25">
      <c r="A65" s="30" t="s">
        <v>46</v>
      </c>
      <c r="E65" s="31" t="s">
        <v>1105</v>
      </c>
    </row>
    <row r="66" spans="1:5" ht="25.5">
      <c r="A66" t="s">
        <v>48</v>
      </c>
      <c r="E66" s="29" t="s">
        <v>1106</v>
      </c>
    </row>
    <row r="67" spans="1:16" ht="12.75">
      <c r="A67" s="18" t="s">
        <v>39</v>
      </c>
      <c s="23" t="s">
        <v>197</v>
      </c>
      <c s="23" t="s">
        <v>842</v>
      </c>
      <c s="18" t="s">
        <v>41</v>
      </c>
      <c s="24" t="s">
        <v>843</v>
      </c>
      <c s="25" t="s">
        <v>94</v>
      </c>
      <c s="26">
        <v>122.508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25.5">
      <c r="A69" s="30" t="s">
        <v>46</v>
      </c>
      <c r="E69" s="31" t="s">
        <v>1107</v>
      </c>
    </row>
    <row r="70" spans="1:5" ht="38.25">
      <c r="A70" t="s">
        <v>48</v>
      </c>
      <c r="E70" s="29" t="s">
        <v>844</v>
      </c>
    </row>
    <row r="71" spans="1:18" ht="12.75" customHeight="1">
      <c r="A71" s="5" t="s">
        <v>37</v>
      </c>
      <c s="5"/>
      <c s="35" t="s">
        <v>27</v>
      </c>
      <c s="5"/>
      <c s="21" t="s">
        <v>362</v>
      </c>
      <c s="5"/>
      <c s="5"/>
      <c s="5"/>
      <c s="36">
        <f>0+Q71</f>
      </c>
      <c r="O71">
        <f>0+R71</f>
      </c>
      <c r="Q71">
        <f>0+I72+I76+I80+I84+I88+I92+I96</f>
      </c>
      <c>
        <f>0+O72+O76+O80+O84+O88+O92+O96</f>
      </c>
    </row>
    <row r="72" spans="1:16" ht="12.75">
      <c r="A72" s="18" t="s">
        <v>39</v>
      </c>
      <c s="23" t="s">
        <v>203</v>
      </c>
      <c s="23" t="s">
        <v>1108</v>
      </c>
      <c s="18" t="s">
        <v>41</v>
      </c>
      <c s="24" t="s">
        <v>1109</v>
      </c>
      <c s="25" t="s">
        <v>149</v>
      </c>
      <c s="26">
        <v>4.149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1110</v>
      </c>
    </row>
    <row r="74" spans="1:5" ht="38.25">
      <c r="A74" s="30" t="s">
        <v>46</v>
      </c>
      <c r="E74" s="31" t="s">
        <v>1111</v>
      </c>
    </row>
    <row r="75" spans="1:5" ht="369.75">
      <c r="A75" t="s">
        <v>48</v>
      </c>
      <c r="E75" s="29" t="s">
        <v>372</v>
      </c>
    </row>
    <row r="76" spans="1:16" ht="12.75">
      <c r="A76" s="18" t="s">
        <v>39</v>
      </c>
      <c s="23" t="s">
        <v>209</v>
      </c>
      <c s="23" t="s">
        <v>578</v>
      </c>
      <c s="18" t="s">
        <v>41</v>
      </c>
      <c s="24" t="s">
        <v>579</v>
      </c>
      <c s="25" t="s">
        <v>149</v>
      </c>
      <c s="26">
        <v>0.208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1112</v>
      </c>
    </row>
    <row r="78" spans="1:5" ht="25.5">
      <c r="A78" s="30" t="s">
        <v>46</v>
      </c>
      <c r="E78" s="31" t="s">
        <v>1113</v>
      </c>
    </row>
    <row r="79" spans="1:5" ht="369.75">
      <c r="A79" t="s">
        <v>48</v>
      </c>
      <c r="E79" s="29" t="s">
        <v>372</v>
      </c>
    </row>
    <row r="80" spans="1:16" ht="12.75">
      <c r="A80" s="18" t="s">
        <v>39</v>
      </c>
      <c s="23" t="s">
        <v>213</v>
      </c>
      <c s="23" t="s">
        <v>379</v>
      </c>
      <c s="18" t="s">
        <v>41</v>
      </c>
      <c s="24" t="s">
        <v>380</v>
      </c>
      <c s="25" t="s">
        <v>149</v>
      </c>
      <c s="26">
        <v>70.133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1114</v>
      </c>
    </row>
    <row r="82" spans="1:5" ht="114.75">
      <c r="A82" s="30" t="s">
        <v>46</v>
      </c>
      <c r="E82" s="31" t="s">
        <v>1115</v>
      </c>
    </row>
    <row r="83" spans="1:5" ht="38.25">
      <c r="A83" t="s">
        <v>48</v>
      </c>
      <c r="E83" s="29" t="s">
        <v>281</v>
      </c>
    </row>
    <row r="84" spans="1:16" ht="12.75">
      <c r="A84" s="18" t="s">
        <v>39</v>
      </c>
      <c s="23" t="s">
        <v>219</v>
      </c>
      <c s="23" t="s">
        <v>590</v>
      </c>
      <c s="18" t="s">
        <v>41</v>
      </c>
      <c s="24" t="s">
        <v>591</v>
      </c>
      <c s="25" t="s">
        <v>149</v>
      </c>
      <c s="26">
        <v>0.44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1116</v>
      </c>
    </row>
    <row r="86" spans="1:5" ht="25.5">
      <c r="A86" s="30" t="s">
        <v>46</v>
      </c>
      <c r="E86" s="31" t="s">
        <v>1117</v>
      </c>
    </row>
    <row r="87" spans="1:5" ht="51">
      <c r="A87" t="s">
        <v>48</v>
      </c>
      <c r="E87" s="29" t="s">
        <v>594</v>
      </c>
    </row>
    <row r="88" spans="1:16" ht="12.75">
      <c r="A88" s="18" t="s">
        <v>39</v>
      </c>
      <c s="23" t="s">
        <v>223</v>
      </c>
      <c s="23" t="s">
        <v>1118</v>
      </c>
      <c s="18" t="s">
        <v>41</v>
      </c>
      <c s="24" t="s">
        <v>1119</v>
      </c>
      <c s="25" t="s">
        <v>149</v>
      </c>
      <c s="26">
        <v>6.375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25.5">
      <c r="A89" s="28" t="s">
        <v>44</v>
      </c>
      <c r="E89" s="29" t="s">
        <v>1120</v>
      </c>
    </row>
    <row r="90" spans="1:5" ht="25.5">
      <c r="A90" s="30" t="s">
        <v>46</v>
      </c>
      <c r="E90" s="31" t="s">
        <v>1121</v>
      </c>
    </row>
    <row r="91" spans="1:5" ht="51">
      <c r="A91" t="s">
        <v>48</v>
      </c>
      <c r="E91" s="29" t="s">
        <v>1122</v>
      </c>
    </row>
    <row r="92" spans="1:16" ht="12.75">
      <c r="A92" s="18" t="s">
        <v>39</v>
      </c>
      <c s="23" t="s">
        <v>229</v>
      </c>
      <c s="23" t="s">
        <v>595</v>
      </c>
      <c s="18" t="s">
        <v>41</v>
      </c>
      <c s="24" t="s">
        <v>596</v>
      </c>
      <c s="25" t="s">
        <v>149</v>
      </c>
      <c s="26">
        <v>0.624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41</v>
      </c>
    </row>
    <row r="94" spans="1:5" ht="25.5">
      <c r="A94" s="30" t="s">
        <v>46</v>
      </c>
      <c r="E94" s="31" t="s">
        <v>1123</v>
      </c>
    </row>
    <row r="95" spans="1:5" ht="102">
      <c r="A95" t="s">
        <v>48</v>
      </c>
      <c r="E95" s="29" t="s">
        <v>599</v>
      </c>
    </row>
    <row r="96" spans="1:16" ht="12.75">
      <c r="A96" s="18" t="s">
        <v>39</v>
      </c>
      <c s="23" t="s">
        <v>235</v>
      </c>
      <c s="23" t="s">
        <v>600</v>
      </c>
      <c s="18" t="s">
        <v>41</v>
      </c>
      <c s="24" t="s">
        <v>601</v>
      </c>
      <c s="25" t="s">
        <v>149</v>
      </c>
      <c s="26">
        <v>0.631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25.5">
      <c r="A98" s="30" t="s">
        <v>46</v>
      </c>
      <c r="E98" s="31" t="s">
        <v>1124</v>
      </c>
    </row>
    <row r="99" spans="1:5" ht="357">
      <c r="A99" t="s">
        <v>48</v>
      </c>
      <c r="E99" s="29" t="s">
        <v>699</v>
      </c>
    </row>
    <row r="100" spans="1:18" ht="12.75" customHeight="1">
      <c r="A100" s="5" t="s">
        <v>37</v>
      </c>
      <c s="5"/>
      <c s="35" t="s">
        <v>74</v>
      </c>
      <c s="5"/>
      <c s="21" t="s">
        <v>435</v>
      </c>
      <c s="5"/>
      <c s="5"/>
      <c s="5"/>
      <c s="36">
        <f>0+Q100</f>
      </c>
      <c r="O100">
        <f>0+R100</f>
      </c>
      <c r="Q100">
        <f>0+I101+I105+I109+I113+I117+I121+I125+I129+I133+I137+I141+I145+I149+I153+I157+I161+I165+I169+I173</f>
      </c>
      <c>
        <f>0+O101+O105+O109+O113+O117+O121+O125+O129+O133+O137+O141+O145+O149+O153+O157+O161+O165+O169+O173</f>
      </c>
    </row>
    <row r="101" spans="1:16" ht="12.75">
      <c r="A101" s="18" t="s">
        <v>39</v>
      </c>
      <c s="23" t="s">
        <v>241</v>
      </c>
      <c s="23" t="s">
        <v>1125</v>
      </c>
      <c s="18" t="s">
        <v>41</v>
      </c>
      <c s="24" t="s">
        <v>438</v>
      </c>
      <c s="25" t="s">
        <v>168</v>
      </c>
      <c s="26">
        <v>5.37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1126</v>
      </c>
    </row>
    <row r="103" spans="1:5" ht="25.5">
      <c r="A103" s="30" t="s">
        <v>46</v>
      </c>
      <c r="E103" s="31" t="s">
        <v>1127</v>
      </c>
    </row>
    <row r="104" spans="1:5" ht="255">
      <c r="A104" t="s">
        <v>48</v>
      </c>
      <c r="E104" s="29" t="s">
        <v>447</v>
      </c>
    </row>
    <row r="105" spans="1:16" ht="12.75">
      <c r="A105" s="18" t="s">
        <v>39</v>
      </c>
      <c s="23" t="s">
        <v>247</v>
      </c>
      <c s="23" t="s">
        <v>443</v>
      </c>
      <c s="18" t="s">
        <v>41</v>
      </c>
      <c s="24" t="s">
        <v>444</v>
      </c>
      <c s="25" t="s">
        <v>168</v>
      </c>
      <c s="26">
        <v>2.79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1128</v>
      </c>
    </row>
    <row r="107" spans="1:5" ht="25.5">
      <c r="A107" s="30" t="s">
        <v>46</v>
      </c>
      <c r="E107" s="31" t="s">
        <v>1129</v>
      </c>
    </row>
    <row r="108" spans="1:5" ht="255">
      <c r="A108" t="s">
        <v>48</v>
      </c>
      <c r="E108" s="29" t="s">
        <v>447</v>
      </c>
    </row>
    <row r="109" spans="1:16" ht="12.75">
      <c r="A109" s="18" t="s">
        <v>39</v>
      </c>
      <c s="23" t="s">
        <v>252</v>
      </c>
      <c s="23" t="s">
        <v>1130</v>
      </c>
      <c s="18" t="s">
        <v>55</v>
      </c>
      <c s="24" t="s">
        <v>1131</v>
      </c>
      <c s="25" t="s">
        <v>168</v>
      </c>
      <c s="26">
        <v>145.08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1132</v>
      </c>
    </row>
    <row r="111" spans="1:5" ht="25.5">
      <c r="A111" s="30" t="s">
        <v>46</v>
      </c>
      <c r="E111" s="31" t="s">
        <v>1133</v>
      </c>
    </row>
    <row r="112" spans="1:5" ht="255">
      <c r="A112" t="s">
        <v>48</v>
      </c>
      <c r="E112" s="29" t="s">
        <v>447</v>
      </c>
    </row>
    <row r="113" spans="1:16" ht="12.75">
      <c r="A113" s="18" t="s">
        <v>39</v>
      </c>
      <c s="23" t="s">
        <v>257</v>
      </c>
      <c s="23" t="s">
        <v>1130</v>
      </c>
      <c s="18" t="s">
        <v>59</v>
      </c>
      <c s="24" t="s">
        <v>1131</v>
      </c>
      <c s="25" t="s">
        <v>168</v>
      </c>
      <c s="26">
        <v>31.13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1134</v>
      </c>
    </row>
    <row r="115" spans="1:5" ht="25.5">
      <c r="A115" s="30" t="s">
        <v>46</v>
      </c>
      <c r="E115" s="31" t="s">
        <v>1135</v>
      </c>
    </row>
    <row r="116" spans="1:5" ht="255">
      <c r="A116" t="s">
        <v>48</v>
      </c>
      <c r="E116" s="29" t="s">
        <v>447</v>
      </c>
    </row>
    <row r="117" spans="1:16" ht="12.75">
      <c r="A117" s="18" t="s">
        <v>39</v>
      </c>
      <c s="23" t="s">
        <v>264</v>
      </c>
      <c s="23" t="s">
        <v>1136</v>
      </c>
      <c s="18" t="s">
        <v>55</v>
      </c>
      <c s="24" t="s">
        <v>1137</v>
      </c>
      <c s="25" t="s">
        <v>168</v>
      </c>
      <c s="26">
        <v>239.13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1138</v>
      </c>
    </row>
    <row r="119" spans="1:5" ht="25.5">
      <c r="A119" s="30" t="s">
        <v>46</v>
      </c>
      <c r="E119" s="31" t="s">
        <v>1139</v>
      </c>
    </row>
    <row r="120" spans="1:5" ht="255">
      <c r="A120" t="s">
        <v>48</v>
      </c>
      <c r="E120" s="29" t="s">
        <v>447</v>
      </c>
    </row>
    <row r="121" spans="1:16" ht="12.75">
      <c r="A121" s="18" t="s">
        <v>39</v>
      </c>
      <c s="23" t="s">
        <v>270</v>
      </c>
      <c s="23" t="s">
        <v>1136</v>
      </c>
      <c s="18" t="s">
        <v>59</v>
      </c>
      <c s="24" t="s">
        <v>1137</v>
      </c>
      <c s="25" t="s">
        <v>168</v>
      </c>
      <c s="26">
        <v>8.68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1140</v>
      </c>
    </row>
    <row r="123" spans="1:5" ht="25.5">
      <c r="A123" s="30" t="s">
        <v>46</v>
      </c>
      <c r="E123" s="31" t="s">
        <v>1141</v>
      </c>
    </row>
    <row r="124" spans="1:5" ht="255">
      <c r="A124" t="s">
        <v>48</v>
      </c>
      <c r="E124" s="29" t="s">
        <v>447</v>
      </c>
    </row>
    <row r="125" spans="1:16" ht="12.75">
      <c r="A125" s="18" t="s">
        <v>39</v>
      </c>
      <c s="23" t="s">
        <v>276</v>
      </c>
      <c s="23" t="s">
        <v>1142</v>
      </c>
      <c s="18" t="s">
        <v>41</v>
      </c>
      <c s="24" t="s">
        <v>1143</v>
      </c>
      <c s="25" t="s">
        <v>168</v>
      </c>
      <c s="26">
        <v>38.05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1144</v>
      </c>
    </row>
    <row r="127" spans="1:5" ht="25.5">
      <c r="A127" s="30" t="s">
        <v>46</v>
      </c>
      <c r="E127" s="31" t="s">
        <v>1145</v>
      </c>
    </row>
    <row r="128" spans="1:5" ht="255">
      <c r="A128" t="s">
        <v>48</v>
      </c>
      <c r="E128" s="29" t="s">
        <v>447</v>
      </c>
    </row>
    <row r="129" spans="1:16" ht="12.75">
      <c r="A129" s="18" t="s">
        <v>39</v>
      </c>
      <c s="23" t="s">
        <v>282</v>
      </c>
      <c s="23" t="s">
        <v>1146</v>
      </c>
      <c s="18" t="s">
        <v>55</v>
      </c>
      <c s="24" t="s">
        <v>1147</v>
      </c>
      <c s="25" t="s">
        <v>77</v>
      </c>
      <c s="26">
        <v>2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1148</v>
      </c>
    </row>
    <row r="131" spans="1:5" ht="25.5">
      <c r="A131" s="30" t="s">
        <v>46</v>
      </c>
      <c r="E131" s="31" t="s">
        <v>1149</v>
      </c>
    </row>
    <row r="132" spans="1:5" ht="242.25">
      <c r="A132" t="s">
        <v>48</v>
      </c>
      <c r="E132" s="29" t="s">
        <v>1150</v>
      </c>
    </row>
    <row r="133" spans="1:16" ht="12.75">
      <c r="A133" s="18" t="s">
        <v>39</v>
      </c>
      <c s="23" t="s">
        <v>288</v>
      </c>
      <c s="23" t="s">
        <v>1146</v>
      </c>
      <c s="18" t="s">
        <v>59</v>
      </c>
      <c s="24" t="s">
        <v>1147</v>
      </c>
      <c s="25" t="s">
        <v>77</v>
      </c>
      <c s="26">
        <v>6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1151</v>
      </c>
    </row>
    <row r="135" spans="1:5" ht="25.5">
      <c r="A135" s="30" t="s">
        <v>46</v>
      </c>
      <c r="E135" s="31" t="s">
        <v>1152</v>
      </c>
    </row>
    <row r="136" spans="1:5" ht="242.25">
      <c r="A136" t="s">
        <v>48</v>
      </c>
      <c r="E136" s="29" t="s">
        <v>1150</v>
      </c>
    </row>
    <row r="137" spans="1:16" ht="12.75">
      <c r="A137" s="18" t="s">
        <v>39</v>
      </c>
      <c s="23" t="s">
        <v>294</v>
      </c>
      <c s="23" t="s">
        <v>1146</v>
      </c>
      <c s="18" t="s">
        <v>492</v>
      </c>
      <c s="24" t="s">
        <v>1147</v>
      </c>
      <c s="25" t="s">
        <v>77</v>
      </c>
      <c s="26">
        <v>3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1153</v>
      </c>
    </row>
    <row r="139" spans="1:5" ht="25.5">
      <c r="A139" s="30" t="s">
        <v>46</v>
      </c>
      <c r="E139" s="31" t="s">
        <v>1154</v>
      </c>
    </row>
    <row r="140" spans="1:5" ht="242.25">
      <c r="A140" t="s">
        <v>48</v>
      </c>
      <c r="E140" s="29" t="s">
        <v>1150</v>
      </c>
    </row>
    <row r="141" spans="1:16" ht="12.75">
      <c r="A141" s="18" t="s">
        <v>39</v>
      </c>
      <c s="23" t="s">
        <v>299</v>
      </c>
      <c s="23" t="s">
        <v>1146</v>
      </c>
      <c s="18" t="s">
        <v>1155</v>
      </c>
      <c s="24" t="s">
        <v>1147</v>
      </c>
      <c s="25" t="s">
        <v>77</v>
      </c>
      <c s="26">
        <v>3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1156</v>
      </c>
    </row>
    <row r="143" spans="1:5" ht="25.5">
      <c r="A143" s="30" t="s">
        <v>46</v>
      </c>
      <c r="E143" s="31" t="s">
        <v>1154</v>
      </c>
    </row>
    <row r="144" spans="1:5" ht="242.25">
      <c r="A144" t="s">
        <v>48</v>
      </c>
      <c r="E144" s="29" t="s">
        <v>1150</v>
      </c>
    </row>
    <row r="145" spans="1:16" ht="12.75">
      <c r="A145" s="18" t="s">
        <v>39</v>
      </c>
      <c s="23" t="s">
        <v>305</v>
      </c>
      <c s="23" t="s">
        <v>1157</v>
      </c>
      <c s="18" t="s">
        <v>55</v>
      </c>
      <c s="24" t="s">
        <v>1158</v>
      </c>
      <c s="25" t="s">
        <v>77</v>
      </c>
      <c s="26">
        <v>1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1159</v>
      </c>
    </row>
    <row r="147" spans="1:5" ht="25.5">
      <c r="A147" s="30" t="s">
        <v>46</v>
      </c>
      <c r="E147" s="31" t="s">
        <v>1160</v>
      </c>
    </row>
    <row r="148" spans="1:5" ht="242.25">
      <c r="A148" t="s">
        <v>48</v>
      </c>
      <c r="E148" s="29" t="s">
        <v>1150</v>
      </c>
    </row>
    <row r="149" spans="1:16" ht="12.75">
      <c r="A149" s="18" t="s">
        <v>39</v>
      </c>
      <c s="23" t="s">
        <v>311</v>
      </c>
      <c s="23" t="s">
        <v>1157</v>
      </c>
      <c s="18" t="s">
        <v>59</v>
      </c>
      <c s="24" t="s">
        <v>1158</v>
      </c>
      <c s="25" t="s">
        <v>77</v>
      </c>
      <c s="26">
        <v>1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44</v>
      </c>
      <c r="E150" s="29" t="s">
        <v>1161</v>
      </c>
    </row>
    <row r="151" spans="1:5" ht="25.5">
      <c r="A151" s="30" t="s">
        <v>46</v>
      </c>
      <c r="E151" s="31" t="s">
        <v>1160</v>
      </c>
    </row>
    <row r="152" spans="1:5" ht="242.25">
      <c r="A152" t="s">
        <v>48</v>
      </c>
      <c r="E152" s="29" t="s">
        <v>1150</v>
      </c>
    </row>
    <row r="153" spans="1:16" ht="12.75">
      <c r="A153" s="18" t="s">
        <v>39</v>
      </c>
      <c s="23" t="s">
        <v>317</v>
      </c>
      <c s="23" t="s">
        <v>1157</v>
      </c>
      <c s="18" t="s">
        <v>492</v>
      </c>
      <c s="24" t="s">
        <v>1158</v>
      </c>
      <c s="25" t="s">
        <v>77</v>
      </c>
      <c s="26">
        <v>1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1162</v>
      </c>
    </row>
    <row r="155" spans="1:5" ht="25.5">
      <c r="A155" s="30" t="s">
        <v>46</v>
      </c>
      <c r="E155" s="31" t="s">
        <v>1160</v>
      </c>
    </row>
    <row r="156" spans="1:5" ht="242.25">
      <c r="A156" t="s">
        <v>48</v>
      </c>
      <c r="E156" s="29" t="s">
        <v>1150</v>
      </c>
    </row>
    <row r="157" spans="1:16" ht="12.75">
      <c r="A157" s="18" t="s">
        <v>39</v>
      </c>
      <c s="23" t="s">
        <v>322</v>
      </c>
      <c s="23" t="s">
        <v>1163</v>
      </c>
      <c s="18" t="s">
        <v>41</v>
      </c>
      <c s="24" t="s">
        <v>1164</v>
      </c>
      <c s="25" t="s">
        <v>77</v>
      </c>
      <c s="26">
        <v>1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44</v>
      </c>
      <c r="E158" s="29" t="s">
        <v>1165</v>
      </c>
    </row>
    <row r="159" spans="1:5" ht="25.5">
      <c r="A159" s="30" t="s">
        <v>46</v>
      </c>
      <c r="E159" s="31" t="s">
        <v>1166</v>
      </c>
    </row>
    <row r="160" spans="1:5" ht="408">
      <c r="A160" t="s">
        <v>48</v>
      </c>
      <c r="E160" s="29" t="s">
        <v>1167</v>
      </c>
    </row>
    <row r="161" spans="1:16" ht="12.75">
      <c r="A161" s="18" t="s">
        <v>39</v>
      </c>
      <c s="23" t="s">
        <v>329</v>
      </c>
      <c s="23" t="s">
        <v>1168</v>
      </c>
      <c s="18" t="s">
        <v>41</v>
      </c>
      <c s="24" t="s">
        <v>1169</v>
      </c>
      <c s="25" t="s">
        <v>168</v>
      </c>
      <c s="26">
        <v>414.02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44</v>
      </c>
      <c r="E162" s="29" t="s">
        <v>41</v>
      </c>
    </row>
    <row r="163" spans="1:5" ht="25.5">
      <c r="A163" s="30" t="s">
        <v>46</v>
      </c>
      <c r="E163" s="31" t="s">
        <v>1170</v>
      </c>
    </row>
    <row r="164" spans="1:5" ht="51">
      <c r="A164" t="s">
        <v>48</v>
      </c>
      <c r="E164" s="29" t="s">
        <v>1171</v>
      </c>
    </row>
    <row r="165" spans="1:16" ht="12.75">
      <c r="A165" s="18" t="s">
        <v>39</v>
      </c>
      <c s="23" t="s">
        <v>335</v>
      </c>
      <c s="23" t="s">
        <v>1172</v>
      </c>
      <c s="18" t="s">
        <v>41</v>
      </c>
      <c s="24" t="s">
        <v>1173</v>
      </c>
      <c s="25" t="s">
        <v>168</v>
      </c>
      <c s="26">
        <v>38.05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44</v>
      </c>
      <c r="E166" s="29" t="s">
        <v>41</v>
      </c>
    </row>
    <row r="167" spans="1:5" ht="25.5">
      <c r="A167" s="30" t="s">
        <v>46</v>
      </c>
      <c r="E167" s="31" t="s">
        <v>1174</v>
      </c>
    </row>
    <row r="168" spans="1:5" ht="51">
      <c r="A168" t="s">
        <v>48</v>
      </c>
      <c r="E168" s="29" t="s">
        <v>1171</v>
      </c>
    </row>
    <row r="169" spans="1:16" ht="12.75">
      <c r="A169" s="18" t="s">
        <v>39</v>
      </c>
      <c s="23" t="s">
        <v>340</v>
      </c>
      <c s="23" t="s">
        <v>1175</v>
      </c>
      <c s="18" t="s">
        <v>41</v>
      </c>
      <c s="24" t="s">
        <v>1176</v>
      </c>
      <c s="25" t="s">
        <v>168</v>
      </c>
      <c s="26">
        <v>452.07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41</v>
      </c>
    </row>
    <row r="171" spans="1:5" ht="12.75">
      <c r="A171" s="30" t="s">
        <v>46</v>
      </c>
      <c r="E171" s="31" t="s">
        <v>1177</v>
      </c>
    </row>
    <row r="172" spans="1:5" ht="25.5">
      <c r="A172" t="s">
        <v>48</v>
      </c>
      <c r="E172" s="29" t="s">
        <v>1178</v>
      </c>
    </row>
    <row r="173" spans="1:16" ht="12.75">
      <c r="A173" s="18" t="s">
        <v>39</v>
      </c>
      <c s="23" t="s">
        <v>345</v>
      </c>
      <c s="23" t="s">
        <v>743</v>
      </c>
      <c s="18" t="s">
        <v>41</v>
      </c>
      <c s="24" t="s">
        <v>744</v>
      </c>
      <c s="25" t="s">
        <v>77</v>
      </c>
      <c s="26">
        <v>36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38.25">
      <c r="A174" s="28" t="s">
        <v>44</v>
      </c>
      <c r="E174" s="29" t="s">
        <v>1179</v>
      </c>
    </row>
    <row r="175" spans="1:5" ht="25.5">
      <c r="A175" s="30" t="s">
        <v>46</v>
      </c>
      <c r="E175" s="31" t="s">
        <v>1180</v>
      </c>
    </row>
    <row r="176" spans="1:5" ht="12.75">
      <c r="A176" t="s">
        <v>48</v>
      </c>
      <c r="E176" s="29" t="s">
        <v>747</v>
      </c>
    </row>
    <row r="177" spans="1:18" ht="12.75" customHeight="1">
      <c r="A177" s="5" t="s">
        <v>37</v>
      </c>
      <c s="5"/>
      <c s="35" t="s">
        <v>34</v>
      </c>
      <c s="5"/>
      <c s="21" t="s">
        <v>124</v>
      </c>
      <c s="5"/>
      <c s="5"/>
      <c s="5"/>
      <c s="36">
        <f>0+Q177</f>
      </c>
      <c r="O177">
        <f>0+R177</f>
      </c>
      <c r="Q177">
        <f>0+I178+I182+I186+I190+I194+I198+I202</f>
      </c>
      <c>
        <f>0+O178+O182+O186+O190+O194+O198+O202</f>
      </c>
    </row>
    <row r="178" spans="1:16" ht="12.75">
      <c r="A178" s="18" t="s">
        <v>39</v>
      </c>
      <c s="23" t="s">
        <v>350</v>
      </c>
      <c s="23" t="s">
        <v>536</v>
      </c>
      <c s="18" t="s">
        <v>41</v>
      </c>
      <c s="24" t="s">
        <v>537</v>
      </c>
      <c s="25" t="s">
        <v>149</v>
      </c>
      <c s="26">
        <v>10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44</v>
      </c>
      <c r="E179" s="29" t="s">
        <v>41</v>
      </c>
    </row>
    <row r="180" spans="1:5" ht="25.5">
      <c r="A180" s="30" t="s">
        <v>46</v>
      </c>
      <c r="E180" s="31" t="s">
        <v>1181</v>
      </c>
    </row>
    <row r="181" spans="1:5" ht="102">
      <c r="A181" t="s">
        <v>48</v>
      </c>
      <c r="E181" s="29" t="s">
        <v>539</v>
      </c>
    </row>
    <row r="182" spans="1:16" ht="12.75">
      <c r="A182" s="18" t="s">
        <v>39</v>
      </c>
      <c s="23" t="s">
        <v>356</v>
      </c>
      <c s="23" t="s">
        <v>1182</v>
      </c>
      <c s="18" t="s">
        <v>41</v>
      </c>
      <c s="24" t="s">
        <v>1183</v>
      </c>
      <c s="25" t="s">
        <v>77</v>
      </c>
      <c s="26">
        <v>4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25.5">
      <c r="A183" s="28" t="s">
        <v>44</v>
      </c>
      <c r="E183" s="29" t="s">
        <v>1184</v>
      </c>
    </row>
    <row r="184" spans="1:5" ht="25.5">
      <c r="A184" s="30" t="s">
        <v>46</v>
      </c>
      <c r="E184" s="31" t="s">
        <v>1185</v>
      </c>
    </row>
    <row r="185" spans="1:5" ht="89.25">
      <c r="A185" t="s">
        <v>48</v>
      </c>
      <c r="E185" s="29" t="s">
        <v>543</v>
      </c>
    </row>
    <row r="186" spans="1:16" ht="12.75">
      <c r="A186" s="18" t="s">
        <v>39</v>
      </c>
      <c s="23" t="s">
        <v>363</v>
      </c>
      <c s="23" t="s">
        <v>1186</v>
      </c>
      <c s="18" t="s">
        <v>41</v>
      </c>
      <c s="24" t="s">
        <v>1187</v>
      </c>
      <c s="25" t="s">
        <v>168</v>
      </c>
      <c s="26">
        <v>5.4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44</v>
      </c>
      <c r="E187" s="29" t="s">
        <v>1188</v>
      </c>
    </row>
    <row r="188" spans="1:5" ht="25.5">
      <c r="A188" s="30" t="s">
        <v>46</v>
      </c>
      <c r="E188" s="31" t="s">
        <v>1189</v>
      </c>
    </row>
    <row r="189" spans="1:5" ht="76.5">
      <c r="A189" t="s">
        <v>48</v>
      </c>
      <c r="E189" s="29" t="s">
        <v>549</v>
      </c>
    </row>
    <row r="190" spans="1:16" ht="12.75">
      <c r="A190" s="18" t="s">
        <v>39</v>
      </c>
      <c s="23" t="s">
        <v>369</v>
      </c>
      <c s="23" t="s">
        <v>545</v>
      </c>
      <c s="18" t="s">
        <v>41</v>
      </c>
      <c s="24" t="s">
        <v>546</v>
      </c>
      <c s="25" t="s">
        <v>168</v>
      </c>
      <c s="26">
        <v>2.8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44</v>
      </c>
      <c r="E191" s="29" t="s">
        <v>1190</v>
      </c>
    </row>
    <row r="192" spans="1:5" ht="25.5">
      <c r="A192" s="30" t="s">
        <v>46</v>
      </c>
      <c r="E192" s="31" t="s">
        <v>1191</v>
      </c>
    </row>
    <row r="193" spans="1:5" ht="76.5">
      <c r="A193" t="s">
        <v>48</v>
      </c>
      <c r="E193" s="29" t="s">
        <v>549</v>
      </c>
    </row>
    <row r="194" spans="1:16" ht="12.75">
      <c r="A194" s="18" t="s">
        <v>39</v>
      </c>
      <c s="23" t="s">
        <v>373</v>
      </c>
      <c s="23" t="s">
        <v>1192</v>
      </c>
      <c s="18" t="s">
        <v>41</v>
      </c>
      <c s="24" t="s">
        <v>1193</v>
      </c>
      <c s="25" t="s">
        <v>168</v>
      </c>
      <c s="26">
        <v>212.01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44</v>
      </c>
      <c r="E195" s="29" t="s">
        <v>1194</v>
      </c>
    </row>
    <row r="196" spans="1:5" ht="25.5">
      <c r="A196" s="30" t="s">
        <v>46</v>
      </c>
      <c r="E196" s="31" t="s">
        <v>1195</v>
      </c>
    </row>
    <row r="197" spans="1:5" ht="76.5">
      <c r="A197" t="s">
        <v>48</v>
      </c>
      <c r="E197" s="29" t="s">
        <v>549</v>
      </c>
    </row>
    <row r="198" spans="1:16" ht="12.75">
      <c r="A198" s="18" t="s">
        <v>39</v>
      </c>
      <c s="23" t="s">
        <v>378</v>
      </c>
      <c s="23" t="s">
        <v>1196</v>
      </c>
      <c s="18" t="s">
        <v>41</v>
      </c>
      <c s="24" t="s">
        <v>1197</v>
      </c>
      <c s="25" t="s">
        <v>168</v>
      </c>
      <c s="26">
        <v>58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44</v>
      </c>
      <c r="E199" s="29" t="s">
        <v>1198</v>
      </c>
    </row>
    <row r="200" spans="1:5" ht="25.5">
      <c r="A200" s="30" t="s">
        <v>46</v>
      </c>
      <c r="E200" s="31" t="s">
        <v>1199</v>
      </c>
    </row>
    <row r="201" spans="1:5" ht="76.5">
      <c r="A201" t="s">
        <v>48</v>
      </c>
      <c r="E201" s="29" t="s">
        <v>549</v>
      </c>
    </row>
    <row r="202" spans="1:16" ht="12.75">
      <c r="A202" s="18" t="s">
        <v>39</v>
      </c>
      <c s="23" t="s">
        <v>384</v>
      </c>
      <c s="23" t="s">
        <v>1200</v>
      </c>
      <c s="18" t="s">
        <v>41</v>
      </c>
      <c s="24" t="s">
        <v>1201</v>
      </c>
      <c s="25" t="s">
        <v>168</v>
      </c>
      <c s="26">
        <v>17.5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1198</v>
      </c>
    </row>
    <row r="204" spans="1:5" ht="25.5">
      <c r="A204" s="30" t="s">
        <v>46</v>
      </c>
      <c r="E204" s="31" t="s">
        <v>1202</v>
      </c>
    </row>
    <row r="205" spans="1:5" ht="76.5">
      <c r="A205" t="s">
        <v>48</v>
      </c>
      <c r="E205" s="29" t="s">
        <v>549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0+O9+O22+O31+O36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1203</v>
      </c>
      <c s="32">
        <f>0+I9+I22+I31+I36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1203</v>
      </c>
      <c s="5"/>
      <c s="14" t="s">
        <v>1204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807</v>
      </c>
      <c s="18" t="s">
        <v>55</v>
      </c>
      <c s="24" t="s">
        <v>808</v>
      </c>
      <c s="25" t="s">
        <v>94</v>
      </c>
      <c s="26">
        <v>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1205</v>
      </c>
    </row>
    <row r="12" spans="1:5" ht="25.5">
      <c r="A12" s="30" t="s">
        <v>46</v>
      </c>
      <c r="E12" s="31" t="s">
        <v>1206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811</v>
      </c>
      <c s="18" t="s">
        <v>55</v>
      </c>
      <c s="24" t="s">
        <v>812</v>
      </c>
      <c s="25" t="s">
        <v>94</v>
      </c>
      <c s="26">
        <v>48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1207</v>
      </c>
    </row>
    <row r="16" spans="1:5" ht="25.5">
      <c r="A16" s="30" t="s">
        <v>46</v>
      </c>
      <c r="E16" s="31" t="s">
        <v>1206</v>
      </c>
    </row>
    <row r="17" spans="1:5" ht="12.75">
      <c r="A17" t="s">
        <v>48</v>
      </c>
      <c r="E17" s="29" t="s">
        <v>49</v>
      </c>
    </row>
    <row r="18" spans="1:16" ht="12.75">
      <c r="A18" s="18" t="s">
        <v>39</v>
      </c>
      <c s="23" t="s">
        <v>16</v>
      </c>
      <c s="23" t="s">
        <v>40</v>
      </c>
      <c s="18" t="s">
        <v>55</v>
      </c>
      <c s="24" t="s">
        <v>42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44</v>
      </c>
      <c r="E19" s="29" t="s">
        <v>1208</v>
      </c>
    </row>
    <row r="20" spans="1:5" ht="12.75">
      <c r="A20" s="30" t="s">
        <v>46</v>
      </c>
      <c r="E20" s="31" t="s">
        <v>47</v>
      </c>
    </row>
    <row r="21" spans="1:5" ht="12.75">
      <c r="A21" t="s">
        <v>48</v>
      </c>
      <c r="E21" s="29" t="s">
        <v>49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</f>
      </c>
      <c>
        <f>0+O23+O27</f>
      </c>
    </row>
    <row r="23" spans="1:16" ht="25.5">
      <c r="A23" s="18" t="s">
        <v>39</v>
      </c>
      <c s="23" t="s">
        <v>27</v>
      </c>
      <c s="23" t="s">
        <v>153</v>
      </c>
      <c s="18" t="s">
        <v>41</v>
      </c>
      <c s="24" t="s">
        <v>154</v>
      </c>
      <c s="25" t="s">
        <v>149</v>
      </c>
      <c s="26">
        <v>300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1209</v>
      </c>
    </row>
    <row r="25" spans="1:5" ht="12.75">
      <c r="A25" s="30" t="s">
        <v>46</v>
      </c>
      <c r="E25" s="31" t="s">
        <v>1210</v>
      </c>
    </row>
    <row r="26" spans="1:5" ht="63.75">
      <c r="A26" t="s">
        <v>48</v>
      </c>
      <c r="E26" s="29" t="s">
        <v>670</v>
      </c>
    </row>
    <row r="27" spans="1:16" ht="12.75">
      <c r="A27" s="18" t="s">
        <v>39</v>
      </c>
      <c s="23" t="s">
        <v>29</v>
      </c>
      <c s="23" t="s">
        <v>1211</v>
      </c>
      <c s="18" t="s">
        <v>55</v>
      </c>
      <c s="24" t="s">
        <v>1212</v>
      </c>
      <c s="25" t="s">
        <v>149</v>
      </c>
      <c s="26">
        <v>300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1213</v>
      </c>
    </row>
    <row r="29" spans="1:5" ht="12.75">
      <c r="A29" s="30" t="s">
        <v>46</v>
      </c>
      <c r="E29" s="31" t="s">
        <v>1210</v>
      </c>
    </row>
    <row r="30" spans="1:5" ht="267.75">
      <c r="A30" t="s">
        <v>48</v>
      </c>
      <c r="E30" s="29" t="s">
        <v>1214</v>
      </c>
    </row>
    <row r="31" spans="1:18" ht="12.75" customHeight="1">
      <c r="A31" s="5" t="s">
        <v>37</v>
      </c>
      <c s="5"/>
      <c s="35" t="s">
        <v>29</v>
      </c>
      <c s="5"/>
      <c s="21" t="s">
        <v>383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8" t="s">
        <v>39</v>
      </c>
      <c s="23" t="s">
        <v>31</v>
      </c>
      <c s="23" t="s">
        <v>1215</v>
      </c>
      <c s="18" t="s">
        <v>55</v>
      </c>
      <c s="24" t="s">
        <v>1216</v>
      </c>
      <c s="25" t="s">
        <v>149</v>
      </c>
      <c s="26">
        <v>630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38.25">
      <c r="A33" s="28" t="s">
        <v>44</v>
      </c>
      <c r="E33" s="29" t="s">
        <v>1217</v>
      </c>
    </row>
    <row r="34" spans="1:5" ht="51">
      <c r="A34" s="30" t="s">
        <v>46</v>
      </c>
      <c r="E34" s="31" t="s">
        <v>1218</v>
      </c>
    </row>
    <row r="35" spans="1:5" ht="102">
      <c r="A35" t="s">
        <v>48</v>
      </c>
      <c r="E35" s="29" t="s">
        <v>705</v>
      </c>
    </row>
    <row r="36" spans="1:18" ht="12.75" customHeight="1">
      <c r="A36" s="5" t="s">
        <v>37</v>
      </c>
      <c s="5"/>
      <c s="35" t="s">
        <v>34</v>
      </c>
      <c s="5"/>
      <c s="21" t="s">
        <v>124</v>
      </c>
      <c s="5"/>
      <c s="5"/>
      <c s="5"/>
      <c s="36">
        <f>0+Q36</f>
      </c>
      <c r="O36">
        <f>0+R36</f>
      </c>
      <c r="Q36">
        <f>0+I37+I41+I45+I49+I53+I57+I61+I65+I69+I73+I77+I81+I85+I89+I93+I97</f>
      </c>
      <c>
        <f>0+O37+O41+O45+O49+O53+O57+O61+O65+O69+O73+O77+O81+O85+O89+O93+O97</f>
      </c>
    </row>
    <row r="37" spans="1:16" ht="12.75">
      <c r="A37" s="18" t="s">
        <v>39</v>
      </c>
      <c s="23" t="s">
        <v>68</v>
      </c>
      <c s="23" t="s">
        <v>1219</v>
      </c>
      <c s="18" t="s">
        <v>1220</v>
      </c>
      <c s="24" t="s">
        <v>1221</v>
      </c>
      <c s="25" t="s">
        <v>168</v>
      </c>
      <c s="26">
        <v>16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1222</v>
      </c>
    </row>
    <row r="39" spans="1:5" ht="25.5">
      <c r="A39" s="30" t="s">
        <v>46</v>
      </c>
      <c r="E39" s="31" t="s">
        <v>1223</v>
      </c>
    </row>
    <row r="40" spans="1:5" ht="76.5">
      <c r="A40" t="s">
        <v>48</v>
      </c>
      <c r="E40" s="29" t="s">
        <v>1224</v>
      </c>
    </row>
    <row r="41" spans="1:16" ht="12.75">
      <c r="A41" s="18" t="s">
        <v>39</v>
      </c>
      <c s="23" t="s">
        <v>74</v>
      </c>
      <c s="23" t="s">
        <v>1225</v>
      </c>
      <c s="18" t="s">
        <v>41</v>
      </c>
      <c s="24" t="s">
        <v>1226</v>
      </c>
      <c s="25" t="s">
        <v>168</v>
      </c>
      <c s="26">
        <v>16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</v>
      </c>
    </row>
    <row r="43" spans="1:5" ht="25.5">
      <c r="A43" s="30" t="s">
        <v>46</v>
      </c>
      <c r="E43" s="31" t="s">
        <v>1227</v>
      </c>
    </row>
    <row r="44" spans="1:5" ht="38.25">
      <c r="A44" t="s">
        <v>48</v>
      </c>
      <c r="E44" s="29" t="s">
        <v>951</v>
      </c>
    </row>
    <row r="45" spans="1:16" ht="25.5">
      <c r="A45" s="18" t="s">
        <v>39</v>
      </c>
      <c s="23" t="s">
        <v>34</v>
      </c>
      <c s="23" t="s">
        <v>780</v>
      </c>
      <c s="18" t="s">
        <v>1220</v>
      </c>
      <c s="24" t="s">
        <v>781</v>
      </c>
      <c s="25" t="s">
        <v>77</v>
      </c>
      <c s="26">
        <v>60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1222</v>
      </c>
    </row>
    <row r="47" spans="1:5" ht="63.75">
      <c r="A47" s="30" t="s">
        <v>46</v>
      </c>
      <c r="E47" s="31" t="s">
        <v>1228</v>
      </c>
    </row>
    <row r="48" spans="1:5" ht="38.25">
      <c r="A48" t="s">
        <v>48</v>
      </c>
      <c r="E48" s="29" t="s">
        <v>1229</v>
      </c>
    </row>
    <row r="49" spans="1:16" ht="12.75">
      <c r="A49" s="18" t="s">
        <v>39</v>
      </c>
      <c s="23" t="s">
        <v>36</v>
      </c>
      <c s="23" t="s">
        <v>125</v>
      </c>
      <c s="18" t="s">
        <v>41</v>
      </c>
      <c s="24" t="s">
        <v>126</v>
      </c>
      <c s="25" t="s">
        <v>77</v>
      </c>
      <c s="26">
        <v>60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63.75">
      <c r="A51" s="30" t="s">
        <v>46</v>
      </c>
      <c r="E51" s="31" t="s">
        <v>1230</v>
      </c>
    </row>
    <row r="52" spans="1:5" ht="25.5">
      <c r="A52" t="s">
        <v>48</v>
      </c>
      <c r="E52" s="29" t="s">
        <v>128</v>
      </c>
    </row>
    <row r="53" spans="1:16" ht="12.75">
      <c r="A53" s="18" t="s">
        <v>39</v>
      </c>
      <c s="23" t="s">
        <v>129</v>
      </c>
      <c s="23" t="s">
        <v>1231</v>
      </c>
      <c s="18" t="s">
        <v>1220</v>
      </c>
      <c s="24" t="s">
        <v>1232</v>
      </c>
      <c s="25" t="s">
        <v>77</v>
      </c>
      <c s="26">
        <v>16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44</v>
      </c>
      <c r="E54" s="29" t="s">
        <v>1233</v>
      </c>
    </row>
    <row r="55" spans="1:5" ht="63.75">
      <c r="A55" s="30" t="s">
        <v>46</v>
      </c>
      <c r="E55" s="31" t="s">
        <v>1234</v>
      </c>
    </row>
    <row r="56" spans="1:5" ht="38.25">
      <c r="A56" t="s">
        <v>48</v>
      </c>
      <c r="E56" s="29" t="s">
        <v>1235</v>
      </c>
    </row>
    <row r="57" spans="1:16" ht="12.75">
      <c r="A57" s="18" t="s">
        <v>39</v>
      </c>
      <c s="23" t="s">
        <v>184</v>
      </c>
      <c s="23" t="s">
        <v>1236</v>
      </c>
      <c s="18" t="s">
        <v>41</v>
      </c>
      <c s="24" t="s">
        <v>1237</v>
      </c>
      <c s="25" t="s">
        <v>77</v>
      </c>
      <c s="26">
        <v>20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41</v>
      </c>
    </row>
    <row r="59" spans="1:5" ht="63.75">
      <c r="A59" s="30" t="s">
        <v>46</v>
      </c>
      <c r="E59" s="31" t="s">
        <v>1238</v>
      </c>
    </row>
    <row r="60" spans="1:5" ht="25.5">
      <c r="A60" t="s">
        <v>48</v>
      </c>
      <c r="E60" s="29" t="s">
        <v>128</v>
      </c>
    </row>
    <row r="61" spans="1:16" ht="12.75">
      <c r="A61" s="18" t="s">
        <v>39</v>
      </c>
      <c s="23" t="s">
        <v>190</v>
      </c>
      <c s="23" t="s">
        <v>1239</v>
      </c>
      <c s="18" t="s">
        <v>41</v>
      </c>
      <c s="24" t="s">
        <v>1240</v>
      </c>
      <c s="25" t="s">
        <v>94</v>
      </c>
      <c s="26">
        <v>42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41</v>
      </c>
    </row>
    <row r="63" spans="1:5" ht="38.25">
      <c r="A63" s="30" t="s">
        <v>46</v>
      </c>
      <c r="E63" s="31" t="s">
        <v>1241</v>
      </c>
    </row>
    <row r="64" spans="1:5" ht="38.25">
      <c r="A64" t="s">
        <v>48</v>
      </c>
      <c r="E64" s="29" t="s">
        <v>1242</v>
      </c>
    </row>
    <row r="65" spans="1:16" ht="12.75">
      <c r="A65" s="18" t="s">
        <v>39</v>
      </c>
      <c s="23" t="s">
        <v>192</v>
      </c>
      <c s="23" t="s">
        <v>1243</v>
      </c>
      <c s="18" t="s">
        <v>41</v>
      </c>
      <c s="24" t="s">
        <v>1244</v>
      </c>
      <c s="25" t="s">
        <v>94</v>
      </c>
      <c s="26">
        <v>14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25.5">
      <c r="A67" s="30" t="s">
        <v>46</v>
      </c>
      <c r="E67" s="31" t="s">
        <v>1245</v>
      </c>
    </row>
    <row r="68" spans="1:5" ht="25.5">
      <c r="A68" t="s">
        <v>48</v>
      </c>
      <c r="E68" s="29" t="s">
        <v>1246</v>
      </c>
    </row>
    <row r="69" spans="1:16" ht="12.75">
      <c r="A69" s="18" t="s">
        <v>39</v>
      </c>
      <c s="23" t="s">
        <v>197</v>
      </c>
      <c s="23" t="s">
        <v>1247</v>
      </c>
      <c s="18" t="s">
        <v>1220</v>
      </c>
      <c s="24" t="s">
        <v>1248</v>
      </c>
      <c s="25" t="s">
        <v>77</v>
      </c>
      <c s="26">
        <v>2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25.5">
      <c r="A70" s="28" t="s">
        <v>44</v>
      </c>
      <c r="E70" s="29" t="s">
        <v>1249</v>
      </c>
    </row>
    <row r="71" spans="1:5" ht="25.5">
      <c r="A71" s="30" t="s">
        <v>46</v>
      </c>
      <c r="E71" s="31" t="s">
        <v>1250</v>
      </c>
    </row>
    <row r="72" spans="1:5" ht="76.5">
      <c r="A72" t="s">
        <v>48</v>
      </c>
      <c r="E72" s="29" t="s">
        <v>1251</v>
      </c>
    </row>
    <row r="73" spans="1:16" ht="12.75">
      <c r="A73" s="18" t="s">
        <v>39</v>
      </c>
      <c s="23" t="s">
        <v>203</v>
      </c>
      <c s="23" t="s">
        <v>1252</v>
      </c>
      <c s="18" t="s">
        <v>41</v>
      </c>
      <c s="24" t="s">
        <v>1253</v>
      </c>
      <c s="25" t="s">
        <v>77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41</v>
      </c>
    </row>
    <row r="75" spans="1:5" ht="12.75">
      <c r="A75" s="30" t="s">
        <v>46</v>
      </c>
      <c r="E75" s="31" t="s">
        <v>79</v>
      </c>
    </row>
    <row r="76" spans="1:5" ht="25.5">
      <c r="A76" t="s">
        <v>48</v>
      </c>
      <c r="E76" s="29" t="s">
        <v>1254</v>
      </c>
    </row>
    <row r="77" spans="1:16" ht="12.75">
      <c r="A77" s="18" t="s">
        <v>39</v>
      </c>
      <c s="23" t="s">
        <v>209</v>
      </c>
      <c s="23" t="s">
        <v>1255</v>
      </c>
      <c s="18" t="s">
        <v>1220</v>
      </c>
      <c s="24" t="s">
        <v>1256</v>
      </c>
      <c s="25" t="s">
        <v>77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1222</v>
      </c>
    </row>
    <row r="79" spans="1:5" ht="25.5">
      <c r="A79" s="30" t="s">
        <v>46</v>
      </c>
      <c r="E79" s="31" t="s">
        <v>1257</v>
      </c>
    </row>
    <row r="80" spans="1:5" ht="63.75">
      <c r="A80" t="s">
        <v>48</v>
      </c>
      <c r="E80" s="29" t="s">
        <v>1258</v>
      </c>
    </row>
    <row r="81" spans="1:16" ht="12.75">
      <c r="A81" s="18" t="s">
        <v>39</v>
      </c>
      <c s="23" t="s">
        <v>213</v>
      </c>
      <c s="23" t="s">
        <v>1259</v>
      </c>
      <c s="18" t="s">
        <v>41</v>
      </c>
      <c s="24" t="s">
        <v>1260</v>
      </c>
      <c s="25" t="s">
        <v>77</v>
      </c>
      <c s="26">
        <v>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41</v>
      </c>
    </row>
    <row r="83" spans="1:5" ht="12.75">
      <c r="A83" s="30" t="s">
        <v>46</v>
      </c>
      <c r="E83" s="31" t="s">
        <v>1261</v>
      </c>
    </row>
    <row r="84" spans="1:5" ht="25.5">
      <c r="A84" t="s">
        <v>48</v>
      </c>
      <c r="E84" s="29" t="s">
        <v>1254</v>
      </c>
    </row>
    <row r="85" spans="1:16" ht="12.75">
      <c r="A85" s="18" t="s">
        <v>39</v>
      </c>
      <c s="23" t="s">
        <v>219</v>
      </c>
      <c s="23" t="s">
        <v>1262</v>
      </c>
      <c s="18" t="s">
        <v>1220</v>
      </c>
      <c s="24" t="s">
        <v>1263</v>
      </c>
      <c s="25" t="s">
        <v>77</v>
      </c>
      <c s="26">
        <v>208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1222</v>
      </c>
    </row>
    <row r="87" spans="1:5" ht="63.75">
      <c r="A87" s="30" t="s">
        <v>46</v>
      </c>
      <c r="E87" s="31" t="s">
        <v>1264</v>
      </c>
    </row>
    <row r="88" spans="1:5" ht="63.75">
      <c r="A88" t="s">
        <v>48</v>
      </c>
      <c r="E88" s="29" t="s">
        <v>1258</v>
      </c>
    </row>
    <row r="89" spans="1:16" ht="12.75">
      <c r="A89" s="18" t="s">
        <v>39</v>
      </c>
      <c s="23" t="s">
        <v>223</v>
      </c>
      <c s="23" t="s">
        <v>1265</v>
      </c>
      <c s="18" t="s">
        <v>41</v>
      </c>
      <c s="24" t="s">
        <v>1266</v>
      </c>
      <c s="25" t="s">
        <v>77</v>
      </c>
      <c s="26">
        <v>208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41</v>
      </c>
    </row>
    <row r="91" spans="1:5" ht="63.75">
      <c r="A91" s="30" t="s">
        <v>46</v>
      </c>
      <c r="E91" s="31" t="s">
        <v>1264</v>
      </c>
    </row>
    <row r="92" spans="1:5" ht="25.5">
      <c r="A92" t="s">
        <v>48</v>
      </c>
      <c r="E92" s="29" t="s">
        <v>1254</v>
      </c>
    </row>
    <row r="93" spans="1:16" ht="12.75">
      <c r="A93" s="18" t="s">
        <v>39</v>
      </c>
      <c s="23" t="s">
        <v>229</v>
      </c>
      <c s="23" t="s">
        <v>1267</v>
      </c>
      <c s="18" t="s">
        <v>1220</v>
      </c>
      <c s="24" t="s">
        <v>1268</v>
      </c>
      <c s="25" t="s">
        <v>77</v>
      </c>
      <c s="26">
        <v>104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1222</v>
      </c>
    </row>
    <row r="95" spans="1:5" ht="63.75">
      <c r="A95" s="30" t="s">
        <v>46</v>
      </c>
      <c r="E95" s="31" t="s">
        <v>1269</v>
      </c>
    </row>
    <row r="96" spans="1:5" ht="63.75">
      <c r="A96" t="s">
        <v>48</v>
      </c>
      <c r="E96" s="29" t="s">
        <v>1258</v>
      </c>
    </row>
    <row r="97" spans="1:16" ht="12.75">
      <c r="A97" s="18" t="s">
        <v>39</v>
      </c>
      <c s="23" t="s">
        <v>235</v>
      </c>
      <c s="23" t="s">
        <v>1270</v>
      </c>
      <c s="18" t="s">
        <v>41</v>
      </c>
      <c s="24" t="s">
        <v>1271</v>
      </c>
      <c s="25" t="s">
        <v>77</v>
      </c>
      <c s="26">
        <v>104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63.75">
      <c r="A99" s="30" t="s">
        <v>46</v>
      </c>
      <c r="E99" s="31" t="s">
        <v>1269</v>
      </c>
    </row>
    <row r="100" spans="1:5" ht="25.5">
      <c r="A100" t="s">
        <v>48</v>
      </c>
      <c r="E100" s="29" t="s">
        <v>1254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81</v>
      </c>
      <c s="32">
        <f>0+I9+I18+I47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81</v>
      </c>
      <c s="5"/>
      <c s="14" t="s">
        <v>82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83</v>
      </c>
      <c s="18" t="s">
        <v>41</v>
      </c>
      <c s="24" t="s">
        <v>84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89.25">
      <c r="A11" s="28" t="s">
        <v>44</v>
      </c>
      <c r="E11" s="29" t="s">
        <v>85</v>
      </c>
    </row>
    <row r="12" spans="1:5" ht="12.75">
      <c r="A12" s="30" t="s">
        <v>46</v>
      </c>
      <c r="E12" s="31" t="s">
        <v>47</v>
      </c>
    </row>
    <row r="13" spans="1:5" ht="12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86</v>
      </c>
      <c s="18" t="s">
        <v>41</v>
      </c>
      <c s="24" t="s">
        <v>87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88</v>
      </c>
    </row>
    <row r="16" spans="1:5" ht="38.25">
      <c r="A16" s="30" t="s">
        <v>46</v>
      </c>
      <c r="E16" s="31" t="s">
        <v>89</v>
      </c>
    </row>
    <row r="17" spans="1:5" ht="12.75">
      <c r="A17" t="s">
        <v>48</v>
      </c>
      <c r="E17" s="29" t="s">
        <v>90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39</v>
      </c>
      <c s="23" t="s">
        <v>16</v>
      </c>
      <c s="23" t="s">
        <v>92</v>
      </c>
      <c s="18" t="s">
        <v>41</v>
      </c>
      <c s="24" t="s">
        <v>93</v>
      </c>
      <c s="25" t="s">
        <v>94</v>
      </c>
      <c s="26">
        <v>320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95</v>
      </c>
    </row>
    <row r="21" spans="1:5" ht="38.25">
      <c r="A21" s="30" t="s">
        <v>46</v>
      </c>
      <c r="E21" s="31" t="s">
        <v>96</v>
      </c>
    </row>
    <row r="22" spans="1:5" ht="38.25">
      <c r="A22" t="s">
        <v>48</v>
      </c>
      <c r="E22" s="29" t="s">
        <v>97</v>
      </c>
    </row>
    <row r="23" spans="1:16" ht="12.75">
      <c r="A23" s="18" t="s">
        <v>39</v>
      </c>
      <c s="23" t="s">
        <v>27</v>
      </c>
      <c s="23" t="s">
        <v>98</v>
      </c>
      <c s="18" t="s">
        <v>41</v>
      </c>
      <c s="24" t="s">
        <v>99</v>
      </c>
      <c s="25" t="s">
        <v>77</v>
      </c>
      <c s="26">
        <v>13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100</v>
      </c>
    </row>
    <row r="25" spans="1:5" ht="38.25">
      <c r="A25" s="30" t="s">
        <v>46</v>
      </c>
      <c r="E25" s="31" t="s">
        <v>101</v>
      </c>
    </row>
    <row r="26" spans="1:5" ht="165.75">
      <c r="A26" t="s">
        <v>48</v>
      </c>
      <c r="E26" s="29" t="s">
        <v>102</v>
      </c>
    </row>
    <row r="27" spans="1:16" ht="12.75">
      <c r="A27" s="18" t="s">
        <v>39</v>
      </c>
      <c s="23" t="s">
        <v>29</v>
      </c>
      <c s="23" t="s">
        <v>103</v>
      </c>
      <c s="18" t="s">
        <v>41</v>
      </c>
      <c s="24" t="s">
        <v>104</v>
      </c>
      <c s="25" t="s">
        <v>77</v>
      </c>
      <c s="26">
        <v>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105</v>
      </c>
    </row>
    <row r="29" spans="1:5" ht="38.25">
      <c r="A29" s="30" t="s">
        <v>46</v>
      </c>
      <c r="E29" s="31" t="s">
        <v>106</v>
      </c>
    </row>
    <row r="30" spans="1:5" ht="165.75">
      <c r="A30" t="s">
        <v>48</v>
      </c>
      <c r="E30" s="29" t="s">
        <v>102</v>
      </c>
    </row>
    <row r="31" spans="1:16" ht="12.75">
      <c r="A31" s="18" t="s">
        <v>39</v>
      </c>
      <c s="23" t="s">
        <v>31</v>
      </c>
      <c s="23" t="s">
        <v>107</v>
      </c>
      <c s="18" t="s">
        <v>41</v>
      </c>
      <c s="24" t="s">
        <v>108</v>
      </c>
      <c s="25" t="s">
        <v>77</v>
      </c>
      <c s="26">
        <v>16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100</v>
      </c>
    </row>
    <row r="33" spans="1:5" ht="38.25">
      <c r="A33" s="30" t="s">
        <v>46</v>
      </c>
      <c r="E33" s="31" t="s">
        <v>109</v>
      </c>
    </row>
    <row r="34" spans="1:5" ht="165.75">
      <c r="A34" t="s">
        <v>48</v>
      </c>
      <c r="E34" s="29" t="s">
        <v>102</v>
      </c>
    </row>
    <row r="35" spans="1:16" ht="12.75">
      <c r="A35" s="18" t="s">
        <v>39</v>
      </c>
      <c s="23" t="s">
        <v>68</v>
      </c>
      <c s="23" t="s">
        <v>110</v>
      </c>
      <c s="18" t="s">
        <v>41</v>
      </c>
      <c s="24" t="s">
        <v>111</v>
      </c>
      <c s="25" t="s">
        <v>77</v>
      </c>
      <c s="26">
        <v>30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112</v>
      </c>
    </row>
    <row r="37" spans="1:5" ht="12.75">
      <c r="A37" s="30" t="s">
        <v>46</v>
      </c>
      <c r="E37" s="31" t="s">
        <v>113</v>
      </c>
    </row>
    <row r="38" spans="1:5" ht="76.5">
      <c r="A38" t="s">
        <v>48</v>
      </c>
      <c r="E38" s="29" t="s">
        <v>114</v>
      </c>
    </row>
    <row r="39" spans="1:16" ht="12.75">
      <c r="A39" s="18" t="s">
        <v>39</v>
      </c>
      <c s="23" t="s">
        <v>74</v>
      </c>
      <c s="23" t="s">
        <v>115</v>
      </c>
      <c s="18" t="s">
        <v>41</v>
      </c>
      <c s="24" t="s">
        <v>116</v>
      </c>
      <c s="25" t="s">
        <v>94</v>
      </c>
      <c s="26">
        <v>70.8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117</v>
      </c>
    </row>
    <row r="41" spans="1:5" ht="63.75">
      <c r="A41" s="30" t="s">
        <v>46</v>
      </c>
      <c r="E41" s="31" t="s">
        <v>118</v>
      </c>
    </row>
    <row r="42" spans="1:5" ht="38.25">
      <c r="A42" t="s">
        <v>48</v>
      </c>
      <c r="E42" s="29" t="s">
        <v>119</v>
      </c>
    </row>
    <row r="43" spans="1:16" ht="12.75">
      <c r="A43" s="18" t="s">
        <v>39</v>
      </c>
      <c s="23" t="s">
        <v>34</v>
      </c>
      <c s="23" t="s">
        <v>120</v>
      </c>
      <c s="18" t="s">
        <v>41</v>
      </c>
      <c s="24" t="s">
        <v>121</v>
      </c>
      <c s="25" t="s">
        <v>77</v>
      </c>
      <c s="26">
        <v>36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51">
      <c r="A45" s="30" t="s">
        <v>46</v>
      </c>
      <c r="E45" s="31" t="s">
        <v>122</v>
      </c>
    </row>
    <row r="46" spans="1:5" ht="89.25">
      <c r="A46" t="s">
        <v>48</v>
      </c>
      <c r="E46" s="29" t="s">
        <v>123</v>
      </c>
    </row>
    <row r="47" spans="1:18" ht="12.75" customHeight="1">
      <c r="A47" s="5" t="s">
        <v>37</v>
      </c>
      <c s="5"/>
      <c s="35" t="s">
        <v>34</v>
      </c>
      <c s="5"/>
      <c s="21" t="s">
        <v>124</v>
      </c>
      <c s="5"/>
      <c s="5"/>
      <c s="5"/>
      <c s="36">
        <f>0+Q47</f>
      </c>
      <c r="O47">
        <f>0+R47</f>
      </c>
      <c r="Q47">
        <f>0+I48+I52</f>
      </c>
      <c>
        <f>0+O48+O52</f>
      </c>
    </row>
    <row r="48" spans="1:16" ht="12.75">
      <c r="A48" s="18" t="s">
        <v>39</v>
      </c>
      <c s="23" t="s">
        <v>36</v>
      </c>
      <c s="23" t="s">
        <v>125</v>
      </c>
      <c s="18" t="s">
        <v>41</v>
      </c>
      <c s="24" t="s">
        <v>126</v>
      </c>
      <c s="25" t="s">
        <v>77</v>
      </c>
      <c s="26">
        <v>19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25.5">
      <c r="A50" s="30" t="s">
        <v>46</v>
      </c>
      <c r="E50" s="31" t="s">
        <v>127</v>
      </c>
    </row>
    <row r="51" spans="1:5" ht="25.5">
      <c r="A51" t="s">
        <v>48</v>
      </c>
      <c r="E51" s="29" t="s">
        <v>128</v>
      </c>
    </row>
    <row r="52" spans="1:16" ht="12.75">
      <c r="A52" s="18" t="s">
        <v>39</v>
      </c>
      <c s="23" t="s">
        <v>129</v>
      </c>
      <c s="23" t="s">
        <v>130</v>
      </c>
      <c s="18" t="s">
        <v>41</v>
      </c>
      <c s="24" t="s">
        <v>131</v>
      </c>
      <c s="25" t="s">
        <v>77</v>
      </c>
      <c s="26">
        <v>11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25.5">
      <c r="A54" s="30" t="s">
        <v>46</v>
      </c>
      <c r="E54" s="31" t="s">
        <v>132</v>
      </c>
    </row>
    <row r="55" spans="1:5" ht="25.5">
      <c r="A55" t="s">
        <v>48</v>
      </c>
      <c r="E55" s="29" t="s">
        <v>128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0+O9+O26+O115+O160+O185+O202+O235+O240+O261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</v>
      </c>
      <c s="32">
        <f>0+I9+I26+I115+I160+I185+I202+I235+I240+I261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133</v>
      </c>
      <c s="5"/>
      <c s="14" t="s">
        <v>134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135</v>
      </c>
      <c s="18" t="s">
        <v>55</v>
      </c>
      <c s="24" t="s">
        <v>136</v>
      </c>
      <c s="25" t="s">
        <v>137</v>
      </c>
      <c s="26">
        <v>2486.245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138</v>
      </c>
    </row>
    <row r="12" spans="1:5" ht="89.25">
      <c r="A12" s="30" t="s">
        <v>46</v>
      </c>
      <c r="E12" s="31" t="s">
        <v>139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135</v>
      </c>
      <c s="18" t="s">
        <v>59</v>
      </c>
      <c s="24" t="s">
        <v>136</v>
      </c>
      <c s="25" t="s">
        <v>137</v>
      </c>
      <c s="26">
        <v>642.4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141</v>
      </c>
    </row>
    <row r="16" spans="1:5" ht="12.75">
      <c r="A16" s="30" t="s">
        <v>46</v>
      </c>
      <c r="E16" s="31" t="s">
        <v>142</v>
      </c>
    </row>
    <row r="17" spans="1:5" ht="25.5">
      <c r="A17" t="s">
        <v>48</v>
      </c>
      <c r="E17" s="29" t="s">
        <v>140</v>
      </c>
    </row>
    <row r="18" spans="1:16" ht="12.75">
      <c r="A18" s="18" t="s">
        <v>39</v>
      </c>
      <c s="23" t="s">
        <v>16</v>
      </c>
      <c s="23" t="s">
        <v>143</v>
      </c>
      <c s="18" t="s">
        <v>41</v>
      </c>
      <c s="24" t="s">
        <v>144</v>
      </c>
      <c s="25" t="s">
        <v>137</v>
      </c>
      <c s="26">
        <v>4693.19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145</v>
      </c>
    </row>
    <row r="20" spans="1:5" ht="76.5">
      <c r="A20" s="30" t="s">
        <v>46</v>
      </c>
      <c r="E20" s="31" t="s">
        <v>146</v>
      </c>
    </row>
    <row r="21" spans="1:5" ht="25.5">
      <c r="A21" t="s">
        <v>48</v>
      </c>
      <c r="E21" s="29" t="s">
        <v>140</v>
      </c>
    </row>
    <row r="22" spans="1:16" ht="12.75">
      <c r="A22" s="18" t="s">
        <v>39</v>
      </c>
      <c s="23" t="s">
        <v>27</v>
      </c>
      <c s="23" t="s">
        <v>147</v>
      </c>
      <c s="18" t="s">
        <v>41</v>
      </c>
      <c s="24" t="s">
        <v>148</v>
      </c>
      <c s="25" t="s">
        <v>149</v>
      </c>
      <c s="26">
        <v>212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150</v>
      </c>
    </row>
    <row r="24" spans="1:5" ht="12.75">
      <c r="A24" s="30" t="s">
        <v>46</v>
      </c>
      <c r="E24" s="31" t="s">
        <v>151</v>
      </c>
    </row>
    <row r="25" spans="1:5" ht="38.25">
      <c r="A25" t="s">
        <v>48</v>
      </c>
      <c r="E25" s="29" t="s">
        <v>152</v>
      </c>
    </row>
    <row r="26" spans="1:18" ht="12.75" customHeight="1">
      <c r="A26" s="5" t="s">
        <v>37</v>
      </c>
      <c s="5"/>
      <c s="35" t="s">
        <v>23</v>
      </c>
      <c s="5"/>
      <c s="21" t="s">
        <v>91</v>
      </c>
      <c s="5"/>
      <c s="5"/>
      <c s="5"/>
      <c s="36">
        <f>0+Q26</f>
      </c>
      <c r="O26">
        <f>0+R26</f>
      </c>
      <c r="Q26">
        <f>0+I27+I31+I35+I39+I43+I47+I51+I55+I59+I63+I67+I71+I75+I79+I83+I87+I91+I95+I99+I103+I107+I111</f>
      </c>
      <c>
        <f>0+O27+O31+O35+O39+O43+O47+O51+O55+O59+O63+O67+O71+O75+O79+O83+O87+O91+O95+O99+O103+O107+O111</f>
      </c>
    </row>
    <row r="27" spans="1:16" ht="25.5">
      <c r="A27" s="18" t="s">
        <v>39</v>
      </c>
      <c s="23" t="s">
        <v>29</v>
      </c>
      <c s="23" t="s">
        <v>153</v>
      </c>
      <c s="18" t="s">
        <v>41</v>
      </c>
      <c s="24" t="s">
        <v>154</v>
      </c>
      <c s="25" t="s">
        <v>149</v>
      </c>
      <c s="26">
        <v>1284.8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44</v>
      </c>
      <c r="E28" s="29" t="s">
        <v>155</v>
      </c>
    </row>
    <row r="29" spans="1:5" ht="51">
      <c r="A29" s="30" t="s">
        <v>46</v>
      </c>
      <c r="E29" s="31" t="s">
        <v>156</v>
      </c>
    </row>
    <row r="30" spans="1:5" ht="63.75">
      <c r="A30" t="s">
        <v>48</v>
      </c>
      <c r="E30" s="29" t="s">
        <v>157</v>
      </c>
    </row>
    <row r="31" spans="1:16" ht="12.75">
      <c r="A31" s="18" t="s">
        <v>39</v>
      </c>
      <c s="23" t="s">
        <v>31</v>
      </c>
      <c s="23" t="s">
        <v>158</v>
      </c>
      <c s="18" t="s">
        <v>41</v>
      </c>
      <c s="24" t="s">
        <v>159</v>
      </c>
      <c s="25" t="s">
        <v>149</v>
      </c>
      <c s="26">
        <v>292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51">
      <c r="A32" s="28" t="s">
        <v>44</v>
      </c>
      <c r="E32" s="29" t="s">
        <v>160</v>
      </c>
    </row>
    <row r="33" spans="1:5" ht="51">
      <c r="A33" s="30" t="s">
        <v>46</v>
      </c>
      <c r="E33" s="31" t="s">
        <v>161</v>
      </c>
    </row>
    <row r="34" spans="1:5" ht="63.75">
      <c r="A34" t="s">
        <v>48</v>
      </c>
      <c r="E34" s="29" t="s">
        <v>157</v>
      </c>
    </row>
    <row r="35" spans="1:16" ht="12.75">
      <c r="A35" s="18" t="s">
        <v>39</v>
      </c>
      <c s="23" t="s">
        <v>68</v>
      </c>
      <c s="23" t="s">
        <v>162</v>
      </c>
      <c s="18" t="s">
        <v>41</v>
      </c>
      <c s="24" t="s">
        <v>163</v>
      </c>
      <c s="25" t="s">
        <v>149</v>
      </c>
      <c s="26">
        <v>10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164</v>
      </c>
    </row>
    <row r="37" spans="1:5" ht="25.5">
      <c r="A37" s="30" t="s">
        <v>46</v>
      </c>
      <c r="E37" s="31" t="s">
        <v>165</v>
      </c>
    </row>
    <row r="38" spans="1:5" ht="63.75">
      <c r="A38" t="s">
        <v>48</v>
      </c>
      <c r="E38" s="29" t="s">
        <v>157</v>
      </c>
    </row>
    <row r="39" spans="1:16" ht="12.75">
      <c r="A39" s="18" t="s">
        <v>39</v>
      </c>
      <c s="23" t="s">
        <v>74</v>
      </c>
      <c s="23" t="s">
        <v>166</v>
      </c>
      <c s="18" t="s">
        <v>41</v>
      </c>
      <c s="24" t="s">
        <v>167</v>
      </c>
      <c s="25" t="s">
        <v>168</v>
      </c>
      <c s="26">
        <v>26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25.5">
      <c r="A41" s="30" t="s">
        <v>46</v>
      </c>
      <c r="E41" s="31" t="s">
        <v>169</v>
      </c>
    </row>
    <row r="42" spans="1:5" ht="63.75">
      <c r="A42" t="s">
        <v>48</v>
      </c>
      <c r="E42" s="29" t="s">
        <v>157</v>
      </c>
    </row>
    <row r="43" spans="1:16" ht="12.75">
      <c r="A43" s="18" t="s">
        <v>39</v>
      </c>
      <c s="23" t="s">
        <v>34</v>
      </c>
      <c s="23" t="s">
        <v>170</v>
      </c>
      <c s="18" t="s">
        <v>41</v>
      </c>
      <c s="24" t="s">
        <v>171</v>
      </c>
      <c s="25" t="s">
        <v>149</v>
      </c>
      <c s="26">
        <v>408.8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51">
      <c r="A44" s="28" t="s">
        <v>44</v>
      </c>
      <c r="E44" s="29" t="s">
        <v>172</v>
      </c>
    </row>
    <row r="45" spans="1:5" ht="51">
      <c r="A45" s="30" t="s">
        <v>46</v>
      </c>
      <c r="E45" s="31" t="s">
        <v>173</v>
      </c>
    </row>
    <row r="46" spans="1:5" ht="63.75">
      <c r="A46" t="s">
        <v>48</v>
      </c>
      <c r="E46" s="29" t="s">
        <v>157</v>
      </c>
    </row>
    <row r="47" spans="1:16" ht="12.75">
      <c r="A47" s="18" t="s">
        <v>39</v>
      </c>
      <c s="23" t="s">
        <v>36</v>
      </c>
      <c s="23" t="s">
        <v>174</v>
      </c>
      <c s="18" t="s">
        <v>41</v>
      </c>
      <c s="24" t="s">
        <v>175</v>
      </c>
      <c s="25" t="s">
        <v>168</v>
      </c>
      <c s="26">
        <v>674.5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176</v>
      </c>
    </row>
    <row r="49" spans="1:5" ht="127.5">
      <c r="A49" s="30" t="s">
        <v>46</v>
      </c>
      <c r="E49" s="31" t="s">
        <v>177</v>
      </c>
    </row>
    <row r="50" spans="1:5" ht="25.5">
      <c r="A50" t="s">
        <v>48</v>
      </c>
      <c r="E50" s="29" t="s">
        <v>178</v>
      </c>
    </row>
    <row r="51" spans="1:16" ht="12.75">
      <c r="A51" s="18" t="s">
        <v>39</v>
      </c>
      <c s="23" t="s">
        <v>129</v>
      </c>
      <c s="23" t="s">
        <v>179</v>
      </c>
      <c s="18" t="s">
        <v>41</v>
      </c>
      <c s="24" t="s">
        <v>180</v>
      </c>
      <c s="25" t="s">
        <v>149</v>
      </c>
      <c s="26">
        <v>1098.88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181</v>
      </c>
    </row>
    <row r="53" spans="1:5" ht="191.25">
      <c r="A53" s="30" t="s">
        <v>46</v>
      </c>
      <c r="E53" s="31" t="s">
        <v>182</v>
      </c>
    </row>
    <row r="54" spans="1:5" ht="382.5">
      <c r="A54" t="s">
        <v>48</v>
      </c>
      <c r="E54" s="29" t="s">
        <v>183</v>
      </c>
    </row>
    <row r="55" spans="1:16" ht="12.75">
      <c r="A55" s="18" t="s">
        <v>39</v>
      </c>
      <c s="23" t="s">
        <v>184</v>
      </c>
      <c s="23" t="s">
        <v>185</v>
      </c>
      <c s="18" t="s">
        <v>55</v>
      </c>
      <c s="24" t="s">
        <v>186</v>
      </c>
      <c s="25" t="s">
        <v>149</v>
      </c>
      <c s="26">
        <v>285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187</v>
      </c>
    </row>
    <row r="57" spans="1:5" ht="12.75">
      <c r="A57" s="30" t="s">
        <v>46</v>
      </c>
      <c r="E57" s="31" t="s">
        <v>188</v>
      </c>
    </row>
    <row r="58" spans="1:5" ht="318.75">
      <c r="A58" t="s">
        <v>48</v>
      </c>
      <c r="E58" s="29" t="s">
        <v>189</v>
      </c>
    </row>
    <row r="59" spans="1:16" ht="12.75">
      <c r="A59" s="18" t="s">
        <v>39</v>
      </c>
      <c s="23" t="s">
        <v>190</v>
      </c>
      <c s="23" t="s">
        <v>185</v>
      </c>
      <c s="18" t="s">
        <v>59</v>
      </c>
      <c s="24" t="s">
        <v>186</v>
      </c>
      <c s="25" t="s">
        <v>149</v>
      </c>
      <c s="26">
        <v>212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191</v>
      </c>
    </row>
    <row r="61" spans="1:5" ht="12.75">
      <c r="A61" s="30" t="s">
        <v>46</v>
      </c>
      <c r="E61" s="31" t="s">
        <v>151</v>
      </c>
    </row>
    <row r="62" spans="1:5" ht="318.75">
      <c r="A62" t="s">
        <v>48</v>
      </c>
      <c r="E62" s="29" t="s">
        <v>189</v>
      </c>
    </row>
    <row r="63" spans="1:16" ht="12.75">
      <c r="A63" s="18" t="s">
        <v>39</v>
      </c>
      <c s="23" t="s">
        <v>192</v>
      </c>
      <c s="23" t="s">
        <v>193</v>
      </c>
      <c s="18" t="s">
        <v>41</v>
      </c>
      <c s="24" t="s">
        <v>194</v>
      </c>
      <c s="25" t="s">
        <v>149</v>
      </c>
      <c s="26">
        <v>733.7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38.25">
      <c r="A65" s="30" t="s">
        <v>46</v>
      </c>
      <c r="E65" s="31" t="s">
        <v>195</v>
      </c>
    </row>
    <row r="66" spans="1:5" ht="318.75">
      <c r="A66" t="s">
        <v>48</v>
      </c>
      <c r="E66" s="29" t="s">
        <v>196</v>
      </c>
    </row>
    <row r="67" spans="1:16" ht="12.75">
      <c r="A67" s="18" t="s">
        <v>39</v>
      </c>
      <c s="23" t="s">
        <v>197</v>
      </c>
      <c s="23" t="s">
        <v>198</v>
      </c>
      <c s="18" t="s">
        <v>41</v>
      </c>
      <c s="24" t="s">
        <v>199</v>
      </c>
      <c s="25" t="s">
        <v>94</v>
      </c>
      <c s="26">
        <v>899.971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200</v>
      </c>
    </row>
    <row r="69" spans="1:5" ht="102">
      <c r="A69" s="30" t="s">
        <v>46</v>
      </c>
      <c r="E69" s="31" t="s">
        <v>201</v>
      </c>
    </row>
    <row r="70" spans="1:5" ht="63.75">
      <c r="A70" t="s">
        <v>48</v>
      </c>
      <c r="E70" s="29" t="s">
        <v>202</v>
      </c>
    </row>
    <row r="71" spans="1:16" ht="12.75">
      <c r="A71" s="18" t="s">
        <v>39</v>
      </c>
      <c s="23" t="s">
        <v>203</v>
      </c>
      <c s="23" t="s">
        <v>204</v>
      </c>
      <c s="18" t="s">
        <v>41</v>
      </c>
      <c s="24" t="s">
        <v>205</v>
      </c>
      <c s="25" t="s">
        <v>149</v>
      </c>
      <c s="26">
        <v>284.5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206</v>
      </c>
    </row>
    <row r="73" spans="1:5" ht="25.5">
      <c r="A73" s="30" t="s">
        <v>46</v>
      </c>
      <c r="E73" s="31" t="s">
        <v>207</v>
      </c>
    </row>
    <row r="74" spans="1:5" ht="63.75">
      <c r="A74" t="s">
        <v>48</v>
      </c>
      <c r="E74" s="29" t="s">
        <v>208</v>
      </c>
    </row>
    <row r="75" spans="1:16" ht="12.75">
      <c r="A75" s="18" t="s">
        <v>39</v>
      </c>
      <c s="23" t="s">
        <v>209</v>
      </c>
      <c s="23" t="s">
        <v>204</v>
      </c>
      <c s="18" t="s">
        <v>210</v>
      </c>
      <c s="24" t="s">
        <v>205</v>
      </c>
      <c s="25" t="s">
        <v>149</v>
      </c>
      <c s="26">
        <v>184.4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211</v>
      </c>
    </row>
    <row r="77" spans="1:5" ht="89.25">
      <c r="A77" s="30" t="s">
        <v>46</v>
      </c>
      <c r="E77" s="31" t="s">
        <v>212</v>
      </c>
    </row>
    <row r="78" spans="1:5" ht="63.75">
      <c r="A78" t="s">
        <v>48</v>
      </c>
      <c r="E78" s="29" t="s">
        <v>208</v>
      </c>
    </row>
    <row r="79" spans="1:16" ht="12.75">
      <c r="A79" s="18" t="s">
        <v>39</v>
      </c>
      <c s="23" t="s">
        <v>213</v>
      </c>
      <c s="23" t="s">
        <v>214</v>
      </c>
      <c s="18" t="s">
        <v>55</v>
      </c>
      <c s="24" t="s">
        <v>215</v>
      </c>
      <c s="25" t="s">
        <v>149</v>
      </c>
      <c s="26">
        <v>91.722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44</v>
      </c>
      <c r="E80" s="29" t="s">
        <v>216</v>
      </c>
    </row>
    <row r="81" spans="1:5" ht="89.25">
      <c r="A81" s="30" t="s">
        <v>46</v>
      </c>
      <c r="E81" s="31" t="s">
        <v>217</v>
      </c>
    </row>
    <row r="82" spans="1:5" ht="318.75">
      <c r="A82" t="s">
        <v>48</v>
      </c>
      <c r="E82" s="29" t="s">
        <v>218</v>
      </c>
    </row>
    <row r="83" spans="1:16" ht="12.75">
      <c r="A83" s="18" t="s">
        <v>39</v>
      </c>
      <c s="23" t="s">
        <v>219</v>
      </c>
      <c s="23" t="s">
        <v>214</v>
      </c>
      <c s="18" t="s">
        <v>59</v>
      </c>
      <c s="24" t="s">
        <v>215</v>
      </c>
      <c s="25" t="s">
        <v>149</v>
      </c>
      <c s="26">
        <v>225.72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220</v>
      </c>
    </row>
    <row r="85" spans="1:5" ht="51">
      <c r="A85" s="30" t="s">
        <v>46</v>
      </c>
      <c r="E85" s="31" t="s">
        <v>221</v>
      </c>
    </row>
    <row r="86" spans="1:5" ht="344.25">
      <c r="A86" t="s">
        <v>48</v>
      </c>
      <c r="E86" s="29" t="s">
        <v>222</v>
      </c>
    </row>
    <row r="87" spans="1:16" ht="12.75">
      <c r="A87" s="18" t="s">
        <v>39</v>
      </c>
      <c s="23" t="s">
        <v>223</v>
      </c>
      <c s="23" t="s">
        <v>224</v>
      </c>
      <c s="18" t="s">
        <v>41</v>
      </c>
      <c s="24" t="s">
        <v>225</v>
      </c>
      <c s="25" t="s">
        <v>149</v>
      </c>
      <c s="26">
        <v>284.5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226</v>
      </c>
    </row>
    <row r="89" spans="1:5" ht="12.75">
      <c r="A89" s="30" t="s">
        <v>46</v>
      </c>
      <c r="E89" s="31" t="s">
        <v>227</v>
      </c>
    </row>
    <row r="90" spans="1:5" ht="191.25">
      <c r="A90" t="s">
        <v>48</v>
      </c>
      <c r="E90" s="29" t="s">
        <v>228</v>
      </c>
    </row>
    <row r="91" spans="1:16" ht="12.75">
      <c r="A91" s="18" t="s">
        <v>39</v>
      </c>
      <c s="23" t="s">
        <v>229</v>
      </c>
      <c s="23" t="s">
        <v>230</v>
      </c>
      <c s="18" t="s">
        <v>41</v>
      </c>
      <c s="24" t="s">
        <v>231</v>
      </c>
      <c s="25" t="s">
        <v>149</v>
      </c>
      <c s="26">
        <v>212.45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232</v>
      </c>
    </row>
    <row r="93" spans="1:5" ht="76.5">
      <c r="A93" s="30" t="s">
        <v>46</v>
      </c>
      <c r="E93" s="31" t="s">
        <v>233</v>
      </c>
    </row>
    <row r="94" spans="1:5" ht="242.25">
      <c r="A94" t="s">
        <v>48</v>
      </c>
      <c r="E94" s="29" t="s">
        <v>234</v>
      </c>
    </row>
    <row r="95" spans="1:16" ht="12.75">
      <c r="A95" s="18" t="s">
        <v>39</v>
      </c>
      <c s="23" t="s">
        <v>235</v>
      </c>
      <c s="23" t="s">
        <v>236</v>
      </c>
      <c s="18" t="s">
        <v>41</v>
      </c>
      <c s="24" t="s">
        <v>237</v>
      </c>
      <c s="25" t="s">
        <v>149</v>
      </c>
      <c s="26">
        <v>62.717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44</v>
      </c>
      <c r="E96" s="29" t="s">
        <v>238</v>
      </c>
    </row>
    <row r="97" spans="1:5" ht="89.25">
      <c r="A97" s="30" t="s">
        <v>46</v>
      </c>
      <c r="E97" s="31" t="s">
        <v>239</v>
      </c>
    </row>
    <row r="98" spans="1:5" ht="229.5">
      <c r="A98" t="s">
        <v>48</v>
      </c>
      <c r="E98" s="29" t="s">
        <v>240</v>
      </c>
    </row>
    <row r="99" spans="1:16" ht="12.75">
      <c r="A99" s="18" t="s">
        <v>39</v>
      </c>
      <c s="23" t="s">
        <v>241</v>
      </c>
      <c s="23" t="s">
        <v>242</v>
      </c>
      <c s="18" t="s">
        <v>41</v>
      </c>
      <c s="24" t="s">
        <v>243</v>
      </c>
      <c s="25" t="s">
        <v>149</v>
      </c>
      <c s="26">
        <v>18.857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244</v>
      </c>
    </row>
    <row r="101" spans="1:5" ht="51">
      <c r="A101" s="30" t="s">
        <v>46</v>
      </c>
      <c r="E101" s="31" t="s">
        <v>245</v>
      </c>
    </row>
    <row r="102" spans="1:5" ht="293.25">
      <c r="A102" t="s">
        <v>48</v>
      </c>
      <c r="E102" s="29" t="s">
        <v>246</v>
      </c>
    </row>
    <row r="103" spans="1:16" ht="12.75">
      <c r="A103" s="18" t="s">
        <v>39</v>
      </c>
      <c s="23" t="s">
        <v>247</v>
      </c>
      <c s="23" t="s">
        <v>248</v>
      </c>
      <c s="18" t="s">
        <v>41</v>
      </c>
      <c s="24" t="s">
        <v>249</v>
      </c>
      <c s="25" t="s">
        <v>149</v>
      </c>
      <c s="26">
        <v>733.7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41</v>
      </c>
    </row>
    <row r="105" spans="1:5" ht="51">
      <c r="A105" s="30" t="s">
        <v>46</v>
      </c>
      <c r="E105" s="31" t="s">
        <v>250</v>
      </c>
    </row>
    <row r="106" spans="1:5" ht="369.75">
      <c r="A106" t="s">
        <v>48</v>
      </c>
      <c r="E106" s="29" t="s">
        <v>251</v>
      </c>
    </row>
    <row r="107" spans="1:16" ht="12.75">
      <c r="A107" s="18" t="s">
        <v>39</v>
      </c>
      <c s="23" t="s">
        <v>252</v>
      </c>
      <c s="23" t="s">
        <v>253</v>
      </c>
      <c s="18" t="s">
        <v>41</v>
      </c>
      <c s="24" t="s">
        <v>254</v>
      </c>
      <c s="25" t="s">
        <v>94</v>
      </c>
      <c s="26">
        <v>9277.2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41</v>
      </c>
    </row>
    <row r="109" spans="1:5" ht="102">
      <c r="A109" s="30" t="s">
        <v>46</v>
      </c>
      <c r="E109" s="31" t="s">
        <v>255</v>
      </c>
    </row>
    <row r="110" spans="1:5" ht="38.25">
      <c r="A110" t="s">
        <v>48</v>
      </c>
      <c r="E110" s="29" t="s">
        <v>256</v>
      </c>
    </row>
    <row r="111" spans="1:16" ht="12.75">
      <c r="A111" s="18" t="s">
        <v>39</v>
      </c>
      <c s="23" t="s">
        <v>257</v>
      </c>
      <c s="23" t="s">
        <v>258</v>
      </c>
      <c s="18" t="s">
        <v>41</v>
      </c>
      <c s="24" t="s">
        <v>259</v>
      </c>
      <c s="25" t="s">
        <v>149</v>
      </c>
      <c s="26">
        <v>284.508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44</v>
      </c>
      <c r="E112" s="29" t="s">
        <v>260</v>
      </c>
    </row>
    <row r="113" spans="1:5" ht="89.25">
      <c r="A113" s="30" t="s">
        <v>46</v>
      </c>
      <c r="E113" s="31" t="s">
        <v>261</v>
      </c>
    </row>
    <row r="114" spans="1:5" ht="38.25">
      <c r="A114" t="s">
        <v>48</v>
      </c>
      <c r="E114" s="29" t="s">
        <v>262</v>
      </c>
    </row>
    <row r="115" spans="1:18" ht="12.75" customHeight="1">
      <c r="A115" s="5" t="s">
        <v>37</v>
      </c>
      <c s="5"/>
      <c s="35" t="s">
        <v>17</v>
      </c>
      <c s="5"/>
      <c s="21" t="s">
        <v>263</v>
      </c>
      <c s="5"/>
      <c s="5"/>
      <c s="5"/>
      <c s="36">
        <f>0+Q115</f>
      </c>
      <c r="O115">
        <f>0+R115</f>
      </c>
      <c r="Q115">
        <f>0+I116+I120+I124+I128+I132+I136+I140+I144+I148+I152+I156</f>
      </c>
      <c>
        <f>0+O116+O120+O124+O128+O132+O136+O140+O144+O148+O152+O156</f>
      </c>
    </row>
    <row r="116" spans="1:16" ht="12.75">
      <c r="A116" s="18" t="s">
        <v>39</v>
      </c>
      <c s="23" t="s">
        <v>264</v>
      </c>
      <c s="23" t="s">
        <v>265</v>
      </c>
      <c s="18" t="s">
        <v>41</v>
      </c>
      <c s="24" t="s">
        <v>266</v>
      </c>
      <c s="25" t="s">
        <v>149</v>
      </c>
      <c s="26">
        <v>12.95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44</v>
      </c>
      <c r="E117" s="29" t="s">
        <v>267</v>
      </c>
    </row>
    <row r="118" spans="1:5" ht="51">
      <c r="A118" s="30" t="s">
        <v>46</v>
      </c>
      <c r="E118" s="31" t="s">
        <v>268</v>
      </c>
    </row>
    <row r="119" spans="1:5" ht="51">
      <c r="A119" t="s">
        <v>48</v>
      </c>
      <c r="E119" s="29" t="s">
        <v>269</v>
      </c>
    </row>
    <row r="120" spans="1:16" ht="12.75">
      <c r="A120" s="18" t="s">
        <v>39</v>
      </c>
      <c s="23" t="s">
        <v>270</v>
      </c>
      <c s="23" t="s">
        <v>271</v>
      </c>
      <c s="18" t="s">
        <v>41</v>
      </c>
      <c s="24" t="s">
        <v>272</v>
      </c>
      <c s="25" t="s">
        <v>94</v>
      </c>
      <c s="26">
        <v>1123.2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38.25">
      <c r="A121" s="28" t="s">
        <v>44</v>
      </c>
      <c r="E121" s="29" t="s">
        <v>273</v>
      </c>
    </row>
    <row r="122" spans="1:5" ht="63.75">
      <c r="A122" s="30" t="s">
        <v>46</v>
      </c>
      <c r="E122" s="31" t="s">
        <v>274</v>
      </c>
    </row>
    <row r="123" spans="1:5" ht="51">
      <c r="A123" t="s">
        <v>48</v>
      </c>
      <c r="E123" s="29" t="s">
        <v>275</v>
      </c>
    </row>
    <row r="124" spans="1:16" ht="12.75">
      <c r="A124" s="18" t="s">
        <v>39</v>
      </c>
      <c s="23" t="s">
        <v>276</v>
      </c>
      <c s="23" t="s">
        <v>277</v>
      </c>
      <c s="18" t="s">
        <v>41</v>
      </c>
      <c s="24" t="s">
        <v>278</v>
      </c>
      <c s="25" t="s">
        <v>149</v>
      </c>
      <c s="26">
        <v>561.6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44</v>
      </c>
      <c r="E125" s="29" t="s">
        <v>279</v>
      </c>
    </row>
    <row r="126" spans="1:5" ht="76.5">
      <c r="A126" s="30" t="s">
        <v>46</v>
      </c>
      <c r="E126" s="31" t="s">
        <v>280</v>
      </c>
    </row>
    <row r="127" spans="1:5" ht="38.25">
      <c r="A127" t="s">
        <v>48</v>
      </c>
      <c r="E127" s="29" t="s">
        <v>281</v>
      </c>
    </row>
    <row r="128" spans="1:16" ht="12.75">
      <c r="A128" s="18" t="s">
        <v>39</v>
      </c>
      <c s="23" t="s">
        <v>282</v>
      </c>
      <c s="23" t="s">
        <v>283</v>
      </c>
      <c s="18" t="s">
        <v>41</v>
      </c>
      <c s="24" t="s">
        <v>284</v>
      </c>
      <c s="25" t="s">
        <v>94</v>
      </c>
      <c s="26">
        <v>157.32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44</v>
      </c>
      <c r="E129" s="29" t="s">
        <v>285</v>
      </c>
    </row>
    <row r="130" spans="1:5" ht="51">
      <c r="A130" s="30" t="s">
        <v>46</v>
      </c>
      <c r="E130" s="31" t="s">
        <v>286</v>
      </c>
    </row>
    <row r="131" spans="1:5" ht="102">
      <c r="A131" t="s">
        <v>48</v>
      </c>
      <c r="E131" s="29" t="s">
        <v>287</v>
      </c>
    </row>
    <row r="132" spans="1:16" ht="12.75">
      <c r="A132" s="18" t="s">
        <v>39</v>
      </c>
      <c s="23" t="s">
        <v>288</v>
      </c>
      <c s="23" t="s">
        <v>289</v>
      </c>
      <c s="18" t="s">
        <v>41</v>
      </c>
      <c s="24" t="s">
        <v>290</v>
      </c>
      <c s="25" t="s">
        <v>94</v>
      </c>
      <c s="26">
        <v>6867.2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25.5">
      <c r="A133" s="28" t="s">
        <v>44</v>
      </c>
      <c r="E133" s="29" t="s">
        <v>291</v>
      </c>
    </row>
    <row r="134" spans="1:5" ht="63.75">
      <c r="A134" s="30" t="s">
        <v>46</v>
      </c>
      <c r="E134" s="31" t="s">
        <v>292</v>
      </c>
    </row>
    <row r="135" spans="1:5" ht="38.25">
      <c r="A135" t="s">
        <v>48</v>
      </c>
      <c r="E135" s="29" t="s">
        <v>293</v>
      </c>
    </row>
    <row r="136" spans="1:16" ht="25.5">
      <c r="A136" s="18" t="s">
        <v>39</v>
      </c>
      <c s="23" t="s">
        <v>294</v>
      </c>
      <c s="23" t="s">
        <v>295</v>
      </c>
      <c s="18" t="s">
        <v>41</v>
      </c>
      <c s="24" t="s">
        <v>296</v>
      </c>
      <c s="25" t="s">
        <v>94</v>
      </c>
      <c s="26">
        <v>27468.8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25.5">
      <c r="A137" s="28" t="s">
        <v>44</v>
      </c>
      <c r="E137" s="29" t="s">
        <v>291</v>
      </c>
    </row>
    <row r="138" spans="1:5" ht="89.25">
      <c r="A138" s="30" t="s">
        <v>46</v>
      </c>
      <c r="E138" s="31" t="s">
        <v>297</v>
      </c>
    </row>
    <row r="139" spans="1:5" ht="51">
      <c r="A139" t="s">
        <v>48</v>
      </c>
      <c r="E139" s="29" t="s">
        <v>298</v>
      </c>
    </row>
    <row r="140" spans="1:16" ht="12.75">
      <c r="A140" s="18" t="s">
        <v>39</v>
      </c>
      <c s="23" t="s">
        <v>299</v>
      </c>
      <c s="23" t="s">
        <v>300</v>
      </c>
      <c s="18" t="s">
        <v>41</v>
      </c>
      <c s="24" t="s">
        <v>301</v>
      </c>
      <c s="25" t="s">
        <v>168</v>
      </c>
      <c s="26">
        <v>684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44</v>
      </c>
      <c r="E141" s="29" t="s">
        <v>302</v>
      </c>
    </row>
    <row r="142" spans="1:5" ht="51">
      <c r="A142" s="30" t="s">
        <v>46</v>
      </c>
      <c r="E142" s="31" t="s">
        <v>303</v>
      </c>
    </row>
    <row r="143" spans="1:5" ht="51">
      <c r="A143" t="s">
        <v>48</v>
      </c>
      <c r="E143" s="29" t="s">
        <v>304</v>
      </c>
    </row>
    <row r="144" spans="1:16" ht="12.75">
      <c r="A144" s="18" t="s">
        <v>39</v>
      </c>
      <c s="23" t="s">
        <v>305</v>
      </c>
      <c s="23" t="s">
        <v>306</v>
      </c>
      <c s="18" t="s">
        <v>41</v>
      </c>
      <c s="24" t="s">
        <v>307</v>
      </c>
      <c s="25" t="s">
        <v>149</v>
      </c>
      <c s="26">
        <v>10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44</v>
      </c>
      <c r="E145" s="29" t="s">
        <v>308</v>
      </c>
    </row>
    <row r="146" spans="1:5" ht="63.75">
      <c r="A146" s="30" t="s">
        <v>46</v>
      </c>
      <c r="E146" s="31" t="s">
        <v>309</v>
      </c>
    </row>
    <row r="147" spans="1:5" ht="38.25">
      <c r="A147" t="s">
        <v>48</v>
      </c>
      <c r="E147" s="29" t="s">
        <v>310</v>
      </c>
    </row>
    <row r="148" spans="1:16" ht="25.5">
      <c r="A148" s="18" t="s">
        <v>39</v>
      </c>
      <c s="23" t="s">
        <v>311</v>
      </c>
      <c s="23" t="s">
        <v>312</v>
      </c>
      <c s="18" t="s">
        <v>41</v>
      </c>
      <c s="24" t="s">
        <v>313</v>
      </c>
      <c s="25" t="s">
        <v>168</v>
      </c>
      <c s="26">
        <v>478.8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44</v>
      </c>
      <c r="E149" s="29" t="s">
        <v>314</v>
      </c>
    </row>
    <row r="150" spans="1:5" ht="51">
      <c r="A150" s="30" t="s">
        <v>46</v>
      </c>
      <c r="E150" s="31" t="s">
        <v>315</v>
      </c>
    </row>
    <row r="151" spans="1:5" ht="63.75">
      <c r="A151" t="s">
        <v>48</v>
      </c>
      <c r="E151" s="29" t="s">
        <v>316</v>
      </c>
    </row>
    <row r="152" spans="1:16" ht="25.5">
      <c r="A152" s="18" t="s">
        <v>39</v>
      </c>
      <c s="23" t="s">
        <v>317</v>
      </c>
      <c s="23" t="s">
        <v>318</v>
      </c>
      <c s="18" t="s">
        <v>41</v>
      </c>
      <c s="24" t="s">
        <v>319</v>
      </c>
      <c s="25" t="s">
        <v>168</v>
      </c>
      <c s="26">
        <v>205.2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44</v>
      </c>
      <c r="E153" s="29" t="s">
        <v>320</v>
      </c>
    </row>
    <row r="154" spans="1:5" ht="51">
      <c r="A154" s="30" t="s">
        <v>46</v>
      </c>
      <c r="E154" s="31" t="s">
        <v>321</v>
      </c>
    </row>
    <row r="155" spans="1:5" ht="63.75">
      <c r="A155" t="s">
        <v>48</v>
      </c>
      <c r="E155" s="29" t="s">
        <v>316</v>
      </c>
    </row>
    <row r="156" spans="1:16" ht="12.75">
      <c r="A156" s="18" t="s">
        <v>39</v>
      </c>
      <c s="23" t="s">
        <v>322</v>
      </c>
      <c s="23" t="s">
        <v>323</v>
      </c>
      <c s="18" t="s">
        <v>41</v>
      </c>
      <c s="24" t="s">
        <v>324</v>
      </c>
      <c s="25" t="s">
        <v>94</v>
      </c>
      <c s="26">
        <v>2346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51">
      <c r="A157" s="28" t="s">
        <v>44</v>
      </c>
      <c r="E157" s="29" t="s">
        <v>325</v>
      </c>
    </row>
    <row r="158" spans="1:5" ht="51">
      <c r="A158" s="30" t="s">
        <v>46</v>
      </c>
      <c r="E158" s="31" t="s">
        <v>326</v>
      </c>
    </row>
    <row r="159" spans="1:5" ht="102">
      <c r="A159" t="s">
        <v>48</v>
      </c>
      <c r="E159" s="29" t="s">
        <v>327</v>
      </c>
    </row>
    <row r="160" spans="1:18" ht="12.75" customHeight="1">
      <c r="A160" s="5" t="s">
        <v>37</v>
      </c>
      <c s="5"/>
      <c s="35" t="s">
        <v>16</v>
      </c>
      <c s="5"/>
      <c s="21" t="s">
        <v>328</v>
      </c>
      <c s="5"/>
      <c s="5"/>
      <c s="5"/>
      <c s="36">
        <f>0+Q160</f>
      </c>
      <c r="O160">
        <f>0+R160</f>
      </c>
      <c r="Q160">
        <f>0+I161+I165+I169+I173+I177+I181</f>
      </c>
      <c>
        <f>0+O161+O165+O169+O173+O177+O181</f>
      </c>
    </row>
    <row r="161" spans="1:16" ht="12.75">
      <c r="A161" s="18" t="s">
        <v>39</v>
      </c>
      <c s="23" t="s">
        <v>329</v>
      </c>
      <c s="23" t="s">
        <v>330</v>
      </c>
      <c s="18" t="s">
        <v>41</v>
      </c>
      <c s="24" t="s">
        <v>331</v>
      </c>
      <c s="25" t="s">
        <v>149</v>
      </c>
      <c s="26">
        <v>91.2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44</v>
      </c>
      <c r="E162" s="29" t="s">
        <v>332</v>
      </c>
    </row>
    <row r="163" spans="1:5" ht="51">
      <c r="A163" s="30" t="s">
        <v>46</v>
      </c>
      <c r="E163" s="31" t="s">
        <v>333</v>
      </c>
    </row>
    <row r="164" spans="1:5" ht="395.25">
      <c r="A164" t="s">
        <v>48</v>
      </c>
      <c r="E164" s="29" t="s">
        <v>334</v>
      </c>
    </row>
    <row r="165" spans="1:16" ht="12.75">
      <c r="A165" s="18" t="s">
        <v>39</v>
      </c>
      <c s="23" t="s">
        <v>335</v>
      </c>
      <c s="23" t="s">
        <v>336</v>
      </c>
      <c s="18" t="s">
        <v>41</v>
      </c>
      <c s="24" t="s">
        <v>337</v>
      </c>
      <c s="25" t="s">
        <v>137</v>
      </c>
      <c s="26">
        <v>10.944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44</v>
      </c>
      <c r="E166" s="29" t="s">
        <v>41</v>
      </c>
    </row>
    <row r="167" spans="1:5" ht="12.75">
      <c r="A167" s="30" t="s">
        <v>46</v>
      </c>
      <c r="E167" s="31" t="s">
        <v>338</v>
      </c>
    </row>
    <row r="168" spans="1:5" ht="267.75">
      <c r="A168" t="s">
        <v>48</v>
      </c>
      <c r="E168" s="29" t="s">
        <v>339</v>
      </c>
    </row>
    <row r="169" spans="1:16" ht="12.75">
      <c r="A169" s="18" t="s">
        <v>39</v>
      </c>
      <c s="23" t="s">
        <v>340</v>
      </c>
      <c s="23" t="s">
        <v>341</v>
      </c>
      <c s="18" t="s">
        <v>41</v>
      </c>
      <c s="24" t="s">
        <v>342</v>
      </c>
      <c s="25" t="s">
        <v>149</v>
      </c>
      <c s="26">
        <v>22.8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41</v>
      </c>
    </row>
    <row r="171" spans="1:5" ht="51">
      <c r="A171" s="30" t="s">
        <v>46</v>
      </c>
      <c r="E171" s="31" t="s">
        <v>343</v>
      </c>
    </row>
    <row r="172" spans="1:5" ht="408">
      <c r="A172" t="s">
        <v>48</v>
      </c>
      <c r="E172" s="29" t="s">
        <v>344</v>
      </c>
    </row>
    <row r="173" spans="1:16" ht="12.75">
      <c r="A173" s="18" t="s">
        <v>39</v>
      </c>
      <c s="23" t="s">
        <v>345</v>
      </c>
      <c s="23" t="s">
        <v>346</v>
      </c>
      <c s="18" t="s">
        <v>41</v>
      </c>
      <c s="24" t="s">
        <v>347</v>
      </c>
      <c s="25" t="s">
        <v>137</v>
      </c>
      <c s="26">
        <v>4.104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44</v>
      </c>
      <c r="E174" s="29" t="s">
        <v>41</v>
      </c>
    </row>
    <row r="175" spans="1:5" ht="12.75">
      <c r="A175" s="30" t="s">
        <v>46</v>
      </c>
      <c r="E175" s="31" t="s">
        <v>348</v>
      </c>
    </row>
    <row r="176" spans="1:5" ht="242.25">
      <c r="A176" t="s">
        <v>48</v>
      </c>
      <c r="E176" s="29" t="s">
        <v>349</v>
      </c>
    </row>
    <row r="177" spans="1:16" ht="12.75">
      <c r="A177" s="18" t="s">
        <v>39</v>
      </c>
      <c s="23" t="s">
        <v>350</v>
      </c>
      <c s="23" t="s">
        <v>351</v>
      </c>
      <c s="18" t="s">
        <v>41</v>
      </c>
      <c s="24" t="s">
        <v>352</v>
      </c>
      <c s="25" t="s">
        <v>149</v>
      </c>
      <c s="26">
        <v>2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44</v>
      </c>
      <c r="E178" s="29" t="s">
        <v>353</v>
      </c>
    </row>
    <row r="179" spans="1:5" ht="25.5">
      <c r="A179" s="30" t="s">
        <v>46</v>
      </c>
      <c r="E179" s="31" t="s">
        <v>354</v>
      </c>
    </row>
    <row r="180" spans="1:5" ht="25.5">
      <c r="A180" t="s">
        <v>48</v>
      </c>
      <c r="E180" s="29" t="s">
        <v>355</v>
      </c>
    </row>
    <row r="181" spans="1:16" ht="12.75">
      <c r="A181" s="18" t="s">
        <v>39</v>
      </c>
      <c s="23" t="s">
        <v>356</v>
      </c>
      <c s="23" t="s">
        <v>357</v>
      </c>
      <c s="18" t="s">
        <v>41</v>
      </c>
      <c s="24" t="s">
        <v>358</v>
      </c>
      <c s="25" t="s">
        <v>149</v>
      </c>
      <c s="26">
        <v>4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359</v>
      </c>
    </row>
    <row r="183" spans="1:5" ht="12.75">
      <c r="A183" s="30" t="s">
        <v>46</v>
      </c>
      <c r="E183" s="31" t="s">
        <v>360</v>
      </c>
    </row>
    <row r="184" spans="1:5" ht="51">
      <c r="A184" t="s">
        <v>48</v>
      </c>
      <c r="E184" s="29" t="s">
        <v>361</v>
      </c>
    </row>
    <row r="185" spans="1:18" ht="12.75" customHeight="1">
      <c r="A185" s="5" t="s">
        <v>37</v>
      </c>
      <c s="5"/>
      <c s="35" t="s">
        <v>27</v>
      </c>
      <c s="5"/>
      <c s="21" t="s">
        <v>362</v>
      </c>
      <c s="5"/>
      <c s="5"/>
      <c s="5"/>
      <c s="36">
        <f>0+Q185</f>
      </c>
      <c r="O185">
        <f>0+R185</f>
      </c>
      <c r="Q185">
        <f>0+I186+I190+I194+I198</f>
      </c>
      <c>
        <f>0+O186+O190+O194+O198</f>
      </c>
    </row>
    <row r="186" spans="1:16" ht="12.75">
      <c r="A186" s="18" t="s">
        <v>39</v>
      </c>
      <c s="23" t="s">
        <v>363</v>
      </c>
      <c s="23" t="s">
        <v>364</v>
      </c>
      <c s="18" t="s">
        <v>55</v>
      </c>
      <c s="24" t="s">
        <v>365</v>
      </c>
      <c s="25" t="s">
        <v>149</v>
      </c>
      <c s="26">
        <v>21.888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44</v>
      </c>
      <c r="E187" s="29" t="s">
        <v>366</v>
      </c>
    </row>
    <row r="188" spans="1:5" ht="51">
      <c r="A188" s="30" t="s">
        <v>46</v>
      </c>
      <c r="E188" s="31" t="s">
        <v>367</v>
      </c>
    </row>
    <row r="189" spans="1:5" ht="395.25">
      <c r="A189" t="s">
        <v>48</v>
      </c>
      <c r="E189" s="29" t="s">
        <v>368</v>
      </c>
    </row>
    <row r="190" spans="1:16" ht="12.75">
      <c r="A190" s="18" t="s">
        <v>39</v>
      </c>
      <c s="23" t="s">
        <v>369</v>
      </c>
      <c s="23" t="s">
        <v>364</v>
      </c>
      <c s="18" t="s">
        <v>59</v>
      </c>
      <c s="24" t="s">
        <v>365</v>
      </c>
      <c s="25" t="s">
        <v>149</v>
      </c>
      <c s="26">
        <v>2.268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44</v>
      </c>
      <c r="E191" s="29" t="s">
        <v>370</v>
      </c>
    </row>
    <row r="192" spans="1:5" ht="25.5">
      <c r="A192" s="30" t="s">
        <v>46</v>
      </c>
      <c r="E192" s="31" t="s">
        <v>371</v>
      </c>
    </row>
    <row r="193" spans="1:5" ht="369.75">
      <c r="A193" t="s">
        <v>48</v>
      </c>
      <c r="E193" s="29" t="s">
        <v>372</v>
      </c>
    </row>
    <row r="194" spans="1:16" ht="12.75">
      <c r="A194" s="18" t="s">
        <v>39</v>
      </c>
      <c s="23" t="s">
        <v>373</v>
      </c>
      <c s="23" t="s">
        <v>374</v>
      </c>
      <c s="18" t="s">
        <v>41</v>
      </c>
      <c s="24" t="s">
        <v>375</v>
      </c>
      <c s="25" t="s">
        <v>149</v>
      </c>
      <c s="26">
        <v>75.24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44</v>
      </c>
      <c r="E195" s="29" t="s">
        <v>376</v>
      </c>
    </row>
    <row r="196" spans="1:5" ht="51">
      <c r="A196" s="30" t="s">
        <v>46</v>
      </c>
      <c r="E196" s="31" t="s">
        <v>377</v>
      </c>
    </row>
    <row r="197" spans="1:5" ht="38.25">
      <c r="A197" t="s">
        <v>48</v>
      </c>
      <c r="E197" s="29" t="s">
        <v>281</v>
      </c>
    </row>
    <row r="198" spans="1:16" ht="12.75">
      <c r="A198" s="18" t="s">
        <v>39</v>
      </c>
      <c s="23" t="s">
        <v>378</v>
      </c>
      <c s="23" t="s">
        <v>379</v>
      </c>
      <c s="18" t="s">
        <v>41</v>
      </c>
      <c s="24" t="s">
        <v>380</v>
      </c>
      <c s="25" t="s">
        <v>149</v>
      </c>
      <c s="26">
        <v>3.989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44</v>
      </c>
      <c r="E199" s="29" t="s">
        <v>381</v>
      </c>
    </row>
    <row r="200" spans="1:5" ht="12.75">
      <c r="A200" s="30" t="s">
        <v>46</v>
      </c>
      <c r="E200" s="31" t="s">
        <v>382</v>
      </c>
    </row>
    <row r="201" spans="1:5" ht="38.25">
      <c r="A201" t="s">
        <v>48</v>
      </c>
      <c r="E201" s="29" t="s">
        <v>281</v>
      </c>
    </row>
    <row r="202" spans="1:18" ht="12.75" customHeight="1">
      <c r="A202" s="5" t="s">
        <v>37</v>
      </c>
      <c s="5"/>
      <c s="35" t="s">
        <v>29</v>
      </c>
      <c s="5"/>
      <c s="21" t="s">
        <v>383</v>
      </c>
      <c s="5"/>
      <c s="5"/>
      <c s="5"/>
      <c s="36">
        <f>0+Q202</f>
      </c>
      <c r="O202">
        <f>0+R202</f>
      </c>
      <c r="Q202">
        <f>0+I203+I207+I211+I215+I219+I223+I227+I231</f>
      </c>
      <c>
        <f>0+O203+O207+O211+O215+O219+O223+O227+O231</f>
      </c>
    </row>
    <row r="203" spans="1:16" ht="12.75">
      <c r="A203" s="18" t="s">
        <v>39</v>
      </c>
      <c s="23" t="s">
        <v>384</v>
      </c>
      <c s="23" t="s">
        <v>385</v>
      </c>
      <c s="18" t="s">
        <v>41</v>
      </c>
      <c s="24" t="s">
        <v>386</v>
      </c>
      <c s="25" t="s">
        <v>149</v>
      </c>
      <c s="26">
        <v>2126.08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44</v>
      </c>
      <c r="E204" s="29" t="s">
        <v>387</v>
      </c>
    </row>
    <row r="205" spans="1:5" ht="76.5">
      <c r="A205" s="30" t="s">
        <v>46</v>
      </c>
      <c r="E205" s="31" t="s">
        <v>388</v>
      </c>
    </row>
    <row r="206" spans="1:5" ht="51">
      <c r="A206" t="s">
        <v>48</v>
      </c>
      <c r="E206" s="29" t="s">
        <v>389</v>
      </c>
    </row>
    <row r="207" spans="1:16" ht="12.75">
      <c r="A207" s="18" t="s">
        <v>39</v>
      </c>
      <c s="23" t="s">
        <v>390</v>
      </c>
      <c s="23" t="s">
        <v>391</v>
      </c>
      <c s="18" t="s">
        <v>41</v>
      </c>
      <c s="24" t="s">
        <v>392</v>
      </c>
      <c s="25" t="s">
        <v>94</v>
      </c>
      <c s="26">
        <v>899.971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25.5">
      <c r="A208" s="28" t="s">
        <v>44</v>
      </c>
      <c r="E208" s="29" t="s">
        <v>393</v>
      </c>
    </row>
    <row r="209" spans="1:5" ht="102">
      <c r="A209" s="30" t="s">
        <v>46</v>
      </c>
      <c r="E209" s="31" t="s">
        <v>201</v>
      </c>
    </row>
    <row r="210" spans="1:5" ht="102">
      <c r="A210" t="s">
        <v>48</v>
      </c>
      <c r="E210" s="29" t="s">
        <v>394</v>
      </c>
    </row>
    <row r="211" spans="1:16" ht="12.75">
      <c r="A211" s="18" t="s">
        <v>39</v>
      </c>
      <c s="23" t="s">
        <v>395</v>
      </c>
      <c s="23" t="s">
        <v>396</v>
      </c>
      <c s="18" t="s">
        <v>41</v>
      </c>
      <c s="24" t="s">
        <v>397</v>
      </c>
      <c s="25" t="s">
        <v>94</v>
      </c>
      <c s="26">
        <v>6523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44</v>
      </c>
      <c r="E212" s="29" t="s">
        <v>398</v>
      </c>
    </row>
    <row r="213" spans="1:5" ht="12.75">
      <c r="A213" s="30" t="s">
        <v>46</v>
      </c>
      <c r="E213" s="31" t="s">
        <v>399</v>
      </c>
    </row>
    <row r="214" spans="1:5" ht="51">
      <c r="A214" t="s">
        <v>48</v>
      </c>
      <c r="E214" s="29" t="s">
        <v>400</v>
      </c>
    </row>
    <row r="215" spans="1:16" ht="12.75">
      <c r="A215" s="18" t="s">
        <v>39</v>
      </c>
      <c s="23" t="s">
        <v>401</v>
      </c>
      <c s="23" t="s">
        <v>402</v>
      </c>
      <c s="18" t="s">
        <v>41</v>
      </c>
      <c s="24" t="s">
        <v>403</v>
      </c>
      <c s="25" t="s">
        <v>94</v>
      </c>
      <c s="26">
        <v>12551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44</v>
      </c>
      <c r="E216" s="29" t="s">
        <v>404</v>
      </c>
    </row>
    <row r="217" spans="1:5" ht="25.5">
      <c r="A217" s="30" t="s">
        <v>46</v>
      </c>
      <c r="E217" s="31" t="s">
        <v>405</v>
      </c>
    </row>
    <row r="218" spans="1:5" ht="51">
      <c r="A218" t="s">
        <v>48</v>
      </c>
      <c r="E218" s="29" t="s">
        <v>400</v>
      </c>
    </row>
    <row r="219" spans="1:16" ht="12.75">
      <c r="A219" s="18" t="s">
        <v>39</v>
      </c>
      <c s="23" t="s">
        <v>406</v>
      </c>
      <c s="23" t="s">
        <v>407</v>
      </c>
      <c s="18" t="s">
        <v>41</v>
      </c>
      <c s="24" t="s">
        <v>408</v>
      </c>
      <c s="25" t="s">
        <v>94</v>
      </c>
      <c s="26">
        <v>6155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44</v>
      </c>
      <c r="E220" s="29" t="s">
        <v>409</v>
      </c>
    </row>
    <row r="221" spans="1:5" ht="51">
      <c r="A221" s="30" t="s">
        <v>46</v>
      </c>
      <c r="E221" s="31" t="s">
        <v>410</v>
      </c>
    </row>
    <row r="222" spans="1:5" ht="140.25">
      <c r="A222" t="s">
        <v>48</v>
      </c>
      <c r="E222" s="29" t="s">
        <v>411</v>
      </c>
    </row>
    <row r="223" spans="1:16" ht="12.75">
      <c r="A223" s="18" t="s">
        <v>39</v>
      </c>
      <c s="23" t="s">
        <v>412</v>
      </c>
      <c s="23" t="s">
        <v>413</v>
      </c>
      <c s="18" t="s">
        <v>41</v>
      </c>
      <c s="24" t="s">
        <v>414</v>
      </c>
      <c s="25" t="s">
        <v>94</v>
      </c>
      <c s="26">
        <v>6396.6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415</v>
      </c>
    </row>
    <row r="225" spans="1:5" ht="63.75">
      <c r="A225" s="30" t="s">
        <v>46</v>
      </c>
      <c r="E225" s="31" t="s">
        <v>416</v>
      </c>
    </row>
    <row r="226" spans="1:5" ht="140.25">
      <c r="A226" t="s">
        <v>48</v>
      </c>
      <c r="E226" s="29" t="s">
        <v>411</v>
      </c>
    </row>
    <row r="227" spans="1:16" ht="12.75">
      <c r="A227" s="18" t="s">
        <v>39</v>
      </c>
      <c s="23" t="s">
        <v>417</v>
      </c>
      <c s="23" t="s">
        <v>418</v>
      </c>
      <c s="18" t="s">
        <v>41</v>
      </c>
      <c s="24" t="s">
        <v>419</v>
      </c>
      <c s="25" t="s">
        <v>149</v>
      </c>
      <c s="26">
        <v>326.16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420</v>
      </c>
    </row>
    <row r="229" spans="1:5" ht="51">
      <c r="A229" s="30" t="s">
        <v>46</v>
      </c>
      <c r="E229" s="31" t="s">
        <v>421</v>
      </c>
    </row>
    <row r="230" spans="1:5" ht="140.25">
      <c r="A230" t="s">
        <v>48</v>
      </c>
      <c r="E230" s="29" t="s">
        <v>411</v>
      </c>
    </row>
    <row r="231" spans="1:16" ht="12.75">
      <c r="A231" s="18" t="s">
        <v>39</v>
      </c>
      <c s="23" t="s">
        <v>422</v>
      </c>
      <c s="23" t="s">
        <v>423</v>
      </c>
      <c s="18" t="s">
        <v>41</v>
      </c>
      <c s="24" t="s">
        <v>424</v>
      </c>
      <c s="25" t="s">
        <v>94</v>
      </c>
      <c s="26">
        <v>6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425</v>
      </c>
    </row>
    <row r="233" spans="1:5" ht="25.5">
      <c r="A233" s="30" t="s">
        <v>46</v>
      </c>
      <c r="E233" s="31" t="s">
        <v>426</v>
      </c>
    </row>
    <row r="234" spans="1:5" ht="153">
      <c r="A234" t="s">
        <v>48</v>
      </c>
      <c r="E234" s="29" t="s">
        <v>427</v>
      </c>
    </row>
    <row r="235" spans="1:18" ht="12.75" customHeight="1">
      <c r="A235" s="5" t="s">
        <v>37</v>
      </c>
      <c s="5"/>
      <c s="35" t="s">
        <v>68</v>
      </c>
      <c s="5"/>
      <c s="21" t="s">
        <v>428</v>
      </c>
      <c s="5"/>
      <c s="5"/>
      <c s="5"/>
      <c s="36">
        <f>0+Q235</f>
      </c>
      <c r="O235">
        <f>0+R235</f>
      </c>
      <c r="Q235">
        <f>0+I236</f>
      </c>
      <c>
        <f>0+O236</f>
      </c>
    </row>
    <row r="236" spans="1:16" ht="12.75">
      <c r="A236" s="18" t="s">
        <v>39</v>
      </c>
      <c s="23" t="s">
        <v>429</v>
      </c>
      <c s="23" t="s">
        <v>430</v>
      </c>
      <c s="18" t="s">
        <v>41</v>
      </c>
      <c s="24" t="s">
        <v>431</v>
      </c>
      <c s="25" t="s">
        <v>94</v>
      </c>
      <c s="26">
        <v>26.22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44</v>
      </c>
      <c r="E237" s="29" t="s">
        <v>432</v>
      </c>
    </row>
    <row r="238" spans="1:5" ht="51">
      <c r="A238" s="30" t="s">
        <v>46</v>
      </c>
      <c r="E238" s="31" t="s">
        <v>433</v>
      </c>
    </row>
    <row r="239" spans="1:5" ht="51">
      <c r="A239" t="s">
        <v>48</v>
      </c>
      <c r="E239" s="29" t="s">
        <v>434</v>
      </c>
    </row>
    <row r="240" spans="1:18" ht="12.75" customHeight="1">
      <c r="A240" s="5" t="s">
        <v>37</v>
      </c>
      <c s="5"/>
      <c s="35" t="s">
        <v>74</v>
      </c>
      <c s="5"/>
      <c s="21" t="s">
        <v>435</v>
      </c>
      <c s="5"/>
      <c s="5"/>
      <c s="5"/>
      <c s="36">
        <f>0+Q240</f>
      </c>
      <c r="O240">
        <f>0+R240</f>
      </c>
      <c r="Q240">
        <f>0+I241+I245+I249+I253+I257</f>
      </c>
      <c>
        <f>0+O241+O245+O249+O253+O257</f>
      </c>
    </row>
    <row r="241" spans="1:16" ht="12.75">
      <c r="A241" s="18" t="s">
        <v>39</v>
      </c>
      <c s="23" t="s">
        <v>436</v>
      </c>
      <c s="23" t="s">
        <v>437</v>
      </c>
      <c s="18" t="s">
        <v>41</v>
      </c>
      <c s="24" t="s">
        <v>438</v>
      </c>
      <c s="25" t="s">
        <v>168</v>
      </c>
      <c s="26">
        <v>20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44</v>
      </c>
      <c r="E242" s="29" t="s">
        <v>439</v>
      </c>
    </row>
    <row r="243" spans="1:5" ht="12.75">
      <c r="A243" s="30" t="s">
        <v>46</v>
      </c>
      <c r="E243" s="31" t="s">
        <v>440</v>
      </c>
    </row>
    <row r="244" spans="1:5" ht="255">
      <c r="A244" t="s">
        <v>48</v>
      </c>
      <c r="E244" s="29" t="s">
        <v>441</v>
      </c>
    </row>
    <row r="245" spans="1:16" ht="12.75">
      <c r="A245" s="18" t="s">
        <v>39</v>
      </c>
      <c s="23" t="s">
        <v>442</v>
      </c>
      <c s="23" t="s">
        <v>443</v>
      </c>
      <c s="18" t="s">
        <v>41</v>
      </c>
      <c s="24" t="s">
        <v>444</v>
      </c>
      <c s="25" t="s">
        <v>168</v>
      </c>
      <c s="26">
        <v>34.69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44</v>
      </c>
      <c r="E246" s="29" t="s">
        <v>445</v>
      </c>
    </row>
    <row r="247" spans="1:5" ht="25.5">
      <c r="A247" s="30" t="s">
        <v>46</v>
      </c>
      <c r="E247" s="31" t="s">
        <v>446</v>
      </c>
    </row>
    <row r="248" spans="1:5" ht="255">
      <c r="A248" t="s">
        <v>48</v>
      </c>
      <c r="E248" s="29" t="s">
        <v>447</v>
      </c>
    </row>
    <row r="249" spans="1:16" ht="12.75">
      <c r="A249" s="18" t="s">
        <v>39</v>
      </c>
      <c s="23" t="s">
        <v>448</v>
      </c>
      <c s="23" t="s">
        <v>449</v>
      </c>
      <c s="18" t="s">
        <v>41</v>
      </c>
      <c s="24" t="s">
        <v>450</v>
      </c>
      <c s="25" t="s">
        <v>168</v>
      </c>
      <c s="26">
        <v>76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44</v>
      </c>
      <c r="E250" s="29" t="s">
        <v>451</v>
      </c>
    </row>
    <row r="251" spans="1:5" ht="25.5">
      <c r="A251" s="30" t="s">
        <v>46</v>
      </c>
      <c r="E251" s="31" t="s">
        <v>452</v>
      </c>
    </row>
    <row r="252" spans="1:5" ht="242.25">
      <c r="A252" t="s">
        <v>48</v>
      </c>
      <c r="E252" s="29" t="s">
        <v>453</v>
      </c>
    </row>
    <row r="253" spans="1:16" ht="12.75">
      <c r="A253" s="18" t="s">
        <v>39</v>
      </c>
      <c s="23" t="s">
        <v>454</v>
      </c>
      <c s="23" t="s">
        <v>455</v>
      </c>
      <c s="18" t="s">
        <v>41</v>
      </c>
      <c s="24" t="s">
        <v>456</v>
      </c>
      <c s="25" t="s">
        <v>168</v>
      </c>
      <c s="26">
        <v>80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25.5">
      <c r="A254" s="28" t="s">
        <v>44</v>
      </c>
      <c r="E254" s="29" t="s">
        <v>457</v>
      </c>
    </row>
    <row r="255" spans="1:5" ht="25.5">
      <c r="A255" s="30" t="s">
        <v>46</v>
      </c>
      <c r="E255" s="31" t="s">
        <v>458</v>
      </c>
    </row>
    <row r="256" spans="1:5" ht="242.25">
      <c r="A256" t="s">
        <v>48</v>
      </c>
      <c r="E256" s="29" t="s">
        <v>459</v>
      </c>
    </row>
    <row r="257" spans="1:16" ht="12.75">
      <c r="A257" s="18" t="s">
        <v>39</v>
      </c>
      <c s="23" t="s">
        <v>460</v>
      </c>
      <c s="23" t="s">
        <v>461</v>
      </c>
      <c s="18" t="s">
        <v>41</v>
      </c>
      <c s="24" t="s">
        <v>462</v>
      </c>
      <c s="25" t="s">
        <v>77</v>
      </c>
      <c s="26">
        <v>7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44</v>
      </c>
      <c r="E258" s="29" t="s">
        <v>41</v>
      </c>
    </row>
    <row r="259" spans="1:5" ht="25.5">
      <c r="A259" s="30" t="s">
        <v>46</v>
      </c>
      <c r="E259" s="31" t="s">
        <v>463</v>
      </c>
    </row>
    <row r="260" spans="1:5" ht="76.5">
      <c r="A260" t="s">
        <v>48</v>
      </c>
      <c r="E260" s="29" t="s">
        <v>464</v>
      </c>
    </row>
    <row r="261" spans="1:18" ht="12.75" customHeight="1">
      <c r="A261" s="5" t="s">
        <v>37</v>
      </c>
      <c s="5"/>
      <c s="35" t="s">
        <v>34</v>
      </c>
      <c s="5"/>
      <c s="21" t="s">
        <v>124</v>
      </c>
      <c s="5"/>
      <c s="5"/>
      <c s="5"/>
      <c s="36">
        <f>0+Q261</f>
      </c>
      <c r="O261">
        <f>0+R261</f>
      </c>
      <c r="Q261">
        <f>0+I262+I266+I270+I274+I278+I282+I286+I290+I294+I298+I302+I306+I310+I314+I318+I322</f>
      </c>
      <c>
        <f>0+O262+O266+O270+O274+O278+O282+O286+O290+O294+O298+O302+O306+O310+O314+O318+O322</f>
      </c>
    </row>
    <row r="262" spans="1:16" ht="25.5">
      <c r="A262" s="18" t="s">
        <v>39</v>
      </c>
      <c s="23" t="s">
        <v>465</v>
      </c>
      <c s="23" t="s">
        <v>466</v>
      </c>
      <c s="18" t="s">
        <v>41</v>
      </c>
      <c s="24" t="s">
        <v>467</v>
      </c>
      <c s="25" t="s">
        <v>168</v>
      </c>
      <c s="26">
        <v>282</v>
      </c>
      <c s="27">
        <v>0</v>
      </c>
      <c s="27">
        <f>ROUND(ROUND(H262,2)*ROUND(G262,3),2)</f>
      </c>
      <c r="O262">
        <f>(I262*21)/100</f>
      </c>
      <c t="s">
        <v>17</v>
      </c>
    </row>
    <row r="263" spans="1:5" ht="12.75">
      <c r="A263" s="28" t="s">
        <v>44</v>
      </c>
      <c r="E263" s="29" t="s">
        <v>41</v>
      </c>
    </row>
    <row r="264" spans="1:5" ht="102">
      <c r="A264" s="30" t="s">
        <v>46</v>
      </c>
      <c r="E264" s="31" t="s">
        <v>468</v>
      </c>
    </row>
    <row r="265" spans="1:5" ht="140.25">
      <c r="A265" t="s">
        <v>48</v>
      </c>
      <c r="E265" s="29" t="s">
        <v>469</v>
      </c>
    </row>
    <row r="266" spans="1:16" ht="12.75">
      <c r="A266" s="18" t="s">
        <v>39</v>
      </c>
      <c s="23" t="s">
        <v>470</v>
      </c>
      <c s="23" t="s">
        <v>471</v>
      </c>
      <c s="18" t="s">
        <v>41</v>
      </c>
      <c s="24" t="s">
        <v>472</v>
      </c>
      <c s="25" t="s">
        <v>168</v>
      </c>
      <c s="26">
        <v>76</v>
      </c>
      <c s="27">
        <v>0</v>
      </c>
      <c s="27">
        <f>ROUND(ROUND(H266,2)*ROUND(G266,3),2)</f>
      </c>
      <c r="O266">
        <f>(I266*21)/100</f>
      </c>
      <c t="s">
        <v>17</v>
      </c>
    </row>
    <row r="267" spans="1:5" ht="12.75">
      <c r="A267" s="28" t="s">
        <v>44</v>
      </c>
      <c r="E267" s="29" t="s">
        <v>473</v>
      </c>
    </row>
    <row r="268" spans="1:5" ht="51">
      <c r="A268" s="30" t="s">
        <v>46</v>
      </c>
      <c r="E268" s="31" t="s">
        <v>474</v>
      </c>
    </row>
    <row r="269" spans="1:5" ht="114.75">
      <c r="A269" t="s">
        <v>48</v>
      </c>
      <c r="E269" s="29" t="s">
        <v>475</v>
      </c>
    </row>
    <row r="270" spans="1:16" ht="12.75">
      <c r="A270" s="18" t="s">
        <v>39</v>
      </c>
      <c s="23" t="s">
        <v>476</v>
      </c>
      <c s="23" t="s">
        <v>477</v>
      </c>
      <c s="18" t="s">
        <v>41</v>
      </c>
      <c s="24" t="s">
        <v>478</v>
      </c>
      <c s="25" t="s">
        <v>149</v>
      </c>
      <c s="26">
        <v>3.288</v>
      </c>
      <c s="27">
        <v>0</v>
      </c>
      <c s="27">
        <f>ROUND(ROUND(H270,2)*ROUND(G270,3),2)</f>
      </c>
      <c r="O270">
        <f>(I270*21)/100</f>
      </c>
      <c t="s">
        <v>17</v>
      </c>
    </row>
    <row r="271" spans="1:5" ht="12.75">
      <c r="A271" s="28" t="s">
        <v>44</v>
      </c>
      <c r="E271" s="29" t="s">
        <v>479</v>
      </c>
    </row>
    <row r="272" spans="1:5" ht="25.5">
      <c r="A272" s="30" t="s">
        <v>46</v>
      </c>
      <c r="E272" s="31" t="s">
        <v>480</v>
      </c>
    </row>
    <row r="273" spans="1:5" ht="51">
      <c r="A273" t="s">
        <v>48</v>
      </c>
      <c r="E273" s="29" t="s">
        <v>481</v>
      </c>
    </row>
    <row r="274" spans="1:16" ht="12.75">
      <c r="A274" s="18" t="s">
        <v>39</v>
      </c>
      <c s="23" t="s">
        <v>482</v>
      </c>
      <c s="23" t="s">
        <v>483</v>
      </c>
      <c s="18" t="s">
        <v>55</v>
      </c>
      <c s="24" t="s">
        <v>484</v>
      </c>
      <c s="25" t="s">
        <v>168</v>
      </c>
      <c s="26">
        <v>748.041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12.75">
      <c r="A275" s="28" t="s">
        <v>44</v>
      </c>
      <c r="E275" s="29" t="s">
        <v>485</v>
      </c>
    </row>
    <row r="276" spans="1:5" ht="76.5">
      <c r="A276" s="30" t="s">
        <v>46</v>
      </c>
      <c r="E276" s="31" t="s">
        <v>486</v>
      </c>
    </row>
    <row r="277" spans="1:5" ht="38.25">
      <c r="A277" t="s">
        <v>48</v>
      </c>
      <c r="E277" s="29" t="s">
        <v>487</v>
      </c>
    </row>
    <row r="278" spans="1:16" ht="12.75">
      <c r="A278" s="18" t="s">
        <v>39</v>
      </c>
      <c s="23" t="s">
        <v>488</v>
      </c>
      <c s="23" t="s">
        <v>483</v>
      </c>
      <c s="18" t="s">
        <v>59</v>
      </c>
      <c s="24" t="s">
        <v>484</v>
      </c>
      <c s="25" t="s">
        <v>168</v>
      </c>
      <c s="26">
        <v>91.558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25.5">
      <c r="A279" s="28" t="s">
        <v>44</v>
      </c>
      <c r="E279" s="29" t="s">
        <v>489</v>
      </c>
    </row>
    <row r="280" spans="1:5" ht="51">
      <c r="A280" s="30" t="s">
        <v>46</v>
      </c>
      <c r="E280" s="31" t="s">
        <v>490</v>
      </c>
    </row>
    <row r="281" spans="1:5" ht="38.25">
      <c r="A281" t="s">
        <v>48</v>
      </c>
      <c r="E281" s="29" t="s">
        <v>487</v>
      </c>
    </row>
    <row r="282" spans="1:16" ht="12.75">
      <c r="A282" s="18" t="s">
        <v>39</v>
      </c>
      <c s="23" t="s">
        <v>491</v>
      </c>
      <c s="23" t="s">
        <v>483</v>
      </c>
      <c s="18" t="s">
        <v>492</v>
      </c>
      <c s="24" t="s">
        <v>484</v>
      </c>
      <c s="25" t="s">
        <v>168</v>
      </c>
      <c s="26">
        <v>30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25.5">
      <c r="A283" s="28" t="s">
        <v>44</v>
      </c>
      <c r="E283" s="29" t="s">
        <v>493</v>
      </c>
    </row>
    <row r="284" spans="1:5" ht="25.5">
      <c r="A284" s="30" t="s">
        <v>46</v>
      </c>
      <c r="E284" s="31" t="s">
        <v>494</v>
      </c>
    </row>
    <row r="285" spans="1:5" ht="38.25">
      <c r="A285" t="s">
        <v>48</v>
      </c>
      <c r="E285" s="29" t="s">
        <v>487</v>
      </c>
    </row>
    <row r="286" spans="1:16" ht="12.75">
      <c r="A286" s="18" t="s">
        <v>39</v>
      </c>
      <c s="23" t="s">
        <v>495</v>
      </c>
      <c s="23" t="s">
        <v>496</v>
      </c>
      <c s="18" t="s">
        <v>41</v>
      </c>
      <c s="24" t="s">
        <v>497</v>
      </c>
      <c s="25" t="s">
        <v>168</v>
      </c>
      <c s="26">
        <v>5.5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12.75">
      <c r="A287" s="28" t="s">
        <v>44</v>
      </c>
      <c r="E287" s="29" t="s">
        <v>498</v>
      </c>
    </row>
    <row r="288" spans="1:5" ht="25.5">
      <c r="A288" s="30" t="s">
        <v>46</v>
      </c>
      <c r="E288" s="31" t="s">
        <v>499</v>
      </c>
    </row>
    <row r="289" spans="1:5" ht="25.5">
      <c r="A289" t="s">
        <v>48</v>
      </c>
      <c r="E289" s="29" t="s">
        <v>500</v>
      </c>
    </row>
    <row r="290" spans="1:16" ht="12.75">
      <c r="A290" s="18" t="s">
        <v>39</v>
      </c>
      <c s="23" t="s">
        <v>501</v>
      </c>
      <c s="23" t="s">
        <v>502</v>
      </c>
      <c s="18" t="s">
        <v>41</v>
      </c>
      <c s="24" t="s">
        <v>503</v>
      </c>
      <c s="25" t="s">
        <v>168</v>
      </c>
      <c s="26">
        <v>674.5</v>
      </c>
      <c s="27">
        <v>0</v>
      </c>
      <c s="27">
        <f>ROUND(ROUND(H290,2)*ROUND(G290,3),2)</f>
      </c>
      <c r="O290">
        <f>(I290*21)/100</f>
      </c>
      <c t="s">
        <v>17</v>
      </c>
    </row>
    <row r="291" spans="1:5" ht="25.5">
      <c r="A291" s="28" t="s">
        <v>44</v>
      </c>
      <c r="E291" s="29" t="s">
        <v>504</v>
      </c>
    </row>
    <row r="292" spans="1:5" ht="127.5">
      <c r="A292" s="30" t="s">
        <v>46</v>
      </c>
      <c r="E292" s="31" t="s">
        <v>505</v>
      </c>
    </row>
    <row r="293" spans="1:5" ht="38.25">
      <c r="A293" t="s">
        <v>48</v>
      </c>
      <c r="E293" s="29" t="s">
        <v>506</v>
      </c>
    </row>
    <row r="294" spans="1:16" ht="12.75">
      <c r="A294" s="18" t="s">
        <v>39</v>
      </c>
      <c s="23" t="s">
        <v>507</v>
      </c>
      <c s="23" t="s">
        <v>508</v>
      </c>
      <c s="18" t="s">
        <v>41</v>
      </c>
      <c s="24" t="s">
        <v>509</v>
      </c>
      <c s="25" t="s">
        <v>168</v>
      </c>
      <c s="26">
        <v>43</v>
      </c>
      <c s="27">
        <v>0</v>
      </c>
      <c s="27">
        <f>ROUND(ROUND(H294,2)*ROUND(G294,3),2)</f>
      </c>
      <c r="O294">
        <f>(I294*21)/100</f>
      </c>
      <c t="s">
        <v>17</v>
      </c>
    </row>
    <row r="295" spans="1:5" ht="12.75">
      <c r="A295" s="28" t="s">
        <v>44</v>
      </c>
      <c r="E295" s="29" t="s">
        <v>41</v>
      </c>
    </row>
    <row r="296" spans="1:5" ht="25.5">
      <c r="A296" s="30" t="s">
        <v>46</v>
      </c>
      <c r="E296" s="31" t="s">
        <v>510</v>
      </c>
    </row>
    <row r="297" spans="1:5" ht="89.25">
      <c r="A297" t="s">
        <v>48</v>
      </c>
      <c r="E297" s="29" t="s">
        <v>511</v>
      </c>
    </row>
    <row r="298" spans="1:16" ht="12.75">
      <c r="A298" s="18" t="s">
        <v>39</v>
      </c>
      <c s="23" t="s">
        <v>512</v>
      </c>
      <c s="23" t="s">
        <v>513</v>
      </c>
      <c s="18" t="s">
        <v>41</v>
      </c>
      <c s="24" t="s">
        <v>514</v>
      </c>
      <c s="25" t="s">
        <v>94</v>
      </c>
      <c s="26">
        <v>398.75</v>
      </c>
      <c s="27">
        <v>0</v>
      </c>
      <c s="27">
        <f>ROUND(ROUND(H298,2)*ROUND(G298,3),2)</f>
      </c>
      <c r="O298">
        <f>(I298*21)/100</f>
      </c>
      <c t="s">
        <v>17</v>
      </c>
    </row>
    <row r="299" spans="1:5" ht="12.75">
      <c r="A299" s="28" t="s">
        <v>44</v>
      </c>
      <c r="E299" s="29" t="s">
        <v>515</v>
      </c>
    </row>
    <row r="300" spans="1:5" ht="63.75">
      <c r="A300" s="30" t="s">
        <v>46</v>
      </c>
      <c r="E300" s="31" t="s">
        <v>516</v>
      </c>
    </row>
    <row r="301" spans="1:5" ht="102">
      <c r="A301" t="s">
        <v>48</v>
      </c>
      <c r="E301" s="29" t="s">
        <v>517</v>
      </c>
    </row>
    <row r="302" spans="1:16" ht="12.75">
      <c r="A302" s="18" t="s">
        <v>39</v>
      </c>
      <c s="23" t="s">
        <v>518</v>
      </c>
      <c s="23" t="s">
        <v>519</v>
      </c>
      <c s="18" t="s">
        <v>41</v>
      </c>
      <c s="24" t="s">
        <v>520</v>
      </c>
      <c s="25" t="s">
        <v>77</v>
      </c>
      <c s="26">
        <v>4</v>
      </c>
      <c s="27">
        <v>0</v>
      </c>
      <c s="27">
        <f>ROUND(ROUND(H302,2)*ROUND(G302,3),2)</f>
      </c>
      <c r="O302">
        <f>(I302*21)/100</f>
      </c>
      <c t="s">
        <v>17</v>
      </c>
    </row>
    <row r="303" spans="1:5" ht="25.5">
      <c r="A303" s="28" t="s">
        <v>44</v>
      </c>
      <c r="E303" s="29" t="s">
        <v>521</v>
      </c>
    </row>
    <row r="304" spans="1:5" ht="25.5">
      <c r="A304" s="30" t="s">
        <v>46</v>
      </c>
      <c r="E304" s="31" t="s">
        <v>522</v>
      </c>
    </row>
    <row r="305" spans="1:5" ht="38.25">
      <c r="A305" t="s">
        <v>48</v>
      </c>
      <c r="E305" s="29" t="s">
        <v>523</v>
      </c>
    </row>
    <row r="306" spans="1:16" ht="12.75">
      <c r="A306" s="18" t="s">
        <v>39</v>
      </c>
      <c s="23" t="s">
        <v>524</v>
      </c>
      <c s="23" t="s">
        <v>525</v>
      </c>
      <c s="18" t="s">
        <v>41</v>
      </c>
      <c s="24" t="s">
        <v>526</v>
      </c>
      <c s="25" t="s">
        <v>77</v>
      </c>
      <c s="26">
        <v>1</v>
      </c>
      <c s="27">
        <v>0</v>
      </c>
      <c s="27">
        <f>ROUND(ROUND(H306,2)*ROUND(G306,3),2)</f>
      </c>
      <c r="O306">
        <f>(I306*21)/100</f>
      </c>
      <c t="s">
        <v>17</v>
      </c>
    </row>
    <row r="307" spans="1:5" ht="25.5">
      <c r="A307" s="28" t="s">
        <v>44</v>
      </c>
      <c r="E307" s="29" t="s">
        <v>527</v>
      </c>
    </row>
    <row r="308" spans="1:5" ht="25.5">
      <c r="A308" s="30" t="s">
        <v>46</v>
      </c>
      <c r="E308" s="31" t="s">
        <v>528</v>
      </c>
    </row>
    <row r="309" spans="1:5" ht="38.25">
      <c r="A309" t="s">
        <v>48</v>
      </c>
      <c r="E309" s="29" t="s">
        <v>523</v>
      </c>
    </row>
    <row r="310" spans="1:16" ht="12.75">
      <c r="A310" s="18" t="s">
        <v>39</v>
      </c>
      <c s="23" t="s">
        <v>529</v>
      </c>
      <c s="23" t="s">
        <v>530</v>
      </c>
      <c s="18" t="s">
        <v>41</v>
      </c>
      <c s="24" t="s">
        <v>531</v>
      </c>
      <c s="25" t="s">
        <v>77</v>
      </c>
      <c s="26">
        <v>16</v>
      </c>
      <c s="27">
        <v>0</v>
      </c>
      <c s="27">
        <f>ROUND(ROUND(H310,2)*ROUND(G310,3),2)</f>
      </c>
      <c r="O310">
        <f>(I310*21)/100</f>
      </c>
      <c t="s">
        <v>17</v>
      </c>
    </row>
    <row r="311" spans="1:5" ht="25.5">
      <c r="A311" s="28" t="s">
        <v>44</v>
      </c>
      <c r="E311" s="29" t="s">
        <v>532</v>
      </c>
    </row>
    <row r="312" spans="1:5" ht="25.5">
      <c r="A312" s="30" t="s">
        <v>46</v>
      </c>
      <c r="E312" s="31" t="s">
        <v>533</v>
      </c>
    </row>
    <row r="313" spans="1:5" ht="127.5">
      <c r="A313" t="s">
        <v>48</v>
      </c>
      <c r="E313" s="29" t="s">
        <v>534</v>
      </c>
    </row>
    <row r="314" spans="1:16" ht="12.75">
      <c r="A314" s="18" t="s">
        <v>39</v>
      </c>
      <c s="23" t="s">
        <v>535</v>
      </c>
      <c s="23" t="s">
        <v>536</v>
      </c>
      <c s="18" t="s">
        <v>41</v>
      </c>
      <c s="24" t="s">
        <v>537</v>
      </c>
      <c s="25" t="s">
        <v>149</v>
      </c>
      <c s="26">
        <v>7</v>
      </c>
      <c s="27">
        <v>0</v>
      </c>
      <c s="27">
        <f>ROUND(ROUND(H314,2)*ROUND(G314,3),2)</f>
      </c>
      <c r="O314">
        <f>(I314*21)/100</f>
      </c>
      <c t="s">
        <v>17</v>
      </c>
    </row>
    <row r="315" spans="1:5" ht="12.75">
      <c r="A315" s="28" t="s">
        <v>44</v>
      </c>
      <c r="E315" s="29" t="s">
        <v>41</v>
      </c>
    </row>
    <row r="316" spans="1:5" ht="25.5">
      <c r="A316" s="30" t="s">
        <v>46</v>
      </c>
      <c r="E316" s="31" t="s">
        <v>538</v>
      </c>
    </row>
    <row r="317" spans="1:5" ht="102">
      <c r="A317" t="s">
        <v>48</v>
      </c>
      <c r="E317" s="29" t="s">
        <v>539</v>
      </c>
    </row>
    <row r="318" spans="1:16" ht="12.75">
      <c r="A318" s="18" t="s">
        <v>39</v>
      </c>
      <c s="23" t="s">
        <v>540</v>
      </c>
      <c s="23" t="s">
        <v>541</v>
      </c>
      <c s="18" t="s">
        <v>41</v>
      </c>
      <c s="24" t="s">
        <v>542</v>
      </c>
      <c s="25" t="s">
        <v>77</v>
      </c>
      <c s="26">
        <v>2</v>
      </c>
      <c s="27">
        <v>0</v>
      </c>
      <c s="27">
        <f>ROUND(ROUND(H318,2)*ROUND(G318,3),2)</f>
      </c>
      <c r="O318">
        <f>(I318*21)/100</f>
      </c>
      <c t="s">
        <v>17</v>
      </c>
    </row>
    <row r="319" spans="1:5" ht="12.75">
      <c r="A319" s="28" t="s">
        <v>44</v>
      </c>
      <c r="E319" s="29" t="s">
        <v>41</v>
      </c>
    </row>
    <row r="320" spans="1:5" ht="12.75">
      <c r="A320" s="30" t="s">
        <v>46</v>
      </c>
      <c r="E320" s="31" t="s">
        <v>79</v>
      </c>
    </row>
    <row r="321" spans="1:5" ht="89.25">
      <c r="A321" t="s">
        <v>48</v>
      </c>
      <c r="E321" s="29" t="s">
        <v>543</v>
      </c>
    </row>
    <row r="322" spans="1:16" ht="12.75">
      <c r="A322" s="18" t="s">
        <v>39</v>
      </c>
      <c s="23" t="s">
        <v>544</v>
      </c>
      <c s="23" t="s">
        <v>545</v>
      </c>
      <c s="18" t="s">
        <v>41</v>
      </c>
      <c s="24" t="s">
        <v>546</v>
      </c>
      <c s="25" t="s">
        <v>168</v>
      </c>
      <c s="26">
        <v>33.94</v>
      </c>
      <c s="27">
        <v>0</v>
      </c>
      <c s="27">
        <f>ROUND(ROUND(H322,2)*ROUND(G322,3),2)</f>
      </c>
      <c r="O322">
        <f>(I322*21)/100</f>
      </c>
      <c t="s">
        <v>17</v>
      </c>
    </row>
    <row r="323" spans="1:5" ht="12.75">
      <c r="A323" s="28" t="s">
        <v>44</v>
      </c>
      <c r="E323" s="29" t="s">
        <v>547</v>
      </c>
    </row>
    <row r="324" spans="1:5" ht="51">
      <c r="A324" s="30" t="s">
        <v>46</v>
      </c>
      <c r="E324" s="31" t="s">
        <v>548</v>
      </c>
    </row>
    <row r="325" spans="1:5" ht="76.5">
      <c r="A325" t="s">
        <v>48</v>
      </c>
      <c r="E325" s="29" t="s">
        <v>549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0+O9+O18+O27+O32+O69+O74+O79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550</v>
      </c>
      <c s="32">
        <f>0+I9+I18+I27+I32+I69+I74+I79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550</v>
      </c>
      <c s="5"/>
      <c s="14" t="s">
        <v>551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135</v>
      </c>
      <c s="18" t="s">
        <v>41</v>
      </c>
      <c s="24" t="s">
        <v>136</v>
      </c>
      <c s="25" t="s">
        <v>137</v>
      </c>
      <c s="26">
        <v>12.794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552</v>
      </c>
    </row>
    <row r="12" spans="1:5" ht="63.75">
      <c r="A12" s="30" t="s">
        <v>46</v>
      </c>
      <c r="E12" s="31" t="s">
        <v>553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143</v>
      </c>
      <c s="18" t="s">
        <v>41</v>
      </c>
      <c s="24" t="s">
        <v>144</v>
      </c>
      <c s="25" t="s">
        <v>137</v>
      </c>
      <c s="26">
        <v>75.735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145</v>
      </c>
    </row>
    <row r="16" spans="1:5" ht="38.25">
      <c r="A16" s="30" t="s">
        <v>46</v>
      </c>
      <c r="E16" s="31" t="s">
        <v>554</v>
      </c>
    </row>
    <row r="17" spans="1:5" ht="25.5">
      <c r="A17" t="s">
        <v>48</v>
      </c>
      <c r="E17" s="29" t="s">
        <v>140</v>
      </c>
    </row>
    <row r="18" spans="1:18" ht="12.75" customHeight="1">
      <c r="A18" s="5" t="s">
        <v>37</v>
      </c>
      <c s="5"/>
      <c s="35" t="s">
        <v>23</v>
      </c>
      <c s="5"/>
      <c s="21" t="s">
        <v>91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12.75">
      <c r="A19" s="18" t="s">
        <v>39</v>
      </c>
      <c s="23" t="s">
        <v>16</v>
      </c>
      <c s="23" t="s">
        <v>555</v>
      </c>
      <c s="18" t="s">
        <v>41</v>
      </c>
      <c s="24" t="s">
        <v>556</v>
      </c>
      <c s="25" t="s">
        <v>149</v>
      </c>
      <c s="26">
        <v>0.45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557</v>
      </c>
    </row>
    <row r="21" spans="1:5" ht="12.75">
      <c r="A21" s="30" t="s">
        <v>46</v>
      </c>
      <c r="E21" s="31" t="s">
        <v>558</v>
      </c>
    </row>
    <row r="22" spans="1:5" ht="25.5">
      <c r="A22" t="s">
        <v>48</v>
      </c>
      <c r="E22" s="29" t="s">
        <v>559</v>
      </c>
    </row>
    <row r="23" spans="1:16" ht="12.75">
      <c r="A23" s="18" t="s">
        <v>39</v>
      </c>
      <c s="23" t="s">
        <v>27</v>
      </c>
      <c s="23" t="s">
        <v>560</v>
      </c>
      <c s="18" t="s">
        <v>41</v>
      </c>
      <c s="24" t="s">
        <v>561</v>
      </c>
      <c s="25" t="s">
        <v>149</v>
      </c>
      <c s="26">
        <v>41.622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562</v>
      </c>
    </row>
    <row r="25" spans="1:5" ht="76.5">
      <c r="A25" s="30" t="s">
        <v>46</v>
      </c>
      <c r="E25" s="31" t="s">
        <v>563</v>
      </c>
    </row>
    <row r="26" spans="1:5" ht="318.75">
      <c r="A26" t="s">
        <v>48</v>
      </c>
      <c r="E26" s="29" t="s">
        <v>218</v>
      </c>
    </row>
    <row r="27" spans="1:18" ht="12.75" customHeight="1">
      <c r="A27" s="5" t="s">
        <v>37</v>
      </c>
      <c s="5"/>
      <c s="35" t="s">
        <v>17</v>
      </c>
      <c s="5"/>
      <c s="21" t="s">
        <v>263</v>
      </c>
      <c s="5"/>
      <c s="5"/>
      <c s="5"/>
      <c s="36">
        <f>0+Q27</f>
      </c>
      <c r="O27">
        <f>0+R27</f>
      </c>
      <c r="Q27">
        <f>0+I28</f>
      </c>
      <c>
        <f>0+O28</f>
      </c>
    </row>
    <row r="28" spans="1:16" ht="12.75">
      <c r="A28" s="18" t="s">
        <v>39</v>
      </c>
      <c s="23" t="s">
        <v>29</v>
      </c>
      <c s="23" t="s">
        <v>564</v>
      </c>
      <c s="18" t="s">
        <v>41</v>
      </c>
      <c s="24" t="s">
        <v>565</v>
      </c>
      <c s="25" t="s">
        <v>149</v>
      </c>
      <c s="26">
        <v>0.5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566</v>
      </c>
    </row>
    <row r="30" spans="1:5" ht="12.75">
      <c r="A30" s="30" t="s">
        <v>46</v>
      </c>
      <c r="E30" s="31" t="s">
        <v>567</v>
      </c>
    </row>
    <row r="31" spans="1:5" ht="369.75">
      <c r="A31" t="s">
        <v>48</v>
      </c>
      <c r="E31" s="29" t="s">
        <v>568</v>
      </c>
    </row>
    <row r="32" spans="1:18" ht="12.75" customHeight="1">
      <c r="A32" s="5" t="s">
        <v>37</v>
      </c>
      <c s="5"/>
      <c s="35" t="s">
        <v>27</v>
      </c>
      <c s="5"/>
      <c s="21" t="s">
        <v>362</v>
      </c>
      <c s="5"/>
      <c s="5"/>
      <c s="5"/>
      <c s="36">
        <f>0+Q32</f>
      </c>
      <c r="O32">
        <f>0+R32</f>
      </c>
      <c r="Q32">
        <f>0+I33+I37+I41+I45+I49+I53+I57+I61+I65</f>
      </c>
      <c>
        <f>0+O33+O37+O41+O45+O49+O53+O57+O61+O65</f>
      </c>
    </row>
    <row r="33" spans="1:16" ht="12.75">
      <c r="A33" s="18" t="s">
        <v>39</v>
      </c>
      <c s="23" t="s">
        <v>31</v>
      </c>
      <c s="23" t="s">
        <v>569</v>
      </c>
      <c s="18" t="s">
        <v>41</v>
      </c>
      <c s="24" t="s">
        <v>570</v>
      </c>
      <c s="25" t="s">
        <v>149</v>
      </c>
      <c s="26">
        <v>4.26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44</v>
      </c>
      <c r="E34" s="29" t="s">
        <v>41</v>
      </c>
    </row>
    <row r="35" spans="1:5" ht="12.75">
      <c r="A35" s="30" t="s">
        <v>46</v>
      </c>
      <c r="E35" s="31" t="s">
        <v>571</v>
      </c>
    </row>
    <row r="36" spans="1:5" ht="369.75">
      <c r="A36" t="s">
        <v>48</v>
      </c>
      <c r="E36" s="29" t="s">
        <v>372</v>
      </c>
    </row>
    <row r="37" spans="1:16" ht="12.75">
      <c r="A37" s="18" t="s">
        <v>39</v>
      </c>
      <c s="23" t="s">
        <v>68</v>
      </c>
      <c s="23" t="s">
        <v>572</v>
      </c>
      <c s="18" t="s">
        <v>41</v>
      </c>
      <c s="24" t="s">
        <v>573</v>
      </c>
      <c s="25" t="s">
        <v>137</v>
      </c>
      <c s="26">
        <v>0.511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44</v>
      </c>
      <c r="E38" s="29" t="s">
        <v>41</v>
      </c>
    </row>
    <row r="39" spans="1:5" ht="12.75">
      <c r="A39" s="30" t="s">
        <v>46</v>
      </c>
      <c r="E39" s="31" t="s">
        <v>574</v>
      </c>
    </row>
    <row r="40" spans="1:5" ht="267.75">
      <c r="A40" t="s">
        <v>48</v>
      </c>
      <c r="E40" s="29" t="s">
        <v>575</v>
      </c>
    </row>
    <row r="41" spans="1:16" ht="12.75">
      <c r="A41" s="18" t="s">
        <v>39</v>
      </c>
      <c s="23" t="s">
        <v>74</v>
      </c>
      <c s="23" t="s">
        <v>364</v>
      </c>
      <c s="18" t="s">
        <v>41</v>
      </c>
      <c s="24" t="s">
        <v>365</v>
      </c>
      <c s="25" t="s">
        <v>149</v>
      </c>
      <c s="26">
        <v>2.989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576</v>
      </c>
    </row>
    <row r="43" spans="1:5" ht="102">
      <c r="A43" s="30" t="s">
        <v>46</v>
      </c>
      <c r="E43" s="31" t="s">
        <v>577</v>
      </c>
    </row>
    <row r="44" spans="1:5" ht="369.75">
      <c r="A44" t="s">
        <v>48</v>
      </c>
      <c r="E44" s="29" t="s">
        <v>372</v>
      </c>
    </row>
    <row r="45" spans="1:16" ht="12.75">
      <c r="A45" s="18" t="s">
        <v>39</v>
      </c>
      <c s="23" t="s">
        <v>34</v>
      </c>
      <c s="23" t="s">
        <v>578</v>
      </c>
      <c s="18" t="s">
        <v>41</v>
      </c>
      <c s="24" t="s">
        <v>579</v>
      </c>
      <c s="25" t="s">
        <v>149</v>
      </c>
      <c s="26">
        <v>1.074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580</v>
      </c>
    </row>
    <row r="47" spans="1:5" ht="25.5">
      <c r="A47" s="30" t="s">
        <v>46</v>
      </c>
      <c r="E47" s="31" t="s">
        <v>581</v>
      </c>
    </row>
    <row r="48" spans="1:5" ht="369.75">
      <c r="A48" t="s">
        <v>48</v>
      </c>
      <c r="E48" s="29" t="s">
        <v>372</v>
      </c>
    </row>
    <row r="49" spans="1:16" ht="12.75">
      <c r="A49" s="18" t="s">
        <v>39</v>
      </c>
      <c s="23" t="s">
        <v>36</v>
      </c>
      <c s="23" t="s">
        <v>582</v>
      </c>
      <c s="18" t="s">
        <v>41</v>
      </c>
      <c s="24" t="s">
        <v>583</v>
      </c>
      <c s="25" t="s">
        <v>149</v>
      </c>
      <c s="26">
        <v>3.492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584</v>
      </c>
    </row>
    <row r="51" spans="1:5" ht="12.75">
      <c r="A51" s="30" t="s">
        <v>46</v>
      </c>
      <c r="E51" s="31" t="s">
        <v>585</v>
      </c>
    </row>
    <row r="52" spans="1:5" ht="369.75">
      <c r="A52" t="s">
        <v>48</v>
      </c>
      <c r="E52" s="29" t="s">
        <v>372</v>
      </c>
    </row>
    <row r="53" spans="1:16" ht="25.5">
      <c r="A53" s="18" t="s">
        <v>39</v>
      </c>
      <c s="23" t="s">
        <v>129</v>
      </c>
      <c s="23" t="s">
        <v>586</v>
      </c>
      <c s="18" t="s">
        <v>41</v>
      </c>
      <c s="24" t="s">
        <v>587</v>
      </c>
      <c s="25" t="s">
        <v>149</v>
      </c>
      <c s="26">
        <v>34.469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588</v>
      </c>
    </row>
    <row r="55" spans="1:5" ht="76.5">
      <c r="A55" s="30" t="s">
        <v>46</v>
      </c>
      <c r="E55" s="31" t="s">
        <v>589</v>
      </c>
    </row>
    <row r="56" spans="1:5" ht="38.25">
      <c r="A56" t="s">
        <v>48</v>
      </c>
      <c r="E56" s="29" t="s">
        <v>281</v>
      </c>
    </row>
    <row r="57" spans="1:16" ht="12.75">
      <c r="A57" s="18" t="s">
        <v>39</v>
      </c>
      <c s="23" t="s">
        <v>184</v>
      </c>
      <c s="23" t="s">
        <v>590</v>
      </c>
      <c s="18" t="s">
        <v>41</v>
      </c>
      <c s="24" t="s">
        <v>591</v>
      </c>
      <c s="25" t="s">
        <v>149</v>
      </c>
      <c s="26">
        <v>1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592</v>
      </c>
    </row>
    <row r="59" spans="1:5" ht="12.75">
      <c r="A59" s="30" t="s">
        <v>46</v>
      </c>
      <c r="E59" s="31" t="s">
        <v>593</v>
      </c>
    </row>
    <row r="60" spans="1:5" ht="51">
      <c r="A60" t="s">
        <v>48</v>
      </c>
      <c r="E60" s="29" t="s">
        <v>594</v>
      </c>
    </row>
    <row r="61" spans="1:16" ht="12.75">
      <c r="A61" s="18" t="s">
        <v>39</v>
      </c>
      <c s="23" t="s">
        <v>190</v>
      </c>
      <c s="23" t="s">
        <v>595</v>
      </c>
      <c s="18" t="s">
        <v>41</v>
      </c>
      <c s="24" t="s">
        <v>596</v>
      </c>
      <c s="25" t="s">
        <v>149</v>
      </c>
      <c s="26">
        <v>2.148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597</v>
      </c>
    </row>
    <row r="63" spans="1:5" ht="25.5">
      <c r="A63" s="30" t="s">
        <v>46</v>
      </c>
      <c r="E63" s="31" t="s">
        <v>598</v>
      </c>
    </row>
    <row r="64" spans="1:5" ht="102">
      <c r="A64" t="s">
        <v>48</v>
      </c>
      <c r="E64" s="29" t="s">
        <v>599</v>
      </c>
    </row>
    <row r="65" spans="1:16" ht="12.75">
      <c r="A65" s="18" t="s">
        <v>39</v>
      </c>
      <c s="23" t="s">
        <v>192</v>
      </c>
      <c s="23" t="s">
        <v>600</v>
      </c>
      <c s="18" t="s">
        <v>41</v>
      </c>
      <c s="24" t="s">
        <v>601</v>
      </c>
      <c s="25" t="s">
        <v>149</v>
      </c>
      <c s="26">
        <v>1.481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602</v>
      </c>
    </row>
    <row r="67" spans="1:5" ht="12.75">
      <c r="A67" s="30" t="s">
        <v>46</v>
      </c>
      <c r="E67" s="31" t="s">
        <v>603</v>
      </c>
    </row>
    <row r="68" spans="1:5" ht="357">
      <c r="A68" t="s">
        <v>48</v>
      </c>
      <c r="E68" s="29" t="s">
        <v>604</v>
      </c>
    </row>
    <row r="69" spans="1:18" ht="12.75" customHeight="1">
      <c r="A69" s="5" t="s">
        <v>37</v>
      </c>
      <c s="5"/>
      <c s="35" t="s">
        <v>68</v>
      </c>
      <c s="5"/>
      <c s="21" t="s">
        <v>428</v>
      </c>
      <c s="5"/>
      <c s="5"/>
      <c s="5"/>
      <c s="36">
        <f>0+Q69</f>
      </c>
      <c r="O69">
        <f>0+R69</f>
      </c>
      <c r="Q69">
        <f>0+I70</f>
      </c>
      <c>
        <f>0+O70</f>
      </c>
    </row>
    <row r="70" spans="1:16" ht="12.75">
      <c r="A70" s="18" t="s">
        <v>39</v>
      </c>
      <c s="23" t="s">
        <v>197</v>
      </c>
      <c s="23" t="s">
        <v>605</v>
      </c>
      <c s="18" t="s">
        <v>41</v>
      </c>
      <c s="24" t="s">
        <v>606</v>
      </c>
      <c s="25" t="s">
        <v>94</v>
      </c>
      <c s="26">
        <v>44.245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607</v>
      </c>
    </row>
    <row r="72" spans="1:5" ht="38.25">
      <c r="A72" s="30" t="s">
        <v>46</v>
      </c>
      <c r="E72" s="31" t="s">
        <v>608</v>
      </c>
    </row>
    <row r="73" spans="1:5" ht="191.25">
      <c r="A73" t="s">
        <v>48</v>
      </c>
      <c r="E73" s="29" t="s">
        <v>609</v>
      </c>
    </row>
    <row r="74" spans="1:18" ht="12.75" customHeight="1">
      <c r="A74" s="5" t="s">
        <v>37</v>
      </c>
      <c s="5"/>
      <c s="35" t="s">
        <v>74</v>
      </c>
      <c s="5"/>
      <c s="21" t="s">
        <v>435</v>
      </c>
      <c s="5"/>
      <c s="5"/>
      <c s="5"/>
      <c s="36">
        <f>0+Q74</f>
      </c>
      <c r="O74">
        <f>0+R74</f>
      </c>
      <c r="Q74">
        <f>0+I75</f>
      </c>
      <c>
        <f>0+O75</f>
      </c>
    </row>
    <row r="75" spans="1:16" ht="12.75">
      <c r="A75" s="18" t="s">
        <v>39</v>
      </c>
      <c s="23" t="s">
        <v>203</v>
      </c>
      <c s="23" t="s">
        <v>610</v>
      </c>
      <c s="18" t="s">
        <v>41</v>
      </c>
      <c s="24" t="s">
        <v>611</v>
      </c>
      <c s="25" t="s">
        <v>77</v>
      </c>
      <c s="26">
        <v>1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612</v>
      </c>
    </row>
    <row r="77" spans="1:5" ht="12.75">
      <c r="A77" s="30" t="s">
        <v>46</v>
      </c>
      <c r="E77" s="31" t="s">
        <v>47</v>
      </c>
    </row>
    <row r="78" spans="1:5" ht="12.75">
      <c r="A78" t="s">
        <v>48</v>
      </c>
      <c r="E78" s="29" t="s">
        <v>613</v>
      </c>
    </row>
    <row r="79" spans="1:18" ht="12.75" customHeight="1">
      <c r="A79" s="5" t="s">
        <v>37</v>
      </c>
      <c s="5"/>
      <c s="35" t="s">
        <v>34</v>
      </c>
      <c s="5"/>
      <c s="21" t="s">
        <v>124</v>
      </c>
      <c s="5"/>
      <c s="5"/>
      <c s="5"/>
      <c s="36">
        <f>0+Q79</f>
      </c>
      <c r="O79">
        <f>0+R79</f>
      </c>
      <c r="Q79">
        <f>0+I80+I84+I88+I92+I96</f>
      </c>
      <c>
        <f>0+O80+O84+O88+O92+O96</f>
      </c>
    </row>
    <row r="80" spans="1:16" ht="25.5">
      <c r="A80" s="18" t="s">
        <v>39</v>
      </c>
      <c s="23" t="s">
        <v>209</v>
      </c>
      <c s="23" t="s">
        <v>614</v>
      </c>
      <c s="18" t="s">
        <v>41</v>
      </c>
      <c s="24" t="s">
        <v>615</v>
      </c>
      <c s="25" t="s">
        <v>77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616</v>
      </c>
    </row>
    <row r="82" spans="1:5" ht="25.5">
      <c r="A82" s="30" t="s">
        <v>46</v>
      </c>
      <c r="E82" s="31" t="s">
        <v>617</v>
      </c>
    </row>
    <row r="83" spans="1:5" ht="409.5">
      <c r="A83" t="s">
        <v>48</v>
      </c>
      <c r="E83" s="29" t="s">
        <v>618</v>
      </c>
    </row>
    <row r="84" spans="1:16" ht="12.75">
      <c r="A84" s="18" t="s">
        <v>39</v>
      </c>
      <c s="23" t="s">
        <v>213</v>
      </c>
      <c s="23" t="s">
        <v>619</v>
      </c>
      <c s="18" t="s">
        <v>41</v>
      </c>
      <c s="24" t="s">
        <v>620</v>
      </c>
      <c s="25" t="s">
        <v>168</v>
      </c>
      <c s="26">
        <v>9.5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621</v>
      </c>
    </row>
    <row r="86" spans="1:5" ht="12.75">
      <c r="A86" s="30" t="s">
        <v>46</v>
      </c>
      <c r="E86" s="31" t="s">
        <v>622</v>
      </c>
    </row>
    <row r="87" spans="1:5" ht="63.75">
      <c r="A87" t="s">
        <v>48</v>
      </c>
      <c r="E87" s="29" t="s">
        <v>623</v>
      </c>
    </row>
    <row r="88" spans="1:16" ht="12.75">
      <c r="A88" s="18" t="s">
        <v>39</v>
      </c>
      <c s="23" t="s">
        <v>219</v>
      </c>
      <c s="23" t="s">
        <v>536</v>
      </c>
      <c s="18" t="s">
        <v>41</v>
      </c>
      <c s="24" t="s">
        <v>537</v>
      </c>
      <c s="25" t="s">
        <v>149</v>
      </c>
      <c s="26">
        <v>3.098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624</v>
      </c>
    </row>
    <row r="90" spans="1:5" ht="12.75">
      <c r="A90" s="30" t="s">
        <v>46</v>
      </c>
      <c r="E90" s="31" t="s">
        <v>625</v>
      </c>
    </row>
    <row r="91" spans="1:5" ht="102">
      <c r="A91" t="s">
        <v>48</v>
      </c>
      <c r="E91" s="29" t="s">
        <v>539</v>
      </c>
    </row>
    <row r="92" spans="1:16" ht="12.75">
      <c r="A92" s="18" t="s">
        <v>39</v>
      </c>
      <c s="23" t="s">
        <v>223</v>
      </c>
      <c s="23" t="s">
        <v>626</v>
      </c>
      <c s="18" t="s">
        <v>41</v>
      </c>
      <c s="24" t="s">
        <v>627</v>
      </c>
      <c s="25" t="s">
        <v>149</v>
      </c>
      <c s="26">
        <v>1.176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628</v>
      </c>
    </row>
    <row r="94" spans="1:5" ht="12.75">
      <c r="A94" s="30" t="s">
        <v>46</v>
      </c>
      <c r="E94" s="31" t="s">
        <v>629</v>
      </c>
    </row>
    <row r="95" spans="1:5" ht="102">
      <c r="A95" t="s">
        <v>48</v>
      </c>
      <c r="E95" s="29" t="s">
        <v>539</v>
      </c>
    </row>
    <row r="96" spans="1:16" ht="12.75">
      <c r="A96" s="18" t="s">
        <v>39</v>
      </c>
      <c s="23" t="s">
        <v>229</v>
      </c>
      <c s="23" t="s">
        <v>630</v>
      </c>
      <c s="18" t="s">
        <v>41</v>
      </c>
      <c s="24" t="s">
        <v>631</v>
      </c>
      <c s="25" t="s">
        <v>168</v>
      </c>
      <c s="26">
        <v>8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12.75">
      <c r="A98" s="30" t="s">
        <v>46</v>
      </c>
      <c r="E98" s="31" t="s">
        <v>632</v>
      </c>
    </row>
    <row r="99" spans="1:5" ht="114.75">
      <c r="A99" t="s">
        <v>48</v>
      </c>
      <c r="E99" s="29" t="s">
        <v>633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0+O9+O26+O51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634</v>
      </c>
      <c s="32">
        <f>0+I9+I26+I51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634</v>
      </c>
      <c s="5"/>
      <c s="14" t="s">
        <v>635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91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170</v>
      </c>
      <c s="18" t="s">
        <v>41</v>
      </c>
      <c s="24" t="s">
        <v>171</v>
      </c>
      <c s="25" t="s">
        <v>149</v>
      </c>
      <c s="26">
        <v>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44</v>
      </c>
      <c r="E11" s="29" t="s">
        <v>172</v>
      </c>
    </row>
    <row r="12" spans="1:5" ht="51">
      <c r="A12" s="30" t="s">
        <v>46</v>
      </c>
      <c r="E12" s="31" t="s">
        <v>636</v>
      </c>
    </row>
    <row r="13" spans="1:5" ht="63.75">
      <c r="A13" t="s">
        <v>48</v>
      </c>
      <c r="E13" s="29" t="s">
        <v>157</v>
      </c>
    </row>
    <row r="14" spans="1:16" ht="12.75">
      <c r="A14" s="18" t="s">
        <v>39</v>
      </c>
      <c s="23" t="s">
        <v>17</v>
      </c>
      <c s="23" t="s">
        <v>174</v>
      </c>
      <c s="18" t="s">
        <v>41</v>
      </c>
      <c s="24" t="s">
        <v>175</v>
      </c>
      <c s="25" t="s">
        <v>168</v>
      </c>
      <c s="26">
        <v>25.5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176</v>
      </c>
    </row>
    <row r="16" spans="1:5" ht="12.75">
      <c r="A16" s="30" t="s">
        <v>46</v>
      </c>
      <c r="E16" s="31" t="s">
        <v>637</v>
      </c>
    </row>
    <row r="17" spans="1:5" ht="25.5">
      <c r="A17" t="s">
        <v>48</v>
      </c>
      <c r="E17" s="29" t="s">
        <v>178</v>
      </c>
    </row>
    <row r="18" spans="1:16" ht="12.75">
      <c r="A18" s="18" t="s">
        <v>39</v>
      </c>
      <c s="23" t="s">
        <v>16</v>
      </c>
      <c s="23" t="s">
        <v>638</v>
      </c>
      <c s="18" t="s">
        <v>41</v>
      </c>
      <c s="24" t="s">
        <v>639</v>
      </c>
      <c s="25" t="s">
        <v>168</v>
      </c>
      <c s="26">
        <v>20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640</v>
      </c>
    </row>
    <row r="20" spans="1:5" ht="51">
      <c r="A20" s="30" t="s">
        <v>46</v>
      </c>
      <c r="E20" s="31" t="s">
        <v>641</v>
      </c>
    </row>
    <row r="21" spans="1:5" ht="25.5">
      <c r="A21" t="s">
        <v>48</v>
      </c>
      <c r="E21" s="29" t="s">
        <v>178</v>
      </c>
    </row>
    <row r="22" spans="1:16" ht="12.75">
      <c r="A22" s="18" t="s">
        <v>39</v>
      </c>
      <c s="23" t="s">
        <v>27</v>
      </c>
      <c s="23" t="s">
        <v>198</v>
      </c>
      <c s="18" t="s">
        <v>41</v>
      </c>
      <c s="24" t="s">
        <v>199</v>
      </c>
      <c s="25" t="s">
        <v>94</v>
      </c>
      <c s="26">
        <v>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44</v>
      </c>
      <c r="E23" s="29" t="s">
        <v>642</v>
      </c>
    </row>
    <row r="24" spans="1:5" ht="25.5">
      <c r="A24" s="30" t="s">
        <v>46</v>
      </c>
      <c r="E24" s="31" t="s">
        <v>643</v>
      </c>
    </row>
    <row r="25" spans="1:5" ht="63.75">
      <c r="A25" t="s">
        <v>48</v>
      </c>
      <c r="E25" s="29" t="s">
        <v>202</v>
      </c>
    </row>
    <row r="26" spans="1:18" ht="12.75" customHeight="1">
      <c r="A26" s="5" t="s">
        <v>37</v>
      </c>
      <c s="5"/>
      <c s="35" t="s">
        <v>29</v>
      </c>
      <c s="5"/>
      <c s="21" t="s">
        <v>383</v>
      </c>
      <c s="5"/>
      <c s="5"/>
      <c s="5"/>
      <c s="36">
        <f>0+Q26</f>
      </c>
      <c r="O26">
        <f>0+R26</f>
      </c>
      <c r="Q26">
        <f>0+I27+I31+I35+I39+I43+I47</f>
      </c>
      <c>
        <f>0+O27+O31+O35+O39+O43+O47</f>
      </c>
    </row>
    <row r="27" spans="1:16" ht="12.75">
      <c r="A27" s="18" t="s">
        <v>39</v>
      </c>
      <c s="23" t="s">
        <v>29</v>
      </c>
      <c s="23" t="s">
        <v>391</v>
      </c>
      <c s="18" t="s">
        <v>41</v>
      </c>
      <c s="24" t="s">
        <v>392</v>
      </c>
      <c s="25" t="s">
        <v>94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644</v>
      </c>
    </row>
    <row r="29" spans="1:5" ht="25.5">
      <c r="A29" s="30" t="s">
        <v>46</v>
      </c>
      <c r="E29" s="31" t="s">
        <v>643</v>
      </c>
    </row>
    <row r="30" spans="1:5" ht="102">
      <c r="A30" t="s">
        <v>48</v>
      </c>
      <c r="E30" s="29" t="s">
        <v>394</v>
      </c>
    </row>
    <row r="31" spans="1:16" ht="12.75">
      <c r="A31" s="18" t="s">
        <v>39</v>
      </c>
      <c s="23" t="s">
        <v>31</v>
      </c>
      <c s="23" t="s">
        <v>402</v>
      </c>
      <c s="18" t="s">
        <v>41</v>
      </c>
      <c s="24" t="s">
        <v>403</v>
      </c>
      <c s="25" t="s">
        <v>94</v>
      </c>
      <c s="26">
        <v>100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404</v>
      </c>
    </row>
    <row r="33" spans="1:5" ht="25.5">
      <c r="A33" s="30" t="s">
        <v>46</v>
      </c>
      <c r="E33" s="31" t="s">
        <v>645</v>
      </c>
    </row>
    <row r="34" spans="1:5" ht="51">
      <c r="A34" t="s">
        <v>48</v>
      </c>
      <c r="E34" s="29" t="s">
        <v>400</v>
      </c>
    </row>
    <row r="35" spans="1:16" ht="12.75">
      <c r="A35" s="18" t="s">
        <v>39</v>
      </c>
      <c s="23" t="s">
        <v>68</v>
      </c>
      <c s="23" t="s">
        <v>646</v>
      </c>
      <c s="18" t="s">
        <v>41</v>
      </c>
      <c s="24" t="s">
        <v>647</v>
      </c>
      <c s="25" t="s">
        <v>94</v>
      </c>
      <c s="26">
        <v>30.6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25.5">
      <c r="A36" s="28" t="s">
        <v>44</v>
      </c>
      <c r="E36" s="29" t="s">
        <v>648</v>
      </c>
    </row>
    <row r="37" spans="1:5" ht="38.25">
      <c r="A37" s="30" t="s">
        <v>46</v>
      </c>
      <c r="E37" s="31" t="s">
        <v>649</v>
      </c>
    </row>
    <row r="38" spans="1:5" ht="51">
      <c r="A38" t="s">
        <v>48</v>
      </c>
      <c r="E38" s="29" t="s">
        <v>650</v>
      </c>
    </row>
    <row r="39" spans="1:16" ht="12.75">
      <c r="A39" s="18" t="s">
        <v>39</v>
      </c>
      <c s="23" t="s">
        <v>74</v>
      </c>
      <c s="23" t="s">
        <v>407</v>
      </c>
      <c s="18" t="s">
        <v>41</v>
      </c>
      <c s="24" t="s">
        <v>408</v>
      </c>
      <c s="25" t="s">
        <v>94</v>
      </c>
      <c s="26">
        <v>50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409</v>
      </c>
    </row>
    <row r="41" spans="1:5" ht="25.5">
      <c r="A41" s="30" t="s">
        <v>46</v>
      </c>
      <c r="E41" s="31" t="s">
        <v>651</v>
      </c>
    </row>
    <row r="42" spans="1:5" ht="140.25">
      <c r="A42" t="s">
        <v>48</v>
      </c>
      <c r="E42" s="29" t="s">
        <v>411</v>
      </c>
    </row>
    <row r="43" spans="1:16" ht="12.75">
      <c r="A43" s="18" t="s">
        <v>39</v>
      </c>
      <c s="23" t="s">
        <v>34</v>
      </c>
      <c s="23" t="s">
        <v>413</v>
      </c>
      <c s="18" t="s">
        <v>41</v>
      </c>
      <c s="24" t="s">
        <v>414</v>
      </c>
      <c s="25" t="s">
        <v>94</v>
      </c>
      <c s="26">
        <v>50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415</v>
      </c>
    </row>
    <row r="45" spans="1:5" ht="25.5">
      <c r="A45" s="30" t="s">
        <v>46</v>
      </c>
      <c r="E45" s="31" t="s">
        <v>651</v>
      </c>
    </row>
    <row r="46" spans="1:5" ht="140.25">
      <c r="A46" t="s">
        <v>48</v>
      </c>
      <c r="E46" s="29" t="s">
        <v>411</v>
      </c>
    </row>
    <row r="47" spans="1:16" ht="12.75">
      <c r="A47" s="18" t="s">
        <v>39</v>
      </c>
      <c s="23" t="s">
        <v>36</v>
      </c>
      <c s="23" t="s">
        <v>652</v>
      </c>
      <c s="18" t="s">
        <v>41</v>
      </c>
      <c s="24" t="s">
        <v>653</v>
      </c>
      <c s="25" t="s">
        <v>94</v>
      </c>
      <c s="26">
        <v>30.6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654</v>
      </c>
    </row>
    <row r="49" spans="1:5" ht="38.25">
      <c r="A49" s="30" t="s">
        <v>46</v>
      </c>
      <c r="E49" s="31" t="s">
        <v>649</v>
      </c>
    </row>
    <row r="50" spans="1:5" ht="102">
      <c r="A50" t="s">
        <v>48</v>
      </c>
      <c r="E50" s="29" t="s">
        <v>655</v>
      </c>
    </row>
    <row r="51" spans="1:18" ht="12.75" customHeight="1">
      <c r="A51" s="5" t="s">
        <v>37</v>
      </c>
      <c s="5"/>
      <c s="35" t="s">
        <v>34</v>
      </c>
      <c s="5"/>
      <c s="21" t="s">
        <v>124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8" t="s">
        <v>39</v>
      </c>
      <c s="23" t="s">
        <v>129</v>
      </c>
      <c s="23" t="s">
        <v>496</v>
      </c>
      <c s="18" t="s">
        <v>41</v>
      </c>
      <c s="24" t="s">
        <v>497</v>
      </c>
      <c s="25" t="s">
        <v>168</v>
      </c>
      <c s="26">
        <v>25.5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498</v>
      </c>
    </row>
    <row r="54" spans="1:5" ht="12.75">
      <c r="A54" s="30" t="s">
        <v>46</v>
      </c>
      <c r="E54" s="31" t="s">
        <v>637</v>
      </c>
    </row>
    <row r="55" spans="1:5" ht="25.5">
      <c r="A55" t="s">
        <v>48</v>
      </c>
      <c r="E55" s="29" t="s">
        <v>500</v>
      </c>
    </row>
    <row r="56" spans="1:16" ht="12.75">
      <c r="A56" s="18" t="s">
        <v>39</v>
      </c>
      <c s="23" t="s">
        <v>184</v>
      </c>
      <c s="23" t="s">
        <v>502</v>
      </c>
      <c s="18" t="s">
        <v>41</v>
      </c>
      <c s="24" t="s">
        <v>503</v>
      </c>
      <c s="25" t="s">
        <v>168</v>
      </c>
      <c s="26">
        <v>25.5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25.5">
      <c r="A57" s="28" t="s">
        <v>44</v>
      </c>
      <c r="E57" s="29" t="s">
        <v>504</v>
      </c>
    </row>
    <row r="58" spans="1:5" ht="12.75">
      <c r="A58" s="30" t="s">
        <v>46</v>
      </c>
      <c r="E58" s="31" t="s">
        <v>637</v>
      </c>
    </row>
    <row r="59" spans="1:5" ht="38.25">
      <c r="A59" t="s">
        <v>48</v>
      </c>
      <c r="E59" s="29" t="s">
        <v>506</v>
      </c>
    </row>
    <row r="60" spans="1:16" ht="12.75">
      <c r="A60" s="18" t="s">
        <v>39</v>
      </c>
      <c s="23" t="s">
        <v>190</v>
      </c>
      <c s="23" t="s">
        <v>656</v>
      </c>
      <c s="18" t="s">
        <v>41</v>
      </c>
      <c s="24" t="s">
        <v>657</v>
      </c>
      <c s="25" t="s">
        <v>168</v>
      </c>
      <c s="26">
        <v>20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658</v>
      </c>
    </row>
    <row r="62" spans="1:5" ht="51">
      <c r="A62" s="30" t="s">
        <v>46</v>
      </c>
      <c r="E62" s="31" t="s">
        <v>641</v>
      </c>
    </row>
    <row r="63" spans="1:5" ht="38.25">
      <c r="A63" t="s">
        <v>48</v>
      </c>
      <c r="E63" s="29" t="s">
        <v>506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0+O9+O22+O51+O56+O65+O86+O143+O148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659</v>
      </c>
      <c s="32">
        <f>0+I9+I22+I51+I56+I65+I86+I143+I148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659</v>
      </c>
      <c s="5"/>
      <c s="14" t="s">
        <v>660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135</v>
      </c>
      <c s="18" t="s">
        <v>55</v>
      </c>
      <c s="24" t="s">
        <v>136</v>
      </c>
      <c s="25" t="s">
        <v>137</v>
      </c>
      <c s="26">
        <v>165.366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661</v>
      </c>
    </row>
    <row r="12" spans="1:5" ht="63.75">
      <c r="A12" s="30" t="s">
        <v>46</v>
      </c>
      <c r="E12" s="31" t="s">
        <v>662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135</v>
      </c>
      <c s="18" t="s">
        <v>59</v>
      </c>
      <c s="24" t="s">
        <v>136</v>
      </c>
      <c s="25" t="s">
        <v>137</v>
      </c>
      <c s="26">
        <v>64.68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663</v>
      </c>
    </row>
    <row r="16" spans="1:5" ht="12.75">
      <c r="A16" s="30" t="s">
        <v>46</v>
      </c>
      <c r="E16" s="31" t="s">
        <v>664</v>
      </c>
    </row>
    <row r="17" spans="1:5" ht="25.5">
      <c r="A17" t="s">
        <v>48</v>
      </c>
      <c r="E17" s="29" t="s">
        <v>140</v>
      </c>
    </row>
    <row r="18" spans="1:16" ht="12.75">
      <c r="A18" s="18" t="s">
        <v>39</v>
      </c>
      <c s="23" t="s">
        <v>16</v>
      </c>
      <c s="23" t="s">
        <v>143</v>
      </c>
      <c s="18" t="s">
        <v>41</v>
      </c>
      <c s="24" t="s">
        <v>144</v>
      </c>
      <c s="25" t="s">
        <v>137</v>
      </c>
      <c s="26">
        <v>108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145</v>
      </c>
    </row>
    <row r="20" spans="1:5" ht="12.75">
      <c r="A20" s="30" t="s">
        <v>46</v>
      </c>
      <c r="E20" s="31" t="s">
        <v>665</v>
      </c>
    </row>
    <row r="21" spans="1:5" ht="25.5">
      <c r="A21" t="s">
        <v>48</v>
      </c>
      <c r="E21" s="29" t="s">
        <v>140</v>
      </c>
    </row>
    <row r="22" spans="1:18" ht="12.75" customHeight="1">
      <c r="A22" s="5" t="s">
        <v>37</v>
      </c>
      <c s="5"/>
      <c s="35" t="s">
        <v>23</v>
      </c>
      <c s="5"/>
      <c s="21" t="s">
        <v>91</v>
      </c>
      <c s="5"/>
      <c s="5"/>
      <c s="5"/>
      <c s="36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18" t="s">
        <v>39</v>
      </c>
      <c s="23" t="s">
        <v>27</v>
      </c>
      <c s="23" t="s">
        <v>666</v>
      </c>
      <c s="18" t="s">
        <v>41</v>
      </c>
      <c s="24" t="s">
        <v>667</v>
      </c>
      <c s="25" t="s">
        <v>149</v>
      </c>
      <c s="26">
        <v>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668</v>
      </c>
    </row>
    <row r="25" spans="1:5" ht="38.25">
      <c r="A25" s="30" t="s">
        <v>46</v>
      </c>
      <c r="E25" s="31" t="s">
        <v>669</v>
      </c>
    </row>
    <row r="26" spans="1:5" ht="63.75">
      <c r="A26" t="s">
        <v>48</v>
      </c>
      <c r="E26" s="29" t="s">
        <v>670</v>
      </c>
    </row>
    <row r="27" spans="1:16" ht="12.75">
      <c r="A27" s="18" t="s">
        <v>39</v>
      </c>
      <c s="23" t="s">
        <v>29</v>
      </c>
      <c s="23" t="s">
        <v>671</v>
      </c>
      <c s="18" t="s">
        <v>41</v>
      </c>
      <c s="24" t="s">
        <v>672</v>
      </c>
      <c s="25" t="s">
        <v>149</v>
      </c>
      <c s="26">
        <v>11.76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673</v>
      </c>
    </row>
    <row r="29" spans="1:5" ht="38.25">
      <c r="A29" s="30" t="s">
        <v>46</v>
      </c>
      <c r="E29" s="31" t="s">
        <v>674</v>
      </c>
    </row>
    <row r="30" spans="1:5" ht="63.75">
      <c r="A30" t="s">
        <v>48</v>
      </c>
      <c r="E30" s="29" t="s">
        <v>670</v>
      </c>
    </row>
    <row r="31" spans="1:16" ht="25.5">
      <c r="A31" s="18" t="s">
        <v>39</v>
      </c>
      <c s="23" t="s">
        <v>31</v>
      </c>
      <c s="23" t="s">
        <v>153</v>
      </c>
      <c s="18" t="s">
        <v>41</v>
      </c>
      <c s="24" t="s">
        <v>154</v>
      </c>
      <c s="25" t="s">
        <v>149</v>
      </c>
      <c s="26">
        <v>50.1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675</v>
      </c>
    </row>
    <row r="33" spans="1:5" ht="25.5">
      <c r="A33" s="30" t="s">
        <v>46</v>
      </c>
      <c r="E33" s="31" t="s">
        <v>676</v>
      </c>
    </row>
    <row r="34" spans="1:5" ht="63.75">
      <c r="A34" t="s">
        <v>48</v>
      </c>
      <c r="E34" s="29" t="s">
        <v>670</v>
      </c>
    </row>
    <row r="35" spans="1:16" ht="12.75">
      <c r="A35" s="18" t="s">
        <v>39</v>
      </c>
      <c s="23" t="s">
        <v>68</v>
      </c>
      <c s="23" t="s">
        <v>158</v>
      </c>
      <c s="18" t="s">
        <v>41</v>
      </c>
      <c s="24" t="s">
        <v>159</v>
      </c>
      <c s="25" t="s">
        <v>149</v>
      </c>
      <c s="26">
        <v>29.4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668</v>
      </c>
    </row>
    <row r="37" spans="1:5" ht="38.25">
      <c r="A37" s="30" t="s">
        <v>46</v>
      </c>
      <c r="E37" s="31" t="s">
        <v>677</v>
      </c>
    </row>
    <row r="38" spans="1:5" ht="63.75">
      <c r="A38" t="s">
        <v>48</v>
      </c>
      <c r="E38" s="29" t="s">
        <v>670</v>
      </c>
    </row>
    <row r="39" spans="1:16" ht="12.75">
      <c r="A39" s="18" t="s">
        <v>39</v>
      </c>
      <c s="23" t="s">
        <v>74</v>
      </c>
      <c s="23" t="s">
        <v>174</v>
      </c>
      <c s="18" t="s">
        <v>41</v>
      </c>
      <c s="24" t="s">
        <v>175</v>
      </c>
      <c s="25" t="s">
        <v>168</v>
      </c>
      <c s="26">
        <v>96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176</v>
      </c>
    </row>
    <row r="41" spans="1:5" ht="76.5">
      <c r="A41" s="30" t="s">
        <v>46</v>
      </c>
      <c r="E41" s="31" t="s">
        <v>678</v>
      </c>
    </row>
    <row r="42" spans="1:5" ht="25.5">
      <c r="A42" t="s">
        <v>48</v>
      </c>
      <c r="E42" s="29" t="s">
        <v>178</v>
      </c>
    </row>
    <row r="43" spans="1:16" ht="12.75">
      <c r="A43" s="18" t="s">
        <v>39</v>
      </c>
      <c s="23" t="s">
        <v>34</v>
      </c>
      <c s="23" t="s">
        <v>560</v>
      </c>
      <c s="18" t="s">
        <v>41</v>
      </c>
      <c s="24" t="s">
        <v>561</v>
      </c>
      <c s="25" t="s">
        <v>149</v>
      </c>
      <c s="26">
        <v>60.099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679</v>
      </c>
    </row>
    <row r="45" spans="1:5" ht="51">
      <c r="A45" s="30" t="s">
        <v>46</v>
      </c>
      <c r="E45" s="31" t="s">
        <v>680</v>
      </c>
    </row>
    <row r="46" spans="1:5" ht="318.75">
      <c r="A46" t="s">
        <v>48</v>
      </c>
      <c r="E46" s="29" t="s">
        <v>218</v>
      </c>
    </row>
    <row r="47" spans="1:16" ht="12.75">
      <c r="A47" s="18" t="s">
        <v>39</v>
      </c>
      <c s="23" t="s">
        <v>36</v>
      </c>
      <c s="23" t="s">
        <v>253</v>
      </c>
      <c s="18" t="s">
        <v>41</v>
      </c>
      <c s="24" t="s">
        <v>254</v>
      </c>
      <c s="25" t="s">
        <v>94</v>
      </c>
      <c s="26">
        <v>417.34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02">
      <c r="A49" s="30" t="s">
        <v>46</v>
      </c>
      <c r="E49" s="31" t="s">
        <v>681</v>
      </c>
    </row>
    <row r="50" spans="1:5" ht="25.5">
      <c r="A50" t="s">
        <v>48</v>
      </c>
      <c r="E50" s="29" t="s">
        <v>682</v>
      </c>
    </row>
    <row r="51" spans="1:18" ht="12.75" customHeight="1">
      <c r="A51" s="5" t="s">
        <v>37</v>
      </c>
      <c s="5"/>
      <c s="35" t="s">
        <v>17</v>
      </c>
      <c s="5"/>
      <c s="21" t="s">
        <v>263</v>
      </c>
      <c s="5"/>
      <c s="5"/>
      <c s="5"/>
      <c s="36">
        <f>0+Q51</f>
      </c>
      <c r="O51">
        <f>0+R51</f>
      </c>
      <c r="Q51">
        <f>0+I52</f>
      </c>
      <c>
        <f>0+O52</f>
      </c>
    </row>
    <row r="52" spans="1:16" ht="12.75">
      <c r="A52" s="18" t="s">
        <v>39</v>
      </c>
      <c s="23" t="s">
        <v>129</v>
      </c>
      <c s="23" t="s">
        <v>271</v>
      </c>
      <c s="18" t="s">
        <v>41</v>
      </c>
      <c s="24" t="s">
        <v>272</v>
      </c>
      <c s="25" t="s">
        <v>94</v>
      </c>
      <c s="26">
        <v>417.34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38.25">
      <c r="A53" s="28" t="s">
        <v>44</v>
      </c>
      <c r="E53" s="29" t="s">
        <v>273</v>
      </c>
    </row>
    <row r="54" spans="1:5" ht="89.25">
      <c r="A54" s="30" t="s">
        <v>46</v>
      </c>
      <c r="E54" s="31" t="s">
        <v>683</v>
      </c>
    </row>
    <row r="55" spans="1:5" ht="51">
      <c r="A55" t="s">
        <v>48</v>
      </c>
      <c r="E55" s="29" t="s">
        <v>275</v>
      </c>
    </row>
    <row r="56" spans="1:18" ht="12.75" customHeight="1">
      <c r="A56" s="5" t="s">
        <v>37</v>
      </c>
      <c s="5"/>
      <c s="35" t="s">
        <v>16</v>
      </c>
      <c s="5"/>
      <c s="21" t="s">
        <v>328</v>
      </c>
      <c s="5"/>
      <c s="5"/>
      <c s="5"/>
      <c s="36">
        <f>0+Q56</f>
      </c>
      <c r="O56">
        <f>0+R56</f>
      </c>
      <c r="Q56">
        <f>0+I57+I61</f>
      </c>
      <c>
        <f>0+O57+O61</f>
      </c>
    </row>
    <row r="57" spans="1:16" ht="12.75">
      <c r="A57" s="18" t="s">
        <v>39</v>
      </c>
      <c s="23" t="s">
        <v>184</v>
      </c>
      <c s="23" t="s">
        <v>351</v>
      </c>
      <c s="18" t="s">
        <v>41</v>
      </c>
      <c s="24" t="s">
        <v>352</v>
      </c>
      <c s="25" t="s">
        <v>149</v>
      </c>
      <c s="26">
        <v>4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353</v>
      </c>
    </row>
    <row r="59" spans="1:5" ht="12.75">
      <c r="A59" s="30" t="s">
        <v>46</v>
      </c>
      <c r="E59" s="31" t="s">
        <v>684</v>
      </c>
    </row>
    <row r="60" spans="1:5" ht="25.5">
      <c r="A60" t="s">
        <v>48</v>
      </c>
      <c r="E60" s="29" t="s">
        <v>355</v>
      </c>
    </row>
    <row r="61" spans="1:16" ht="12.75">
      <c r="A61" s="18" t="s">
        <v>39</v>
      </c>
      <c s="23" t="s">
        <v>190</v>
      </c>
      <c s="23" t="s">
        <v>357</v>
      </c>
      <c s="18" t="s">
        <v>41</v>
      </c>
      <c s="24" t="s">
        <v>358</v>
      </c>
      <c s="25" t="s">
        <v>149</v>
      </c>
      <c s="26">
        <v>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359</v>
      </c>
    </row>
    <row r="63" spans="1:5" ht="12.75">
      <c r="A63" s="30" t="s">
        <v>46</v>
      </c>
      <c r="E63" s="31" t="s">
        <v>685</v>
      </c>
    </row>
    <row r="64" spans="1:5" ht="51">
      <c r="A64" t="s">
        <v>48</v>
      </c>
      <c r="E64" s="29" t="s">
        <v>361</v>
      </c>
    </row>
    <row r="65" spans="1:18" ht="12.75" customHeight="1">
      <c r="A65" s="5" t="s">
        <v>37</v>
      </c>
      <c s="5"/>
      <c s="35" t="s">
        <v>27</v>
      </c>
      <c s="5"/>
      <c s="21" t="s">
        <v>362</v>
      </c>
      <c s="5"/>
      <c s="5"/>
      <c s="5"/>
      <c s="36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18" t="s">
        <v>39</v>
      </c>
      <c s="23" t="s">
        <v>192</v>
      </c>
      <c s="23" t="s">
        <v>578</v>
      </c>
      <c s="18" t="s">
        <v>41</v>
      </c>
      <c s="24" t="s">
        <v>579</v>
      </c>
      <c s="25" t="s">
        <v>149</v>
      </c>
      <c s="26">
        <v>3.932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686</v>
      </c>
    </row>
    <row r="68" spans="1:5" ht="76.5">
      <c r="A68" s="30" t="s">
        <v>46</v>
      </c>
      <c r="E68" s="31" t="s">
        <v>687</v>
      </c>
    </row>
    <row r="69" spans="1:5" ht="369.75">
      <c r="A69" t="s">
        <v>48</v>
      </c>
      <c r="E69" s="29" t="s">
        <v>372</v>
      </c>
    </row>
    <row r="70" spans="1:16" ht="12.75">
      <c r="A70" s="18" t="s">
        <v>39</v>
      </c>
      <c s="23" t="s">
        <v>197</v>
      </c>
      <c s="23" t="s">
        <v>688</v>
      </c>
      <c s="18" t="s">
        <v>41</v>
      </c>
      <c s="24" t="s">
        <v>689</v>
      </c>
      <c s="25" t="s">
        <v>149</v>
      </c>
      <c s="26">
        <v>13.5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690</v>
      </c>
    </row>
    <row r="72" spans="1:5" ht="51">
      <c r="A72" s="30" t="s">
        <v>46</v>
      </c>
      <c r="E72" s="31" t="s">
        <v>691</v>
      </c>
    </row>
    <row r="73" spans="1:5" ht="38.25">
      <c r="A73" t="s">
        <v>48</v>
      </c>
      <c r="E73" s="29" t="s">
        <v>281</v>
      </c>
    </row>
    <row r="74" spans="1:16" ht="25.5">
      <c r="A74" s="18" t="s">
        <v>39</v>
      </c>
      <c s="23" t="s">
        <v>203</v>
      </c>
      <c s="23" t="s">
        <v>586</v>
      </c>
      <c s="18" t="s">
        <v>41</v>
      </c>
      <c s="24" t="s">
        <v>587</v>
      </c>
      <c s="25" t="s">
        <v>149</v>
      </c>
      <c s="26">
        <v>46.395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44</v>
      </c>
      <c r="E75" s="29" t="s">
        <v>588</v>
      </c>
    </row>
    <row r="76" spans="1:5" ht="51">
      <c r="A76" s="30" t="s">
        <v>46</v>
      </c>
      <c r="E76" s="31" t="s">
        <v>692</v>
      </c>
    </row>
    <row r="77" spans="1:5" ht="38.25">
      <c r="A77" t="s">
        <v>48</v>
      </c>
      <c r="E77" s="29" t="s">
        <v>281</v>
      </c>
    </row>
    <row r="78" spans="1:16" ht="12.75">
      <c r="A78" s="18" t="s">
        <v>39</v>
      </c>
      <c s="23" t="s">
        <v>209</v>
      </c>
      <c s="23" t="s">
        <v>595</v>
      </c>
      <c s="18" t="s">
        <v>41</v>
      </c>
      <c s="24" t="s">
        <v>596</v>
      </c>
      <c s="25" t="s">
        <v>149</v>
      </c>
      <c s="26">
        <v>7.865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693</v>
      </c>
    </row>
    <row r="80" spans="1:5" ht="76.5">
      <c r="A80" s="30" t="s">
        <v>46</v>
      </c>
      <c r="E80" s="31" t="s">
        <v>694</v>
      </c>
    </row>
    <row r="81" spans="1:5" ht="102">
      <c r="A81" t="s">
        <v>48</v>
      </c>
      <c r="E81" s="29" t="s">
        <v>599</v>
      </c>
    </row>
    <row r="82" spans="1:16" ht="12.75">
      <c r="A82" s="18" t="s">
        <v>39</v>
      </c>
      <c s="23" t="s">
        <v>213</v>
      </c>
      <c s="23" t="s">
        <v>695</v>
      </c>
      <c s="18" t="s">
        <v>41</v>
      </c>
      <c s="24" t="s">
        <v>696</v>
      </c>
      <c s="25" t="s">
        <v>149</v>
      </c>
      <c s="26">
        <v>3.888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697</v>
      </c>
    </row>
    <row r="84" spans="1:5" ht="51">
      <c r="A84" s="30" t="s">
        <v>46</v>
      </c>
      <c r="E84" s="31" t="s">
        <v>698</v>
      </c>
    </row>
    <row r="85" spans="1:5" ht="357">
      <c r="A85" t="s">
        <v>48</v>
      </c>
      <c r="E85" s="29" t="s">
        <v>699</v>
      </c>
    </row>
    <row r="86" spans="1:18" ht="12.75" customHeight="1">
      <c r="A86" s="5" t="s">
        <v>37</v>
      </c>
      <c s="5"/>
      <c s="35" t="s">
        <v>29</v>
      </c>
      <c s="5"/>
      <c s="21" t="s">
        <v>383</v>
      </c>
      <c s="5"/>
      <c s="5"/>
      <c s="5"/>
      <c s="36">
        <f>0+Q86</f>
      </c>
      <c r="O86">
        <f>0+R86</f>
      </c>
      <c r="Q86">
        <f>0+I87+I91+I95+I99+I103+I107+I111+I115+I119+I123+I127+I131+I135+I139</f>
      </c>
      <c>
        <f>0+O87+O91+O95+O99+O103+O107+O111+O115+O119+O123+O127+O131+O135+O139</f>
      </c>
    </row>
    <row r="87" spans="1:16" ht="12.75">
      <c r="A87" s="18" t="s">
        <v>39</v>
      </c>
      <c s="23" t="s">
        <v>219</v>
      </c>
      <c s="23" t="s">
        <v>700</v>
      </c>
      <c s="18" t="s">
        <v>41</v>
      </c>
      <c s="24" t="s">
        <v>701</v>
      </c>
      <c s="25" t="s">
        <v>94</v>
      </c>
      <c s="26">
        <v>384.56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702</v>
      </c>
    </row>
    <row r="89" spans="1:5" ht="89.25">
      <c r="A89" s="30" t="s">
        <v>46</v>
      </c>
      <c r="E89" s="31" t="s">
        <v>703</v>
      </c>
    </row>
    <row r="90" spans="1:5" ht="51">
      <c r="A90" t="s">
        <v>48</v>
      </c>
      <c r="E90" s="29" t="s">
        <v>389</v>
      </c>
    </row>
    <row r="91" spans="1:16" ht="12.75">
      <c r="A91" s="18" t="s">
        <v>39</v>
      </c>
      <c s="23" t="s">
        <v>223</v>
      </c>
      <c s="23" t="s">
        <v>391</v>
      </c>
      <c s="18" t="s">
        <v>41</v>
      </c>
      <c s="24" t="s">
        <v>392</v>
      </c>
      <c s="25" t="s">
        <v>94</v>
      </c>
      <c s="26">
        <v>226.378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644</v>
      </c>
    </row>
    <row r="93" spans="1:5" ht="51">
      <c r="A93" s="30" t="s">
        <v>46</v>
      </c>
      <c r="E93" s="31" t="s">
        <v>704</v>
      </c>
    </row>
    <row r="94" spans="1:5" ht="102">
      <c r="A94" t="s">
        <v>48</v>
      </c>
      <c r="E94" s="29" t="s">
        <v>705</v>
      </c>
    </row>
    <row r="95" spans="1:16" ht="12.75">
      <c r="A95" s="18" t="s">
        <v>39</v>
      </c>
      <c s="23" t="s">
        <v>229</v>
      </c>
      <c s="23" t="s">
        <v>402</v>
      </c>
      <c s="18" t="s">
        <v>41</v>
      </c>
      <c s="24" t="s">
        <v>403</v>
      </c>
      <c s="25" t="s">
        <v>94</v>
      </c>
      <c s="26">
        <v>1258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404</v>
      </c>
    </row>
    <row r="97" spans="1:5" ht="25.5">
      <c r="A97" s="30" t="s">
        <v>46</v>
      </c>
      <c r="E97" s="31" t="s">
        <v>706</v>
      </c>
    </row>
    <row r="98" spans="1:5" ht="51">
      <c r="A98" t="s">
        <v>48</v>
      </c>
      <c r="E98" s="29" t="s">
        <v>400</v>
      </c>
    </row>
    <row r="99" spans="1:16" ht="12.75">
      <c r="A99" s="18" t="s">
        <v>39</v>
      </c>
      <c s="23" t="s">
        <v>235</v>
      </c>
      <c s="23" t="s">
        <v>407</v>
      </c>
      <c s="18" t="s">
        <v>41</v>
      </c>
      <c s="24" t="s">
        <v>408</v>
      </c>
      <c s="25" t="s">
        <v>94</v>
      </c>
      <c s="26">
        <v>628.843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409</v>
      </c>
    </row>
    <row r="101" spans="1:5" ht="51">
      <c r="A101" s="30" t="s">
        <v>46</v>
      </c>
      <c r="E101" s="31" t="s">
        <v>707</v>
      </c>
    </row>
    <row r="102" spans="1:5" ht="140.25">
      <c r="A102" t="s">
        <v>48</v>
      </c>
      <c r="E102" s="29" t="s">
        <v>411</v>
      </c>
    </row>
    <row r="103" spans="1:16" ht="12.75">
      <c r="A103" s="18" t="s">
        <v>39</v>
      </c>
      <c s="23" t="s">
        <v>241</v>
      </c>
      <c s="23" t="s">
        <v>413</v>
      </c>
      <c s="18" t="s">
        <v>41</v>
      </c>
      <c s="24" t="s">
        <v>414</v>
      </c>
      <c s="25" t="s">
        <v>94</v>
      </c>
      <c s="26">
        <v>628.843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415</v>
      </c>
    </row>
    <row r="105" spans="1:5" ht="63.75">
      <c r="A105" s="30" t="s">
        <v>46</v>
      </c>
      <c r="E105" s="31" t="s">
        <v>708</v>
      </c>
    </row>
    <row r="106" spans="1:5" ht="140.25">
      <c r="A106" t="s">
        <v>48</v>
      </c>
      <c r="E106" s="29" t="s">
        <v>411</v>
      </c>
    </row>
    <row r="107" spans="1:16" ht="12.75">
      <c r="A107" s="18" t="s">
        <v>39</v>
      </c>
      <c s="23" t="s">
        <v>247</v>
      </c>
      <c s="23" t="s">
        <v>709</v>
      </c>
      <c s="18" t="s">
        <v>41</v>
      </c>
      <c s="24" t="s">
        <v>710</v>
      </c>
      <c s="25" t="s">
        <v>149</v>
      </c>
      <c s="26">
        <v>4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44</v>
      </c>
      <c r="E108" s="29" t="s">
        <v>41</v>
      </c>
    </row>
    <row r="109" spans="1:5" ht="38.25">
      <c r="A109" s="30" t="s">
        <v>46</v>
      </c>
      <c r="E109" s="31" t="s">
        <v>711</v>
      </c>
    </row>
    <row r="110" spans="1:5" ht="140.25">
      <c r="A110" t="s">
        <v>48</v>
      </c>
      <c r="E110" s="29" t="s">
        <v>712</v>
      </c>
    </row>
    <row r="111" spans="1:16" ht="12.75">
      <c r="A111" s="18" t="s">
        <v>39</v>
      </c>
      <c s="23" t="s">
        <v>252</v>
      </c>
      <c s="23" t="s">
        <v>423</v>
      </c>
      <c s="18" t="s">
        <v>41</v>
      </c>
      <c s="24" t="s">
        <v>424</v>
      </c>
      <c s="25" t="s">
        <v>94</v>
      </c>
      <c s="26">
        <v>10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44</v>
      </c>
      <c r="E112" s="29" t="s">
        <v>713</v>
      </c>
    </row>
    <row r="113" spans="1:5" ht="38.25">
      <c r="A113" s="30" t="s">
        <v>46</v>
      </c>
      <c r="E113" s="31" t="s">
        <v>714</v>
      </c>
    </row>
    <row r="114" spans="1:5" ht="153">
      <c r="A114" t="s">
        <v>48</v>
      </c>
      <c r="E114" s="29" t="s">
        <v>427</v>
      </c>
    </row>
    <row r="115" spans="1:16" ht="12.75">
      <c r="A115" s="18" t="s">
        <v>39</v>
      </c>
      <c s="23" t="s">
        <v>257</v>
      </c>
      <c s="23" t="s">
        <v>715</v>
      </c>
      <c s="18" t="s">
        <v>41</v>
      </c>
      <c s="24" t="s">
        <v>716</v>
      </c>
      <c s="25" t="s">
        <v>94</v>
      </c>
      <c s="26">
        <v>28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25.5">
      <c r="A116" s="28" t="s">
        <v>44</v>
      </c>
      <c r="E116" s="29" t="s">
        <v>717</v>
      </c>
    </row>
    <row r="117" spans="1:5" ht="25.5">
      <c r="A117" s="30" t="s">
        <v>46</v>
      </c>
      <c r="E117" s="31" t="s">
        <v>718</v>
      </c>
    </row>
    <row r="118" spans="1:5" ht="153">
      <c r="A118" t="s">
        <v>48</v>
      </c>
      <c r="E118" s="29" t="s">
        <v>719</v>
      </c>
    </row>
    <row r="119" spans="1:16" ht="12.75">
      <c r="A119" s="18" t="s">
        <v>39</v>
      </c>
      <c s="23" t="s">
        <v>264</v>
      </c>
      <c s="23" t="s">
        <v>720</v>
      </c>
      <c s="18" t="s">
        <v>41</v>
      </c>
      <c s="24" t="s">
        <v>721</v>
      </c>
      <c s="25" t="s">
        <v>94</v>
      </c>
      <c s="26">
        <v>40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44</v>
      </c>
      <c r="E120" s="29" t="s">
        <v>722</v>
      </c>
    </row>
    <row r="121" spans="1:5" ht="51">
      <c r="A121" s="30" t="s">
        <v>46</v>
      </c>
      <c r="E121" s="31" t="s">
        <v>723</v>
      </c>
    </row>
    <row r="122" spans="1:5" ht="153">
      <c r="A122" t="s">
        <v>48</v>
      </c>
      <c r="E122" s="29" t="s">
        <v>719</v>
      </c>
    </row>
    <row r="123" spans="1:16" ht="12.75">
      <c r="A123" s="18" t="s">
        <v>39</v>
      </c>
      <c s="23" t="s">
        <v>270</v>
      </c>
      <c s="23" t="s">
        <v>724</v>
      </c>
      <c s="18" t="s">
        <v>41</v>
      </c>
      <c s="24" t="s">
        <v>725</v>
      </c>
      <c s="25" t="s">
        <v>94</v>
      </c>
      <c s="26">
        <v>7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44</v>
      </c>
      <c r="E124" s="29" t="s">
        <v>726</v>
      </c>
    </row>
    <row r="125" spans="1:5" ht="25.5">
      <c r="A125" s="30" t="s">
        <v>46</v>
      </c>
      <c r="E125" s="31" t="s">
        <v>727</v>
      </c>
    </row>
    <row r="126" spans="1:5" ht="153">
      <c r="A126" t="s">
        <v>48</v>
      </c>
      <c r="E126" s="29" t="s">
        <v>719</v>
      </c>
    </row>
    <row r="127" spans="1:16" ht="25.5">
      <c r="A127" s="18" t="s">
        <v>39</v>
      </c>
      <c s="23" t="s">
        <v>276</v>
      </c>
      <c s="23" t="s">
        <v>728</v>
      </c>
      <c s="18" t="s">
        <v>41</v>
      </c>
      <c s="24" t="s">
        <v>729</v>
      </c>
      <c s="25" t="s">
        <v>94</v>
      </c>
      <c s="26">
        <v>0.4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44</v>
      </c>
      <c r="E128" s="29" t="s">
        <v>730</v>
      </c>
    </row>
    <row r="129" spans="1:5" ht="25.5">
      <c r="A129" s="30" t="s">
        <v>46</v>
      </c>
      <c r="E129" s="31" t="s">
        <v>731</v>
      </c>
    </row>
    <row r="130" spans="1:5" ht="153">
      <c r="A130" t="s">
        <v>48</v>
      </c>
      <c r="E130" s="29" t="s">
        <v>719</v>
      </c>
    </row>
    <row r="131" spans="1:16" ht="25.5">
      <c r="A131" s="18" t="s">
        <v>39</v>
      </c>
      <c s="23" t="s">
        <v>282</v>
      </c>
      <c s="23" t="s">
        <v>732</v>
      </c>
      <c s="18" t="s">
        <v>41</v>
      </c>
      <c s="24" t="s">
        <v>733</v>
      </c>
      <c s="25" t="s">
        <v>94</v>
      </c>
      <c s="26">
        <v>3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44</v>
      </c>
      <c r="E132" s="29" t="s">
        <v>730</v>
      </c>
    </row>
    <row r="133" spans="1:5" ht="25.5">
      <c r="A133" s="30" t="s">
        <v>46</v>
      </c>
      <c r="E133" s="31" t="s">
        <v>734</v>
      </c>
    </row>
    <row r="134" spans="1:5" ht="153">
      <c r="A134" t="s">
        <v>48</v>
      </c>
      <c r="E134" s="29" t="s">
        <v>719</v>
      </c>
    </row>
    <row r="135" spans="1:16" ht="12.75">
      <c r="A135" s="18" t="s">
        <v>39</v>
      </c>
      <c s="23" t="s">
        <v>288</v>
      </c>
      <c s="23" t="s">
        <v>735</v>
      </c>
      <c s="18" t="s">
        <v>41</v>
      </c>
      <c s="24" t="s">
        <v>736</v>
      </c>
      <c s="25" t="s">
        <v>94</v>
      </c>
      <c s="26">
        <v>30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44</v>
      </c>
      <c r="E136" s="29" t="s">
        <v>41</v>
      </c>
    </row>
    <row r="137" spans="1:5" ht="25.5">
      <c r="A137" s="30" t="s">
        <v>46</v>
      </c>
      <c r="E137" s="31" t="s">
        <v>737</v>
      </c>
    </row>
    <row r="138" spans="1:5" ht="89.25">
      <c r="A138" t="s">
        <v>48</v>
      </c>
      <c r="E138" s="29" t="s">
        <v>738</v>
      </c>
    </row>
    <row r="139" spans="1:16" ht="12.75">
      <c r="A139" s="18" t="s">
        <v>39</v>
      </c>
      <c s="23" t="s">
        <v>294</v>
      </c>
      <c s="23" t="s">
        <v>739</v>
      </c>
      <c s="18" t="s">
        <v>41</v>
      </c>
      <c s="24" t="s">
        <v>740</v>
      </c>
      <c s="25" t="s">
        <v>94</v>
      </c>
      <c s="26">
        <v>20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44</v>
      </c>
      <c r="E140" s="29" t="s">
        <v>741</v>
      </c>
    </row>
    <row r="141" spans="1:5" ht="25.5">
      <c r="A141" s="30" t="s">
        <v>46</v>
      </c>
      <c r="E141" s="31" t="s">
        <v>742</v>
      </c>
    </row>
    <row r="142" spans="1:5" ht="89.25">
      <c r="A142" t="s">
        <v>48</v>
      </c>
      <c r="E142" s="29" t="s">
        <v>738</v>
      </c>
    </row>
    <row r="143" spans="1:18" ht="12.75" customHeight="1">
      <c r="A143" s="5" t="s">
        <v>37</v>
      </c>
      <c s="5"/>
      <c s="35" t="s">
        <v>74</v>
      </c>
      <c s="5"/>
      <c s="21" t="s">
        <v>435</v>
      </c>
      <c s="5"/>
      <c s="5"/>
      <c s="5"/>
      <c s="36">
        <f>0+Q143</f>
      </c>
      <c r="O143">
        <f>0+R143</f>
      </c>
      <c r="Q143">
        <f>0+I144</f>
      </c>
      <c>
        <f>0+O144</f>
      </c>
    </row>
    <row r="144" spans="1:16" ht="12.75">
      <c r="A144" s="18" t="s">
        <v>39</v>
      </c>
      <c s="23" t="s">
        <v>299</v>
      </c>
      <c s="23" t="s">
        <v>743</v>
      </c>
      <c s="18" t="s">
        <v>41</v>
      </c>
      <c s="24" t="s">
        <v>744</v>
      </c>
      <c s="25" t="s">
        <v>77</v>
      </c>
      <c s="26">
        <v>6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38.25">
      <c r="A145" s="28" t="s">
        <v>44</v>
      </c>
      <c r="E145" s="29" t="s">
        <v>745</v>
      </c>
    </row>
    <row r="146" spans="1:5" ht="25.5">
      <c r="A146" s="30" t="s">
        <v>46</v>
      </c>
      <c r="E146" s="31" t="s">
        <v>746</v>
      </c>
    </row>
    <row r="147" spans="1:5" ht="12.75">
      <c r="A147" t="s">
        <v>48</v>
      </c>
      <c r="E147" s="29" t="s">
        <v>747</v>
      </c>
    </row>
    <row r="148" spans="1:18" ht="12.75" customHeight="1">
      <c r="A148" s="5" t="s">
        <v>37</v>
      </c>
      <c s="5"/>
      <c s="35" t="s">
        <v>34</v>
      </c>
      <c s="5"/>
      <c s="21" t="s">
        <v>124</v>
      </c>
      <c s="5"/>
      <c s="5"/>
      <c s="5"/>
      <c s="36">
        <f>0+Q148</f>
      </c>
      <c r="O148">
        <f>0+R148</f>
      </c>
      <c r="Q148">
        <f>0+I149+I153+I157+I161+I165+I169+I173</f>
      </c>
      <c>
        <f>0+O149+O153+O157+O161+O165+O169+O173</f>
      </c>
    </row>
    <row r="149" spans="1:16" ht="12.75">
      <c r="A149" s="18" t="s">
        <v>39</v>
      </c>
      <c s="23" t="s">
        <v>305</v>
      </c>
      <c s="23" t="s">
        <v>748</v>
      </c>
      <c s="18" t="s">
        <v>41</v>
      </c>
      <c s="24" t="s">
        <v>749</v>
      </c>
      <c s="25" t="s">
        <v>168</v>
      </c>
      <c s="26">
        <v>38.5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12.75">
      <c r="A150" s="28" t="s">
        <v>44</v>
      </c>
      <c r="E150" s="29" t="s">
        <v>41</v>
      </c>
    </row>
    <row r="151" spans="1:5" ht="51">
      <c r="A151" s="30" t="s">
        <v>46</v>
      </c>
      <c r="E151" s="31" t="s">
        <v>750</v>
      </c>
    </row>
    <row r="152" spans="1:5" ht="51">
      <c r="A152" t="s">
        <v>48</v>
      </c>
      <c r="E152" s="29" t="s">
        <v>751</v>
      </c>
    </row>
    <row r="153" spans="1:16" ht="12.75">
      <c r="A153" s="18" t="s">
        <v>39</v>
      </c>
      <c s="23" t="s">
        <v>311</v>
      </c>
      <c s="23" t="s">
        <v>483</v>
      </c>
      <c s="18" t="s">
        <v>55</v>
      </c>
      <c s="24" t="s">
        <v>484</v>
      </c>
      <c s="25" t="s">
        <v>168</v>
      </c>
      <c s="26">
        <v>20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752</v>
      </c>
    </row>
    <row r="155" spans="1:5" ht="38.25">
      <c r="A155" s="30" t="s">
        <v>46</v>
      </c>
      <c r="E155" s="31" t="s">
        <v>753</v>
      </c>
    </row>
    <row r="156" spans="1:5" ht="51">
      <c r="A156" t="s">
        <v>48</v>
      </c>
      <c r="E156" s="29" t="s">
        <v>751</v>
      </c>
    </row>
    <row r="157" spans="1:16" ht="12.75">
      <c r="A157" s="18" t="s">
        <v>39</v>
      </c>
      <c s="23" t="s">
        <v>317</v>
      </c>
      <c s="23" t="s">
        <v>754</v>
      </c>
      <c s="18" t="s">
        <v>41</v>
      </c>
      <c s="24" t="s">
        <v>755</v>
      </c>
      <c s="25" t="s">
        <v>168</v>
      </c>
      <c s="26">
        <v>45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44</v>
      </c>
      <c r="E158" s="29" t="s">
        <v>756</v>
      </c>
    </row>
    <row r="159" spans="1:5" ht="51">
      <c r="A159" s="30" t="s">
        <v>46</v>
      </c>
      <c r="E159" s="31" t="s">
        <v>757</v>
      </c>
    </row>
    <row r="160" spans="1:5" ht="63.75">
      <c r="A160" t="s">
        <v>48</v>
      </c>
      <c r="E160" s="29" t="s">
        <v>623</v>
      </c>
    </row>
    <row r="161" spans="1:16" ht="12.75">
      <c r="A161" s="18" t="s">
        <v>39</v>
      </c>
      <c s="23" t="s">
        <v>322</v>
      </c>
      <c s="23" t="s">
        <v>496</v>
      </c>
      <c s="18" t="s">
        <v>41</v>
      </c>
      <c s="24" t="s">
        <v>497</v>
      </c>
      <c s="25" t="s">
        <v>168</v>
      </c>
      <c s="26">
        <v>95.924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44</v>
      </c>
      <c r="E162" s="29" t="s">
        <v>498</v>
      </c>
    </row>
    <row r="163" spans="1:5" ht="63.75">
      <c r="A163" s="30" t="s">
        <v>46</v>
      </c>
      <c r="E163" s="31" t="s">
        <v>758</v>
      </c>
    </row>
    <row r="164" spans="1:5" ht="25.5">
      <c r="A164" t="s">
        <v>48</v>
      </c>
      <c r="E164" s="29" t="s">
        <v>500</v>
      </c>
    </row>
    <row r="165" spans="1:16" ht="12.75">
      <c r="A165" s="18" t="s">
        <v>39</v>
      </c>
      <c s="23" t="s">
        <v>329</v>
      </c>
      <c s="23" t="s">
        <v>502</v>
      </c>
      <c s="18" t="s">
        <v>41</v>
      </c>
      <c s="24" t="s">
        <v>503</v>
      </c>
      <c s="25" t="s">
        <v>168</v>
      </c>
      <c s="26">
        <v>96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25.5">
      <c r="A166" s="28" t="s">
        <v>44</v>
      </c>
      <c r="E166" s="29" t="s">
        <v>504</v>
      </c>
    </row>
    <row r="167" spans="1:5" ht="76.5">
      <c r="A167" s="30" t="s">
        <v>46</v>
      </c>
      <c r="E167" s="31" t="s">
        <v>759</v>
      </c>
    </row>
    <row r="168" spans="1:5" ht="38.25">
      <c r="A168" t="s">
        <v>48</v>
      </c>
      <c r="E168" s="29" t="s">
        <v>506</v>
      </c>
    </row>
    <row r="169" spans="1:16" ht="12.75">
      <c r="A169" s="18" t="s">
        <v>39</v>
      </c>
      <c s="23" t="s">
        <v>335</v>
      </c>
      <c s="23" t="s">
        <v>536</v>
      </c>
      <c s="18" t="s">
        <v>41</v>
      </c>
      <c s="24" t="s">
        <v>537</v>
      </c>
      <c s="25" t="s">
        <v>149</v>
      </c>
      <c s="26">
        <v>10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44</v>
      </c>
      <c r="E170" s="29" t="s">
        <v>41</v>
      </c>
    </row>
    <row r="171" spans="1:5" ht="25.5">
      <c r="A171" s="30" t="s">
        <v>46</v>
      </c>
      <c r="E171" s="31" t="s">
        <v>760</v>
      </c>
    </row>
    <row r="172" spans="1:5" ht="102">
      <c r="A172" t="s">
        <v>48</v>
      </c>
      <c r="E172" s="29" t="s">
        <v>539</v>
      </c>
    </row>
    <row r="173" spans="1:16" ht="12.75">
      <c r="A173" s="18" t="s">
        <v>39</v>
      </c>
      <c s="23" t="s">
        <v>340</v>
      </c>
      <c s="23" t="s">
        <v>761</v>
      </c>
      <c s="18" t="s">
        <v>41</v>
      </c>
      <c s="24" t="s">
        <v>762</v>
      </c>
      <c s="25" t="s">
        <v>168</v>
      </c>
      <c s="26">
        <v>39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44</v>
      </c>
      <c r="E174" s="29" t="s">
        <v>763</v>
      </c>
    </row>
    <row r="175" spans="1:5" ht="25.5">
      <c r="A175" s="30" t="s">
        <v>46</v>
      </c>
      <c r="E175" s="31" t="s">
        <v>764</v>
      </c>
    </row>
    <row r="176" spans="1:5" ht="114.75">
      <c r="A176" t="s">
        <v>48</v>
      </c>
      <c r="E176" s="29" t="s">
        <v>633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765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765</v>
      </c>
      <c s="5"/>
      <c s="14" t="s">
        <v>766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124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39</v>
      </c>
      <c s="23" t="s">
        <v>23</v>
      </c>
      <c s="23" t="s">
        <v>767</v>
      </c>
      <c s="18" t="s">
        <v>55</v>
      </c>
      <c s="24" t="s">
        <v>768</v>
      </c>
      <c s="25" t="s">
        <v>77</v>
      </c>
      <c s="26">
        <v>60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769</v>
      </c>
    </row>
    <row r="12" spans="1:5" ht="25.5">
      <c r="A12" s="30" t="s">
        <v>46</v>
      </c>
      <c r="E12" s="31" t="s">
        <v>770</v>
      </c>
    </row>
    <row r="13" spans="1:5" ht="51">
      <c r="A13" t="s">
        <v>48</v>
      </c>
      <c r="E13" s="29" t="s">
        <v>771</v>
      </c>
    </row>
    <row r="14" spans="1:16" ht="12.75">
      <c r="A14" s="18" t="s">
        <v>39</v>
      </c>
      <c s="23" t="s">
        <v>17</v>
      </c>
      <c s="23" t="s">
        <v>767</v>
      </c>
      <c s="18" t="s">
        <v>59</v>
      </c>
      <c s="24" t="s">
        <v>768</v>
      </c>
      <c s="25" t="s">
        <v>77</v>
      </c>
      <c s="26">
        <v>16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772</v>
      </c>
    </row>
    <row r="16" spans="1:5" ht="25.5">
      <c r="A16" s="30" t="s">
        <v>46</v>
      </c>
      <c r="E16" s="31" t="s">
        <v>773</v>
      </c>
    </row>
    <row r="17" spans="1:5" ht="51">
      <c r="A17" t="s">
        <v>48</v>
      </c>
      <c r="E17" s="29" t="s">
        <v>771</v>
      </c>
    </row>
    <row r="18" spans="1:16" ht="25.5">
      <c r="A18" s="18" t="s">
        <v>39</v>
      </c>
      <c s="23" t="s">
        <v>16</v>
      </c>
      <c s="23" t="s">
        <v>774</v>
      </c>
      <c s="18" t="s">
        <v>55</v>
      </c>
      <c s="24" t="s">
        <v>775</v>
      </c>
      <c s="25" t="s">
        <v>77</v>
      </c>
      <c s="26">
        <v>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776</v>
      </c>
    </row>
    <row r="20" spans="1:5" ht="51">
      <c r="A20" s="30" t="s">
        <v>46</v>
      </c>
      <c r="E20" s="31" t="s">
        <v>777</v>
      </c>
    </row>
    <row r="21" spans="1:5" ht="51">
      <c r="A21" t="s">
        <v>48</v>
      </c>
      <c r="E21" s="29" t="s">
        <v>771</v>
      </c>
    </row>
    <row r="22" spans="1:16" ht="25.5">
      <c r="A22" s="18" t="s">
        <v>39</v>
      </c>
      <c s="23" t="s">
        <v>27</v>
      </c>
      <c s="23" t="s">
        <v>774</v>
      </c>
      <c s="18" t="s">
        <v>59</v>
      </c>
      <c s="24" t="s">
        <v>775</v>
      </c>
      <c s="25" t="s">
        <v>77</v>
      </c>
      <c s="26">
        <v>16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778</v>
      </c>
    </row>
    <row r="24" spans="1:5" ht="25.5">
      <c r="A24" s="30" t="s">
        <v>46</v>
      </c>
      <c r="E24" s="31" t="s">
        <v>779</v>
      </c>
    </row>
    <row r="25" spans="1:5" ht="51">
      <c r="A25" t="s">
        <v>48</v>
      </c>
      <c r="E25" s="29" t="s">
        <v>771</v>
      </c>
    </row>
    <row r="26" spans="1:16" ht="25.5">
      <c r="A26" s="18" t="s">
        <v>39</v>
      </c>
      <c s="23" t="s">
        <v>29</v>
      </c>
      <c s="23" t="s">
        <v>780</v>
      </c>
      <c s="18" t="s">
        <v>41</v>
      </c>
      <c s="24" t="s">
        <v>781</v>
      </c>
      <c s="25" t="s">
        <v>77</v>
      </c>
      <c s="26">
        <v>20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65.75">
      <c r="A28" s="30" t="s">
        <v>46</v>
      </c>
      <c r="E28" s="31" t="s">
        <v>782</v>
      </c>
    </row>
    <row r="29" spans="1:5" ht="25.5">
      <c r="A29" t="s">
        <v>48</v>
      </c>
      <c r="E29" s="29" t="s">
        <v>783</v>
      </c>
    </row>
    <row r="30" spans="1:16" ht="25.5">
      <c r="A30" s="18" t="s">
        <v>39</v>
      </c>
      <c s="23" t="s">
        <v>31</v>
      </c>
      <c s="23" t="s">
        <v>784</v>
      </c>
      <c s="18" t="s">
        <v>41</v>
      </c>
      <c s="24" t="s">
        <v>785</v>
      </c>
      <c s="25" t="s">
        <v>77</v>
      </c>
      <c s="26">
        <v>18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51">
      <c r="A32" s="30" t="s">
        <v>46</v>
      </c>
      <c r="E32" s="31" t="s">
        <v>786</v>
      </c>
    </row>
    <row r="33" spans="1:5" ht="25.5">
      <c r="A33" t="s">
        <v>48</v>
      </c>
      <c r="E33" s="29" t="s">
        <v>787</v>
      </c>
    </row>
    <row r="34" spans="1:16" ht="25.5">
      <c r="A34" s="18" t="s">
        <v>39</v>
      </c>
      <c s="23" t="s">
        <v>68</v>
      </c>
      <c s="23" t="s">
        <v>788</v>
      </c>
      <c s="18" t="s">
        <v>41</v>
      </c>
      <c s="24" t="s">
        <v>789</v>
      </c>
      <c s="25" t="s">
        <v>94</v>
      </c>
      <c s="26">
        <v>278.375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790</v>
      </c>
    </row>
    <row r="36" spans="1:5" ht="51">
      <c r="A36" s="30" t="s">
        <v>46</v>
      </c>
      <c r="E36" s="31" t="s">
        <v>791</v>
      </c>
    </row>
    <row r="37" spans="1:5" ht="38.25">
      <c r="A37" t="s">
        <v>48</v>
      </c>
      <c r="E37" s="29" t="s">
        <v>792</v>
      </c>
    </row>
    <row r="38" spans="1:16" ht="25.5">
      <c r="A38" s="18" t="s">
        <v>39</v>
      </c>
      <c s="23" t="s">
        <v>74</v>
      </c>
      <c s="23" t="s">
        <v>793</v>
      </c>
      <c s="18" t="s">
        <v>41</v>
      </c>
      <c s="24" t="s">
        <v>794</v>
      </c>
      <c s="25" t="s">
        <v>94</v>
      </c>
      <c s="26">
        <v>278.375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51">
      <c r="A40" s="30" t="s">
        <v>46</v>
      </c>
      <c r="E40" s="31" t="s">
        <v>791</v>
      </c>
    </row>
    <row r="41" spans="1:5" ht="38.25">
      <c r="A41" t="s">
        <v>48</v>
      </c>
      <c r="E41" s="29" t="s">
        <v>792</v>
      </c>
    </row>
    <row r="42" spans="1:16" ht="12.75">
      <c r="A42" s="18" t="s">
        <v>39</v>
      </c>
      <c s="23" t="s">
        <v>34</v>
      </c>
      <c s="23" t="s">
        <v>795</v>
      </c>
      <c s="18" t="s">
        <v>41</v>
      </c>
      <c s="24" t="s">
        <v>796</v>
      </c>
      <c s="25" t="s">
        <v>77</v>
      </c>
      <c s="26">
        <v>24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797</v>
      </c>
    </row>
    <row r="44" spans="1:5" ht="38.25">
      <c r="A44" s="30" t="s">
        <v>46</v>
      </c>
      <c r="E44" s="31" t="s">
        <v>798</v>
      </c>
    </row>
    <row r="45" spans="1:5" ht="38.25">
      <c r="A45" t="s">
        <v>48</v>
      </c>
      <c r="E45" s="29" t="s">
        <v>799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0+O9+O38+O71+O100+O129+O170+O175+O180+O197+O210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800</v>
      </c>
      <c s="32">
        <f>0+I9+I38+I71+I100+I129+I170+I175+I180+I197+I210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800</v>
      </c>
      <c s="5"/>
      <c s="14" t="s">
        <v>801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135</v>
      </c>
      <c s="18" t="s">
        <v>41</v>
      </c>
      <c s="24" t="s">
        <v>136</v>
      </c>
      <c s="25" t="s">
        <v>137</v>
      </c>
      <c s="26">
        <v>90.98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138</v>
      </c>
    </row>
    <row r="12" spans="1:5" ht="25.5">
      <c r="A12" s="30" t="s">
        <v>46</v>
      </c>
      <c r="E12" s="31" t="s">
        <v>802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143</v>
      </c>
      <c s="18" t="s">
        <v>41</v>
      </c>
      <c s="24" t="s">
        <v>144</v>
      </c>
      <c s="25" t="s">
        <v>137</v>
      </c>
      <c s="26">
        <v>197.98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145</v>
      </c>
    </row>
    <row r="16" spans="1:5" ht="38.25">
      <c r="A16" s="30" t="s">
        <v>46</v>
      </c>
      <c r="E16" s="31" t="s">
        <v>803</v>
      </c>
    </row>
    <row r="17" spans="1:5" ht="25.5">
      <c r="A17" t="s">
        <v>48</v>
      </c>
      <c r="E17" s="29" t="s">
        <v>140</v>
      </c>
    </row>
    <row r="18" spans="1:16" ht="12.75">
      <c r="A18" s="18" t="s">
        <v>39</v>
      </c>
      <c s="23" t="s">
        <v>16</v>
      </c>
      <c s="23" t="s">
        <v>804</v>
      </c>
      <c s="18" t="s">
        <v>41</v>
      </c>
      <c s="24" t="s">
        <v>805</v>
      </c>
      <c s="25" t="s">
        <v>137</v>
      </c>
      <c s="26">
        <v>0.206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806</v>
      </c>
    </row>
    <row r="21" spans="1:5" ht="25.5">
      <c r="A21" t="s">
        <v>48</v>
      </c>
      <c r="E21" s="29" t="s">
        <v>140</v>
      </c>
    </row>
    <row r="22" spans="1:16" ht="12.75">
      <c r="A22" s="18" t="s">
        <v>39</v>
      </c>
      <c s="23" t="s">
        <v>27</v>
      </c>
      <c s="23" t="s">
        <v>807</v>
      </c>
      <c s="18" t="s">
        <v>41</v>
      </c>
      <c s="24" t="s">
        <v>808</v>
      </c>
      <c s="25" t="s">
        <v>94</v>
      </c>
      <c s="26">
        <v>280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51">
      <c r="A23" s="28" t="s">
        <v>44</v>
      </c>
      <c r="E23" s="29" t="s">
        <v>809</v>
      </c>
    </row>
    <row r="24" spans="1:5" ht="12.75">
      <c r="A24" s="30" t="s">
        <v>46</v>
      </c>
      <c r="E24" s="31" t="s">
        <v>810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811</v>
      </c>
      <c s="18" t="s">
        <v>41</v>
      </c>
      <c s="24" t="s">
        <v>812</v>
      </c>
      <c s="25" t="s">
        <v>94</v>
      </c>
      <c s="26">
        <v>280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813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814</v>
      </c>
      <c s="18" t="s">
        <v>41</v>
      </c>
      <c s="24" t="s">
        <v>815</v>
      </c>
      <c s="25" t="s">
        <v>77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816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817</v>
      </c>
      <c s="18" t="s">
        <v>41</v>
      </c>
      <c s="24" t="s">
        <v>818</v>
      </c>
      <c s="25" t="s">
        <v>77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46</v>
      </c>
      <c r="E36" s="31" t="s">
        <v>47</v>
      </c>
    </row>
    <row r="37" spans="1:5" ht="51">
      <c r="A37" t="s">
        <v>48</v>
      </c>
      <c r="E37" s="29" t="s">
        <v>819</v>
      </c>
    </row>
    <row r="38" spans="1:18" ht="12.75" customHeight="1">
      <c r="A38" s="5" t="s">
        <v>37</v>
      </c>
      <c s="5"/>
      <c s="35" t="s">
        <v>23</v>
      </c>
      <c s="5"/>
      <c s="21" t="s">
        <v>91</v>
      </c>
      <c s="5"/>
      <c s="5"/>
      <c s="5"/>
      <c s="36">
        <f>0+Q38</f>
      </c>
      <c r="O38">
        <f>0+R38</f>
      </c>
      <c r="Q38">
        <f>0+I39+I43+I47+I51+I55+I59+I63+I67</f>
      </c>
      <c>
        <f>0+O39+O43+O47+O51+O55+O59+O63+O67</f>
      </c>
    </row>
    <row r="39" spans="1:16" ht="12.75">
      <c r="A39" s="18" t="s">
        <v>39</v>
      </c>
      <c s="23" t="s">
        <v>74</v>
      </c>
      <c s="23" t="s">
        <v>820</v>
      </c>
      <c s="18" t="s">
        <v>41</v>
      </c>
      <c s="24" t="s">
        <v>821</v>
      </c>
      <c s="25" t="s">
        <v>149</v>
      </c>
      <c s="26">
        <v>42.4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822</v>
      </c>
    </row>
    <row r="41" spans="1:5" ht="25.5">
      <c r="A41" s="30" t="s">
        <v>46</v>
      </c>
      <c r="E41" s="31" t="s">
        <v>823</v>
      </c>
    </row>
    <row r="42" spans="1:5" ht="25.5">
      <c r="A42" t="s">
        <v>48</v>
      </c>
      <c r="E42" s="29" t="s">
        <v>824</v>
      </c>
    </row>
    <row r="43" spans="1:16" ht="12.75">
      <c r="A43" s="18" t="s">
        <v>39</v>
      </c>
      <c s="23" t="s">
        <v>34</v>
      </c>
      <c s="23" t="s">
        <v>179</v>
      </c>
      <c s="18" t="s">
        <v>41</v>
      </c>
      <c s="24" t="s">
        <v>180</v>
      </c>
      <c s="25" t="s">
        <v>149</v>
      </c>
      <c s="26">
        <v>62.37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825</v>
      </c>
    </row>
    <row r="45" spans="1:5" ht="38.25">
      <c r="A45" s="30" t="s">
        <v>46</v>
      </c>
      <c r="E45" s="31" t="s">
        <v>826</v>
      </c>
    </row>
    <row r="46" spans="1:5" ht="382.5">
      <c r="A46" t="s">
        <v>48</v>
      </c>
      <c r="E46" s="29" t="s">
        <v>183</v>
      </c>
    </row>
    <row r="47" spans="1:16" ht="12.75">
      <c r="A47" s="18" t="s">
        <v>39</v>
      </c>
      <c s="23" t="s">
        <v>36</v>
      </c>
      <c s="23" t="s">
        <v>185</v>
      </c>
      <c s="18" t="s">
        <v>41</v>
      </c>
      <c s="24" t="s">
        <v>186</v>
      </c>
      <c s="25" t="s">
        <v>149</v>
      </c>
      <c s="26">
        <v>42.4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827</v>
      </c>
    </row>
    <row r="49" spans="1:5" ht="25.5">
      <c r="A49" s="30" t="s">
        <v>46</v>
      </c>
      <c r="E49" s="31" t="s">
        <v>823</v>
      </c>
    </row>
    <row r="50" spans="1:5" ht="318.75">
      <c r="A50" t="s">
        <v>48</v>
      </c>
      <c r="E50" s="29" t="s">
        <v>189</v>
      </c>
    </row>
    <row r="51" spans="1:16" ht="12.75">
      <c r="A51" s="18" t="s">
        <v>39</v>
      </c>
      <c s="23" t="s">
        <v>129</v>
      </c>
      <c s="23" t="s">
        <v>555</v>
      </c>
      <c s="18" t="s">
        <v>41</v>
      </c>
      <c s="24" t="s">
        <v>556</v>
      </c>
      <c s="25" t="s">
        <v>149</v>
      </c>
      <c s="26">
        <v>38.75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828</v>
      </c>
    </row>
    <row r="53" spans="1:5" ht="38.25">
      <c r="A53" s="30" t="s">
        <v>46</v>
      </c>
      <c r="E53" s="31" t="s">
        <v>829</v>
      </c>
    </row>
    <row r="54" spans="1:5" ht="63.75">
      <c r="A54" t="s">
        <v>48</v>
      </c>
      <c r="E54" s="29" t="s">
        <v>202</v>
      </c>
    </row>
    <row r="55" spans="1:16" ht="12.75">
      <c r="A55" s="18" t="s">
        <v>39</v>
      </c>
      <c s="23" t="s">
        <v>184</v>
      </c>
      <c s="23" t="s">
        <v>224</v>
      </c>
      <c s="18" t="s">
        <v>41</v>
      </c>
      <c s="24" t="s">
        <v>225</v>
      </c>
      <c s="25" t="s">
        <v>149</v>
      </c>
      <c s="26">
        <v>42.4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830</v>
      </c>
    </row>
    <row r="57" spans="1:5" ht="25.5">
      <c r="A57" s="30" t="s">
        <v>46</v>
      </c>
      <c r="E57" s="31" t="s">
        <v>831</v>
      </c>
    </row>
    <row r="58" spans="1:5" ht="191.25">
      <c r="A58" t="s">
        <v>48</v>
      </c>
      <c r="E58" s="29" t="s">
        <v>832</v>
      </c>
    </row>
    <row r="59" spans="1:16" ht="12.75">
      <c r="A59" s="18" t="s">
        <v>39</v>
      </c>
      <c s="23" t="s">
        <v>190</v>
      </c>
      <c s="23" t="s">
        <v>833</v>
      </c>
      <c s="18" t="s">
        <v>41</v>
      </c>
      <c s="24" t="s">
        <v>834</v>
      </c>
      <c s="25" t="s">
        <v>149</v>
      </c>
      <c s="26">
        <v>69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835</v>
      </c>
    </row>
    <row r="61" spans="1:5" ht="25.5">
      <c r="A61" s="30" t="s">
        <v>46</v>
      </c>
      <c r="E61" s="31" t="s">
        <v>836</v>
      </c>
    </row>
    <row r="62" spans="1:5" ht="293.25">
      <c r="A62" t="s">
        <v>48</v>
      </c>
      <c r="E62" s="29" t="s">
        <v>837</v>
      </c>
    </row>
    <row r="63" spans="1:16" ht="12.75">
      <c r="A63" s="18" t="s">
        <v>39</v>
      </c>
      <c s="23" t="s">
        <v>192</v>
      </c>
      <c s="23" t="s">
        <v>838</v>
      </c>
      <c s="18" t="s">
        <v>41</v>
      </c>
      <c s="24" t="s">
        <v>839</v>
      </c>
      <c s="25" t="s">
        <v>94</v>
      </c>
      <c s="26">
        <v>212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840</v>
      </c>
    </row>
    <row r="65" spans="1:5" ht="12.75">
      <c r="A65" s="30" t="s">
        <v>46</v>
      </c>
      <c r="E65" s="31" t="s">
        <v>841</v>
      </c>
    </row>
    <row r="66" spans="1:5" ht="38.25">
      <c r="A66" t="s">
        <v>48</v>
      </c>
      <c r="E66" s="29" t="s">
        <v>262</v>
      </c>
    </row>
    <row r="67" spans="1:16" ht="12.75">
      <c r="A67" s="18" t="s">
        <v>39</v>
      </c>
      <c s="23" t="s">
        <v>197</v>
      </c>
      <c s="23" t="s">
        <v>842</v>
      </c>
      <c s="18" t="s">
        <v>41</v>
      </c>
      <c s="24" t="s">
        <v>843</v>
      </c>
      <c s="25" t="s">
        <v>94</v>
      </c>
      <c s="26">
        <v>212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841</v>
      </c>
    </row>
    <row r="70" spans="1:5" ht="38.25">
      <c r="A70" t="s">
        <v>48</v>
      </c>
      <c r="E70" s="29" t="s">
        <v>844</v>
      </c>
    </row>
    <row r="71" spans="1:18" ht="12.75" customHeight="1">
      <c r="A71" s="5" t="s">
        <v>37</v>
      </c>
      <c s="5"/>
      <c s="35" t="s">
        <v>17</v>
      </c>
      <c s="5"/>
      <c s="21" t="s">
        <v>263</v>
      </c>
      <c s="5"/>
      <c s="5"/>
      <c s="5"/>
      <c s="36">
        <f>0+Q71</f>
      </c>
      <c r="O71">
        <f>0+R71</f>
      </c>
      <c r="Q71">
        <f>0+I72+I76+I80+I84+I88+I92+I96</f>
      </c>
      <c>
        <f>0+O72+O76+O80+O84+O88+O92+O96</f>
      </c>
    </row>
    <row r="72" spans="1:16" ht="12.75">
      <c r="A72" s="18" t="s">
        <v>39</v>
      </c>
      <c s="23" t="s">
        <v>203</v>
      </c>
      <c s="23" t="s">
        <v>265</v>
      </c>
      <c s="18" t="s">
        <v>41</v>
      </c>
      <c s="24" t="s">
        <v>266</v>
      </c>
      <c s="25" t="s">
        <v>149</v>
      </c>
      <c s="26">
        <v>0.881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845</v>
      </c>
    </row>
    <row r="74" spans="1:5" ht="51">
      <c r="A74" s="30" t="s">
        <v>46</v>
      </c>
      <c r="E74" s="31" t="s">
        <v>846</v>
      </c>
    </row>
    <row r="75" spans="1:5" ht="51">
      <c r="A75" t="s">
        <v>48</v>
      </c>
      <c r="E75" s="29" t="s">
        <v>269</v>
      </c>
    </row>
    <row r="76" spans="1:16" ht="12.75">
      <c r="A76" s="18" t="s">
        <v>39</v>
      </c>
      <c s="23" t="s">
        <v>209</v>
      </c>
      <c s="23" t="s">
        <v>847</v>
      </c>
      <c s="18" t="s">
        <v>41</v>
      </c>
      <c s="24" t="s">
        <v>848</v>
      </c>
      <c s="25" t="s">
        <v>149</v>
      </c>
      <c s="26">
        <v>0.199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849</v>
      </c>
    </row>
    <row r="78" spans="1:5" ht="63.75">
      <c r="A78" s="30" t="s">
        <v>46</v>
      </c>
      <c r="E78" s="31" t="s">
        <v>850</v>
      </c>
    </row>
    <row r="79" spans="1:5" ht="51">
      <c r="A79" t="s">
        <v>48</v>
      </c>
      <c r="E79" s="29" t="s">
        <v>269</v>
      </c>
    </row>
    <row r="80" spans="1:16" ht="12.75">
      <c r="A80" s="18" t="s">
        <v>39</v>
      </c>
      <c s="23" t="s">
        <v>213</v>
      </c>
      <c s="23" t="s">
        <v>283</v>
      </c>
      <c s="18" t="s">
        <v>41</v>
      </c>
      <c s="24" t="s">
        <v>284</v>
      </c>
      <c s="25" t="s">
        <v>94</v>
      </c>
      <c s="26">
        <v>43.32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285</v>
      </c>
    </row>
    <row r="82" spans="1:5" ht="76.5">
      <c r="A82" s="30" t="s">
        <v>46</v>
      </c>
      <c r="E82" s="31" t="s">
        <v>851</v>
      </c>
    </row>
    <row r="83" spans="1:5" ht="102">
      <c r="A83" t="s">
        <v>48</v>
      </c>
      <c r="E83" s="29" t="s">
        <v>287</v>
      </c>
    </row>
    <row r="84" spans="1:16" ht="12.75">
      <c r="A84" s="18" t="s">
        <v>39</v>
      </c>
      <c s="23" t="s">
        <v>219</v>
      </c>
      <c s="23" t="s">
        <v>300</v>
      </c>
      <c s="18" t="s">
        <v>41</v>
      </c>
      <c s="24" t="s">
        <v>301</v>
      </c>
      <c s="25" t="s">
        <v>168</v>
      </c>
      <c s="26">
        <v>144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852</v>
      </c>
    </row>
    <row r="86" spans="1:5" ht="51">
      <c r="A86" s="30" t="s">
        <v>46</v>
      </c>
      <c r="E86" s="31" t="s">
        <v>853</v>
      </c>
    </row>
    <row r="87" spans="1:5" ht="51">
      <c r="A87" t="s">
        <v>48</v>
      </c>
      <c r="E87" s="29" t="s">
        <v>304</v>
      </c>
    </row>
    <row r="88" spans="1:16" ht="25.5">
      <c r="A88" s="18" t="s">
        <v>39</v>
      </c>
      <c s="23" t="s">
        <v>223</v>
      </c>
      <c s="23" t="s">
        <v>312</v>
      </c>
      <c s="18" t="s">
        <v>41</v>
      </c>
      <c s="24" t="s">
        <v>313</v>
      </c>
      <c s="25" t="s">
        <v>168</v>
      </c>
      <c s="26">
        <v>100.8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854</v>
      </c>
    </row>
    <row r="90" spans="1:5" ht="51">
      <c r="A90" s="30" t="s">
        <v>46</v>
      </c>
      <c r="E90" s="31" t="s">
        <v>855</v>
      </c>
    </row>
    <row r="91" spans="1:5" ht="63.75">
      <c r="A91" t="s">
        <v>48</v>
      </c>
      <c r="E91" s="29" t="s">
        <v>316</v>
      </c>
    </row>
    <row r="92" spans="1:16" ht="25.5">
      <c r="A92" s="18" t="s">
        <v>39</v>
      </c>
      <c s="23" t="s">
        <v>229</v>
      </c>
      <c s="23" t="s">
        <v>318</v>
      </c>
      <c s="18" t="s">
        <v>41</v>
      </c>
      <c s="24" t="s">
        <v>319</v>
      </c>
      <c s="25" t="s">
        <v>168</v>
      </c>
      <c s="26">
        <v>43.2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320</v>
      </c>
    </row>
    <row r="94" spans="1:5" ht="51">
      <c r="A94" s="30" t="s">
        <v>46</v>
      </c>
      <c r="E94" s="31" t="s">
        <v>856</v>
      </c>
    </row>
    <row r="95" spans="1:5" ht="63.75">
      <c r="A95" t="s">
        <v>48</v>
      </c>
      <c r="E95" s="29" t="s">
        <v>316</v>
      </c>
    </row>
    <row r="96" spans="1:16" ht="25.5">
      <c r="A96" s="18" t="s">
        <v>39</v>
      </c>
      <c s="23" t="s">
        <v>235</v>
      </c>
      <c s="23" t="s">
        <v>857</v>
      </c>
      <c s="18" t="s">
        <v>41</v>
      </c>
      <c s="24" t="s">
        <v>858</v>
      </c>
      <c s="25" t="s">
        <v>77</v>
      </c>
      <c s="26">
        <v>60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859</v>
      </c>
    </row>
    <row r="98" spans="1:5" ht="12.75">
      <c r="A98" s="30" t="s">
        <v>46</v>
      </c>
      <c r="E98" s="31" t="s">
        <v>860</v>
      </c>
    </row>
    <row r="99" spans="1:5" ht="51">
      <c r="A99" t="s">
        <v>48</v>
      </c>
      <c r="E99" s="29" t="s">
        <v>861</v>
      </c>
    </row>
    <row r="100" spans="1:18" ht="12.75" customHeight="1">
      <c r="A100" s="5" t="s">
        <v>37</v>
      </c>
      <c s="5"/>
      <c s="35" t="s">
        <v>16</v>
      </c>
      <c s="5"/>
      <c s="21" t="s">
        <v>328</v>
      </c>
      <c s="5"/>
      <c s="5"/>
      <c s="5"/>
      <c s="36">
        <f>0+Q100</f>
      </c>
      <c r="O100">
        <f>0+R100</f>
      </c>
      <c r="Q100">
        <f>0+I101+I105+I109+I113+I117+I121+I125</f>
      </c>
      <c>
        <f>0+O101+O105+O109+O113+O117+O121+O125</f>
      </c>
    </row>
    <row r="101" spans="1:16" ht="12.75">
      <c r="A101" s="18" t="s">
        <v>39</v>
      </c>
      <c s="23" t="s">
        <v>241</v>
      </c>
      <c s="23" t="s">
        <v>862</v>
      </c>
      <c s="18" t="s">
        <v>41</v>
      </c>
      <c s="24" t="s">
        <v>863</v>
      </c>
      <c s="25" t="s">
        <v>864</v>
      </c>
      <c s="26">
        <v>192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41</v>
      </c>
    </row>
    <row r="103" spans="1:5" ht="25.5">
      <c r="A103" s="30" t="s">
        <v>46</v>
      </c>
      <c r="E103" s="31" t="s">
        <v>865</v>
      </c>
    </row>
    <row r="104" spans="1:5" ht="25.5">
      <c r="A104" t="s">
        <v>48</v>
      </c>
      <c r="E104" s="29" t="s">
        <v>866</v>
      </c>
    </row>
    <row r="105" spans="1:16" ht="12.75">
      <c r="A105" s="18" t="s">
        <v>39</v>
      </c>
      <c s="23" t="s">
        <v>247</v>
      </c>
      <c s="23" t="s">
        <v>341</v>
      </c>
      <c s="18" t="s">
        <v>41</v>
      </c>
      <c s="24" t="s">
        <v>342</v>
      </c>
      <c s="25" t="s">
        <v>149</v>
      </c>
      <c s="26">
        <v>8.64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25.5">
      <c r="A106" s="28" t="s">
        <v>44</v>
      </c>
      <c r="E106" s="29" t="s">
        <v>867</v>
      </c>
    </row>
    <row r="107" spans="1:5" ht="38.25">
      <c r="A107" s="30" t="s">
        <v>46</v>
      </c>
      <c r="E107" s="31" t="s">
        <v>868</v>
      </c>
    </row>
    <row r="108" spans="1:5" ht="408">
      <c r="A108" t="s">
        <v>48</v>
      </c>
      <c r="E108" s="29" t="s">
        <v>344</v>
      </c>
    </row>
    <row r="109" spans="1:16" ht="12.75">
      <c r="A109" s="18" t="s">
        <v>39</v>
      </c>
      <c s="23" t="s">
        <v>252</v>
      </c>
      <c s="23" t="s">
        <v>346</v>
      </c>
      <c s="18" t="s">
        <v>41</v>
      </c>
      <c s="24" t="s">
        <v>347</v>
      </c>
      <c s="25" t="s">
        <v>137</v>
      </c>
      <c s="26">
        <v>1.555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41</v>
      </c>
    </row>
    <row r="111" spans="1:5" ht="12.75">
      <c r="A111" s="30" t="s">
        <v>46</v>
      </c>
      <c r="E111" s="31" t="s">
        <v>869</v>
      </c>
    </row>
    <row r="112" spans="1:5" ht="242.25">
      <c r="A112" t="s">
        <v>48</v>
      </c>
      <c r="E112" s="29" t="s">
        <v>349</v>
      </c>
    </row>
    <row r="113" spans="1:16" ht="12.75">
      <c r="A113" s="18" t="s">
        <v>39</v>
      </c>
      <c s="23" t="s">
        <v>257</v>
      </c>
      <c s="23" t="s">
        <v>870</v>
      </c>
      <c s="18" t="s">
        <v>41</v>
      </c>
      <c s="24" t="s">
        <v>871</v>
      </c>
      <c s="25" t="s">
        <v>149</v>
      </c>
      <c s="26">
        <v>7.384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25.5">
      <c r="A114" s="28" t="s">
        <v>44</v>
      </c>
      <c r="E114" s="29" t="s">
        <v>872</v>
      </c>
    </row>
    <row r="115" spans="1:5" ht="25.5">
      <c r="A115" s="30" t="s">
        <v>46</v>
      </c>
      <c r="E115" s="31" t="s">
        <v>873</v>
      </c>
    </row>
    <row r="116" spans="1:5" ht="25.5">
      <c r="A116" t="s">
        <v>48</v>
      </c>
      <c r="E116" s="29" t="s">
        <v>355</v>
      </c>
    </row>
    <row r="117" spans="1:16" ht="12.75">
      <c r="A117" s="18" t="s">
        <v>39</v>
      </c>
      <c s="23" t="s">
        <v>264</v>
      </c>
      <c s="23" t="s">
        <v>357</v>
      </c>
      <c s="18" t="s">
        <v>41</v>
      </c>
      <c s="24" t="s">
        <v>358</v>
      </c>
      <c s="25" t="s">
        <v>149</v>
      </c>
      <c s="26">
        <v>7.384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25.5">
      <c r="A118" s="28" t="s">
        <v>44</v>
      </c>
      <c r="E118" s="29" t="s">
        <v>874</v>
      </c>
    </row>
    <row r="119" spans="1:5" ht="25.5">
      <c r="A119" s="30" t="s">
        <v>46</v>
      </c>
      <c r="E119" s="31" t="s">
        <v>875</v>
      </c>
    </row>
    <row r="120" spans="1:5" ht="51">
      <c r="A120" t="s">
        <v>48</v>
      </c>
      <c r="E120" s="29" t="s">
        <v>361</v>
      </c>
    </row>
    <row r="121" spans="1:16" ht="12.75">
      <c r="A121" s="18" t="s">
        <v>39</v>
      </c>
      <c s="23" t="s">
        <v>270</v>
      </c>
      <c s="23" t="s">
        <v>876</v>
      </c>
      <c s="18" t="s">
        <v>41</v>
      </c>
      <c s="24" t="s">
        <v>877</v>
      </c>
      <c s="25" t="s">
        <v>149</v>
      </c>
      <c s="26">
        <v>17.176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878</v>
      </c>
    </row>
    <row r="123" spans="1:5" ht="51">
      <c r="A123" s="30" t="s">
        <v>46</v>
      </c>
      <c r="E123" s="31" t="s">
        <v>879</v>
      </c>
    </row>
    <row r="124" spans="1:5" ht="395.25">
      <c r="A124" t="s">
        <v>48</v>
      </c>
      <c r="E124" s="29" t="s">
        <v>368</v>
      </c>
    </row>
    <row r="125" spans="1:16" ht="12.75">
      <c r="A125" s="18" t="s">
        <v>39</v>
      </c>
      <c s="23" t="s">
        <v>276</v>
      </c>
      <c s="23" t="s">
        <v>880</v>
      </c>
      <c s="18" t="s">
        <v>41</v>
      </c>
      <c s="24" t="s">
        <v>881</v>
      </c>
      <c s="25" t="s">
        <v>137</v>
      </c>
      <c s="26">
        <v>2.58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41</v>
      </c>
    </row>
    <row r="127" spans="1:5" ht="12.75">
      <c r="A127" s="30" t="s">
        <v>46</v>
      </c>
      <c r="E127" s="31" t="s">
        <v>882</v>
      </c>
    </row>
    <row r="128" spans="1:5" ht="267.75">
      <c r="A128" t="s">
        <v>48</v>
      </c>
      <c r="E128" s="29" t="s">
        <v>339</v>
      </c>
    </row>
    <row r="129" spans="1:18" ht="12.75" customHeight="1">
      <c r="A129" s="5" t="s">
        <v>37</v>
      </c>
      <c s="5"/>
      <c s="35" t="s">
        <v>27</v>
      </c>
      <c s="5"/>
      <c s="21" t="s">
        <v>362</v>
      </c>
      <c s="5"/>
      <c s="5"/>
      <c s="5"/>
      <c s="36">
        <f>0+Q129</f>
      </c>
      <c r="O129">
        <f>0+R129</f>
      </c>
      <c r="Q129">
        <f>0+I130+I134+I138+I142+I146+I150+I154+I158+I162+I166</f>
      </c>
      <c>
        <f>0+O130+O134+O138+O142+O146+O150+O154+O158+O162+O166</f>
      </c>
    </row>
    <row r="130" spans="1:16" ht="12.75">
      <c r="A130" s="18" t="s">
        <v>39</v>
      </c>
      <c s="23" t="s">
        <v>282</v>
      </c>
      <c s="23" t="s">
        <v>883</v>
      </c>
      <c s="18" t="s">
        <v>41</v>
      </c>
      <c s="24" t="s">
        <v>884</v>
      </c>
      <c s="25" t="s">
        <v>149</v>
      </c>
      <c s="26">
        <v>35.5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885</v>
      </c>
    </row>
    <row r="132" spans="1:5" ht="51">
      <c r="A132" s="30" t="s">
        <v>46</v>
      </c>
      <c r="E132" s="31" t="s">
        <v>886</v>
      </c>
    </row>
    <row r="133" spans="1:5" ht="395.25">
      <c r="A133" t="s">
        <v>48</v>
      </c>
      <c r="E133" s="29" t="s">
        <v>368</v>
      </c>
    </row>
    <row r="134" spans="1:16" ht="12.75">
      <c r="A134" s="18" t="s">
        <v>39</v>
      </c>
      <c s="23" t="s">
        <v>288</v>
      </c>
      <c s="23" t="s">
        <v>887</v>
      </c>
      <c s="18" t="s">
        <v>41</v>
      </c>
      <c s="24" t="s">
        <v>888</v>
      </c>
      <c s="25" t="s">
        <v>137</v>
      </c>
      <c s="26">
        <v>5.325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12.75">
      <c r="A136" s="30" t="s">
        <v>46</v>
      </c>
      <c r="E136" s="31" t="s">
        <v>889</v>
      </c>
    </row>
    <row r="137" spans="1:5" ht="267.75">
      <c r="A137" t="s">
        <v>48</v>
      </c>
      <c r="E137" s="29" t="s">
        <v>890</v>
      </c>
    </row>
    <row r="138" spans="1:16" ht="12.75">
      <c r="A138" s="18" t="s">
        <v>39</v>
      </c>
      <c s="23" t="s">
        <v>294</v>
      </c>
      <c s="23" t="s">
        <v>891</v>
      </c>
      <c s="18" t="s">
        <v>41</v>
      </c>
      <c s="24" t="s">
        <v>892</v>
      </c>
      <c s="25" t="s">
        <v>149</v>
      </c>
      <c s="26">
        <v>0.862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893</v>
      </c>
    </row>
    <row r="140" spans="1:5" ht="51">
      <c r="A140" s="30" t="s">
        <v>46</v>
      </c>
      <c r="E140" s="31" t="s">
        <v>894</v>
      </c>
    </row>
    <row r="141" spans="1:5" ht="242.25">
      <c r="A141" t="s">
        <v>48</v>
      </c>
      <c r="E141" s="29" t="s">
        <v>895</v>
      </c>
    </row>
    <row r="142" spans="1:16" ht="12.75">
      <c r="A142" s="18" t="s">
        <v>39</v>
      </c>
      <c s="23" t="s">
        <v>299</v>
      </c>
      <c s="23" t="s">
        <v>364</v>
      </c>
      <c s="18" t="s">
        <v>41</v>
      </c>
      <c s="24" t="s">
        <v>365</v>
      </c>
      <c s="25" t="s">
        <v>149</v>
      </c>
      <c s="26">
        <v>13.608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896</v>
      </c>
    </row>
    <row r="144" spans="1:5" ht="51">
      <c r="A144" s="30" t="s">
        <v>46</v>
      </c>
      <c r="E144" s="31" t="s">
        <v>897</v>
      </c>
    </row>
    <row r="145" spans="1:5" ht="395.25">
      <c r="A145" t="s">
        <v>48</v>
      </c>
      <c r="E145" s="29" t="s">
        <v>368</v>
      </c>
    </row>
    <row r="146" spans="1:16" ht="12.75">
      <c r="A146" s="18" t="s">
        <v>39</v>
      </c>
      <c s="23" t="s">
        <v>305</v>
      </c>
      <c s="23" t="s">
        <v>578</v>
      </c>
      <c s="18" t="s">
        <v>41</v>
      </c>
      <c s="24" t="s">
        <v>579</v>
      </c>
      <c s="25" t="s">
        <v>149</v>
      </c>
      <c s="26">
        <v>14.767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898</v>
      </c>
    </row>
    <row r="148" spans="1:5" ht="63.75">
      <c r="A148" s="30" t="s">
        <v>46</v>
      </c>
      <c r="E148" s="31" t="s">
        <v>899</v>
      </c>
    </row>
    <row r="149" spans="1:5" ht="395.25">
      <c r="A149" t="s">
        <v>48</v>
      </c>
      <c r="E149" s="29" t="s">
        <v>368</v>
      </c>
    </row>
    <row r="150" spans="1:16" ht="12.75">
      <c r="A150" s="18" t="s">
        <v>39</v>
      </c>
      <c s="23" t="s">
        <v>311</v>
      </c>
      <c s="23" t="s">
        <v>582</v>
      </c>
      <c s="18" t="s">
        <v>41</v>
      </c>
      <c s="24" t="s">
        <v>583</v>
      </c>
      <c s="25" t="s">
        <v>149</v>
      </c>
      <c s="26">
        <v>0.612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900</v>
      </c>
    </row>
    <row r="152" spans="1:5" ht="38.25">
      <c r="A152" s="30" t="s">
        <v>46</v>
      </c>
      <c r="E152" s="31" t="s">
        <v>901</v>
      </c>
    </row>
    <row r="153" spans="1:5" ht="395.25">
      <c r="A153" t="s">
        <v>48</v>
      </c>
      <c r="E153" s="29" t="s">
        <v>368</v>
      </c>
    </row>
    <row r="154" spans="1:16" ht="25.5">
      <c r="A154" s="18" t="s">
        <v>39</v>
      </c>
      <c s="23" t="s">
        <v>317</v>
      </c>
      <c s="23" t="s">
        <v>586</v>
      </c>
      <c s="18" t="s">
        <v>41</v>
      </c>
      <c s="24" t="s">
        <v>587</v>
      </c>
      <c s="25" t="s">
        <v>149</v>
      </c>
      <c s="26">
        <v>20.8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25.5">
      <c r="A155" s="28" t="s">
        <v>44</v>
      </c>
      <c r="E155" s="29" t="s">
        <v>902</v>
      </c>
    </row>
    <row r="156" spans="1:5" ht="38.25">
      <c r="A156" s="30" t="s">
        <v>46</v>
      </c>
      <c r="E156" s="31" t="s">
        <v>903</v>
      </c>
    </row>
    <row r="157" spans="1:5" ht="38.25">
      <c r="A157" t="s">
        <v>48</v>
      </c>
      <c r="E157" s="29" t="s">
        <v>281</v>
      </c>
    </row>
    <row r="158" spans="1:16" ht="12.75">
      <c r="A158" s="18" t="s">
        <v>39</v>
      </c>
      <c s="23" t="s">
        <v>322</v>
      </c>
      <c s="23" t="s">
        <v>590</v>
      </c>
      <c s="18" t="s">
        <v>41</v>
      </c>
      <c s="24" t="s">
        <v>591</v>
      </c>
      <c s="25" t="s">
        <v>149</v>
      </c>
      <c s="26">
        <v>4.84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44</v>
      </c>
      <c r="E159" s="29" t="s">
        <v>904</v>
      </c>
    </row>
    <row r="160" spans="1:5" ht="12.75">
      <c r="A160" s="30" t="s">
        <v>46</v>
      </c>
      <c r="E160" s="31" t="s">
        <v>905</v>
      </c>
    </row>
    <row r="161" spans="1:5" ht="51">
      <c r="A161" t="s">
        <v>48</v>
      </c>
      <c r="E161" s="29" t="s">
        <v>594</v>
      </c>
    </row>
    <row r="162" spans="1:16" ht="12.75">
      <c r="A162" s="18" t="s">
        <v>39</v>
      </c>
      <c s="23" t="s">
        <v>329</v>
      </c>
      <c s="23" t="s">
        <v>595</v>
      </c>
      <c s="18" t="s">
        <v>41</v>
      </c>
      <c s="24" t="s">
        <v>596</v>
      </c>
      <c s="25" t="s">
        <v>149</v>
      </c>
      <c s="26">
        <v>24.4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25.5">
      <c r="A163" s="28" t="s">
        <v>44</v>
      </c>
      <c r="E163" s="29" t="s">
        <v>906</v>
      </c>
    </row>
    <row r="164" spans="1:5" ht="51">
      <c r="A164" s="30" t="s">
        <v>46</v>
      </c>
      <c r="E164" s="31" t="s">
        <v>907</v>
      </c>
    </row>
    <row r="165" spans="1:5" ht="102">
      <c r="A165" t="s">
        <v>48</v>
      </c>
      <c r="E165" s="29" t="s">
        <v>599</v>
      </c>
    </row>
    <row r="166" spans="1:16" ht="12.75">
      <c r="A166" s="18" t="s">
        <v>39</v>
      </c>
      <c s="23" t="s">
        <v>335</v>
      </c>
      <c s="23" t="s">
        <v>908</v>
      </c>
      <c s="18" t="s">
        <v>41</v>
      </c>
      <c s="24" t="s">
        <v>909</v>
      </c>
      <c s="25" t="s">
        <v>149</v>
      </c>
      <c s="26">
        <v>3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44</v>
      </c>
      <c r="E167" s="29" t="s">
        <v>910</v>
      </c>
    </row>
    <row r="168" spans="1:5" ht="12.75">
      <c r="A168" s="30" t="s">
        <v>46</v>
      </c>
      <c r="E168" s="31" t="s">
        <v>911</v>
      </c>
    </row>
    <row r="169" spans="1:5" ht="382.5">
      <c r="A169" t="s">
        <v>48</v>
      </c>
      <c r="E169" s="29" t="s">
        <v>912</v>
      </c>
    </row>
    <row r="170" spans="1:18" ht="12.75" customHeight="1">
      <c r="A170" s="5" t="s">
        <v>37</v>
      </c>
      <c s="5"/>
      <c s="35" t="s">
        <v>29</v>
      </c>
      <c s="5"/>
      <c s="21" t="s">
        <v>383</v>
      </c>
      <c s="5"/>
      <c s="5"/>
      <c s="5"/>
      <c s="36">
        <f>0+Q170</f>
      </c>
      <c r="O170">
        <f>0+R170</f>
      </c>
      <c r="Q170">
        <f>0+I171</f>
      </c>
      <c>
        <f>0+O171</f>
      </c>
    </row>
    <row r="171" spans="1:16" ht="12.75">
      <c r="A171" s="18" t="s">
        <v>39</v>
      </c>
      <c s="23" t="s">
        <v>340</v>
      </c>
      <c s="23" t="s">
        <v>913</v>
      </c>
      <c s="18" t="s">
        <v>41</v>
      </c>
      <c s="24" t="s">
        <v>914</v>
      </c>
      <c s="25" t="s">
        <v>149</v>
      </c>
      <c s="26">
        <v>1.936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915</v>
      </c>
    </row>
    <row r="173" spans="1:5" ht="38.25">
      <c r="A173" s="30" t="s">
        <v>46</v>
      </c>
      <c r="E173" s="31" t="s">
        <v>916</v>
      </c>
    </row>
    <row r="174" spans="1:5" ht="140.25">
      <c r="A174" t="s">
        <v>48</v>
      </c>
      <c r="E174" s="29" t="s">
        <v>411</v>
      </c>
    </row>
    <row r="175" spans="1:18" ht="12.75" customHeight="1">
      <c r="A175" s="5" t="s">
        <v>37</v>
      </c>
      <c s="5"/>
      <c s="35" t="s">
        <v>31</v>
      </c>
      <c s="5"/>
      <c s="21" t="s">
        <v>917</v>
      </c>
      <c s="5"/>
      <c s="5"/>
      <c s="5"/>
      <c s="36">
        <f>0+Q175</f>
      </c>
      <c r="O175">
        <f>0+R175</f>
      </c>
      <c r="Q175">
        <f>0+I176</f>
      </c>
      <c>
        <f>0+O176</f>
      </c>
    </row>
    <row r="176" spans="1:16" ht="12.75">
      <c r="A176" s="18" t="s">
        <v>39</v>
      </c>
      <c s="23" t="s">
        <v>345</v>
      </c>
      <c s="23" t="s">
        <v>918</v>
      </c>
      <c s="18" t="s">
        <v>41</v>
      </c>
      <c s="24" t="s">
        <v>919</v>
      </c>
      <c s="25" t="s">
        <v>94</v>
      </c>
      <c s="26">
        <v>69.75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12.75">
      <c r="A177" s="28" t="s">
        <v>44</v>
      </c>
      <c r="E177" s="29" t="s">
        <v>920</v>
      </c>
    </row>
    <row r="178" spans="1:5" ht="38.25">
      <c r="A178" s="30" t="s">
        <v>46</v>
      </c>
      <c r="E178" s="31" t="s">
        <v>921</v>
      </c>
    </row>
    <row r="179" spans="1:5" ht="63.75">
      <c r="A179" t="s">
        <v>48</v>
      </c>
      <c r="E179" s="29" t="s">
        <v>922</v>
      </c>
    </row>
    <row r="180" spans="1:18" ht="12.75" customHeight="1">
      <c r="A180" s="5" t="s">
        <v>37</v>
      </c>
      <c s="5"/>
      <c s="35" t="s">
        <v>68</v>
      </c>
      <c s="5"/>
      <c s="21" t="s">
        <v>428</v>
      </c>
      <c s="5"/>
      <c s="5"/>
      <c s="5"/>
      <c s="36">
        <f>0+Q180</f>
      </c>
      <c r="O180">
        <f>0+R180</f>
      </c>
      <c r="Q180">
        <f>0+I181+I185+I189+I193</f>
      </c>
      <c>
        <f>0+O181+O185+O189+O193</f>
      </c>
    </row>
    <row r="181" spans="1:16" ht="25.5">
      <c r="A181" s="18" t="s">
        <v>39</v>
      </c>
      <c s="23" t="s">
        <v>350</v>
      </c>
      <c s="23" t="s">
        <v>923</v>
      </c>
      <c s="18" t="s">
        <v>41</v>
      </c>
      <c s="24" t="s">
        <v>924</v>
      </c>
      <c s="25" t="s">
        <v>94</v>
      </c>
      <c s="26">
        <v>115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44</v>
      </c>
      <c r="E182" s="29" t="s">
        <v>925</v>
      </c>
    </row>
    <row r="183" spans="1:5" ht="38.25">
      <c r="A183" s="30" t="s">
        <v>46</v>
      </c>
      <c r="E183" s="31" t="s">
        <v>926</v>
      </c>
    </row>
    <row r="184" spans="1:5" ht="216.75">
      <c r="A184" t="s">
        <v>48</v>
      </c>
      <c r="E184" s="29" t="s">
        <v>927</v>
      </c>
    </row>
    <row r="185" spans="1:16" ht="12.75">
      <c r="A185" s="18" t="s">
        <v>39</v>
      </c>
      <c s="23" t="s">
        <v>356</v>
      </c>
      <c s="23" t="s">
        <v>928</v>
      </c>
      <c s="18" t="s">
        <v>41</v>
      </c>
      <c s="24" t="s">
        <v>929</v>
      </c>
      <c s="25" t="s">
        <v>94</v>
      </c>
      <c s="26">
        <v>12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12.75">
      <c r="A186" s="28" t="s">
        <v>44</v>
      </c>
      <c r="E186" s="29" t="s">
        <v>930</v>
      </c>
    </row>
    <row r="187" spans="1:5" ht="38.25">
      <c r="A187" s="30" t="s">
        <v>46</v>
      </c>
      <c r="E187" s="31" t="s">
        <v>931</v>
      </c>
    </row>
    <row r="188" spans="1:5" ht="38.25">
      <c r="A188" t="s">
        <v>48</v>
      </c>
      <c r="E188" s="29" t="s">
        <v>932</v>
      </c>
    </row>
    <row r="189" spans="1:16" ht="12.75">
      <c r="A189" s="18" t="s">
        <v>39</v>
      </c>
      <c s="23" t="s">
        <v>363</v>
      </c>
      <c s="23" t="s">
        <v>933</v>
      </c>
      <c s="18" t="s">
        <v>41</v>
      </c>
      <c s="24" t="s">
        <v>934</v>
      </c>
      <c s="25" t="s">
        <v>94</v>
      </c>
      <c s="26">
        <v>8.64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12.75">
      <c r="A190" s="28" t="s">
        <v>44</v>
      </c>
      <c r="E190" s="29" t="s">
        <v>935</v>
      </c>
    </row>
    <row r="191" spans="1:5" ht="12.75">
      <c r="A191" s="30" t="s">
        <v>46</v>
      </c>
      <c r="E191" s="31" t="s">
        <v>936</v>
      </c>
    </row>
    <row r="192" spans="1:5" ht="51">
      <c r="A192" t="s">
        <v>48</v>
      </c>
      <c r="E192" s="29" t="s">
        <v>434</v>
      </c>
    </row>
    <row r="193" spans="1:16" ht="12.75">
      <c r="A193" s="18" t="s">
        <v>39</v>
      </c>
      <c s="23" t="s">
        <v>369</v>
      </c>
      <c s="23" t="s">
        <v>430</v>
      </c>
      <c s="18" t="s">
        <v>41</v>
      </c>
      <c s="24" t="s">
        <v>431</v>
      </c>
      <c s="25" t="s">
        <v>94</v>
      </c>
      <c s="26">
        <v>7.92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12.75">
      <c r="A194" s="28" t="s">
        <v>44</v>
      </c>
      <c r="E194" s="29" t="s">
        <v>937</v>
      </c>
    </row>
    <row r="195" spans="1:5" ht="12.75">
      <c r="A195" s="30" t="s">
        <v>46</v>
      </c>
      <c r="E195" s="31" t="s">
        <v>938</v>
      </c>
    </row>
    <row r="196" spans="1:5" ht="51">
      <c r="A196" t="s">
        <v>48</v>
      </c>
      <c r="E196" s="29" t="s">
        <v>434</v>
      </c>
    </row>
    <row r="197" spans="1:18" ht="12.75" customHeight="1">
      <c r="A197" s="5" t="s">
        <v>37</v>
      </c>
      <c s="5"/>
      <c s="35" t="s">
        <v>74</v>
      </c>
      <c s="5"/>
      <c s="21" t="s">
        <v>435</v>
      </c>
      <c s="5"/>
      <c s="5"/>
      <c s="5"/>
      <c s="36">
        <f>0+Q197</f>
      </c>
      <c r="O197">
        <f>0+R197</f>
      </c>
      <c r="Q197">
        <f>0+I198+I202+I206</f>
      </c>
      <c>
        <f>0+O198+O202+O206</f>
      </c>
    </row>
    <row r="198" spans="1:16" ht="12.75">
      <c r="A198" s="18" t="s">
        <v>39</v>
      </c>
      <c s="23" t="s">
        <v>373</v>
      </c>
      <c s="23" t="s">
        <v>939</v>
      </c>
      <c s="18" t="s">
        <v>41</v>
      </c>
      <c s="24" t="s">
        <v>940</v>
      </c>
      <c s="25" t="s">
        <v>168</v>
      </c>
      <c s="26">
        <v>13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44</v>
      </c>
      <c r="E199" s="29" t="s">
        <v>941</v>
      </c>
    </row>
    <row r="200" spans="1:5" ht="12.75">
      <c r="A200" s="30" t="s">
        <v>46</v>
      </c>
      <c r="E200" s="31" t="s">
        <v>942</v>
      </c>
    </row>
    <row r="201" spans="1:5" ht="242.25">
      <c r="A201" t="s">
        <v>48</v>
      </c>
      <c r="E201" s="29" t="s">
        <v>453</v>
      </c>
    </row>
    <row r="202" spans="1:16" ht="12.75">
      <c r="A202" s="18" t="s">
        <v>39</v>
      </c>
      <c s="23" t="s">
        <v>378</v>
      </c>
      <c s="23" t="s">
        <v>449</v>
      </c>
      <c s="18" t="s">
        <v>41</v>
      </c>
      <c s="24" t="s">
        <v>450</v>
      </c>
      <c s="25" t="s">
        <v>168</v>
      </c>
      <c s="26">
        <v>10.2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44</v>
      </c>
      <c r="E203" s="29" t="s">
        <v>943</v>
      </c>
    </row>
    <row r="204" spans="1:5" ht="12.75">
      <c r="A204" s="30" t="s">
        <v>46</v>
      </c>
      <c r="E204" s="31" t="s">
        <v>944</v>
      </c>
    </row>
    <row r="205" spans="1:5" ht="242.25">
      <c r="A205" t="s">
        <v>48</v>
      </c>
      <c r="E205" s="29" t="s">
        <v>453</v>
      </c>
    </row>
    <row r="206" spans="1:16" ht="12.75">
      <c r="A206" s="18" t="s">
        <v>39</v>
      </c>
      <c s="23" t="s">
        <v>384</v>
      </c>
      <c s="23" t="s">
        <v>455</v>
      </c>
      <c s="18" t="s">
        <v>41</v>
      </c>
      <c s="24" t="s">
        <v>456</v>
      </c>
      <c s="25" t="s">
        <v>168</v>
      </c>
      <c s="26">
        <v>66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44</v>
      </c>
      <c r="E207" s="29" t="s">
        <v>945</v>
      </c>
    </row>
    <row r="208" spans="1:5" ht="12.75">
      <c r="A208" s="30" t="s">
        <v>46</v>
      </c>
      <c r="E208" s="31" t="s">
        <v>946</v>
      </c>
    </row>
    <row r="209" spans="1:5" ht="242.25">
      <c r="A209" t="s">
        <v>48</v>
      </c>
      <c r="E209" s="29" t="s">
        <v>459</v>
      </c>
    </row>
    <row r="210" spans="1:18" ht="12.75" customHeight="1">
      <c r="A210" s="5" t="s">
        <v>37</v>
      </c>
      <c s="5"/>
      <c s="35" t="s">
        <v>34</v>
      </c>
      <c s="5"/>
      <c s="21" t="s">
        <v>124</v>
      </c>
      <c s="5"/>
      <c s="5"/>
      <c s="5"/>
      <c s="36">
        <f>0+Q210</f>
      </c>
      <c r="O210">
        <f>0+R210</f>
      </c>
      <c r="Q210">
        <f>0+I211+I215+I219+I223+I227+I231+I235+I239+I243+I247+I251+I255</f>
      </c>
      <c>
        <f>0+O211+O215+O219+O223+O227+O231+O235+O239+O243+O247+O251+O255</f>
      </c>
    </row>
    <row r="211" spans="1:16" ht="12.75">
      <c r="A211" s="18" t="s">
        <v>39</v>
      </c>
      <c s="23" t="s">
        <v>390</v>
      </c>
      <c s="23" t="s">
        <v>947</v>
      </c>
      <c s="18" t="s">
        <v>41</v>
      </c>
      <c s="24" t="s">
        <v>948</v>
      </c>
      <c s="25" t="s">
        <v>168</v>
      </c>
      <c s="26">
        <v>23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44</v>
      </c>
      <c r="E212" s="29" t="s">
        <v>949</v>
      </c>
    </row>
    <row r="213" spans="1:5" ht="12.75">
      <c r="A213" s="30" t="s">
        <v>46</v>
      </c>
      <c r="E213" s="31" t="s">
        <v>950</v>
      </c>
    </row>
    <row r="214" spans="1:5" ht="38.25">
      <c r="A214" t="s">
        <v>48</v>
      </c>
      <c r="E214" s="29" t="s">
        <v>951</v>
      </c>
    </row>
    <row r="215" spans="1:16" ht="12.75">
      <c r="A215" s="18" t="s">
        <v>39</v>
      </c>
      <c s="23" t="s">
        <v>395</v>
      </c>
      <c s="23" t="s">
        <v>471</v>
      </c>
      <c s="18" t="s">
        <v>41</v>
      </c>
      <c s="24" t="s">
        <v>472</v>
      </c>
      <c s="25" t="s">
        <v>168</v>
      </c>
      <c s="26">
        <v>30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25.5">
      <c r="A216" s="28" t="s">
        <v>44</v>
      </c>
      <c r="E216" s="29" t="s">
        <v>952</v>
      </c>
    </row>
    <row r="217" spans="1:5" ht="12.75">
      <c r="A217" s="30" t="s">
        <v>46</v>
      </c>
      <c r="E217" s="31" t="s">
        <v>953</v>
      </c>
    </row>
    <row r="218" spans="1:5" ht="114.75">
      <c r="A218" t="s">
        <v>48</v>
      </c>
      <c r="E218" s="29" t="s">
        <v>475</v>
      </c>
    </row>
    <row r="219" spans="1:16" ht="12.75">
      <c r="A219" s="18" t="s">
        <v>39</v>
      </c>
      <c s="23" t="s">
        <v>401</v>
      </c>
      <c s="23" t="s">
        <v>954</v>
      </c>
      <c s="18" t="s">
        <v>41</v>
      </c>
      <c s="24" t="s">
        <v>955</v>
      </c>
      <c s="25" t="s">
        <v>77</v>
      </c>
      <c s="26">
        <v>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44</v>
      </c>
      <c r="E220" s="29" t="s">
        <v>41</v>
      </c>
    </row>
    <row r="221" spans="1:5" ht="12.75">
      <c r="A221" s="30" t="s">
        <v>46</v>
      </c>
      <c r="E221" s="31" t="s">
        <v>79</v>
      </c>
    </row>
    <row r="222" spans="1:5" ht="38.25">
      <c r="A222" t="s">
        <v>48</v>
      </c>
      <c r="E222" s="29" t="s">
        <v>956</v>
      </c>
    </row>
    <row r="223" spans="1:16" ht="12.75">
      <c r="A223" s="18" t="s">
        <v>39</v>
      </c>
      <c s="23" t="s">
        <v>406</v>
      </c>
      <c s="23" t="s">
        <v>748</v>
      </c>
      <c s="18" t="s">
        <v>41</v>
      </c>
      <c s="24" t="s">
        <v>749</v>
      </c>
      <c s="25" t="s">
        <v>168</v>
      </c>
      <c s="26">
        <v>37.16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44</v>
      </c>
      <c r="E224" s="29" t="s">
        <v>957</v>
      </c>
    </row>
    <row r="225" spans="1:5" ht="38.25">
      <c r="A225" s="30" t="s">
        <v>46</v>
      </c>
      <c r="E225" s="31" t="s">
        <v>958</v>
      </c>
    </row>
    <row r="226" spans="1:5" ht="38.25">
      <c r="A226" t="s">
        <v>48</v>
      </c>
      <c r="E226" s="29" t="s">
        <v>487</v>
      </c>
    </row>
    <row r="227" spans="1:16" ht="12.75">
      <c r="A227" s="18" t="s">
        <v>39</v>
      </c>
      <c s="23" t="s">
        <v>412</v>
      </c>
      <c s="23" t="s">
        <v>483</v>
      </c>
      <c s="18" t="s">
        <v>41</v>
      </c>
      <c s="24" t="s">
        <v>484</v>
      </c>
      <c s="25" t="s">
        <v>168</v>
      </c>
      <c s="26">
        <v>8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44</v>
      </c>
      <c r="E228" s="29" t="s">
        <v>959</v>
      </c>
    </row>
    <row r="229" spans="1:5" ht="12.75">
      <c r="A229" s="30" t="s">
        <v>46</v>
      </c>
      <c r="E229" s="31" t="s">
        <v>960</v>
      </c>
    </row>
    <row r="230" spans="1:5" ht="38.25">
      <c r="A230" t="s">
        <v>48</v>
      </c>
      <c r="E230" s="29" t="s">
        <v>487</v>
      </c>
    </row>
    <row r="231" spans="1:16" ht="12.75">
      <c r="A231" s="18" t="s">
        <v>39</v>
      </c>
      <c s="23" t="s">
        <v>417</v>
      </c>
      <c s="23" t="s">
        <v>961</v>
      </c>
      <c s="18" t="s">
        <v>41</v>
      </c>
      <c s="24" t="s">
        <v>962</v>
      </c>
      <c s="25" t="s">
        <v>94</v>
      </c>
      <c s="26">
        <v>18.46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963</v>
      </c>
    </row>
    <row r="233" spans="1:5" ht="38.25">
      <c r="A233" s="30" t="s">
        <v>46</v>
      </c>
      <c r="E233" s="31" t="s">
        <v>964</v>
      </c>
    </row>
    <row r="234" spans="1:5" ht="25.5">
      <c r="A234" t="s">
        <v>48</v>
      </c>
      <c r="E234" s="29" t="s">
        <v>965</v>
      </c>
    </row>
    <row r="235" spans="1:16" ht="12.75">
      <c r="A235" s="18" t="s">
        <v>39</v>
      </c>
      <c s="23" t="s">
        <v>422</v>
      </c>
      <c s="23" t="s">
        <v>966</v>
      </c>
      <c s="18" t="s">
        <v>41</v>
      </c>
      <c s="24" t="s">
        <v>967</v>
      </c>
      <c s="25" t="s">
        <v>94</v>
      </c>
      <c s="26">
        <v>18.46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44</v>
      </c>
      <c r="E236" s="29" t="s">
        <v>968</v>
      </c>
    </row>
    <row r="237" spans="1:5" ht="25.5">
      <c r="A237" s="30" t="s">
        <v>46</v>
      </c>
      <c r="E237" s="31" t="s">
        <v>969</v>
      </c>
    </row>
    <row r="238" spans="1:5" ht="25.5">
      <c r="A238" t="s">
        <v>48</v>
      </c>
      <c r="E238" s="29" t="s">
        <v>970</v>
      </c>
    </row>
    <row r="239" spans="1:16" ht="12.75">
      <c r="A239" s="18" t="s">
        <v>39</v>
      </c>
      <c s="23" t="s">
        <v>429</v>
      </c>
      <c s="23" t="s">
        <v>971</v>
      </c>
      <c s="18" t="s">
        <v>41</v>
      </c>
      <c s="24" t="s">
        <v>972</v>
      </c>
      <c s="25" t="s">
        <v>77</v>
      </c>
      <c s="26">
        <v>2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44</v>
      </c>
      <c r="E240" s="29" t="s">
        <v>41</v>
      </c>
    </row>
    <row r="241" spans="1:5" ht="12.75">
      <c r="A241" s="30" t="s">
        <v>46</v>
      </c>
      <c r="E241" s="31" t="s">
        <v>79</v>
      </c>
    </row>
    <row r="242" spans="1:5" ht="280.5">
      <c r="A242" t="s">
        <v>48</v>
      </c>
      <c r="E242" s="29" t="s">
        <v>973</v>
      </c>
    </row>
    <row r="243" spans="1:16" ht="12.75">
      <c r="A243" s="18" t="s">
        <v>39</v>
      </c>
      <c s="23" t="s">
        <v>436</v>
      </c>
      <c s="23" t="s">
        <v>974</v>
      </c>
      <c s="18" t="s">
        <v>41</v>
      </c>
      <c s="24" t="s">
        <v>975</v>
      </c>
      <c s="25" t="s">
        <v>94</v>
      </c>
      <c s="26">
        <v>69.75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44</v>
      </c>
      <c r="E244" s="29" t="s">
        <v>976</v>
      </c>
    </row>
    <row r="245" spans="1:5" ht="38.25">
      <c r="A245" s="30" t="s">
        <v>46</v>
      </c>
      <c r="E245" s="31" t="s">
        <v>921</v>
      </c>
    </row>
    <row r="246" spans="1:5" ht="25.5">
      <c r="A246" t="s">
        <v>48</v>
      </c>
      <c r="E246" s="29" t="s">
        <v>977</v>
      </c>
    </row>
    <row r="247" spans="1:16" ht="12.75">
      <c r="A247" s="18" t="s">
        <v>39</v>
      </c>
      <c s="23" t="s">
        <v>442</v>
      </c>
      <c s="23" t="s">
        <v>536</v>
      </c>
      <c s="18" t="s">
        <v>41</v>
      </c>
      <c s="24" t="s">
        <v>537</v>
      </c>
      <c s="25" t="s">
        <v>149</v>
      </c>
      <c s="26">
        <v>8.25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44</v>
      </c>
      <c r="E248" s="29" t="s">
        <v>978</v>
      </c>
    </row>
    <row r="249" spans="1:5" ht="12.75">
      <c r="A249" s="30" t="s">
        <v>46</v>
      </c>
      <c r="E249" s="31" t="s">
        <v>979</v>
      </c>
    </row>
    <row r="250" spans="1:5" ht="102">
      <c r="A250" t="s">
        <v>48</v>
      </c>
      <c r="E250" s="29" t="s">
        <v>539</v>
      </c>
    </row>
    <row r="251" spans="1:16" ht="12.75">
      <c r="A251" s="18" t="s">
        <v>39</v>
      </c>
      <c s="23" t="s">
        <v>448</v>
      </c>
      <c s="23" t="s">
        <v>626</v>
      </c>
      <c s="18" t="s">
        <v>41</v>
      </c>
      <c s="24" t="s">
        <v>627</v>
      </c>
      <c s="25" t="s">
        <v>149</v>
      </c>
      <c s="26">
        <v>30.317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44</v>
      </c>
      <c r="E252" s="29" t="s">
        <v>980</v>
      </c>
    </row>
    <row r="253" spans="1:5" ht="38.25">
      <c r="A253" s="30" t="s">
        <v>46</v>
      </c>
      <c r="E253" s="31" t="s">
        <v>981</v>
      </c>
    </row>
    <row r="254" spans="1:5" ht="102">
      <c r="A254" t="s">
        <v>48</v>
      </c>
      <c r="E254" s="29" t="s">
        <v>539</v>
      </c>
    </row>
    <row r="255" spans="1:16" ht="12.75">
      <c r="A255" s="18" t="s">
        <v>39</v>
      </c>
      <c s="23" t="s">
        <v>454</v>
      </c>
      <c s="23" t="s">
        <v>982</v>
      </c>
      <c s="18" t="s">
        <v>41</v>
      </c>
      <c s="24" t="s">
        <v>983</v>
      </c>
      <c s="25" t="s">
        <v>94</v>
      </c>
      <c s="26">
        <v>41.18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44</v>
      </c>
      <c r="E256" s="29" t="s">
        <v>41</v>
      </c>
    </row>
    <row r="257" spans="1:5" ht="12.75">
      <c r="A257" s="30" t="s">
        <v>46</v>
      </c>
      <c r="E257" s="31" t="s">
        <v>984</v>
      </c>
    </row>
    <row r="258" spans="1:5" ht="89.25">
      <c r="A258" t="s">
        <v>48</v>
      </c>
      <c r="E258" s="29" t="s">
        <v>985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0+O9+O38+O71+O104+O133+O174+O179+O200+O217+O230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986</v>
      </c>
      <c s="32">
        <f>0+I9+I38+I71+I104+I133+I174+I179+I200+I217+I230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986</v>
      </c>
      <c s="5"/>
      <c s="14" t="s">
        <v>987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39</v>
      </c>
      <c s="23" t="s">
        <v>23</v>
      </c>
      <c s="23" t="s">
        <v>135</v>
      </c>
      <c s="18" t="s">
        <v>41</v>
      </c>
      <c s="24" t="s">
        <v>136</v>
      </c>
      <c s="25" t="s">
        <v>137</v>
      </c>
      <c s="26">
        <v>90.98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138</v>
      </c>
    </row>
    <row r="12" spans="1:5" ht="25.5">
      <c r="A12" s="30" t="s">
        <v>46</v>
      </c>
      <c r="E12" s="31" t="s">
        <v>802</v>
      </c>
    </row>
    <row r="13" spans="1:5" ht="25.5">
      <c r="A13" t="s">
        <v>48</v>
      </c>
      <c r="E13" s="29" t="s">
        <v>140</v>
      </c>
    </row>
    <row r="14" spans="1:16" ht="12.75">
      <c r="A14" s="18" t="s">
        <v>39</v>
      </c>
      <c s="23" t="s">
        <v>17</v>
      </c>
      <c s="23" t="s">
        <v>143</v>
      </c>
      <c s="18" t="s">
        <v>41</v>
      </c>
      <c s="24" t="s">
        <v>144</v>
      </c>
      <c s="25" t="s">
        <v>137</v>
      </c>
      <c s="26">
        <v>222.68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145</v>
      </c>
    </row>
    <row r="16" spans="1:5" ht="38.25">
      <c r="A16" s="30" t="s">
        <v>46</v>
      </c>
      <c r="E16" s="31" t="s">
        <v>988</v>
      </c>
    </row>
    <row r="17" spans="1:5" ht="25.5">
      <c r="A17" t="s">
        <v>48</v>
      </c>
      <c r="E17" s="29" t="s">
        <v>140</v>
      </c>
    </row>
    <row r="18" spans="1:16" ht="12.75">
      <c r="A18" s="18" t="s">
        <v>39</v>
      </c>
      <c s="23" t="s">
        <v>16</v>
      </c>
      <c s="23" t="s">
        <v>804</v>
      </c>
      <c s="18" t="s">
        <v>41</v>
      </c>
      <c s="24" t="s">
        <v>805</v>
      </c>
      <c s="25" t="s">
        <v>137</v>
      </c>
      <c s="26">
        <v>0.208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989</v>
      </c>
    </row>
    <row r="21" spans="1:5" ht="25.5">
      <c r="A21" t="s">
        <v>48</v>
      </c>
      <c r="E21" s="29" t="s">
        <v>140</v>
      </c>
    </row>
    <row r="22" spans="1:16" ht="12.75">
      <c r="A22" s="18" t="s">
        <v>39</v>
      </c>
      <c s="23" t="s">
        <v>27</v>
      </c>
      <c s="23" t="s">
        <v>807</v>
      </c>
      <c s="18" t="s">
        <v>41</v>
      </c>
      <c s="24" t="s">
        <v>808</v>
      </c>
      <c s="25" t="s">
        <v>94</v>
      </c>
      <c s="26">
        <v>360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44</v>
      </c>
      <c r="E23" s="29" t="s">
        <v>990</v>
      </c>
    </row>
    <row r="24" spans="1:5" ht="12.75">
      <c r="A24" s="30" t="s">
        <v>46</v>
      </c>
      <c r="E24" s="31" t="s">
        <v>991</v>
      </c>
    </row>
    <row r="25" spans="1:5" ht="12.75">
      <c r="A25" t="s">
        <v>48</v>
      </c>
      <c r="E25" s="29" t="s">
        <v>49</v>
      </c>
    </row>
    <row r="26" spans="1:16" ht="12.75">
      <c r="A26" s="18" t="s">
        <v>39</v>
      </c>
      <c s="23" t="s">
        <v>29</v>
      </c>
      <c s="23" t="s">
        <v>811</v>
      </c>
      <c s="18" t="s">
        <v>41</v>
      </c>
      <c s="24" t="s">
        <v>812</v>
      </c>
      <c s="25" t="s">
        <v>94</v>
      </c>
      <c s="26">
        <v>360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992</v>
      </c>
    </row>
    <row r="29" spans="1:5" ht="12.75">
      <c r="A29" t="s">
        <v>48</v>
      </c>
      <c r="E29" s="29" t="s">
        <v>49</v>
      </c>
    </row>
    <row r="30" spans="1:16" ht="12.75">
      <c r="A30" s="18" t="s">
        <v>39</v>
      </c>
      <c s="23" t="s">
        <v>31</v>
      </c>
      <c s="23" t="s">
        <v>814</v>
      </c>
      <c s="18" t="s">
        <v>41</v>
      </c>
      <c s="24" t="s">
        <v>815</v>
      </c>
      <c s="25" t="s">
        <v>77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816</v>
      </c>
    </row>
    <row r="32" spans="1:5" ht="12.75">
      <c r="A32" s="30" t="s">
        <v>46</v>
      </c>
      <c r="E32" s="31" t="s">
        <v>47</v>
      </c>
    </row>
    <row r="33" spans="1:5" ht="12.75">
      <c r="A33" t="s">
        <v>48</v>
      </c>
      <c r="E33" s="29" t="s">
        <v>58</v>
      </c>
    </row>
    <row r="34" spans="1:16" ht="12.75">
      <c r="A34" s="18" t="s">
        <v>39</v>
      </c>
      <c s="23" t="s">
        <v>68</v>
      </c>
      <c s="23" t="s">
        <v>817</v>
      </c>
      <c s="18" t="s">
        <v>41</v>
      </c>
      <c s="24" t="s">
        <v>818</v>
      </c>
      <c s="25" t="s">
        <v>77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41</v>
      </c>
    </row>
    <row r="36" spans="1:5" ht="12.75">
      <c r="A36" s="30" t="s">
        <v>46</v>
      </c>
      <c r="E36" s="31" t="s">
        <v>47</v>
      </c>
    </row>
    <row r="37" spans="1:5" ht="51">
      <c r="A37" t="s">
        <v>48</v>
      </c>
      <c r="E37" s="29" t="s">
        <v>819</v>
      </c>
    </row>
    <row r="38" spans="1:18" ht="12.75" customHeight="1">
      <c r="A38" s="5" t="s">
        <v>37</v>
      </c>
      <c s="5"/>
      <c s="35" t="s">
        <v>23</v>
      </c>
      <c s="5"/>
      <c s="21" t="s">
        <v>91</v>
      </c>
      <c s="5"/>
      <c s="5"/>
      <c s="5"/>
      <c s="36">
        <f>0+Q38</f>
      </c>
      <c r="O38">
        <f>0+R38</f>
      </c>
      <c r="Q38">
        <f>0+I39+I43+I47+I51+I55+I59+I63+I67</f>
      </c>
      <c>
        <f>0+O39+O43+O47+O51+O55+O59+O63+O67</f>
      </c>
    </row>
    <row r="39" spans="1:16" ht="12.75">
      <c r="A39" s="18" t="s">
        <v>39</v>
      </c>
      <c s="23" t="s">
        <v>74</v>
      </c>
      <c s="23" t="s">
        <v>820</v>
      </c>
      <c s="18" t="s">
        <v>41</v>
      </c>
      <c s="24" t="s">
        <v>821</v>
      </c>
      <c s="25" t="s">
        <v>149</v>
      </c>
      <c s="26">
        <v>33.6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822</v>
      </c>
    </row>
    <row r="41" spans="1:5" ht="25.5">
      <c r="A41" s="30" t="s">
        <v>46</v>
      </c>
      <c r="E41" s="31" t="s">
        <v>993</v>
      </c>
    </row>
    <row r="42" spans="1:5" ht="25.5">
      <c r="A42" t="s">
        <v>48</v>
      </c>
      <c r="E42" s="29" t="s">
        <v>824</v>
      </c>
    </row>
    <row r="43" spans="1:16" ht="12.75">
      <c r="A43" s="18" t="s">
        <v>39</v>
      </c>
      <c s="23" t="s">
        <v>34</v>
      </c>
      <c s="23" t="s">
        <v>179</v>
      </c>
      <c s="18" t="s">
        <v>41</v>
      </c>
      <c s="24" t="s">
        <v>180</v>
      </c>
      <c s="25" t="s">
        <v>149</v>
      </c>
      <c s="26">
        <v>81.05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825</v>
      </c>
    </row>
    <row r="45" spans="1:5" ht="63.75">
      <c r="A45" s="30" t="s">
        <v>46</v>
      </c>
      <c r="E45" s="31" t="s">
        <v>994</v>
      </c>
    </row>
    <row r="46" spans="1:5" ht="382.5">
      <c r="A46" t="s">
        <v>48</v>
      </c>
      <c r="E46" s="29" t="s">
        <v>183</v>
      </c>
    </row>
    <row r="47" spans="1:16" ht="12.75">
      <c r="A47" s="18" t="s">
        <v>39</v>
      </c>
      <c s="23" t="s">
        <v>36</v>
      </c>
      <c s="23" t="s">
        <v>185</v>
      </c>
      <c s="18" t="s">
        <v>41</v>
      </c>
      <c s="24" t="s">
        <v>186</v>
      </c>
      <c s="25" t="s">
        <v>149</v>
      </c>
      <c s="26">
        <v>33.6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44</v>
      </c>
      <c r="E48" s="29" t="s">
        <v>827</v>
      </c>
    </row>
    <row r="49" spans="1:5" ht="25.5">
      <c r="A49" s="30" t="s">
        <v>46</v>
      </c>
      <c r="E49" s="31" t="s">
        <v>993</v>
      </c>
    </row>
    <row r="50" spans="1:5" ht="318.75">
      <c r="A50" t="s">
        <v>48</v>
      </c>
      <c r="E50" s="29" t="s">
        <v>189</v>
      </c>
    </row>
    <row r="51" spans="1:16" ht="12.75">
      <c r="A51" s="18" t="s">
        <v>39</v>
      </c>
      <c s="23" t="s">
        <v>129</v>
      </c>
      <c s="23" t="s">
        <v>555</v>
      </c>
      <c s="18" t="s">
        <v>41</v>
      </c>
      <c s="24" t="s">
        <v>556</v>
      </c>
      <c s="25" t="s">
        <v>149</v>
      </c>
      <c s="26">
        <v>31.05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44</v>
      </c>
      <c r="E52" s="29" t="s">
        <v>828</v>
      </c>
    </row>
    <row r="53" spans="1:5" ht="38.25">
      <c r="A53" s="30" t="s">
        <v>46</v>
      </c>
      <c r="E53" s="31" t="s">
        <v>995</v>
      </c>
    </row>
    <row r="54" spans="1:5" ht="63.75">
      <c r="A54" t="s">
        <v>48</v>
      </c>
      <c r="E54" s="29" t="s">
        <v>202</v>
      </c>
    </row>
    <row r="55" spans="1:16" ht="12.75">
      <c r="A55" s="18" t="s">
        <v>39</v>
      </c>
      <c s="23" t="s">
        <v>184</v>
      </c>
      <c s="23" t="s">
        <v>224</v>
      </c>
      <c s="18" t="s">
        <v>41</v>
      </c>
      <c s="24" t="s">
        <v>225</v>
      </c>
      <c s="25" t="s">
        <v>149</v>
      </c>
      <c s="26">
        <v>33.6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830</v>
      </c>
    </row>
    <row r="57" spans="1:5" ht="12.75">
      <c r="A57" s="30" t="s">
        <v>46</v>
      </c>
      <c r="E57" s="31" t="s">
        <v>996</v>
      </c>
    </row>
    <row r="58" spans="1:5" ht="191.25">
      <c r="A58" t="s">
        <v>48</v>
      </c>
      <c r="E58" s="29" t="s">
        <v>832</v>
      </c>
    </row>
    <row r="59" spans="1:16" ht="12.75">
      <c r="A59" s="18" t="s">
        <v>39</v>
      </c>
      <c s="23" t="s">
        <v>190</v>
      </c>
      <c s="23" t="s">
        <v>833</v>
      </c>
      <c s="18" t="s">
        <v>41</v>
      </c>
      <c s="24" t="s">
        <v>834</v>
      </c>
      <c s="25" t="s">
        <v>149</v>
      </c>
      <c s="26">
        <v>113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25.5">
      <c r="A60" s="28" t="s">
        <v>44</v>
      </c>
      <c r="E60" s="29" t="s">
        <v>835</v>
      </c>
    </row>
    <row r="61" spans="1:5" ht="25.5">
      <c r="A61" s="30" t="s">
        <v>46</v>
      </c>
      <c r="E61" s="31" t="s">
        <v>997</v>
      </c>
    </row>
    <row r="62" spans="1:5" ht="293.25">
      <c r="A62" t="s">
        <v>48</v>
      </c>
      <c r="E62" s="29" t="s">
        <v>837</v>
      </c>
    </row>
    <row r="63" spans="1:16" ht="12.75">
      <c r="A63" s="18" t="s">
        <v>39</v>
      </c>
      <c s="23" t="s">
        <v>192</v>
      </c>
      <c s="23" t="s">
        <v>838</v>
      </c>
      <c s="18" t="s">
        <v>41</v>
      </c>
      <c s="24" t="s">
        <v>839</v>
      </c>
      <c s="25" t="s">
        <v>94</v>
      </c>
      <c s="26">
        <v>168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840</v>
      </c>
    </row>
    <row r="65" spans="1:5" ht="12.75">
      <c r="A65" s="30" t="s">
        <v>46</v>
      </c>
      <c r="E65" s="31" t="s">
        <v>998</v>
      </c>
    </row>
    <row r="66" spans="1:5" ht="38.25">
      <c r="A66" t="s">
        <v>48</v>
      </c>
      <c r="E66" s="29" t="s">
        <v>262</v>
      </c>
    </row>
    <row r="67" spans="1:16" ht="12.75">
      <c r="A67" s="18" t="s">
        <v>39</v>
      </c>
      <c s="23" t="s">
        <v>197</v>
      </c>
      <c s="23" t="s">
        <v>842</v>
      </c>
      <c s="18" t="s">
        <v>41</v>
      </c>
      <c s="24" t="s">
        <v>843</v>
      </c>
      <c s="25" t="s">
        <v>94</v>
      </c>
      <c s="26">
        <v>168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998</v>
      </c>
    </row>
    <row r="70" spans="1:5" ht="38.25">
      <c r="A70" t="s">
        <v>48</v>
      </c>
      <c r="E70" s="29" t="s">
        <v>844</v>
      </c>
    </row>
    <row r="71" spans="1:18" ht="12.75" customHeight="1">
      <c r="A71" s="5" t="s">
        <v>37</v>
      </c>
      <c s="5"/>
      <c s="35" t="s">
        <v>17</v>
      </c>
      <c s="5"/>
      <c s="21" t="s">
        <v>263</v>
      </c>
      <c s="5"/>
      <c s="5"/>
      <c s="5"/>
      <c s="36">
        <f>0+Q71</f>
      </c>
      <c r="O71">
        <f>0+R71</f>
      </c>
      <c r="Q71">
        <f>0+I72+I76+I80+I84+I88+I92+I96+I100</f>
      </c>
      <c>
        <f>0+O72+O76+O80+O84+O88+O92+O96+O100</f>
      </c>
    </row>
    <row r="72" spans="1:16" ht="12.75">
      <c r="A72" s="18" t="s">
        <v>39</v>
      </c>
      <c s="23" t="s">
        <v>203</v>
      </c>
      <c s="23" t="s">
        <v>265</v>
      </c>
      <c s="18" t="s">
        <v>41</v>
      </c>
      <c s="24" t="s">
        <v>266</v>
      </c>
      <c s="25" t="s">
        <v>149</v>
      </c>
      <c s="26">
        <v>0.795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845</v>
      </c>
    </row>
    <row r="74" spans="1:5" ht="51">
      <c r="A74" s="30" t="s">
        <v>46</v>
      </c>
      <c r="E74" s="31" t="s">
        <v>999</v>
      </c>
    </row>
    <row r="75" spans="1:5" ht="51">
      <c r="A75" t="s">
        <v>48</v>
      </c>
      <c r="E75" s="29" t="s">
        <v>269</v>
      </c>
    </row>
    <row r="76" spans="1:16" ht="12.75">
      <c r="A76" s="18" t="s">
        <v>39</v>
      </c>
      <c s="23" t="s">
        <v>209</v>
      </c>
      <c s="23" t="s">
        <v>847</v>
      </c>
      <c s="18" t="s">
        <v>41</v>
      </c>
      <c s="24" t="s">
        <v>848</v>
      </c>
      <c s="25" t="s">
        <v>149</v>
      </c>
      <c s="26">
        <v>0.213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849</v>
      </c>
    </row>
    <row r="78" spans="1:5" ht="63.75">
      <c r="A78" s="30" t="s">
        <v>46</v>
      </c>
      <c r="E78" s="31" t="s">
        <v>1000</v>
      </c>
    </row>
    <row r="79" spans="1:5" ht="51">
      <c r="A79" t="s">
        <v>48</v>
      </c>
      <c r="E79" s="29" t="s">
        <v>269</v>
      </c>
    </row>
    <row r="80" spans="1:16" ht="12.75">
      <c r="A80" s="18" t="s">
        <v>39</v>
      </c>
      <c s="23" t="s">
        <v>213</v>
      </c>
      <c s="23" t="s">
        <v>283</v>
      </c>
      <c s="18" t="s">
        <v>41</v>
      </c>
      <c s="24" t="s">
        <v>284</v>
      </c>
      <c s="25" t="s">
        <v>94</v>
      </c>
      <c s="26">
        <v>40.16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285</v>
      </c>
    </row>
    <row r="82" spans="1:5" ht="76.5">
      <c r="A82" s="30" t="s">
        <v>46</v>
      </c>
      <c r="E82" s="31" t="s">
        <v>1001</v>
      </c>
    </row>
    <row r="83" spans="1:5" ht="102">
      <c r="A83" t="s">
        <v>48</v>
      </c>
      <c r="E83" s="29" t="s">
        <v>287</v>
      </c>
    </row>
    <row r="84" spans="1:16" ht="12.75">
      <c r="A84" s="18" t="s">
        <v>39</v>
      </c>
      <c s="23" t="s">
        <v>219</v>
      </c>
      <c s="23" t="s">
        <v>300</v>
      </c>
      <c s="18" t="s">
        <v>41</v>
      </c>
      <c s="24" t="s">
        <v>301</v>
      </c>
      <c s="25" t="s">
        <v>168</v>
      </c>
      <c s="26">
        <v>144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852</v>
      </c>
    </row>
    <row r="86" spans="1:5" ht="51">
      <c r="A86" s="30" t="s">
        <v>46</v>
      </c>
      <c r="E86" s="31" t="s">
        <v>1002</v>
      </c>
    </row>
    <row r="87" spans="1:5" ht="51">
      <c r="A87" t="s">
        <v>48</v>
      </c>
      <c r="E87" s="29" t="s">
        <v>304</v>
      </c>
    </row>
    <row r="88" spans="1:16" ht="25.5">
      <c r="A88" s="18" t="s">
        <v>39</v>
      </c>
      <c s="23" t="s">
        <v>223</v>
      </c>
      <c s="23" t="s">
        <v>312</v>
      </c>
      <c s="18" t="s">
        <v>41</v>
      </c>
      <c s="24" t="s">
        <v>313</v>
      </c>
      <c s="25" t="s">
        <v>168</v>
      </c>
      <c s="26">
        <v>100.8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854</v>
      </c>
    </row>
    <row r="90" spans="1:5" ht="51">
      <c r="A90" s="30" t="s">
        <v>46</v>
      </c>
      <c r="E90" s="31" t="s">
        <v>855</v>
      </c>
    </row>
    <row r="91" spans="1:5" ht="63.75">
      <c r="A91" t="s">
        <v>48</v>
      </c>
      <c r="E91" s="29" t="s">
        <v>316</v>
      </c>
    </row>
    <row r="92" spans="1:16" ht="25.5">
      <c r="A92" s="18" t="s">
        <v>39</v>
      </c>
      <c s="23" t="s">
        <v>229</v>
      </c>
      <c s="23" t="s">
        <v>318</v>
      </c>
      <c s="18" t="s">
        <v>41</v>
      </c>
      <c s="24" t="s">
        <v>319</v>
      </c>
      <c s="25" t="s">
        <v>168</v>
      </c>
      <c s="26">
        <v>43.2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320</v>
      </c>
    </row>
    <row r="94" spans="1:5" ht="51">
      <c r="A94" s="30" t="s">
        <v>46</v>
      </c>
      <c r="E94" s="31" t="s">
        <v>856</v>
      </c>
    </row>
    <row r="95" spans="1:5" ht="63.75">
      <c r="A95" t="s">
        <v>48</v>
      </c>
      <c r="E95" s="29" t="s">
        <v>316</v>
      </c>
    </row>
    <row r="96" spans="1:16" ht="25.5">
      <c r="A96" s="18" t="s">
        <v>39</v>
      </c>
      <c s="23" t="s">
        <v>235</v>
      </c>
      <c s="23" t="s">
        <v>1003</v>
      </c>
      <c s="18" t="s">
        <v>41</v>
      </c>
      <c s="24" t="s">
        <v>1004</v>
      </c>
      <c s="25" t="s">
        <v>77</v>
      </c>
      <c s="26">
        <v>34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1005</v>
      </c>
    </row>
    <row r="98" spans="1:5" ht="25.5">
      <c r="A98" s="30" t="s">
        <v>46</v>
      </c>
      <c r="E98" s="31" t="s">
        <v>1006</v>
      </c>
    </row>
    <row r="99" spans="1:5" ht="51">
      <c r="A99" t="s">
        <v>48</v>
      </c>
      <c r="E99" s="29" t="s">
        <v>861</v>
      </c>
    </row>
    <row r="100" spans="1:16" ht="25.5">
      <c r="A100" s="18" t="s">
        <v>39</v>
      </c>
      <c s="23" t="s">
        <v>241</v>
      </c>
      <c s="23" t="s">
        <v>857</v>
      </c>
      <c s="18" t="s">
        <v>41</v>
      </c>
      <c s="24" t="s">
        <v>858</v>
      </c>
      <c s="25" t="s">
        <v>77</v>
      </c>
      <c s="26">
        <v>60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859</v>
      </c>
    </row>
    <row r="102" spans="1:5" ht="12.75">
      <c r="A102" s="30" t="s">
        <v>46</v>
      </c>
      <c r="E102" s="31" t="s">
        <v>860</v>
      </c>
    </row>
    <row r="103" spans="1:5" ht="51">
      <c r="A103" t="s">
        <v>48</v>
      </c>
      <c r="E103" s="29" t="s">
        <v>861</v>
      </c>
    </row>
    <row r="104" spans="1:18" ht="12.75" customHeight="1">
      <c r="A104" s="5" t="s">
        <v>37</v>
      </c>
      <c s="5"/>
      <c s="35" t="s">
        <v>16</v>
      </c>
      <c s="5"/>
      <c s="21" t="s">
        <v>328</v>
      </c>
      <c s="5"/>
      <c s="5"/>
      <c s="5"/>
      <c s="36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39</v>
      </c>
      <c s="23" t="s">
        <v>247</v>
      </c>
      <c s="23" t="s">
        <v>862</v>
      </c>
      <c s="18" t="s">
        <v>41</v>
      </c>
      <c s="24" t="s">
        <v>863</v>
      </c>
      <c s="25" t="s">
        <v>864</v>
      </c>
      <c s="26">
        <v>208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25.5">
      <c r="A107" s="30" t="s">
        <v>46</v>
      </c>
      <c r="E107" s="31" t="s">
        <v>1007</v>
      </c>
    </row>
    <row r="108" spans="1:5" ht="25.5">
      <c r="A108" t="s">
        <v>48</v>
      </c>
      <c r="E108" s="29" t="s">
        <v>866</v>
      </c>
    </row>
    <row r="109" spans="1:16" ht="12.75">
      <c r="A109" s="18" t="s">
        <v>39</v>
      </c>
      <c s="23" t="s">
        <v>252</v>
      </c>
      <c s="23" t="s">
        <v>341</v>
      </c>
      <c s="18" t="s">
        <v>41</v>
      </c>
      <c s="24" t="s">
        <v>342</v>
      </c>
      <c s="25" t="s">
        <v>149</v>
      </c>
      <c s="26">
        <v>11.416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1008</v>
      </c>
    </row>
    <row r="111" spans="1:5" ht="76.5">
      <c r="A111" s="30" t="s">
        <v>46</v>
      </c>
      <c r="E111" s="31" t="s">
        <v>1009</v>
      </c>
    </row>
    <row r="112" spans="1:5" ht="408">
      <c r="A112" t="s">
        <v>48</v>
      </c>
      <c r="E112" s="29" t="s">
        <v>344</v>
      </c>
    </row>
    <row r="113" spans="1:16" ht="12.75">
      <c r="A113" s="18" t="s">
        <v>39</v>
      </c>
      <c s="23" t="s">
        <v>257</v>
      </c>
      <c s="23" t="s">
        <v>346</v>
      </c>
      <c s="18" t="s">
        <v>41</v>
      </c>
      <c s="24" t="s">
        <v>347</v>
      </c>
      <c s="25" t="s">
        <v>137</v>
      </c>
      <c s="26">
        <v>2.052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41</v>
      </c>
    </row>
    <row r="115" spans="1:5" ht="12.75">
      <c r="A115" s="30" t="s">
        <v>46</v>
      </c>
      <c r="E115" s="31" t="s">
        <v>1010</v>
      </c>
    </row>
    <row r="116" spans="1:5" ht="242.25">
      <c r="A116" t="s">
        <v>48</v>
      </c>
      <c r="E116" s="29" t="s">
        <v>349</v>
      </c>
    </row>
    <row r="117" spans="1:16" ht="12.75">
      <c r="A117" s="18" t="s">
        <v>39</v>
      </c>
      <c s="23" t="s">
        <v>264</v>
      </c>
      <c s="23" t="s">
        <v>870</v>
      </c>
      <c s="18" t="s">
        <v>41</v>
      </c>
      <c s="24" t="s">
        <v>871</v>
      </c>
      <c s="25" t="s">
        <v>149</v>
      </c>
      <c s="26">
        <v>5.2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25.5">
      <c r="A118" s="28" t="s">
        <v>44</v>
      </c>
      <c r="E118" s="29" t="s">
        <v>872</v>
      </c>
    </row>
    <row r="119" spans="1:5" ht="25.5">
      <c r="A119" s="30" t="s">
        <v>46</v>
      </c>
      <c r="E119" s="31" t="s">
        <v>1011</v>
      </c>
    </row>
    <row r="120" spans="1:5" ht="25.5">
      <c r="A120" t="s">
        <v>48</v>
      </c>
      <c r="E120" s="29" t="s">
        <v>355</v>
      </c>
    </row>
    <row r="121" spans="1:16" ht="12.75">
      <c r="A121" s="18" t="s">
        <v>39</v>
      </c>
      <c s="23" t="s">
        <v>270</v>
      </c>
      <c s="23" t="s">
        <v>357</v>
      </c>
      <c s="18" t="s">
        <v>41</v>
      </c>
      <c s="24" t="s">
        <v>358</v>
      </c>
      <c s="25" t="s">
        <v>149</v>
      </c>
      <c s="26">
        <v>5.2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25.5">
      <c r="A122" s="28" t="s">
        <v>44</v>
      </c>
      <c r="E122" s="29" t="s">
        <v>874</v>
      </c>
    </row>
    <row r="123" spans="1:5" ht="25.5">
      <c r="A123" s="30" t="s">
        <v>46</v>
      </c>
      <c r="E123" s="31" t="s">
        <v>1012</v>
      </c>
    </row>
    <row r="124" spans="1:5" ht="51">
      <c r="A124" t="s">
        <v>48</v>
      </c>
      <c r="E124" s="29" t="s">
        <v>361</v>
      </c>
    </row>
    <row r="125" spans="1:16" ht="12.75">
      <c r="A125" s="18" t="s">
        <v>39</v>
      </c>
      <c s="23" t="s">
        <v>276</v>
      </c>
      <c s="23" t="s">
        <v>876</v>
      </c>
      <c s="18" t="s">
        <v>41</v>
      </c>
      <c s="24" t="s">
        <v>877</v>
      </c>
      <c s="25" t="s">
        <v>149</v>
      </c>
      <c s="26">
        <v>16.188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878</v>
      </c>
    </row>
    <row r="127" spans="1:5" ht="51">
      <c r="A127" s="30" t="s">
        <v>46</v>
      </c>
      <c r="E127" s="31" t="s">
        <v>1013</v>
      </c>
    </row>
    <row r="128" spans="1:5" ht="395.25">
      <c r="A128" t="s">
        <v>48</v>
      </c>
      <c r="E128" s="29" t="s">
        <v>368</v>
      </c>
    </row>
    <row r="129" spans="1:16" ht="12.75">
      <c r="A129" s="18" t="s">
        <v>39</v>
      </c>
      <c s="23" t="s">
        <v>282</v>
      </c>
      <c s="23" t="s">
        <v>880</v>
      </c>
      <c s="18" t="s">
        <v>41</v>
      </c>
      <c s="24" t="s">
        <v>881</v>
      </c>
      <c s="25" t="s">
        <v>137</v>
      </c>
      <c s="26">
        <v>2.43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41</v>
      </c>
    </row>
    <row r="131" spans="1:5" ht="12.75">
      <c r="A131" s="30" t="s">
        <v>46</v>
      </c>
      <c r="E131" s="31" t="s">
        <v>1014</v>
      </c>
    </row>
    <row r="132" spans="1:5" ht="267.75">
      <c r="A132" t="s">
        <v>48</v>
      </c>
      <c r="E132" s="29" t="s">
        <v>339</v>
      </c>
    </row>
    <row r="133" spans="1:18" ht="12.75" customHeight="1">
      <c r="A133" s="5" t="s">
        <v>37</v>
      </c>
      <c s="5"/>
      <c s="35" t="s">
        <v>27</v>
      </c>
      <c s="5"/>
      <c s="21" t="s">
        <v>362</v>
      </c>
      <c s="5"/>
      <c s="5"/>
      <c s="5"/>
      <c s="36">
        <f>0+Q133</f>
      </c>
      <c r="O133">
        <f>0+R133</f>
      </c>
      <c r="Q133">
        <f>0+I134+I138+I142+I146+I150+I154+I158+I162+I166+I170</f>
      </c>
      <c>
        <f>0+O134+O138+O142+O146+O150+O154+O158+O162+O166+O170</f>
      </c>
    </row>
    <row r="134" spans="1:16" ht="12.75">
      <c r="A134" s="18" t="s">
        <v>39</v>
      </c>
      <c s="23" t="s">
        <v>288</v>
      </c>
      <c s="23" t="s">
        <v>883</v>
      </c>
      <c s="18" t="s">
        <v>41</v>
      </c>
      <c s="24" t="s">
        <v>884</v>
      </c>
      <c s="25" t="s">
        <v>149</v>
      </c>
      <c s="26">
        <v>36.75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885</v>
      </c>
    </row>
    <row r="136" spans="1:5" ht="51">
      <c r="A136" s="30" t="s">
        <v>46</v>
      </c>
      <c r="E136" s="31" t="s">
        <v>1015</v>
      </c>
    </row>
    <row r="137" spans="1:5" ht="395.25">
      <c r="A137" t="s">
        <v>48</v>
      </c>
      <c r="E137" s="29" t="s">
        <v>368</v>
      </c>
    </row>
    <row r="138" spans="1:16" ht="12.75">
      <c r="A138" s="18" t="s">
        <v>39</v>
      </c>
      <c s="23" t="s">
        <v>294</v>
      </c>
      <c s="23" t="s">
        <v>887</v>
      </c>
      <c s="18" t="s">
        <v>41</v>
      </c>
      <c s="24" t="s">
        <v>888</v>
      </c>
      <c s="25" t="s">
        <v>137</v>
      </c>
      <c s="26">
        <v>5.52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41</v>
      </c>
    </row>
    <row r="140" spans="1:5" ht="12.75">
      <c r="A140" s="30" t="s">
        <v>46</v>
      </c>
      <c r="E140" s="31" t="s">
        <v>1016</v>
      </c>
    </row>
    <row r="141" spans="1:5" ht="267.75">
      <c r="A141" t="s">
        <v>48</v>
      </c>
      <c r="E141" s="29" t="s">
        <v>890</v>
      </c>
    </row>
    <row r="142" spans="1:16" ht="12.75">
      <c r="A142" s="18" t="s">
        <v>39</v>
      </c>
      <c s="23" t="s">
        <v>299</v>
      </c>
      <c s="23" t="s">
        <v>364</v>
      </c>
      <c s="18" t="s">
        <v>41</v>
      </c>
      <c s="24" t="s">
        <v>365</v>
      </c>
      <c s="25" t="s">
        <v>149</v>
      </c>
      <c s="26">
        <v>13.21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896</v>
      </c>
    </row>
    <row r="144" spans="1:5" ht="51">
      <c r="A144" s="30" t="s">
        <v>46</v>
      </c>
      <c r="E144" s="31" t="s">
        <v>1017</v>
      </c>
    </row>
    <row r="145" spans="1:5" ht="395.25">
      <c r="A145" t="s">
        <v>48</v>
      </c>
      <c r="E145" s="29" t="s">
        <v>368</v>
      </c>
    </row>
    <row r="146" spans="1:16" ht="12.75">
      <c r="A146" s="18" t="s">
        <v>39</v>
      </c>
      <c s="23" t="s">
        <v>305</v>
      </c>
      <c s="23" t="s">
        <v>578</v>
      </c>
      <c s="18" t="s">
        <v>41</v>
      </c>
      <c s="24" t="s">
        <v>579</v>
      </c>
      <c s="25" t="s">
        <v>149</v>
      </c>
      <c s="26">
        <v>14.724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898</v>
      </c>
    </row>
    <row r="148" spans="1:5" ht="51">
      <c r="A148" s="30" t="s">
        <v>46</v>
      </c>
      <c r="E148" s="31" t="s">
        <v>1018</v>
      </c>
    </row>
    <row r="149" spans="1:5" ht="395.25">
      <c r="A149" t="s">
        <v>48</v>
      </c>
      <c r="E149" s="29" t="s">
        <v>368</v>
      </c>
    </row>
    <row r="150" spans="1:16" ht="12.75">
      <c r="A150" s="18" t="s">
        <v>39</v>
      </c>
      <c s="23" t="s">
        <v>311</v>
      </c>
      <c s="23" t="s">
        <v>1019</v>
      </c>
      <c s="18" t="s">
        <v>41</v>
      </c>
      <c s="24" t="s">
        <v>1020</v>
      </c>
      <c s="25" t="s">
        <v>149</v>
      </c>
      <c s="26">
        <v>9.09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44</v>
      </c>
      <c r="E151" s="29" t="s">
        <v>1021</v>
      </c>
    </row>
    <row r="152" spans="1:5" ht="38.25">
      <c r="A152" s="30" t="s">
        <v>46</v>
      </c>
      <c r="E152" s="31" t="s">
        <v>1022</v>
      </c>
    </row>
    <row r="153" spans="1:5" ht="25.5">
      <c r="A153" t="s">
        <v>48</v>
      </c>
      <c r="E153" s="29" t="s">
        <v>1023</v>
      </c>
    </row>
    <row r="154" spans="1:16" ht="12.75">
      <c r="A154" s="18" t="s">
        <v>39</v>
      </c>
      <c s="23" t="s">
        <v>317</v>
      </c>
      <c s="23" t="s">
        <v>582</v>
      </c>
      <c s="18" t="s">
        <v>41</v>
      </c>
      <c s="24" t="s">
        <v>583</v>
      </c>
      <c s="25" t="s">
        <v>149</v>
      </c>
      <c s="26">
        <v>0.552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44</v>
      </c>
      <c r="E155" s="29" t="s">
        <v>900</v>
      </c>
    </row>
    <row r="156" spans="1:5" ht="38.25">
      <c r="A156" s="30" t="s">
        <v>46</v>
      </c>
      <c r="E156" s="31" t="s">
        <v>1024</v>
      </c>
    </row>
    <row r="157" spans="1:5" ht="395.25">
      <c r="A157" t="s">
        <v>48</v>
      </c>
      <c r="E157" s="29" t="s">
        <v>368</v>
      </c>
    </row>
    <row r="158" spans="1:16" ht="25.5">
      <c r="A158" s="18" t="s">
        <v>39</v>
      </c>
      <c s="23" t="s">
        <v>322</v>
      </c>
      <c s="23" t="s">
        <v>586</v>
      </c>
      <c s="18" t="s">
        <v>41</v>
      </c>
      <c s="24" t="s">
        <v>587</v>
      </c>
      <c s="25" t="s">
        <v>149</v>
      </c>
      <c s="26">
        <v>23.4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25.5">
      <c r="A159" s="28" t="s">
        <v>44</v>
      </c>
      <c r="E159" s="29" t="s">
        <v>902</v>
      </c>
    </row>
    <row r="160" spans="1:5" ht="38.25">
      <c r="A160" s="30" t="s">
        <v>46</v>
      </c>
      <c r="E160" s="31" t="s">
        <v>1025</v>
      </c>
    </row>
    <row r="161" spans="1:5" ht="38.25">
      <c r="A161" t="s">
        <v>48</v>
      </c>
      <c r="E161" s="29" t="s">
        <v>281</v>
      </c>
    </row>
    <row r="162" spans="1:16" ht="12.75">
      <c r="A162" s="18" t="s">
        <v>39</v>
      </c>
      <c s="23" t="s">
        <v>329</v>
      </c>
      <c s="23" t="s">
        <v>590</v>
      </c>
      <c s="18" t="s">
        <v>41</v>
      </c>
      <c s="24" t="s">
        <v>591</v>
      </c>
      <c s="25" t="s">
        <v>149</v>
      </c>
      <c s="26">
        <v>2.42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44</v>
      </c>
      <c r="E163" s="29" t="s">
        <v>904</v>
      </c>
    </row>
    <row r="164" spans="1:5" ht="12.75">
      <c r="A164" s="30" t="s">
        <v>46</v>
      </c>
      <c r="E164" s="31" t="s">
        <v>1026</v>
      </c>
    </row>
    <row r="165" spans="1:5" ht="51">
      <c r="A165" t="s">
        <v>48</v>
      </c>
      <c r="E165" s="29" t="s">
        <v>594</v>
      </c>
    </row>
    <row r="166" spans="1:16" ht="12.75">
      <c r="A166" s="18" t="s">
        <v>39</v>
      </c>
      <c s="23" t="s">
        <v>335</v>
      </c>
      <c s="23" t="s">
        <v>595</v>
      </c>
      <c s="18" t="s">
        <v>41</v>
      </c>
      <c s="24" t="s">
        <v>596</v>
      </c>
      <c s="25" t="s">
        <v>149</v>
      </c>
      <c s="26">
        <v>24.539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44</v>
      </c>
      <c r="E167" s="29" t="s">
        <v>906</v>
      </c>
    </row>
    <row r="168" spans="1:5" ht="51">
      <c r="A168" s="30" t="s">
        <v>46</v>
      </c>
      <c r="E168" s="31" t="s">
        <v>1027</v>
      </c>
    </row>
    <row r="169" spans="1:5" ht="102">
      <c r="A169" t="s">
        <v>48</v>
      </c>
      <c r="E169" s="29" t="s">
        <v>599</v>
      </c>
    </row>
    <row r="170" spans="1:16" ht="12.75">
      <c r="A170" s="18" t="s">
        <v>39</v>
      </c>
      <c s="23" t="s">
        <v>340</v>
      </c>
      <c s="23" t="s">
        <v>908</v>
      </c>
      <c s="18" t="s">
        <v>41</v>
      </c>
      <c s="24" t="s">
        <v>909</v>
      </c>
      <c s="25" t="s">
        <v>149</v>
      </c>
      <c s="26">
        <v>5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25.5">
      <c r="A171" s="28" t="s">
        <v>44</v>
      </c>
      <c r="E171" s="29" t="s">
        <v>910</v>
      </c>
    </row>
    <row r="172" spans="1:5" ht="12.75">
      <c r="A172" s="30" t="s">
        <v>46</v>
      </c>
      <c r="E172" s="31" t="s">
        <v>1028</v>
      </c>
    </row>
    <row r="173" spans="1:5" ht="382.5">
      <c r="A173" t="s">
        <v>48</v>
      </c>
      <c r="E173" s="29" t="s">
        <v>912</v>
      </c>
    </row>
    <row r="174" spans="1:18" ht="12.75" customHeight="1">
      <c r="A174" s="5" t="s">
        <v>37</v>
      </c>
      <c s="5"/>
      <c s="35" t="s">
        <v>29</v>
      </c>
      <c s="5"/>
      <c s="21" t="s">
        <v>383</v>
      </c>
      <c s="5"/>
      <c s="5"/>
      <c s="5"/>
      <c s="36">
        <f>0+Q174</f>
      </c>
      <c r="O174">
        <f>0+R174</f>
      </c>
      <c r="Q174">
        <f>0+I175</f>
      </c>
      <c>
        <f>0+O175</f>
      </c>
    </row>
    <row r="175" spans="1:16" ht="12.75">
      <c r="A175" s="18" t="s">
        <v>39</v>
      </c>
      <c s="23" t="s">
        <v>345</v>
      </c>
      <c s="23" t="s">
        <v>913</v>
      </c>
      <c s="18" t="s">
        <v>41</v>
      </c>
      <c s="24" t="s">
        <v>914</v>
      </c>
      <c s="25" t="s">
        <v>149</v>
      </c>
      <c s="26">
        <v>2.167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915</v>
      </c>
    </row>
    <row r="177" spans="1:5" ht="38.25">
      <c r="A177" s="30" t="s">
        <v>46</v>
      </c>
      <c r="E177" s="31" t="s">
        <v>1029</v>
      </c>
    </row>
    <row r="178" spans="1:5" ht="140.25">
      <c r="A178" t="s">
        <v>48</v>
      </c>
      <c r="E178" s="29" t="s">
        <v>411</v>
      </c>
    </row>
    <row r="179" spans="1:18" ht="12.75" customHeight="1">
      <c r="A179" s="5" t="s">
        <v>37</v>
      </c>
      <c s="5"/>
      <c s="35" t="s">
        <v>31</v>
      </c>
      <c s="5"/>
      <c s="21" t="s">
        <v>917</v>
      </c>
      <c s="5"/>
      <c s="5"/>
      <c s="5"/>
      <c s="36">
        <f>0+Q179</f>
      </c>
      <c r="O179">
        <f>0+R179</f>
      </c>
      <c r="Q179">
        <f>0+I180+I184+I188+I192+I196</f>
      </c>
      <c>
        <f>0+O180+O184+O188+O192+O196</f>
      </c>
    </row>
    <row r="180" spans="1:16" ht="25.5">
      <c r="A180" s="18" t="s">
        <v>39</v>
      </c>
      <c s="23" t="s">
        <v>350</v>
      </c>
      <c s="23" t="s">
        <v>1030</v>
      </c>
      <c s="18" t="s">
        <v>41</v>
      </c>
      <c s="24" t="s">
        <v>1031</v>
      </c>
      <c s="25" t="s">
        <v>94</v>
      </c>
      <c s="26">
        <v>6.48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44</v>
      </c>
      <c r="E181" s="29" t="s">
        <v>1032</v>
      </c>
    </row>
    <row r="182" spans="1:5" ht="25.5">
      <c r="A182" s="30" t="s">
        <v>46</v>
      </c>
      <c r="E182" s="31" t="s">
        <v>1033</v>
      </c>
    </row>
    <row r="183" spans="1:5" ht="51">
      <c r="A183" t="s">
        <v>48</v>
      </c>
      <c r="E183" s="29" t="s">
        <v>1034</v>
      </c>
    </row>
    <row r="184" spans="1:16" ht="25.5">
      <c r="A184" s="18" t="s">
        <v>39</v>
      </c>
      <c s="23" t="s">
        <v>356</v>
      </c>
      <c s="23" t="s">
        <v>1035</v>
      </c>
      <c s="18" t="s">
        <v>41</v>
      </c>
      <c s="24" t="s">
        <v>1036</v>
      </c>
      <c s="25" t="s">
        <v>94</v>
      </c>
      <c s="26">
        <v>2.16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44</v>
      </c>
      <c r="E185" s="29" t="s">
        <v>1037</v>
      </c>
    </row>
    <row r="186" spans="1:5" ht="25.5">
      <c r="A186" s="30" t="s">
        <v>46</v>
      </c>
      <c r="E186" s="31" t="s">
        <v>1038</v>
      </c>
    </row>
    <row r="187" spans="1:5" ht="51">
      <c r="A187" t="s">
        <v>48</v>
      </c>
      <c r="E187" s="29" t="s">
        <v>1034</v>
      </c>
    </row>
    <row r="188" spans="1:16" ht="12.75">
      <c r="A188" s="18" t="s">
        <v>39</v>
      </c>
      <c s="23" t="s">
        <v>363</v>
      </c>
      <c s="23" t="s">
        <v>1039</v>
      </c>
      <c s="18" t="s">
        <v>41</v>
      </c>
      <c s="24" t="s">
        <v>1040</v>
      </c>
      <c s="25" t="s">
        <v>94</v>
      </c>
      <c s="26">
        <v>5.727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44</v>
      </c>
      <c r="E189" s="29" t="s">
        <v>1041</v>
      </c>
    </row>
    <row r="190" spans="1:5" ht="12.75">
      <c r="A190" s="30" t="s">
        <v>46</v>
      </c>
      <c r="E190" s="31" t="s">
        <v>1042</v>
      </c>
    </row>
    <row r="191" spans="1:5" ht="51">
      <c r="A191" t="s">
        <v>48</v>
      </c>
      <c r="E191" s="29" t="s">
        <v>1034</v>
      </c>
    </row>
    <row r="192" spans="1:16" ht="12.75">
      <c r="A192" s="18" t="s">
        <v>39</v>
      </c>
      <c s="23" t="s">
        <v>369</v>
      </c>
      <c s="23" t="s">
        <v>1043</v>
      </c>
      <c s="18" t="s">
        <v>41</v>
      </c>
      <c s="24" t="s">
        <v>1044</v>
      </c>
      <c s="25" t="s">
        <v>94</v>
      </c>
      <c s="26">
        <v>21.6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44</v>
      </c>
      <c r="E193" s="29" t="s">
        <v>41</v>
      </c>
    </row>
    <row r="194" spans="1:5" ht="12.75">
      <c r="A194" s="30" t="s">
        <v>46</v>
      </c>
      <c r="E194" s="31" t="s">
        <v>1045</v>
      </c>
    </row>
    <row r="195" spans="1:5" ht="51">
      <c r="A195" t="s">
        <v>48</v>
      </c>
      <c r="E195" s="29" t="s">
        <v>1034</v>
      </c>
    </row>
    <row r="196" spans="1:16" ht="12.75">
      <c r="A196" s="18" t="s">
        <v>39</v>
      </c>
      <c s="23" t="s">
        <v>373</v>
      </c>
      <c s="23" t="s">
        <v>918</v>
      </c>
      <c s="18" t="s">
        <v>41</v>
      </c>
      <c s="24" t="s">
        <v>919</v>
      </c>
      <c s="25" t="s">
        <v>94</v>
      </c>
      <c s="26">
        <v>43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44</v>
      </c>
      <c r="E197" s="29" t="s">
        <v>920</v>
      </c>
    </row>
    <row r="198" spans="1:5" ht="38.25">
      <c r="A198" s="30" t="s">
        <v>46</v>
      </c>
      <c r="E198" s="31" t="s">
        <v>1046</v>
      </c>
    </row>
    <row r="199" spans="1:5" ht="63.75">
      <c r="A199" t="s">
        <v>48</v>
      </c>
      <c r="E199" s="29" t="s">
        <v>922</v>
      </c>
    </row>
    <row r="200" spans="1:18" ht="12.75" customHeight="1">
      <c r="A200" s="5" t="s">
        <v>37</v>
      </c>
      <c s="5"/>
      <c s="35" t="s">
        <v>68</v>
      </c>
      <c s="5"/>
      <c s="21" t="s">
        <v>428</v>
      </c>
      <c s="5"/>
      <c s="5"/>
      <c s="5"/>
      <c s="36">
        <f>0+Q200</f>
      </c>
      <c r="O200">
        <f>0+R200</f>
      </c>
      <c r="Q200">
        <f>0+I201+I205+I209+I213</f>
      </c>
      <c>
        <f>0+O201+O205+O209+O213</f>
      </c>
    </row>
    <row r="201" spans="1:16" ht="25.5">
      <c r="A201" s="18" t="s">
        <v>39</v>
      </c>
      <c s="23" t="s">
        <v>378</v>
      </c>
      <c s="23" t="s">
        <v>923</v>
      </c>
      <c s="18" t="s">
        <v>41</v>
      </c>
      <c s="24" t="s">
        <v>924</v>
      </c>
      <c s="25" t="s">
        <v>94</v>
      </c>
      <c s="26">
        <v>113.7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12.75">
      <c r="A202" s="28" t="s">
        <v>44</v>
      </c>
      <c r="E202" s="29" t="s">
        <v>925</v>
      </c>
    </row>
    <row r="203" spans="1:5" ht="38.25">
      <c r="A203" s="30" t="s">
        <v>46</v>
      </c>
      <c r="E203" s="31" t="s">
        <v>1047</v>
      </c>
    </row>
    <row r="204" spans="1:5" ht="216.75">
      <c r="A204" t="s">
        <v>48</v>
      </c>
      <c r="E204" s="29" t="s">
        <v>927</v>
      </c>
    </row>
    <row r="205" spans="1:16" ht="12.75">
      <c r="A205" s="18" t="s">
        <v>39</v>
      </c>
      <c s="23" t="s">
        <v>384</v>
      </c>
      <c s="23" t="s">
        <v>928</v>
      </c>
      <c s="18" t="s">
        <v>41</v>
      </c>
      <c s="24" t="s">
        <v>929</v>
      </c>
      <c s="25" t="s">
        <v>94</v>
      </c>
      <c s="26">
        <v>13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12.75">
      <c r="A206" s="28" t="s">
        <v>44</v>
      </c>
      <c r="E206" s="29" t="s">
        <v>930</v>
      </c>
    </row>
    <row r="207" spans="1:5" ht="38.25">
      <c r="A207" s="30" t="s">
        <v>46</v>
      </c>
      <c r="E207" s="31" t="s">
        <v>1048</v>
      </c>
    </row>
    <row r="208" spans="1:5" ht="38.25">
      <c r="A208" t="s">
        <v>48</v>
      </c>
      <c r="E208" s="29" t="s">
        <v>932</v>
      </c>
    </row>
    <row r="209" spans="1:16" ht="12.75">
      <c r="A209" s="18" t="s">
        <v>39</v>
      </c>
      <c s="23" t="s">
        <v>390</v>
      </c>
      <c s="23" t="s">
        <v>933</v>
      </c>
      <c s="18" t="s">
        <v>41</v>
      </c>
      <c s="24" t="s">
        <v>934</v>
      </c>
      <c s="25" t="s">
        <v>94</v>
      </c>
      <c s="26">
        <v>9.36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12.75">
      <c r="A210" s="28" t="s">
        <v>44</v>
      </c>
      <c r="E210" s="29" t="s">
        <v>935</v>
      </c>
    </row>
    <row r="211" spans="1:5" ht="12.75">
      <c r="A211" s="30" t="s">
        <v>46</v>
      </c>
      <c r="E211" s="31" t="s">
        <v>1049</v>
      </c>
    </row>
    <row r="212" spans="1:5" ht="51">
      <c r="A212" t="s">
        <v>48</v>
      </c>
      <c r="E212" s="29" t="s">
        <v>434</v>
      </c>
    </row>
    <row r="213" spans="1:16" ht="12.75">
      <c r="A213" s="18" t="s">
        <v>39</v>
      </c>
      <c s="23" t="s">
        <v>395</v>
      </c>
      <c s="23" t="s">
        <v>430</v>
      </c>
      <c s="18" t="s">
        <v>41</v>
      </c>
      <c s="24" t="s">
        <v>431</v>
      </c>
      <c s="25" t="s">
        <v>94</v>
      </c>
      <c s="26">
        <v>8.58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12.75">
      <c r="A214" s="28" t="s">
        <v>44</v>
      </c>
      <c r="E214" s="29" t="s">
        <v>937</v>
      </c>
    </row>
    <row r="215" spans="1:5" ht="12.75">
      <c r="A215" s="30" t="s">
        <v>46</v>
      </c>
      <c r="E215" s="31" t="s">
        <v>1050</v>
      </c>
    </row>
    <row r="216" spans="1:5" ht="51">
      <c r="A216" t="s">
        <v>48</v>
      </c>
      <c r="E216" s="29" t="s">
        <v>434</v>
      </c>
    </row>
    <row r="217" spans="1:18" ht="12.75" customHeight="1">
      <c r="A217" s="5" t="s">
        <v>37</v>
      </c>
      <c s="5"/>
      <c s="35" t="s">
        <v>74</v>
      </c>
      <c s="5"/>
      <c s="21" t="s">
        <v>435</v>
      </c>
      <c s="5"/>
      <c s="5"/>
      <c s="5"/>
      <c s="36">
        <f>0+Q217</f>
      </c>
      <c r="O217">
        <f>0+R217</f>
      </c>
      <c r="Q217">
        <f>0+I218+I222+I226</f>
      </c>
      <c>
        <f>0+O218+O222+O226</f>
      </c>
    </row>
    <row r="218" spans="1:16" ht="12.75">
      <c r="A218" s="18" t="s">
        <v>39</v>
      </c>
      <c s="23" t="s">
        <v>401</v>
      </c>
      <c s="23" t="s">
        <v>939</v>
      </c>
      <c s="18" t="s">
        <v>41</v>
      </c>
      <c s="24" t="s">
        <v>940</v>
      </c>
      <c s="25" t="s">
        <v>168</v>
      </c>
      <c s="26">
        <v>9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44</v>
      </c>
      <c r="E219" s="29" t="s">
        <v>941</v>
      </c>
    </row>
    <row r="220" spans="1:5" ht="12.75">
      <c r="A220" s="30" t="s">
        <v>46</v>
      </c>
      <c r="E220" s="31" t="s">
        <v>1051</v>
      </c>
    </row>
    <row r="221" spans="1:5" ht="242.25">
      <c r="A221" t="s">
        <v>48</v>
      </c>
      <c r="E221" s="29" t="s">
        <v>453</v>
      </c>
    </row>
    <row r="222" spans="1:16" ht="12.75">
      <c r="A222" s="18" t="s">
        <v>39</v>
      </c>
      <c s="23" t="s">
        <v>406</v>
      </c>
      <c s="23" t="s">
        <v>449</v>
      </c>
      <c s="18" t="s">
        <v>41</v>
      </c>
      <c s="24" t="s">
        <v>450</v>
      </c>
      <c s="25" t="s">
        <v>168</v>
      </c>
      <c s="26">
        <v>9.2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12.75">
      <c r="A223" s="28" t="s">
        <v>44</v>
      </c>
      <c r="E223" s="29" t="s">
        <v>943</v>
      </c>
    </row>
    <row r="224" spans="1:5" ht="12.75">
      <c r="A224" s="30" t="s">
        <v>46</v>
      </c>
      <c r="E224" s="31" t="s">
        <v>1052</v>
      </c>
    </row>
    <row r="225" spans="1:5" ht="242.25">
      <c r="A225" t="s">
        <v>48</v>
      </c>
      <c r="E225" s="29" t="s">
        <v>453</v>
      </c>
    </row>
    <row r="226" spans="1:16" ht="12.75">
      <c r="A226" s="18" t="s">
        <v>39</v>
      </c>
      <c s="23" t="s">
        <v>412</v>
      </c>
      <c s="23" t="s">
        <v>455</v>
      </c>
      <c s="18" t="s">
        <v>41</v>
      </c>
      <c s="24" t="s">
        <v>456</v>
      </c>
      <c s="25" t="s">
        <v>168</v>
      </c>
      <c s="26">
        <v>68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12.75">
      <c r="A227" s="28" t="s">
        <v>44</v>
      </c>
      <c r="E227" s="29" t="s">
        <v>945</v>
      </c>
    </row>
    <row r="228" spans="1:5" ht="12.75">
      <c r="A228" s="30" t="s">
        <v>46</v>
      </c>
      <c r="E228" s="31" t="s">
        <v>1053</v>
      </c>
    </row>
    <row r="229" spans="1:5" ht="242.25">
      <c r="A229" t="s">
        <v>48</v>
      </c>
      <c r="E229" s="29" t="s">
        <v>459</v>
      </c>
    </row>
    <row r="230" spans="1:18" ht="12.75" customHeight="1">
      <c r="A230" s="5" t="s">
        <v>37</v>
      </c>
      <c s="5"/>
      <c s="35" t="s">
        <v>34</v>
      </c>
      <c s="5"/>
      <c s="21" t="s">
        <v>124</v>
      </c>
      <c s="5"/>
      <c s="5"/>
      <c s="5"/>
      <c s="36">
        <f>0+Q230</f>
      </c>
      <c r="O230">
        <f>0+R230</f>
      </c>
      <c r="Q230">
        <f>0+I231+I235+I239+I243+I247+I251+I255+I259+I263+I267+I271+I275+I279+I283+I287</f>
      </c>
      <c>
        <f>0+O231+O235+O239+O243+O247+O251+O255+O259+O263+O267+O271+O275+O279+O283+O287</f>
      </c>
    </row>
    <row r="231" spans="1:16" ht="12.75">
      <c r="A231" s="18" t="s">
        <v>39</v>
      </c>
      <c s="23" t="s">
        <v>417</v>
      </c>
      <c s="23" t="s">
        <v>947</v>
      </c>
      <c s="18" t="s">
        <v>41</v>
      </c>
      <c s="24" t="s">
        <v>948</v>
      </c>
      <c s="25" t="s">
        <v>168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44</v>
      </c>
      <c r="E232" s="29" t="s">
        <v>949</v>
      </c>
    </row>
    <row r="233" spans="1:5" ht="12.75">
      <c r="A233" s="30" t="s">
        <v>46</v>
      </c>
      <c r="E233" s="31" t="s">
        <v>1054</v>
      </c>
    </row>
    <row r="234" spans="1:5" ht="38.25">
      <c r="A234" t="s">
        <v>48</v>
      </c>
      <c r="E234" s="29" t="s">
        <v>951</v>
      </c>
    </row>
    <row r="235" spans="1:16" ht="12.75">
      <c r="A235" s="18" t="s">
        <v>39</v>
      </c>
      <c s="23" t="s">
        <v>422</v>
      </c>
      <c s="23" t="s">
        <v>471</v>
      </c>
      <c s="18" t="s">
        <v>41</v>
      </c>
      <c s="24" t="s">
        <v>472</v>
      </c>
      <c s="25" t="s">
        <v>168</v>
      </c>
      <c s="26">
        <v>32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25.5">
      <c r="A236" s="28" t="s">
        <v>44</v>
      </c>
      <c r="E236" s="29" t="s">
        <v>952</v>
      </c>
    </row>
    <row r="237" spans="1:5" ht="12.75">
      <c r="A237" s="30" t="s">
        <v>46</v>
      </c>
      <c r="E237" s="31" t="s">
        <v>1055</v>
      </c>
    </row>
    <row r="238" spans="1:5" ht="114.75">
      <c r="A238" t="s">
        <v>48</v>
      </c>
      <c r="E238" s="29" t="s">
        <v>475</v>
      </c>
    </row>
    <row r="239" spans="1:16" ht="12.75">
      <c r="A239" s="18" t="s">
        <v>39</v>
      </c>
      <c s="23" t="s">
        <v>429</v>
      </c>
      <c s="23" t="s">
        <v>1056</v>
      </c>
      <c s="18" t="s">
        <v>41</v>
      </c>
      <c s="24" t="s">
        <v>1057</v>
      </c>
      <c s="25" t="s">
        <v>168</v>
      </c>
      <c s="26">
        <v>8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44</v>
      </c>
      <c r="E240" s="29" t="s">
        <v>1058</v>
      </c>
    </row>
    <row r="241" spans="1:5" ht="12.75">
      <c r="A241" s="30" t="s">
        <v>46</v>
      </c>
      <c r="E241" s="31" t="s">
        <v>1059</v>
      </c>
    </row>
    <row r="242" spans="1:5" ht="38.25">
      <c r="A242" t="s">
        <v>48</v>
      </c>
      <c r="E242" s="29" t="s">
        <v>951</v>
      </c>
    </row>
    <row r="243" spans="1:16" ht="12.75">
      <c r="A243" s="18" t="s">
        <v>39</v>
      </c>
      <c s="23" t="s">
        <v>436</v>
      </c>
      <c s="23" t="s">
        <v>954</v>
      </c>
      <c s="18" t="s">
        <v>41</v>
      </c>
      <c s="24" t="s">
        <v>955</v>
      </c>
      <c s="25" t="s">
        <v>77</v>
      </c>
      <c s="26">
        <v>2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44</v>
      </c>
      <c r="E244" s="29" t="s">
        <v>41</v>
      </c>
    </row>
    <row r="245" spans="1:5" ht="12.75">
      <c r="A245" s="30" t="s">
        <v>46</v>
      </c>
      <c r="E245" s="31" t="s">
        <v>79</v>
      </c>
    </row>
    <row r="246" spans="1:5" ht="38.25">
      <c r="A246" t="s">
        <v>48</v>
      </c>
      <c r="E246" s="29" t="s">
        <v>956</v>
      </c>
    </row>
    <row r="247" spans="1:16" ht="12.75">
      <c r="A247" s="18" t="s">
        <v>39</v>
      </c>
      <c s="23" t="s">
        <v>442</v>
      </c>
      <c s="23" t="s">
        <v>748</v>
      </c>
      <c s="18" t="s">
        <v>41</v>
      </c>
      <c s="24" t="s">
        <v>749</v>
      </c>
      <c s="25" t="s">
        <v>168</v>
      </c>
      <c s="26">
        <v>16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44</v>
      </c>
      <c r="E248" s="29" t="s">
        <v>957</v>
      </c>
    </row>
    <row r="249" spans="1:5" ht="12.75">
      <c r="A249" s="30" t="s">
        <v>46</v>
      </c>
      <c r="E249" s="31" t="s">
        <v>1060</v>
      </c>
    </row>
    <row r="250" spans="1:5" ht="38.25">
      <c r="A250" t="s">
        <v>48</v>
      </c>
      <c r="E250" s="29" t="s">
        <v>487</v>
      </c>
    </row>
    <row r="251" spans="1:16" ht="12.75">
      <c r="A251" s="18" t="s">
        <v>39</v>
      </c>
      <c s="23" t="s">
        <v>448</v>
      </c>
      <c s="23" t="s">
        <v>483</v>
      </c>
      <c s="18" t="s">
        <v>41</v>
      </c>
      <c s="24" t="s">
        <v>484</v>
      </c>
      <c s="25" t="s">
        <v>168</v>
      </c>
      <c s="26">
        <v>8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44</v>
      </c>
      <c r="E252" s="29" t="s">
        <v>959</v>
      </c>
    </row>
    <row r="253" spans="1:5" ht="12.75">
      <c r="A253" s="30" t="s">
        <v>46</v>
      </c>
      <c r="E253" s="31" t="s">
        <v>960</v>
      </c>
    </row>
    <row r="254" spans="1:5" ht="38.25">
      <c r="A254" t="s">
        <v>48</v>
      </c>
      <c r="E254" s="29" t="s">
        <v>487</v>
      </c>
    </row>
    <row r="255" spans="1:16" ht="12.75">
      <c r="A255" s="18" t="s">
        <v>39</v>
      </c>
      <c s="23" t="s">
        <v>454</v>
      </c>
      <c s="23" t="s">
        <v>961</v>
      </c>
      <c s="18" t="s">
        <v>41</v>
      </c>
      <c s="24" t="s">
        <v>962</v>
      </c>
      <c s="25" t="s">
        <v>94</v>
      </c>
      <c s="26">
        <v>13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44</v>
      </c>
      <c r="E256" s="29" t="s">
        <v>963</v>
      </c>
    </row>
    <row r="257" spans="1:5" ht="38.25">
      <c r="A257" s="30" t="s">
        <v>46</v>
      </c>
      <c r="E257" s="31" t="s">
        <v>1061</v>
      </c>
    </row>
    <row r="258" spans="1:5" ht="25.5">
      <c r="A258" t="s">
        <v>48</v>
      </c>
      <c r="E258" s="29" t="s">
        <v>965</v>
      </c>
    </row>
    <row r="259" spans="1:16" ht="12.75">
      <c r="A259" s="18" t="s">
        <v>39</v>
      </c>
      <c s="23" t="s">
        <v>460</v>
      </c>
      <c s="23" t="s">
        <v>966</v>
      </c>
      <c s="18" t="s">
        <v>41</v>
      </c>
      <c s="24" t="s">
        <v>967</v>
      </c>
      <c s="25" t="s">
        <v>94</v>
      </c>
      <c s="26">
        <v>24.96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44</v>
      </c>
      <c r="E260" s="29" t="s">
        <v>968</v>
      </c>
    </row>
    <row r="261" spans="1:5" ht="25.5">
      <c r="A261" s="30" t="s">
        <v>46</v>
      </c>
      <c r="E261" s="31" t="s">
        <v>1062</v>
      </c>
    </row>
    <row r="262" spans="1:5" ht="25.5">
      <c r="A262" t="s">
        <v>48</v>
      </c>
      <c r="E262" s="29" t="s">
        <v>970</v>
      </c>
    </row>
    <row r="263" spans="1:16" ht="12.75">
      <c r="A263" s="18" t="s">
        <v>39</v>
      </c>
      <c s="23" t="s">
        <v>465</v>
      </c>
      <c s="23" t="s">
        <v>508</v>
      </c>
      <c s="18" t="s">
        <v>41</v>
      </c>
      <c s="24" t="s">
        <v>509</v>
      </c>
      <c s="25" t="s">
        <v>168</v>
      </c>
      <c s="26">
        <v>6.16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44</v>
      </c>
      <c r="E264" s="29" t="s">
        <v>41</v>
      </c>
    </row>
    <row r="265" spans="1:5" ht="12.75">
      <c r="A265" s="30" t="s">
        <v>46</v>
      </c>
      <c r="E265" s="31" t="s">
        <v>1063</v>
      </c>
    </row>
    <row r="266" spans="1:5" ht="89.25">
      <c r="A266" t="s">
        <v>48</v>
      </c>
      <c r="E266" s="29" t="s">
        <v>511</v>
      </c>
    </row>
    <row r="267" spans="1:16" ht="12.75">
      <c r="A267" s="18" t="s">
        <v>39</v>
      </c>
      <c s="23" t="s">
        <v>470</v>
      </c>
      <c s="23" t="s">
        <v>971</v>
      </c>
      <c s="18" t="s">
        <v>41</v>
      </c>
      <c s="24" t="s">
        <v>972</v>
      </c>
      <c s="25" t="s">
        <v>77</v>
      </c>
      <c s="26">
        <v>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44</v>
      </c>
      <c r="E268" s="29" t="s">
        <v>41</v>
      </c>
    </row>
    <row r="269" spans="1:5" ht="12.75">
      <c r="A269" s="30" t="s">
        <v>46</v>
      </c>
      <c r="E269" s="31" t="s">
        <v>79</v>
      </c>
    </row>
    <row r="270" spans="1:5" ht="280.5">
      <c r="A270" t="s">
        <v>48</v>
      </c>
      <c r="E270" s="29" t="s">
        <v>973</v>
      </c>
    </row>
    <row r="271" spans="1:16" ht="12.75">
      <c r="A271" s="18" t="s">
        <v>39</v>
      </c>
      <c s="23" t="s">
        <v>476</v>
      </c>
      <c s="23" t="s">
        <v>974</v>
      </c>
      <c s="18" t="s">
        <v>41</v>
      </c>
      <c s="24" t="s">
        <v>975</v>
      </c>
      <c s="25" t="s">
        <v>94</v>
      </c>
      <c s="26">
        <v>43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44</v>
      </c>
      <c r="E272" s="29" t="s">
        <v>976</v>
      </c>
    </row>
    <row r="273" spans="1:5" ht="38.25">
      <c r="A273" s="30" t="s">
        <v>46</v>
      </c>
      <c r="E273" s="31" t="s">
        <v>1046</v>
      </c>
    </row>
    <row r="274" spans="1:5" ht="25.5">
      <c r="A274" t="s">
        <v>48</v>
      </c>
      <c r="E274" s="29" t="s">
        <v>977</v>
      </c>
    </row>
    <row r="275" spans="1:16" ht="12.75">
      <c r="A275" s="18" t="s">
        <v>39</v>
      </c>
      <c s="23" t="s">
        <v>482</v>
      </c>
      <c s="23" t="s">
        <v>1064</v>
      </c>
      <c s="18" t="s">
        <v>41</v>
      </c>
      <c s="24" t="s">
        <v>1065</v>
      </c>
      <c s="25" t="s">
        <v>94</v>
      </c>
      <c s="26">
        <v>21.6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44</v>
      </c>
      <c r="E276" s="29" t="s">
        <v>1066</v>
      </c>
    </row>
    <row r="277" spans="1:5" ht="12.75">
      <c r="A277" s="30" t="s">
        <v>46</v>
      </c>
      <c r="E277" s="31" t="s">
        <v>1045</v>
      </c>
    </row>
    <row r="278" spans="1:5" ht="25.5">
      <c r="A278" t="s">
        <v>48</v>
      </c>
      <c r="E278" s="29" t="s">
        <v>977</v>
      </c>
    </row>
    <row r="279" spans="1:16" ht="12.75">
      <c r="A279" s="18" t="s">
        <v>39</v>
      </c>
      <c s="23" t="s">
        <v>488</v>
      </c>
      <c s="23" t="s">
        <v>536</v>
      </c>
      <c s="18" t="s">
        <v>41</v>
      </c>
      <c s="24" t="s">
        <v>537</v>
      </c>
      <c s="25" t="s">
        <v>149</v>
      </c>
      <c s="26">
        <v>8.25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44</v>
      </c>
      <c r="E280" s="29" t="s">
        <v>978</v>
      </c>
    </row>
    <row r="281" spans="1:5" ht="12.75">
      <c r="A281" s="30" t="s">
        <v>46</v>
      </c>
      <c r="E281" s="31" t="s">
        <v>979</v>
      </c>
    </row>
    <row r="282" spans="1:5" ht="102">
      <c r="A282" t="s">
        <v>48</v>
      </c>
      <c r="E282" s="29" t="s">
        <v>539</v>
      </c>
    </row>
    <row r="283" spans="1:16" ht="12.75">
      <c r="A283" s="18" t="s">
        <v>39</v>
      </c>
      <c s="23" t="s">
        <v>491</v>
      </c>
      <c s="23" t="s">
        <v>626</v>
      </c>
      <c s="18" t="s">
        <v>41</v>
      </c>
      <c s="24" t="s">
        <v>627</v>
      </c>
      <c s="25" t="s">
        <v>149</v>
      </c>
      <c s="26">
        <v>30.29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12.75">
      <c r="A284" s="28" t="s">
        <v>44</v>
      </c>
      <c r="E284" s="29" t="s">
        <v>980</v>
      </c>
    </row>
    <row r="285" spans="1:5" ht="38.25">
      <c r="A285" s="30" t="s">
        <v>46</v>
      </c>
      <c r="E285" s="31" t="s">
        <v>1067</v>
      </c>
    </row>
    <row r="286" spans="1:5" ht="102">
      <c r="A286" t="s">
        <v>48</v>
      </c>
      <c r="E286" s="29" t="s">
        <v>539</v>
      </c>
    </row>
    <row r="287" spans="1:16" ht="12.75">
      <c r="A287" s="18" t="s">
        <v>39</v>
      </c>
      <c s="23" t="s">
        <v>495</v>
      </c>
      <c s="23" t="s">
        <v>982</v>
      </c>
      <c s="18" t="s">
        <v>41</v>
      </c>
      <c s="24" t="s">
        <v>983</v>
      </c>
      <c s="25" t="s">
        <v>94</v>
      </c>
      <c s="26">
        <v>41.6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44</v>
      </c>
      <c r="E288" s="29" t="s">
        <v>41</v>
      </c>
    </row>
    <row r="289" spans="1:5" ht="12.75">
      <c r="A289" s="30" t="s">
        <v>46</v>
      </c>
      <c r="E289" s="31" t="s">
        <v>1068</v>
      </c>
    </row>
    <row r="290" spans="1:5" ht="89.25">
      <c r="A290" t="s">
        <v>48</v>
      </c>
      <c r="E290" s="29" t="s">
        <v>985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