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28" yWindow="65428" windowWidth="23256" windowHeight="12576" activeTab="1"/>
  </bookViews>
  <sheets>
    <sheet name="Rekapitulace stavby" sheetId="1" r:id="rId1"/>
    <sheet name="101 - Stodola - sanace" sheetId="2" r:id="rId2"/>
  </sheets>
  <definedNames>
    <definedName name="_xlnm._FilterDatabase" localSheetId="1" hidden="1">'101 - Stodola - sanace'!$C$122:$K$184</definedName>
    <definedName name="_xlnm.Print_Area" localSheetId="1">'101 - Stodola - sanace'!$C$4:$J$39,'101 - Stodola - sanace'!$C$50:$J$76,'101 - Stodola - sanace'!$C$82:$J$104,'101 - Stodola - sanace'!$C$110:$K$184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'101 - Stodola - sanace'!$122:$122</definedName>
  </definedNames>
  <calcPr calcId="191029"/>
</workbook>
</file>

<file path=xl/sharedStrings.xml><?xml version="1.0" encoding="utf-8"?>
<sst xmlns="http://schemas.openxmlformats.org/spreadsheetml/2006/main" count="716" uniqueCount="232">
  <si>
    <t>Export Komplet</t>
  </si>
  <si>
    <t/>
  </si>
  <si>
    <t>2.0</t>
  </si>
  <si>
    <t>False</t>
  </si>
  <si>
    <t>{d7c06ac6-fdce-4b3f-9ccd-2ea289c5033a}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</si>
  <si>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</si>
  <si>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</si>
  <si>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</si>
  <si>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</si>
  <si>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</si>
  <si>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</si>
  <si>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</si>
  <si>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</si>
  <si>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0002020sto</t>
  </si>
  <si>
    <t>Stavba:</t>
  </si>
  <si>
    <t>Sanace stodoly Lanžov</t>
  </si>
  <si>
    <t>KSO:</t>
  </si>
  <si>
    <t>CC-CZ:</t>
  </si>
  <si>
    <t>Místo:</t>
  </si>
  <si>
    <t xml:space="preserve"> </t>
  </si>
  <si>
    <t>Datum:</t>
  </si>
  <si>
    <t>2. 10. 2020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</si>
  <si>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</si>
  <si>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</si>
  <si>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</si>
  <si>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</si>
  <si>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</si>
  <si>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</si>
  <si>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</si>
  <si>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</si>
  <si>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</si>
  <si>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</si>
  <si>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</si>
  <si>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</si>
  <si>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</si>
  <si>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</si>
  <si>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</si>
  <si>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</si>
  <si>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</si>
  <si>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</si>
  <si>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</si>
  <si>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</si>
  <si>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</si>
  <si>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</si>
  <si>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</si>
  <si>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</si>
  <si>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</si>
  <si>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</si>
  <si>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</si>
  <si>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</si>
  <si>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</si>
  <si>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</si>
  <si>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</si>
  <si>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</si>
  <si>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</si>
  <si>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</si>
  <si>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</si>
  <si>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</si>
  <si>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</si>
  <si>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</si>
  <si>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</si>
  <si>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</si>
  <si>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</si>
  <si>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</si>
  <si>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</si>
  <si>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</si>
  <si>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</si>
  <si>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</si>
  <si>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</si>
  <si>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</si>
  <si>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</si>
  <si>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</si>
  <si>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</si>
  <si>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</si>
  <si>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</si>
  <si>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</si>
  <si>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Stodola - sanace</t>
  </si>
  <si>
    <t>STA</t>
  </si>
  <si>
    <t>1</t>
  </si>
  <si>
    <t>{2856a450-3ab1-4871-b9e9-f63fbf8cb4d0}</t>
  </si>
  <si>
    <t>2</t>
  </si>
  <si>
    <t>KRYCÍ LIST SOUPISU PRACÍ</t>
  </si>
  <si>
    <t>Objekt:</t>
  </si>
  <si>
    <t>101 - Stodola - sanace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</si>
  <si>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</si>
  <si>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</si>
  <si>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</si>
  <si>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</si>
  <si>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</si>
  <si>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</si>
  <si>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</si>
  <si>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</si>
  <si>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</si>
  <si>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</si>
  <si>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</si>
  <si>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</si>
  <si>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</si>
  <si>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</si>
  <si>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</si>
  <si>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</si>
  <si>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</si>
  <si>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</si>
  <si>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</si>
  <si>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</si>
  <si>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</si>
  <si>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</si>
  <si>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</si>
  <si>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</si>
  <si>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</si>
  <si>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</si>
  <si>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</si>
  <si>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</si>
  <si>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</si>
  <si>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</si>
  <si>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12</t>
  </si>
  <si>
    <t>K</t>
  </si>
  <si>
    <t>631311125</t>
  </si>
  <si>
    <t>Mazanina tl do 120 mm z betonu prostého bez zvýšených nároků na prostředí tř. C 20/25</t>
  </si>
  <si>
    <t>m3</t>
  </si>
  <si>
    <t>CS ÚRS 2020 02</t>
  </si>
  <si>
    <t>4</t>
  </si>
  <si>
    <t>-298907295</t>
  </si>
  <si>
    <t>PP</t>
  </si>
  <si>
    <t>Mazanina z betonu  prostého bez zvýšených nároků na prostředí tl. přes 80 do 120 mm tř. C 20/25</t>
  </si>
  <si>
    <t>PSC</t>
  </si>
  <si>
    <t xml:space="preserve">Poznámka k souboru cen:
1. Ceny jsou určeny pro mazaniny krycí (pochůzné i pojízdné), popř. podkladní, plovoucí, vyrovnávací nebo oddělující pod potěry, podlahy, průmyslové podlahy, popř. pro podlévání provizorně podklínovaných patek usazených strojů a technologických zařízení (s náležitým zatemováním hutného betonu). 2. Pro mazaniny tlouštěk větších než 240 mm jsou určeny: a) pro mazaniny ukládané na zeminu (v halách apod.) ceny souborů cen 27* 31- Základy z betonu prostého a 27* 32 - Základy z betonu železového, b) pro mazaniny v nadzemních podlažích ceny souboru cen 411 31- . . Beton kleneb. 3. Ceny lze použít i pro betonový okapový chodníček budovy (včetně tvarování rigolového žlábku) v příslušných tloušťkách. Jeho podloží se oceňuje samostatně. 4. V ceně jsou započteny i náklady na: a) základní stržení povrchu mazaniny s urovnáním vibrační lištou nebo dřevěným hladítkem, b) vytvoření dilatačních spár v mazanině bez zaplnění, pokud jsou dilatační spáry vytvářeny při provádění betonáže. Jestliže jsou dilatační spáry řezány dodatečně, oceňují se cenami souboru cen 634 91-11 Řezání dilatačních nebo smršťovacích spár. </t>
  </si>
  <si>
    <t>9</t>
  </si>
  <si>
    <t>Ostatní konstrukce a práce, bourání</t>
  </si>
  <si>
    <t>18</t>
  </si>
  <si>
    <t>941111111</t>
  </si>
  <si>
    <t>Montáž lešení řadového trubkového lehkého s podlahami zatížení do 200 kg/m2 š do 0,9 m v do 10 m</t>
  </si>
  <si>
    <t>m2</t>
  </si>
  <si>
    <t>683526700</t>
  </si>
  <si>
    <t>Montáž lešení řadového trubkového lehkého pracovního s podlahami  s provozním zatížením tř. 3 do 200 kg/m2 šířky tř. W06 od 0,6 do 0,9 m, výšky do 10 m</t>
  </si>
  <si>
    <t xml:space="preserve">Poznámka k souboru cen:
1. V ceně jsou započteny i náklady na kotvení lešení. 2. Montáž lešení řadového trubkového lehkého výšky přes 25 m se oceňuje individuálně. 3. Šířkou se rozumí půdorysná vzdálenost, měřená od vnitřního líce sloupků zábradlí k protilehlému volnému okraji podlahy nebo mezi vnitřními líci. </t>
  </si>
  <si>
    <t>19</t>
  </si>
  <si>
    <t>941111211</t>
  </si>
  <si>
    <t>Příplatek k lešení řadovému trubkovému lehkému s podlahami š 0,9 m v 10 m za první a ZKD den použití</t>
  </si>
  <si>
    <t>-973962961</t>
  </si>
  <si>
    <t>Montáž lešení řadového trubkového lehkého pracovního s podlahami  s provozním zatížením tř. 3 do 200 kg/m2 Příplatek za první a každý další den použití lešení k ceně -1111</t>
  </si>
  <si>
    <t>20</t>
  </si>
  <si>
    <t>941111811</t>
  </si>
  <si>
    <t>Demontáž lešení řadového trubkového lehkého s podlahami zatížení do 200 kg/m2 š do 0,9 m v do 10 m</t>
  </si>
  <si>
    <t>1916905857</t>
  </si>
  <si>
    <t>Demontáž lešení řadového trubkového lehkého pracovního s podlahami  s provozním zatížením tř. 3 do 200 kg/m2 šířky tř. W06 od 0,6 do 0,9 m, výšky do 10 m</t>
  </si>
  <si>
    <t xml:space="preserve">Poznámka k souboru cen:
1. Demontáž lešení řadového trubkového lehkého výšky přes 25 m se oceňuje individuálně. </t>
  </si>
  <si>
    <t>11</t>
  </si>
  <si>
    <t>965042141</t>
  </si>
  <si>
    <t>Bourání podkladů pod dlažby nebo mazanin betonových nebo z litého asfaltu tl do 100 mm pl přes 4 m2</t>
  </si>
  <si>
    <t>1293790045</t>
  </si>
  <si>
    <t>Bourání mazanin betonových nebo z litého asfaltu tl. do 100 mm, plochy přes 4 m2</t>
  </si>
  <si>
    <t>5</t>
  </si>
  <si>
    <t>985131111</t>
  </si>
  <si>
    <t>Očištění ploch stěn, rubu kleneb a podlah tlakovou vodou</t>
  </si>
  <si>
    <t>-914608235</t>
  </si>
  <si>
    <t xml:space="preserve">Poznámka k souboru cen:
1. V cenách jsou započteny i náklady na dodání všech hmot. 2. V cenách očištění ploch pískem jsou započteny i náklady smetení písku dohromady nebo naložení na dopravní prostředek. 3. V cenách očištění ploch pískem nejsou započteny náklady na odvoz písku, které se oceňují cenami odvozu suti příslušného katalogu pro objekt, na kterém se práce provádí. </t>
  </si>
  <si>
    <t>VV</t>
  </si>
  <si>
    <t>129+66</t>
  </si>
  <si>
    <t>985142211</t>
  </si>
  <si>
    <t>Vysekání spojovací hmoty ze spár zdiva hl přes 40 mm dl do 6 m/m2</t>
  </si>
  <si>
    <t>-1228643956</t>
  </si>
  <si>
    <t>Vysekání spojovací hmoty ze spár zdiva včetně vyčištění hloubky spáry přes 40 mm délky spáry na 1 m2 upravované plochy do 6 m</t>
  </si>
  <si>
    <t xml:space="preserve">Poznámka k souboru cen:
1. Ceny lze použít pro vysekání spojovací hmoty ze spár cihelného nebo kamenného zdiva. 2. Ceny se nepoužijí v případě, jestliže se provádí otlučení omítek oceňované cenami souboru cen 985 11-1 Otlučení a odsekání vrstev. 3. Délce spáry na 1 m2 upravované plochy odpovídají tyto počty kamenů: a) do 6 m - do 10 kusů na 1 m2, b) přes 6 do 12 m - přes 10 do 35 kusů na 1 m2, c) přes 12 m - přes 35 kusů na 1 m2. </t>
  </si>
  <si>
    <t>10</t>
  </si>
  <si>
    <t>985142213</t>
  </si>
  <si>
    <t>Vysekání spojovací hmoty ze spár zdiva hl přes 40 mm dl přes 12 m/m2</t>
  </si>
  <si>
    <t>1909890361</t>
  </si>
  <si>
    <t>Vysekání spojovací hmoty ze spár zdiva včetně vyčištění hloubky spáry přes 40 mm délky spáry na 1 m2 upravované plochy přes 12 m</t>
  </si>
  <si>
    <t>8</t>
  </si>
  <si>
    <t>985223110</t>
  </si>
  <si>
    <t>Přezdívání cihelného zdiva do aktivované malty do 1 m3</t>
  </si>
  <si>
    <t>1556270120</t>
  </si>
  <si>
    <t>Přezdívání zdiva do aktivované malty cihelného, objemu do 1 m3</t>
  </si>
  <si>
    <t xml:space="preserve">Poznámka k souboru cen:
1. V cenách jsou započteny náklady na odstranění narušených zdicích prvků a jejich postupnou náhradu prvky novými. 2. V cenách nejsou započteny náklady na: a) dodávku zdicích prvků; tato dodávka se oceňuje ve specifikaci, b) fixování okolního zdiva např. vyklínováním, rozepřením, apod., c) spárování zdiva, které se oceňuje cenami souborů cen 985 23-11 Spárování zdiva hloubky do 40 mm nebo 985 23-21 Hloubkové spárování zdiva hloubky do 80 mm. </t>
  </si>
  <si>
    <t>985232111</t>
  </si>
  <si>
    <t>Hloubkové spárování zdiva aktivovanou maltou spára hl do 80 mm dl do 6 m/m2</t>
  </si>
  <si>
    <t>-1320844972</t>
  </si>
  <si>
    <t>Hloubkové spárování zdiva hloubky přes 40 do 80 mm aktivovanou maltou délky spáry na 1 m2 upravované plochy do 6 m</t>
  </si>
  <si>
    <t xml:space="preserve">Poznámka k souboru cen:
1. Ceny jsou určeny pro spárování cihelného nebo kamenného zdiva. 2. V cenách jsou započteny i náklady na: a) dodání potřebných hmot, b) vypáchnutí spár vodou před spárováním a očištění okolního zdiva po spárování. 3. V cenách nejsou započteny náklady na: a) vysekání a vyčištění spár; tyto práce se oceňují cenami souboru cen 985 14-2 Vysekání spojovací hmoty ze spár zdiva, b) úpravu spár po provedeném spárování; tyto práce se oceňují cenami souboru cen 985 23-3. 4. Délce spáry na 1 m2 upravované plochy odpovídají tyto počty kamenů: a) do 6 m - do 10 kusů na 1 m2, b) přes 6 do 12 m - přes 10 do 35 kusů na 1 m2, c) přes 12 m - přes 35 kusů na 1 m2. </t>
  </si>
  <si>
    <t>7</t>
  </si>
  <si>
    <t>985232113</t>
  </si>
  <si>
    <t>Hloubkové spárování zdiva aktivovanou maltou spára hl do 80 mm dl přes 12 m/m2</t>
  </si>
  <si>
    <t>1002700642</t>
  </si>
  <si>
    <t>Hloubkové spárování zdiva hloubky přes 40 do 80 mm aktivovanou maltou délky spáry na 1 m2 upravované plochy přes 12 m</t>
  </si>
  <si>
    <t>985441212</t>
  </si>
  <si>
    <t>Přídavná šroubovitá nerezová výztuž 1 táhlo D 6 mm v drážce v cihelném zdivu hl do 120 mm</t>
  </si>
  <si>
    <t>m</t>
  </si>
  <si>
    <t>1257614527</t>
  </si>
  <si>
    <t>Přídavná šroubovitá nerezová výztuž pro sanaci trhlin v drážce včetně vyfrézování a zalití kotevní maltou v cihelném nebo kamenném zdivu hloubky přes 70 do 120 mm 1 táhlo průměru 6 mm</t>
  </si>
  <si>
    <t xml:space="preserve">Poznámka k souboru cen:
1. V cenách jsou započteny i náklady na vytvoření drážky nebo vrtu, jejich vyčištění, vložení táhla do drážky nebo kotvy do vrtu včetně dodávky materiálu, zalití drážky nebo vrtu zálivkovou maltou včetně dodávky materiálu a úpravy povrchu pod omítku (bez úpravy omítky). 2. V cenách nejsou započteny náklady na zatmelení vertikálních trhlin. </t>
  </si>
  <si>
    <t>985441214</t>
  </si>
  <si>
    <t>Přídavná šroubovitá nerezová výztuž 1 táhlo D 10 mm v drážce v cihelném zdivu hl do 120 mm</t>
  </si>
  <si>
    <t>-1633293115</t>
  </si>
  <si>
    <t>Přídavná šroubovitá nerezová výztuž pro sanaci trhlin v drážce včetně vyfrézování a zalití kotevní maltou v cihelném nebo kamenném zdivu hloubky přes 70 do 120 mm 1 táhlo průměru 10 mm</t>
  </si>
  <si>
    <t>997</t>
  </si>
  <si>
    <t>Přesun sutě</t>
  </si>
  <si>
    <t>14</t>
  </si>
  <si>
    <t>997013501</t>
  </si>
  <si>
    <t>Odvoz suti a vybouraných hmot na skládku nebo meziskládku do 1 km se složením</t>
  </si>
  <si>
    <t>t</t>
  </si>
  <si>
    <t>-1752984123</t>
  </si>
  <si>
    <t>Odvoz suti a vybouraných hmot na skládku nebo meziskládku  se složením, na vzdálenost do 1 km</t>
  </si>
  <si>
    <t xml:space="preserve">Poznámka k souboru cen:
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 </t>
  </si>
  <si>
    <t>997013509</t>
  </si>
  <si>
    <t>Příplatek k odvozu suti a vybouraných hmot na skládku ZKD 1 km přes 1 km</t>
  </si>
  <si>
    <t>-1951262325</t>
  </si>
  <si>
    <t>Odvoz suti a vybouraných hmot na skládku nebo meziskládku  se složením, na vzdálenost Příplatek k ceně za každý další i započatý 1 km přes 1 km</t>
  </si>
  <si>
    <t>21,87*10 'Přepočtené koeficientem množství</t>
  </si>
  <si>
    <t>16</t>
  </si>
  <si>
    <t>997013601</t>
  </si>
  <si>
    <t>Poplatek za uložení na skládce (skládkovné) stavebního odpadu betonového kód odpadu 17 01 01</t>
  </si>
  <si>
    <t>-697637093</t>
  </si>
  <si>
    <t>Poplatek za uložení stavebního odpadu na skládce (skládkovné) z prostého betonu zatříděného do Katalogu odpadů pod kódem 17 01 01</t>
  </si>
  <si>
    <t xml:space="preserve">Poznámka k souboru cen:
1. Ceny uvedené 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</si>
  <si>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998</t>
  </si>
  <si>
    <t>Přesun hmot</t>
  </si>
  <si>
    <t>13</t>
  </si>
  <si>
    <t>998011001</t>
  </si>
  <si>
    <t>Přesun hmot pro budovy zděné v do 6 m</t>
  </si>
  <si>
    <t>-1131685684</t>
  </si>
  <si>
    <t>Přesun hmot pro budovy občanské výstavby, bydlení, výrobu a služby  s nosnou svislou konstrukcí zděnou z cihel, tvárnic nebo kamene vodorovná dopravní vzdálenost do 100 m pro budovy výšky do 6 m</t>
  </si>
  <si>
    <t xml:space="preserve">Poznámka k souboru cen:
1. Ceny -7001 až -7006 lze použít v případě, kdy dochází ke ztížení přesunu např. tím, že není možné instalovat jeřáb. 2. K cenám -7001 až -7006 lze použít příplatky za zvětšený přesun -1014 až -1019, -2034 až -2039 nebo -2114 až 2119. 3. Jestliže pro svislý přesun používá zařízení investora (např. výtah v budově), užijí se pro ocenění přesunu hmot ceny stanovené pro nejmenší výšku, tj. 6 m. </t>
  </si>
  <si>
    <t>VRN</t>
  </si>
  <si>
    <t>Vedlejší rozpočtové náklady</t>
  </si>
  <si>
    <t>VRN1</t>
  </si>
  <si>
    <t>Průzkumné, geodetické a projektové práce</t>
  </si>
  <si>
    <t>17</t>
  </si>
  <si>
    <t>013244000</t>
  </si>
  <si>
    <t>Dokumentace pro provádění stavby</t>
  </si>
  <si>
    <t>…</t>
  </si>
  <si>
    <t>1024</t>
  </si>
  <si>
    <t>-231840469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</si>
</sst>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0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" customHeight="1">
      <c r="AR2" s="196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5" t="s">
        <v>6</v>
      </c>
      <c r="BT2" s="15" t="s">
        <v>7</v>
      </c>
    </row>
    <row r="3" spans="2:72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s="1" customFormat="1" ht="12" customHeight="1">
      <c r="B5" s="18"/>
      <c r="D5" s="21" t="s">
        <v>12</v>
      </c>
      <c r="K5" s="163" t="s">
        <v>13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R5" s="18"/>
      <c r="BS5" s="15" t="s">
        <v>6</v>
      </c>
    </row>
    <row r="6" spans="2:71" s="1" customFormat="1" ht="36.9" customHeight="1">
      <c r="B6" s="18"/>
      <c r="D6" s="23" t="s">
        <v>14</v>
      </c>
      <c r="K6" s="165" t="s">
        <v>15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R6" s="18"/>
      <c r="BS6" s="15" t="s">
        <v>6</v>
      </c>
    </row>
    <row r="7" spans="2:71" s="1" customFormat="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s="1" customFormat="1" ht="12" customHeight="1">
      <c r="B8" s="18"/>
      <c r="D8" s="24" t="s">
        <v>18</v>
      </c>
      <c r="K8" s="22" t="s">
        <v>19</v>
      </c>
      <c r="AK8" s="24" t="s">
        <v>20</v>
      </c>
      <c r="AN8" s="22" t="s">
        <v>21</v>
      </c>
      <c r="AR8" s="18"/>
      <c r="BS8" s="15" t="s">
        <v>6</v>
      </c>
    </row>
    <row r="9" spans="2:71" s="1" customFormat="1" ht="14.4" customHeight="1">
      <c r="B9" s="18"/>
      <c r="AR9" s="18"/>
      <c r="BS9" s="15" t="s">
        <v>6</v>
      </c>
    </row>
    <row r="10" spans="2:71" s="1" customFormat="1" ht="12" customHeight="1">
      <c r="B10" s="18"/>
      <c r="D10" s="24" t="s">
        <v>22</v>
      </c>
      <c r="AK10" s="24" t="s">
        <v>23</v>
      </c>
      <c r="AN10" s="22" t="s">
        <v>1</v>
      </c>
      <c r="AR10" s="18"/>
      <c r="BS10" s="15" t="s">
        <v>6</v>
      </c>
    </row>
    <row r="11" spans="2:71" s="1" customFormat="1" ht="18.45" customHeight="1">
      <c r="B11" s="18"/>
      <c r="E11" s="22" t="s">
        <v>19</v>
      </c>
      <c r="AK11" s="24" t="s">
        <v>24</v>
      </c>
      <c r="AN11" s="22" t="s">
        <v>1</v>
      </c>
      <c r="AR11" s="18"/>
      <c r="BS11" s="15" t="s">
        <v>6</v>
      </c>
    </row>
    <row r="12" spans="2:71" s="1" customFormat="1" ht="6.9" customHeight="1">
      <c r="B12" s="18"/>
      <c r="AR12" s="18"/>
      <c r="BS12" s="15" t="s">
        <v>6</v>
      </c>
    </row>
    <row r="13" spans="2:71" s="1" customFormat="1" ht="12" customHeight="1">
      <c r="B13" s="18"/>
      <c r="D13" s="24" t="s">
        <v>25</v>
      </c>
      <c r="AK13" s="24" t="s">
        <v>23</v>
      </c>
      <c r="AN13" s="22" t="s">
        <v>1</v>
      </c>
      <c r="AR13" s="18"/>
      <c r="BS13" s="15" t="s">
        <v>6</v>
      </c>
    </row>
    <row r="14" spans="2:71" ht="13.2">
      <c r="B14" s="18"/>
      <c r="E14" s="22" t="s">
        <v>19</v>
      </c>
      <c r="AK14" s="24" t="s">
        <v>24</v>
      </c>
      <c r="AN14" s="22" t="s">
        <v>1</v>
      </c>
      <c r="AR14" s="18"/>
      <c r="BS14" s="15" t="s">
        <v>6</v>
      </c>
    </row>
    <row r="15" spans="2:71" s="1" customFormat="1" ht="6.9" customHeight="1">
      <c r="B15" s="18"/>
      <c r="AR15" s="18"/>
      <c r="BS15" s="15" t="s">
        <v>3</v>
      </c>
    </row>
    <row r="16" spans="2:71" s="1" customFormat="1" ht="12" customHeight="1">
      <c r="B16" s="18"/>
      <c r="D16" s="24" t="s">
        <v>26</v>
      </c>
      <c r="AK16" s="24" t="s">
        <v>23</v>
      </c>
      <c r="AN16" s="22" t="s">
        <v>1</v>
      </c>
      <c r="AR16" s="18"/>
      <c r="BS16" s="15" t="s">
        <v>3</v>
      </c>
    </row>
    <row r="17" spans="2:71" s="1" customFormat="1" ht="18.45" customHeight="1">
      <c r="B17" s="18"/>
      <c r="E17" s="22" t="s">
        <v>19</v>
      </c>
      <c r="AK17" s="24" t="s">
        <v>24</v>
      </c>
      <c r="AN17" s="22" t="s">
        <v>1</v>
      </c>
      <c r="AR17" s="18"/>
      <c r="BS17" s="15" t="s">
        <v>27</v>
      </c>
    </row>
    <row r="18" spans="2:71" s="1" customFormat="1" ht="6.9" customHeight="1">
      <c r="B18" s="18"/>
      <c r="AR18" s="18"/>
      <c r="BS18" s="15" t="s">
        <v>6</v>
      </c>
    </row>
    <row r="19" spans="2:71" s="1" customFormat="1" ht="12" customHeight="1">
      <c r="B19" s="18"/>
      <c r="D19" s="24" t="s">
        <v>28</v>
      </c>
      <c r="AK19" s="24" t="s">
        <v>23</v>
      </c>
      <c r="AN19" s="22" t="s">
        <v>1</v>
      </c>
      <c r="AR19" s="18"/>
      <c r="BS19" s="15" t="s">
        <v>6</v>
      </c>
    </row>
    <row r="20" spans="2:71" s="1" customFormat="1" ht="18.45" customHeight="1">
      <c r="B20" s="18"/>
      <c r="E20" s="22" t="s">
        <v>19</v>
      </c>
      <c r="AK20" s="24" t="s">
        <v>24</v>
      </c>
      <c r="AN20" s="22" t="s">
        <v>1</v>
      </c>
      <c r="AR20" s="18"/>
      <c r="BS20" s="15" t="s">
        <v>27</v>
      </c>
    </row>
    <row r="21" spans="2:44" s="1" customFormat="1" ht="6.9" customHeight="1">
      <c r="B21" s="18"/>
      <c r="AR21" s="18"/>
    </row>
    <row r="22" spans="2:44" s="1" customFormat="1" ht="12" customHeight="1">
      <c r="B22" s="18"/>
      <c r="D22" s="24" t="s">
        <v>29</v>
      </c>
      <c r="AR22" s="18"/>
    </row>
    <row r="23" spans="2:44" s="1" customFormat="1" ht="16.5" customHeight="1">
      <c r="B23" s="18"/>
      <c r="E23" s="166" t="s">
        <v>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8"/>
    </row>
    <row r="24" spans="2:44" s="1" customFormat="1" ht="6.9" customHeight="1">
      <c r="B24" s="18"/>
      <c r="AR24" s="18"/>
    </row>
    <row r="25" spans="2:44" s="1" customFormat="1" ht="6.9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57" s="2" customFormat="1" ht="25.95" customHeight="1">
      <c r="A26" s="27"/>
      <c r="B26" s="28"/>
      <c r="C26" s="27"/>
      <c r="D26" s="29" t="s">
        <v>30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67">
        <f>ROUND(AG94,2)</f>
        <v>0</v>
      </c>
      <c r="AL26" s="168"/>
      <c r="AM26" s="168"/>
      <c r="AN26" s="168"/>
      <c r="AO26" s="168"/>
      <c r="AP26" s="27"/>
      <c r="AQ26" s="27"/>
      <c r="AR26" s="28"/>
      <c r="BE26" s="27"/>
    </row>
    <row r="27" spans="1:57" s="2" customFormat="1" ht="6.9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57" s="2" customFormat="1" ht="13.2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169" t="s">
        <v>31</v>
      </c>
      <c r="M28" s="169"/>
      <c r="N28" s="169"/>
      <c r="O28" s="169"/>
      <c r="P28" s="169"/>
      <c r="Q28" s="27"/>
      <c r="R28" s="27"/>
      <c r="S28" s="27"/>
      <c r="T28" s="27"/>
      <c r="U28" s="27"/>
      <c r="V28" s="27"/>
      <c r="W28" s="169" t="s">
        <v>32</v>
      </c>
      <c r="X28" s="169"/>
      <c r="Y28" s="169"/>
      <c r="Z28" s="169"/>
      <c r="AA28" s="169"/>
      <c r="AB28" s="169"/>
      <c r="AC28" s="169"/>
      <c r="AD28" s="169"/>
      <c r="AE28" s="169"/>
      <c r="AF28" s="27"/>
      <c r="AG28" s="27"/>
      <c r="AH28" s="27"/>
      <c r="AI28" s="27"/>
      <c r="AJ28" s="27"/>
      <c r="AK28" s="169" t="s">
        <v>33</v>
      </c>
      <c r="AL28" s="169"/>
      <c r="AM28" s="169"/>
      <c r="AN28" s="169"/>
      <c r="AO28" s="169"/>
      <c r="AP28" s="27"/>
      <c r="AQ28" s="27"/>
      <c r="AR28" s="28"/>
      <c r="BE28" s="27"/>
    </row>
    <row r="29" spans="2:44" s="3" customFormat="1" ht="14.4" customHeight="1">
      <c r="B29" s="32"/>
      <c r="D29" s="24" t="s">
        <v>34</v>
      </c>
      <c r="F29" s="24" t="s">
        <v>35</v>
      </c>
      <c r="L29" s="172">
        <v>0.21</v>
      </c>
      <c r="M29" s="171"/>
      <c r="N29" s="171"/>
      <c r="O29" s="171"/>
      <c r="P29" s="171"/>
      <c r="W29" s="170">
        <f>ROUND(AZ94,2)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ROUND(AV94,2)</f>
        <v>0</v>
      </c>
      <c r="AL29" s="171"/>
      <c r="AM29" s="171"/>
      <c r="AN29" s="171"/>
      <c r="AO29" s="171"/>
      <c r="AR29" s="32"/>
    </row>
    <row r="30" spans="2:44" s="3" customFormat="1" ht="14.4" customHeight="1">
      <c r="B30" s="32"/>
      <c r="F30" s="24" t="s">
        <v>36</v>
      </c>
      <c r="L30" s="172">
        <v>0.15</v>
      </c>
      <c r="M30" s="171"/>
      <c r="N30" s="171"/>
      <c r="O30" s="171"/>
      <c r="P30" s="171"/>
      <c r="W30" s="170">
        <f>ROUND(BA94,2)</f>
        <v>0</v>
      </c>
      <c r="X30" s="171"/>
      <c r="Y30" s="171"/>
      <c r="Z30" s="171"/>
      <c r="AA30" s="171"/>
      <c r="AB30" s="171"/>
      <c r="AC30" s="171"/>
      <c r="AD30" s="171"/>
      <c r="AE30" s="171"/>
      <c r="AK30" s="170">
        <f>ROUND(AW94,2)</f>
        <v>0</v>
      </c>
      <c r="AL30" s="171"/>
      <c r="AM30" s="171"/>
      <c r="AN30" s="171"/>
      <c r="AO30" s="171"/>
      <c r="AR30" s="32"/>
    </row>
    <row r="31" spans="2:44" s="3" customFormat="1" ht="14.4" customHeight="1" hidden="1">
      <c r="B31" s="32"/>
      <c r="F31" s="24" t="s">
        <v>37</v>
      </c>
      <c r="L31" s="172">
        <v>0.21</v>
      </c>
      <c r="M31" s="171"/>
      <c r="N31" s="171"/>
      <c r="O31" s="171"/>
      <c r="P31" s="171"/>
      <c r="W31" s="170">
        <f>ROUND(BB94,2)</f>
        <v>0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32"/>
    </row>
    <row r="32" spans="2:44" s="3" customFormat="1" ht="14.4" customHeight="1" hidden="1">
      <c r="B32" s="32"/>
      <c r="F32" s="24" t="s">
        <v>38</v>
      </c>
      <c r="L32" s="172">
        <v>0.15</v>
      </c>
      <c r="M32" s="171"/>
      <c r="N32" s="171"/>
      <c r="O32" s="171"/>
      <c r="P32" s="171"/>
      <c r="W32" s="170">
        <f>ROUND(BC94,2)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32"/>
    </row>
    <row r="33" spans="2:44" s="3" customFormat="1" ht="14.4" customHeight="1" hidden="1">
      <c r="B33" s="32"/>
      <c r="F33" s="24" t="s">
        <v>39</v>
      </c>
      <c r="L33" s="172">
        <v>0</v>
      </c>
      <c r="M33" s="171"/>
      <c r="N33" s="171"/>
      <c r="O33" s="171"/>
      <c r="P33" s="171"/>
      <c r="W33" s="170">
        <f>ROUND(BD94,2)</f>
        <v>0</v>
      </c>
      <c r="X33" s="171"/>
      <c r="Y33" s="171"/>
      <c r="Z33" s="171"/>
      <c r="AA33" s="171"/>
      <c r="AB33" s="171"/>
      <c r="AC33" s="171"/>
      <c r="AD33" s="171"/>
      <c r="AE33" s="171"/>
      <c r="AK33" s="170">
        <v>0</v>
      </c>
      <c r="AL33" s="171"/>
      <c r="AM33" s="171"/>
      <c r="AN33" s="171"/>
      <c r="AO33" s="171"/>
      <c r="AR33" s="32"/>
    </row>
    <row r="34" spans="1:57" s="2" customFormat="1" ht="6.9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5" customHeight="1">
      <c r="A35" s="27"/>
      <c r="B35" s="28"/>
      <c r="C35" s="33"/>
      <c r="D35" s="34" t="s">
        <v>40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41</v>
      </c>
      <c r="U35" s="35"/>
      <c r="V35" s="35"/>
      <c r="W35" s="35"/>
      <c r="X35" s="173" t="s">
        <v>42</v>
      </c>
      <c r="Y35" s="174"/>
      <c r="Z35" s="174"/>
      <c r="AA35" s="174"/>
      <c r="AB35" s="174"/>
      <c r="AC35" s="35"/>
      <c r="AD35" s="35"/>
      <c r="AE35" s="35"/>
      <c r="AF35" s="35"/>
      <c r="AG35" s="35"/>
      <c r="AH35" s="35"/>
      <c r="AI35" s="35"/>
      <c r="AJ35" s="35"/>
      <c r="AK35" s="175">
        <f>SUM(AK26:AK33)</f>
        <v>0</v>
      </c>
      <c r="AL35" s="174"/>
      <c r="AM35" s="174"/>
      <c r="AN35" s="174"/>
      <c r="AO35" s="176"/>
      <c r="AP35" s="33"/>
      <c r="AQ35" s="33"/>
      <c r="AR35" s="28"/>
      <c r="BE35" s="27"/>
    </row>
    <row r="36" spans="1:57" s="2" customFormat="1" ht="6.9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37"/>
      <c r="D49" s="38" t="s">
        <v>43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44</v>
      </c>
      <c r="AI49" s="39"/>
      <c r="AJ49" s="39"/>
      <c r="AK49" s="39"/>
      <c r="AL49" s="39"/>
      <c r="AM49" s="39"/>
      <c r="AN49" s="39"/>
      <c r="AO49" s="39"/>
      <c r="AR49" s="37"/>
    </row>
    <row r="50" spans="2:44" ht="10.2">
      <c r="B50" s="18"/>
      <c r="AR50" s="18"/>
    </row>
    <row r="51" spans="2:44" ht="10.2">
      <c r="B51" s="18"/>
      <c r="AR51" s="18"/>
    </row>
    <row r="52" spans="2:44" ht="10.2">
      <c r="B52" s="18"/>
      <c r="AR52" s="18"/>
    </row>
    <row r="53" spans="2:44" ht="10.2">
      <c r="B53" s="18"/>
      <c r="AR53" s="18"/>
    </row>
    <row r="54" spans="2:44" ht="10.2">
      <c r="B54" s="18"/>
      <c r="AR54" s="18"/>
    </row>
    <row r="55" spans="2:44" ht="10.2">
      <c r="B55" s="18"/>
      <c r="AR55" s="18"/>
    </row>
    <row r="56" spans="2:44" ht="10.2">
      <c r="B56" s="18"/>
      <c r="AR56" s="18"/>
    </row>
    <row r="57" spans="2:44" ht="10.2">
      <c r="B57" s="18"/>
      <c r="AR57" s="18"/>
    </row>
    <row r="58" spans="2:44" ht="10.2">
      <c r="B58" s="18"/>
      <c r="AR58" s="18"/>
    </row>
    <row r="59" spans="2:44" ht="10.2">
      <c r="B59" s="18"/>
      <c r="AR59" s="18"/>
    </row>
    <row r="60" spans="1:57" s="2" customFormat="1" ht="13.2">
      <c r="A60" s="27"/>
      <c r="B60" s="28"/>
      <c r="C60" s="27"/>
      <c r="D60" s="40" t="s">
        <v>45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46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45</v>
      </c>
      <c r="AI60" s="30"/>
      <c r="AJ60" s="30"/>
      <c r="AK60" s="30"/>
      <c r="AL60" s="30"/>
      <c r="AM60" s="40" t="s">
        <v>46</v>
      </c>
      <c r="AN60" s="30"/>
      <c r="AO60" s="30"/>
      <c r="AP60" s="27"/>
      <c r="AQ60" s="27"/>
      <c r="AR60" s="28"/>
      <c r="BE60" s="27"/>
    </row>
    <row r="61" spans="2:44" ht="10.2">
      <c r="B61" s="18"/>
      <c r="AR61" s="18"/>
    </row>
    <row r="62" spans="2:44" ht="10.2">
      <c r="B62" s="18"/>
      <c r="AR62" s="18"/>
    </row>
    <row r="63" spans="2:44" ht="10.2">
      <c r="B63" s="18"/>
      <c r="AR63" s="18"/>
    </row>
    <row r="64" spans="1:57" s="2" customFormat="1" ht="13.2">
      <c r="A64" s="27"/>
      <c r="B64" s="28"/>
      <c r="C64" s="27"/>
      <c r="D64" s="38" t="s">
        <v>47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48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10.2">
      <c r="B65" s="18"/>
      <c r="AR65" s="18"/>
    </row>
    <row r="66" spans="2:44" ht="10.2">
      <c r="B66" s="18"/>
      <c r="AR66" s="18"/>
    </row>
    <row r="67" spans="2:44" ht="10.2">
      <c r="B67" s="18"/>
      <c r="AR67" s="18"/>
    </row>
    <row r="68" spans="2:44" ht="10.2">
      <c r="B68" s="18"/>
      <c r="AR68" s="18"/>
    </row>
    <row r="69" spans="2:44" ht="10.2">
      <c r="B69" s="18"/>
      <c r="AR69" s="18"/>
    </row>
    <row r="70" spans="2:44" ht="10.2">
      <c r="B70" s="18"/>
      <c r="AR70" s="18"/>
    </row>
    <row r="71" spans="2:44" ht="10.2">
      <c r="B71" s="18"/>
      <c r="AR71" s="18"/>
    </row>
    <row r="72" spans="2:44" ht="10.2">
      <c r="B72" s="18"/>
      <c r="AR72" s="18"/>
    </row>
    <row r="73" spans="2:44" ht="10.2">
      <c r="B73" s="18"/>
      <c r="AR73" s="18"/>
    </row>
    <row r="74" spans="2:44" ht="10.2">
      <c r="B74" s="18"/>
      <c r="AR74" s="18"/>
    </row>
    <row r="75" spans="1:57" s="2" customFormat="1" ht="13.2">
      <c r="A75" s="27"/>
      <c r="B75" s="28"/>
      <c r="C75" s="27"/>
      <c r="D75" s="40" t="s">
        <v>45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46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45</v>
      </c>
      <c r="AI75" s="30"/>
      <c r="AJ75" s="30"/>
      <c r="AK75" s="30"/>
      <c r="AL75" s="30"/>
      <c r="AM75" s="40" t="s">
        <v>46</v>
      </c>
      <c r="AN75" s="30"/>
      <c r="AO75" s="30"/>
      <c r="AP75" s="27"/>
      <c r="AQ75" s="27"/>
      <c r="AR75" s="28"/>
      <c r="BE75" s="27"/>
    </row>
    <row r="76" spans="1:57" s="2" customFormat="1" ht="10.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2" customFormat="1" ht="24.9" customHeight="1">
      <c r="A82" s="27"/>
      <c r="B82" s="28"/>
      <c r="C82" s="19" t="s">
        <v>49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4" customFormat="1" ht="12" customHeight="1">
      <c r="B84" s="46"/>
      <c r="C84" s="24" t="s">
        <v>12</v>
      </c>
      <c r="L84" s="4" t="str">
        <f>K5</f>
        <v>0002020sto</v>
      </c>
      <c r="AR84" s="46"/>
    </row>
    <row r="85" spans="2:44" s="5" customFormat="1" ht="36.9" customHeight="1">
      <c r="B85" s="47"/>
      <c r="C85" s="48" t="s">
        <v>14</v>
      </c>
      <c r="L85" s="177" t="str">
        <f>K6</f>
        <v>Sanace stodoly Lanžov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7"/>
    </row>
    <row r="86" spans="1:57" s="2" customFormat="1" ht="6.9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2" customFormat="1" ht="12" customHeight="1">
      <c r="A87" s="27"/>
      <c r="B87" s="28"/>
      <c r="C87" s="24" t="s">
        <v>18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 xml:space="preserve">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20</v>
      </c>
      <c r="AJ87" s="27"/>
      <c r="AK87" s="27"/>
      <c r="AL87" s="27"/>
      <c r="AM87" s="179" t="str">
        <f>IF(AN8="","",AN8)</f>
        <v>2. 10. 2020</v>
      </c>
      <c r="AN87" s="179"/>
      <c r="AO87" s="27"/>
      <c r="AP87" s="27"/>
      <c r="AQ87" s="27"/>
      <c r="AR87" s="28"/>
      <c r="BE87" s="27"/>
    </row>
    <row r="88" spans="1:57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2" customFormat="1" ht="15.15" customHeight="1">
      <c r="A89" s="27"/>
      <c r="B89" s="28"/>
      <c r="C89" s="24" t="s">
        <v>22</v>
      </c>
      <c r="D89" s="27"/>
      <c r="E89" s="27"/>
      <c r="F89" s="27"/>
      <c r="G89" s="27"/>
      <c r="H89" s="27"/>
      <c r="I89" s="27"/>
      <c r="J89" s="27"/>
      <c r="K89" s="27"/>
      <c r="L89" s="4" t="str">
        <f>IF(E11="","",E11)</f>
        <v xml:space="preserve"> 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26</v>
      </c>
      <c r="AJ89" s="27"/>
      <c r="AK89" s="27"/>
      <c r="AL89" s="27"/>
      <c r="AM89" s="180" t="str">
        <f>IF(E17="","",E17)</f>
        <v xml:space="preserve"> </v>
      </c>
      <c r="AN89" s="181"/>
      <c r="AO89" s="181"/>
      <c r="AP89" s="181"/>
      <c r="AQ89" s="27"/>
      <c r="AR89" s="28"/>
      <c r="AS89" s="182" t="s">
        <v>50</v>
      </c>
      <c r="AT89" s="183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2" customFormat="1" ht="15.15" customHeight="1">
      <c r="A90" s="27"/>
      <c r="B90" s="28"/>
      <c r="C90" s="24" t="s">
        <v>25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28</v>
      </c>
      <c r="AJ90" s="27"/>
      <c r="AK90" s="27"/>
      <c r="AL90" s="27"/>
      <c r="AM90" s="180" t="str">
        <f>IF(E20="","",E20)</f>
        <v xml:space="preserve"> </v>
      </c>
      <c r="AN90" s="181"/>
      <c r="AO90" s="181"/>
      <c r="AP90" s="181"/>
      <c r="AQ90" s="27"/>
      <c r="AR90" s="28"/>
      <c r="AS90" s="184"/>
      <c r="AT90" s="185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2" customFormat="1" ht="10.8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84"/>
      <c r="AT91" s="185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2" customFormat="1" ht="29.25" customHeight="1">
      <c r="A92" s="27"/>
      <c r="B92" s="28"/>
      <c r="C92" s="186" t="s">
        <v>51</v>
      </c>
      <c r="D92" s="187"/>
      <c r="E92" s="187"/>
      <c r="F92" s="187"/>
      <c r="G92" s="187"/>
      <c r="H92" s="55"/>
      <c r="I92" s="188" t="s">
        <v>52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9" t="s">
        <v>53</v>
      </c>
      <c r="AH92" s="187"/>
      <c r="AI92" s="187"/>
      <c r="AJ92" s="187"/>
      <c r="AK92" s="187"/>
      <c r="AL92" s="187"/>
      <c r="AM92" s="187"/>
      <c r="AN92" s="188" t="s">
        <v>54</v>
      </c>
      <c r="AO92" s="187"/>
      <c r="AP92" s="190"/>
      <c r="AQ92" s="56" t="s">
        <v>55</v>
      </c>
      <c r="AR92" s="28"/>
      <c r="AS92" s="57" t="s">
        <v>56</v>
      </c>
      <c r="AT92" s="58" t="s">
        <v>57</v>
      </c>
      <c r="AU92" s="58" t="s">
        <v>58</v>
      </c>
      <c r="AV92" s="58" t="s">
        <v>59</v>
      </c>
      <c r="AW92" s="58" t="s">
        <v>60</v>
      </c>
      <c r="AX92" s="58" t="s">
        <v>61</v>
      </c>
      <c r="AY92" s="58" t="s">
        <v>62</v>
      </c>
      <c r="AZ92" s="58" t="s">
        <v>63</v>
      </c>
      <c r="BA92" s="58" t="s">
        <v>64</v>
      </c>
      <c r="BB92" s="58" t="s">
        <v>65</v>
      </c>
      <c r="BC92" s="58" t="s">
        <v>66</v>
      </c>
      <c r="BD92" s="59" t="s">
        <v>67</v>
      </c>
      <c r="BE92" s="27"/>
    </row>
    <row r="93" spans="1:57" s="2" customFormat="1" ht="10.8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2:90" s="6" customFormat="1" ht="32.4" customHeight="1">
      <c r="B94" s="63"/>
      <c r="C94" s="64" t="s">
        <v>68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4">
        <f>ROUND(AG95,2)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1176.36151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69</v>
      </c>
      <c r="BT94" s="72" t="s">
        <v>70</v>
      </c>
      <c r="BU94" s="73" t="s">
        <v>71</v>
      </c>
      <c r="BV94" s="72" t="s">
        <v>72</v>
      </c>
      <c r="BW94" s="72" t="s">
        <v>4</v>
      </c>
      <c r="BX94" s="72" t="s">
        <v>73</v>
      </c>
      <c r="CL94" s="72" t="s">
        <v>1</v>
      </c>
    </row>
    <row r="95" spans="1:91" s="7" customFormat="1" ht="16.5" customHeight="1">
      <c r="A95" s="74" t="s">
        <v>74</v>
      </c>
      <c r="B95" s="75"/>
      <c r="C95" s="76"/>
      <c r="D95" s="193" t="s">
        <v>75</v>
      </c>
      <c r="E95" s="193"/>
      <c r="F95" s="193"/>
      <c r="G95" s="193"/>
      <c r="H95" s="193"/>
      <c r="I95" s="77"/>
      <c r="J95" s="193" t="s">
        <v>76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'101 - Stodola - sanace'!J30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78" t="s">
        <v>77</v>
      </c>
      <c r="AR95" s="75"/>
      <c r="AS95" s="79">
        <v>0</v>
      </c>
      <c r="AT95" s="80">
        <f>ROUND(SUM(AV95:AW95),2)</f>
        <v>0</v>
      </c>
      <c r="AU95" s="81">
        <f>'101 - Stodola - sanace'!P123</f>
        <v>1176.3615069999998</v>
      </c>
      <c r="AV95" s="80">
        <f>'101 - Stodola - sanace'!J33</f>
        <v>0</v>
      </c>
      <c r="AW95" s="80">
        <f>'101 - Stodola - sanace'!J34</f>
        <v>0</v>
      </c>
      <c r="AX95" s="80">
        <f>'101 - Stodola - sanace'!J35</f>
        <v>0</v>
      </c>
      <c r="AY95" s="80">
        <f>'101 - Stodola - sanace'!J36</f>
        <v>0</v>
      </c>
      <c r="AZ95" s="80">
        <f>'101 - Stodola - sanace'!F33</f>
        <v>0</v>
      </c>
      <c r="BA95" s="80">
        <f>'101 - Stodola - sanace'!F34</f>
        <v>0</v>
      </c>
      <c r="BB95" s="80">
        <f>'101 - Stodola - sanace'!F35</f>
        <v>0</v>
      </c>
      <c r="BC95" s="80">
        <f>'101 - Stodola - sanace'!F36</f>
        <v>0</v>
      </c>
      <c r="BD95" s="82">
        <f>'101 - Stodola - sanace'!F37</f>
        <v>0</v>
      </c>
      <c r="BT95" s="83" t="s">
        <v>78</v>
      </c>
      <c r="BV95" s="83" t="s">
        <v>72</v>
      </c>
      <c r="BW95" s="83" t="s">
        <v>79</v>
      </c>
      <c r="BX95" s="83" t="s">
        <v>4</v>
      </c>
      <c r="CL95" s="83" t="s">
        <v>1</v>
      </c>
      <c r="CM95" s="83" t="s">
        <v>80</v>
      </c>
    </row>
    <row r="96" spans="1:57" s="2" customFormat="1" ht="30" customHeight="1">
      <c r="A96" s="27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8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s="2" customFormat="1" ht="6.9" customHeight="1">
      <c r="A97" s="27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8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</sheetData>
  <mergeCells count="40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101 - Stodola - san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85"/>
  <sheetViews>
    <sheetView showGridLines="0" tabSelected="1" workbookViewId="0" topLeftCell="A137">
      <selection activeCell="I126" sqref="I126:I18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" customHeight="1">
      <c r="L2" s="196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5" t="s">
        <v>79</v>
      </c>
    </row>
    <row r="3" spans="2:46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2:46" s="1" customFormat="1" ht="24.9" customHeight="1">
      <c r="B4" s="18"/>
      <c r="D4" s="19" t="s">
        <v>81</v>
      </c>
      <c r="L4" s="18"/>
      <c r="M4" s="85" t="s">
        <v>10</v>
      </c>
      <c r="AT4" s="15" t="s">
        <v>3</v>
      </c>
    </row>
    <row r="5" spans="2:12" s="1" customFormat="1" ht="6.9" customHeight="1">
      <c r="B5" s="18"/>
      <c r="L5" s="18"/>
    </row>
    <row r="6" spans="2:12" s="1" customFormat="1" ht="12" customHeight="1">
      <c r="B6" s="18"/>
      <c r="D6" s="24" t="s">
        <v>14</v>
      </c>
      <c r="L6" s="18"/>
    </row>
    <row r="7" spans="2:12" s="1" customFormat="1" ht="16.5" customHeight="1">
      <c r="B7" s="18"/>
      <c r="E7" s="197" t="str">
        <f>'Rekapitulace stavby'!K6</f>
        <v>Sanace stodoly Lanžov</v>
      </c>
      <c r="F7" s="198"/>
      <c r="G7" s="198"/>
      <c r="H7" s="198"/>
      <c r="L7" s="18"/>
    </row>
    <row r="8" spans="1:31" s="2" customFormat="1" ht="12" customHeight="1">
      <c r="A8" s="27"/>
      <c r="B8" s="28"/>
      <c r="C8" s="27"/>
      <c r="D8" s="24" t="s">
        <v>82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177" t="s">
        <v>83</v>
      </c>
      <c r="F9" s="199"/>
      <c r="G9" s="199"/>
      <c r="H9" s="19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0.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4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4" t="s">
        <v>20</v>
      </c>
      <c r="J12" s="50" t="str">
        <f>'Rekapitulace stavby'!AN8</f>
        <v>2. 10. 2020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8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4" t="s">
        <v>22</v>
      </c>
      <c r="E14" s="27"/>
      <c r="F14" s="27"/>
      <c r="G14" s="27"/>
      <c r="H14" s="27"/>
      <c r="I14" s="24" t="s">
        <v>23</v>
      </c>
      <c r="J14" s="22" t="str">
        <f>IF('Rekapitulace stavby'!AN10="","",'Rekapitulace stavby'!AN10)</f>
        <v/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2" t="str">
        <f>IF('Rekapitulace stavby'!E11="","",'Rekapitulace stavby'!E11)</f>
        <v xml:space="preserve"> </v>
      </c>
      <c r="F15" s="27"/>
      <c r="G15" s="27"/>
      <c r="H15" s="27"/>
      <c r="I15" s="24" t="s">
        <v>24</v>
      </c>
      <c r="J15" s="22" t="str">
        <f>IF('Rekapitulace stavby'!AN11="","",'Rekapitulace stavby'!AN11)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25</v>
      </c>
      <c r="E17" s="27"/>
      <c r="F17" s="27"/>
      <c r="G17" s="27"/>
      <c r="H17" s="27"/>
      <c r="I17" s="24" t="s">
        <v>23</v>
      </c>
      <c r="J17" s="22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63" t="str">
        <f>'Rekapitulace stavby'!E14</f>
        <v xml:space="preserve"> </v>
      </c>
      <c r="F18" s="163"/>
      <c r="G18" s="163"/>
      <c r="H18" s="163"/>
      <c r="I18" s="24" t="s">
        <v>24</v>
      </c>
      <c r="J18" s="22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26</v>
      </c>
      <c r="E20" s="27"/>
      <c r="F20" s="27"/>
      <c r="G20" s="27"/>
      <c r="H20" s="27"/>
      <c r="I20" s="24" t="s">
        <v>23</v>
      </c>
      <c r="J20" s="22" t="str">
        <f>IF('Rekapitulace stavby'!AN16="","",'Rekapitulace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tr">
        <f>IF('Rekapitulace stavby'!E17="","",'Rekapitulace stavby'!E17)</f>
        <v xml:space="preserve"> </v>
      </c>
      <c r="F21" s="27"/>
      <c r="G21" s="27"/>
      <c r="H21" s="27"/>
      <c r="I21" s="24" t="s">
        <v>24</v>
      </c>
      <c r="J21" s="22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28</v>
      </c>
      <c r="E23" s="27"/>
      <c r="F23" s="27"/>
      <c r="G23" s="27"/>
      <c r="H23" s="27"/>
      <c r="I23" s="24" t="s">
        <v>23</v>
      </c>
      <c r="J23" s="22" t="str">
        <f>IF('Rekapitulace stavby'!AN19="","",'Rekapitulace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 t="str">
        <f>IF('Rekapitulace stavby'!E20="","",'Rekapitulace stavby'!E20)</f>
        <v xml:space="preserve"> </v>
      </c>
      <c r="F24" s="27"/>
      <c r="G24" s="27"/>
      <c r="H24" s="27"/>
      <c r="I24" s="24" t="s">
        <v>24</v>
      </c>
      <c r="J24" s="22" t="str">
        <f>IF('Rekapitulace stavby'!AN20="","",'Rekapitulace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29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86"/>
      <c r="B27" s="87"/>
      <c r="C27" s="86"/>
      <c r="D27" s="86"/>
      <c r="E27" s="166" t="s">
        <v>1</v>
      </c>
      <c r="F27" s="166"/>
      <c r="G27" s="166"/>
      <c r="H27" s="166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9" t="s">
        <v>30</v>
      </c>
      <c r="E30" s="27"/>
      <c r="F30" s="27"/>
      <c r="G30" s="27"/>
      <c r="H30" s="27"/>
      <c r="I30" s="27"/>
      <c r="J30" s="66">
        <f>ROUND(J123,2)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" customHeight="1">
      <c r="A32" s="27"/>
      <c r="B32" s="28"/>
      <c r="C32" s="27"/>
      <c r="D32" s="27"/>
      <c r="E32" s="27"/>
      <c r="F32" s="31" t="s">
        <v>32</v>
      </c>
      <c r="G32" s="27"/>
      <c r="H32" s="27"/>
      <c r="I32" s="31" t="s">
        <v>31</v>
      </c>
      <c r="J32" s="31" t="s">
        <v>33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" customHeight="1">
      <c r="A33" s="27"/>
      <c r="B33" s="28"/>
      <c r="C33" s="27"/>
      <c r="D33" s="90" t="s">
        <v>34</v>
      </c>
      <c r="E33" s="24" t="s">
        <v>35</v>
      </c>
      <c r="F33" s="91">
        <f>ROUND((SUM(BE123:BE184)),2)</f>
        <v>0</v>
      </c>
      <c r="G33" s="27"/>
      <c r="H33" s="27"/>
      <c r="I33" s="92">
        <v>0.21</v>
      </c>
      <c r="J33" s="91">
        <f>ROUND(((SUM(BE123:BE184))*I33),2)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>
      <c r="A34" s="27"/>
      <c r="B34" s="28"/>
      <c r="C34" s="27"/>
      <c r="D34" s="27"/>
      <c r="E34" s="24" t="s">
        <v>36</v>
      </c>
      <c r="F34" s="91">
        <f>ROUND((SUM(BF123:BF184)),2)</f>
        <v>0</v>
      </c>
      <c r="G34" s="27"/>
      <c r="H34" s="27"/>
      <c r="I34" s="92">
        <v>0.15</v>
      </c>
      <c r="J34" s="91">
        <f>ROUND(((SUM(BF123:BF184))*I34),2)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customHeight="1" hidden="1">
      <c r="A35" s="27"/>
      <c r="B35" s="28"/>
      <c r="C35" s="27"/>
      <c r="D35" s="27"/>
      <c r="E35" s="24" t="s">
        <v>37</v>
      </c>
      <c r="F35" s="91">
        <f>ROUND((SUM(BG123:BG184)),2)</f>
        <v>0</v>
      </c>
      <c r="G35" s="27"/>
      <c r="H35" s="27"/>
      <c r="I35" s="92">
        <v>0.21</v>
      </c>
      <c r="J35" s="91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 hidden="1">
      <c r="A36" s="27"/>
      <c r="B36" s="28"/>
      <c r="C36" s="27"/>
      <c r="D36" s="27"/>
      <c r="E36" s="24" t="s">
        <v>38</v>
      </c>
      <c r="F36" s="91">
        <f>ROUND((SUM(BH123:BH184)),2)</f>
        <v>0</v>
      </c>
      <c r="G36" s="27"/>
      <c r="H36" s="27"/>
      <c r="I36" s="92">
        <v>0.15</v>
      </c>
      <c r="J36" s="91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 hidden="1">
      <c r="A37" s="27"/>
      <c r="B37" s="28"/>
      <c r="C37" s="27"/>
      <c r="D37" s="27"/>
      <c r="E37" s="24" t="s">
        <v>39</v>
      </c>
      <c r="F37" s="91">
        <f>ROUND((SUM(BI123:BI184)),2)</f>
        <v>0</v>
      </c>
      <c r="G37" s="27"/>
      <c r="H37" s="27"/>
      <c r="I37" s="92">
        <v>0</v>
      </c>
      <c r="J37" s="91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94" t="s">
        <v>40</v>
      </c>
      <c r="E39" s="55"/>
      <c r="F39" s="55"/>
      <c r="G39" s="95" t="s">
        <v>41</v>
      </c>
      <c r="H39" s="96" t="s">
        <v>42</v>
      </c>
      <c r="I39" s="55"/>
      <c r="J39" s="97">
        <f>SUM(J30:J37)</f>
        <v>0</v>
      </c>
      <c r="K39" s="98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37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37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1:31" s="2" customFormat="1" ht="13.2">
      <c r="A61" s="27"/>
      <c r="B61" s="28"/>
      <c r="C61" s="27"/>
      <c r="D61" s="40" t="s">
        <v>45</v>
      </c>
      <c r="E61" s="30"/>
      <c r="F61" s="99" t="s">
        <v>46</v>
      </c>
      <c r="G61" s="40" t="s">
        <v>45</v>
      </c>
      <c r="H61" s="30"/>
      <c r="I61" s="30"/>
      <c r="J61" s="100" t="s">
        <v>46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1:31" s="2" customFormat="1" ht="13.2">
      <c r="A65" s="27"/>
      <c r="B65" s="28"/>
      <c r="C65" s="27"/>
      <c r="D65" s="38" t="s">
        <v>47</v>
      </c>
      <c r="E65" s="41"/>
      <c r="F65" s="41"/>
      <c r="G65" s="38" t="s">
        <v>48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1:31" s="2" customFormat="1" ht="13.2">
      <c r="A76" s="27"/>
      <c r="B76" s="28"/>
      <c r="C76" s="27"/>
      <c r="D76" s="40" t="s">
        <v>45</v>
      </c>
      <c r="E76" s="30"/>
      <c r="F76" s="99" t="s">
        <v>46</v>
      </c>
      <c r="G76" s="40" t="s">
        <v>45</v>
      </c>
      <c r="H76" s="30"/>
      <c r="I76" s="30"/>
      <c r="J76" s="100" t="s">
        <v>46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" customHeight="1">
      <c r="A82" s="27"/>
      <c r="B82" s="28"/>
      <c r="C82" s="19" t="s">
        <v>84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197" t="str">
        <f>E7</f>
        <v>Sanace stodoly Lanžov</v>
      </c>
      <c r="F85" s="198"/>
      <c r="G85" s="198"/>
      <c r="H85" s="198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28"/>
      <c r="C86" s="24" t="s">
        <v>82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7"/>
      <c r="D87" s="27"/>
      <c r="E87" s="177" t="str">
        <f>E9</f>
        <v>101 - Stodola - sanace</v>
      </c>
      <c r="F87" s="199"/>
      <c r="G87" s="199"/>
      <c r="H87" s="19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28"/>
      <c r="C89" s="24" t="s">
        <v>18</v>
      </c>
      <c r="D89" s="27"/>
      <c r="E89" s="27"/>
      <c r="F89" s="22" t="str">
        <f>F12</f>
        <v xml:space="preserve"> </v>
      </c>
      <c r="G89" s="27"/>
      <c r="H89" s="27"/>
      <c r="I89" s="24" t="s">
        <v>20</v>
      </c>
      <c r="J89" s="50" t="str">
        <f>IF(J12="","",J12)</f>
        <v>2. 10. 2020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15" customHeight="1">
      <c r="A91" s="27"/>
      <c r="B91" s="28"/>
      <c r="C91" s="24" t="s">
        <v>22</v>
      </c>
      <c r="D91" s="27"/>
      <c r="E91" s="27"/>
      <c r="F91" s="22" t="str">
        <f>E15</f>
        <v xml:space="preserve"> </v>
      </c>
      <c r="G91" s="27"/>
      <c r="H91" s="27"/>
      <c r="I91" s="24" t="s">
        <v>26</v>
      </c>
      <c r="J91" s="25" t="str">
        <f>E21</f>
        <v xml:space="preserve"> 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15" customHeight="1">
      <c r="A92" s="27"/>
      <c r="B92" s="28"/>
      <c r="C92" s="24" t="s">
        <v>25</v>
      </c>
      <c r="D92" s="27"/>
      <c r="E92" s="27"/>
      <c r="F92" s="22" t="str">
        <f>IF(E18="","",E18)</f>
        <v xml:space="preserve"> </v>
      </c>
      <c r="G92" s="27"/>
      <c r="H92" s="27"/>
      <c r="I92" s="24" t="s">
        <v>28</v>
      </c>
      <c r="J92" s="25" t="str">
        <f>E24</f>
        <v xml:space="preserve"> 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01" t="s">
        <v>85</v>
      </c>
      <c r="D94" s="93"/>
      <c r="E94" s="93"/>
      <c r="F94" s="93"/>
      <c r="G94" s="93"/>
      <c r="H94" s="93"/>
      <c r="I94" s="93"/>
      <c r="J94" s="102" t="s">
        <v>86</v>
      </c>
      <c r="K94" s="93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8" customHeight="1">
      <c r="A96" s="27"/>
      <c r="B96" s="28"/>
      <c r="C96" s="103" t="s">
        <v>87</v>
      </c>
      <c r="D96" s="27"/>
      <c r="E96" s="27"/>
      <c r="F96" s="27"/>
      <c r="G96" s="27"/>
      <c r="H96" s="27"/>
      <c r="I96" s="27"/>
      <c r="J96" s="66">
        <f>J123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88</v>
      </c>
    </row>
    <row r="97" spans="2:12" s="9" customFormat="1" ht="24.9" customHeight="1">
      <c r="B97" s="104"/>
      <c r="D97" s="105" t="s">
        <v>89</v>
      </c>
      <c r="E97" s="106"/>
      <c r="F97" s="106"/>
      <c r="G97" s="106"/>
      <c r="H97" s="106"/>
      <c r="I97" s="106"/>
      <c r="J97" s="107">
        <f>J124</f>
        <v>0</v>
      </c>
      <c r="L97" s="104"/>
    </row>
    <row r="98" spans="2:12" s="10" customFormat="1" ht="19.95" customHeight="1">
      <c r="B98" s="108"/>
      <c r="D98" s="109" t="s">
        <v>90</v>
      </c>
      <c r="E98" s="110"/>
      <c r="F98" s="110"/>
      <c r="G98" s="110"/>
      <c r="H98" s="110"/>
      <c r="I98" s="110"/>
      <c r="J98" s="111">
        <f>J125</f>
        <v>0</v>
      </c>
      <c r="L98" s="108"/>
    </row>
    <row r="99" spans="2:12" s="10" customFormat="1" ht="19.95" customHeight="1">
      <c r="B99" s="108"/>
      <c r="D99" s="109" t="s">
        <v>91</v>
      </c>
      <c r="E99" s="110"/>
      <c r="F99" s="110"/>
      <c r="G99" s="110"/>
      <c r="H99" s="110"/>
      <c r="I99" s="110"/>
      <c r="J99" s="111">
        <f>J129</f>
        <v>0</v>
      </c>
      <c r="L99" s="108"/>
    </row>
    <row r="100" spans="2:12" s="10" customFormat="1" ht="19.95" customHeight="1">
      <c r="B100" s="108"/>
      <c r="D100" s="109" t="s">
        <v>92</v>
      </c>
      <c r="E100" s="110"/>
      <c r="F100" s="110"/>
      <c r="G100" s="110"/>
      <c r="H100" s="110"/>
      <c r="I100" s="110"/>
      <c r="J100" s="111">
        <f>J166</f>
        <v>0</v>
      </c>
      <c r="L100" s="108"/>
    </row>
    <row r="101" spans="2:12" s="10" customFormat="1" ht="19.95" customHeight="1">
      <c r="B101" s="108"/>
      <c r="D101" s="109" t="s">
        <v>93</v>
      </c>
      <c r="E101" s="110"/>
      <c r="F101" s="110"/>
      <c r="G101" s="110"/>
      <c r="H101" s="110"/>
      <c r="I101" s="110"/>
      <c r="J101" s="111">
        <f>J177</f>
        <v>0</v>
      </c>
      <c r="L101" s="108"/>
    </row>
    <row r="102" spans="2:12" s="9" customFormat="1" ht="24.9" customHeight="1">
      <c r="B102" s="104"/>
      <c r="D102" s="105" t="s">
        <v>94</v>
      </c>
      <c r="E102" s="106"/>
      <c r="F102" s="106"/>
      <c r="G102" s="106"/>
      <c r="H102" s="106"/>
      <c r="I102" s="106"/>
      <c r="J102" s="107">
        <f>J181</f>
        <v>0</v>
      </c>
      <c r="L102" s="104"/>
    </row>
    <row r="103" spans="2:12" s="10" customFormat="1" ht="19.95" customHeight="1">
      <c r="B103" s="108"/>
      <c r="D103" s="109" t="s">
        <v>95</v>
      </c>
      <c r="E103" s="110"/>
      <c r="F103" s="110"/>
      <c r="G103" s="110"/>
      <c r="H103" s="110"/>
      <c r="I103" s="110"/>
      <c r="J103" s="111">
        <f>J182</f>
        <v>0</v>
      </c>
      <c r="L103" s="108"/>
    </row>
    <row r="104" spans="1:31" s="2" customFormat="1" ht="21.75" customHeight="1">
      <c r="A104" s="27"/>
      <c r="B104" s="28"/>
      <c r="C104" s="27"/>
      <c r="D104" s="27"/>
      <c r="E104" s="27"/>
      <c r="F104" s="27"/>
      <c r="G104" s="27"/>
      <c r="H104" s="27"/>
      <c r="I104" s="27"/>
      <c r="J104" s="27"/>
      <c r="K104" s="27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6.9" customHeight="1">
      <c r="A105" s="27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9" spans="1:31" s="2" customFormat="1" ht="6.9" customHeight="1">
      <c r="A109" s="27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24.9" customHeight="1">
      <c r="A110" s="27"/>
      <c r="B110" s="28"/>
      <c r="C110" s="19" t="s">
        <v>96</v>
      </c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6.9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customHeight="1">
      <c r="A112" s="27"/>
      <c r="B112" s="28"/>
      <c r="C112" s="24" t="s">
        <v>14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6.5" customHeight="1">
      <c r="A113" s="27"/>
      <c r="B113" s="28"/>
      <c r="C113" s="27"/>
      <c r="D113" s="27"/>
      <c r="E113" s="197" t="str">
        <f>E7</f>
        <v>Sanace stodoly Lanžov</v>
      </c>
      <c r="F113" s="198"/>
      <c r="G113" s="198"/>
      <c r="H113" s="198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12" customHeight="1">
      <c r="A114" s="27"/>
      <c r="B114" s="28"/>
      <c r="C114" s="24" t="s">
        <v>82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6.5" customHeight="1">
      <c r="A115" s="27"/>
      <c r="B115" s="28"/>
      <c r="C115" s="27"/>
      <c r="D115" s="27"/>
      <c r="E115" s="177" t="str">
        <f>E9</f>
        <v>101 - Stodola - sanace</v>
      </c>
      <c r="F115" s="199"/>
      <c r="G115" s="199"/>
      <c r="H115" s="199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6.9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18</v>
      </c>
      <c r="D117" s="27"/>
      <c r="E117" s="27"/>
      <c r="F117" s="22" t="str">
        <f>F12</f>
        <v xml:space="preserve"> </v>
      </c>
      <c r="G117" s="27"/>
      <c r="H117" s="27"/>
      <c r="I117" s="24" t="s">
        <v>20</v>
      </c>
      <c r="J117" s="50" t="str">
        <f>IF(J12="","",J12)</f>
        <v>2. 10. 2020</v>
      </c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5.15" customHeight="1">
      <c r="A119" s="27"/>
      <c r="B119" s="28"/>
      <c r="C119" s="24" t="s">
        <v>22</v>
      </c>
      <c r="D119" s="27"/>
      <c r="E119" s="27"/>
      <c r="F119" s="22" t="str">
        <f>E15</f>
        <v xml:space="preserve"> </v>
      </c>
      <c r="G119" s="27"/>
      <c r="H119" s="27"/>
      <c r="I119" s="24" t="s">
        <v>26</v>
      </c>
      <c r="J119" s="25" t="str">
        <f>E21</f>
        <v xml:space="preserve"> </v>
      </c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5.15" customHeight="1">
      <c r="A120" s="27"/>
      <c r="B120" s="28"/>
      <c r="C120" s="24" t="s">
        <v>25</v>
      </c>
      <c r="D120" s="27"/>
      <c r="E120" s="27"/>
      <c r="F120" s="22" t="str">
        <f>IF(E18="","",E18)</f>
        <v xml:space="preserve"> </v>
      </c>
      <c r="G120" s="27"/>
      <c r="H120" s="27"/>
      <c r="I120" s="24" t="s">
        <v>28</v>
      </c>
      <c r="J120" s="25" t="str">
        <f>E24</f>
        <v xml:space="preserve"> </v>
      </c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0.3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1" customFormat="1" ht="29.25" customHeight="1">
      <c r="A122" s="112"/>
      <c r="B122" s="113"/>
      <c r="C122" s="114" t="s">
        <v>97</v>
      </c>
      <c r="D122" s="115" t="s">
        <v>55</v>
      </c>
      <c r="E122" s="115" t="s">
        <v>51</v>
      </c>
      <c r="F122" s="115" t="s">
        <v>52</v>
      </c>
      <c r="G122" s="115" t="s">
        <v>98</v>
      </c>
      <c r="H122" s="115" t="s">
        <v>99</v>
      </c>
      <c r="I122" s="115" t="s">
        <v>100</v>
      </c>
      <c r="J122" s="115" t="s">
        <v>86</v>
      </c>
      <c r="K122" s="116" t="s">
        <v>101</v>
      </c>
      <c r="L122" s="117"/>
      <c r="M122" s="57" t="s">
        <v>1</v>
      </c>
      <c r="N122" s="58" t="s">
        <v>34</v>
      </c>
      <c r="O122" s="58" t="s">
        <v>102</v>
      </c>
      <c r="P122" s="58" t="s">
        <v>103</v>
      </c>
      <c r="Q122" s="58" t="s">
        <v>104</v>
      </c>
      <c r="R122" s="58" t="s">
        <v>105</v>
      </c>
      <c r="S122" s="58" t="s">
        <v>106</v>
      </c>
      <c r="T122" s="59" t="s">
        <v>107</v>
      </c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</row>
    <row r="123" spans="1:63" s="2" customFormat="1" ht="22.8" customHeight="1">
      <c r="A123" s="27"/>
      <c r="B123" s="28"/>
      <c r="C123" s="64" t="s">
        <v>108</v>
      </c>
      <c r="D123" s="27"/>
      <c r="E123" s="27"/>
      <c r="F123" s="27"/>
      <c r="G123" s="27"/>
      <c r="H123" s="27"/>
      <c r="I123" s="27"/>
      <c r="J123" s="118">
        <f>BK123</f>
        <v>0</v>
      </c>
      <c r="K123" s="27"/>
      <c r="L123" s="28"/>
      <c r="M123" s="60"/>
      <c r="N123" s="51"/>
      <c r="O123" s="61"/>
      <c r="P123" s="119">
        <f>P124+P181</f>
        <v>1176.3615069999998</v>
      </c>
      <c r="Q123" s="61"/>
      <c r="R123" s="119">
        <f>R124+R181</f>
        <v>19.347252</v>
      </c>
      <c r="S123" s="61"/>
      <c r="T123" s="120">
        <f>T124+T181</f>
        <v>21.869899999999998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T123" s="15" t="s">
        <v>69</v>
      </c>
      <c r="AU123" s="15" t="s">
        <v>88</v>
      </c>
      <c r="BK123" s="121">
        <f>BK124+BK181</f>
        <v>0</v>
      </c>
    </row>
    <row r="124" spans="2:63" s="12" customFormat="1" ht="25.95" customHeight="1">
      <c r="B124" s="122"/>
      <c r="D124" s="123" t="s">
        <v>69</v>
      </c>
      <c r="E124" s="124" t="s">
        <v>109</v>
      </c>
      <c r="F124" s="124" t="s">
        <v>110</v>
      </c>
      <c r="J124" s="125">
        <f>BK124</f>
        <v>0</v>
      </c>
      <c r="L124" s="122"/>
      <c r="M124" s="126"/>
      <c r="N124" s="127"/>
      <c r="O124" s="127"/>
      <c r="P124" s="128">
        <f>P125+P129+P166+P177</f>
        <v>1176.3615069999998</v>
      </c>
      <c r="Q124" s="127"/>
      <c r="R124" s="128">
        <f>R125+R129+R166+R177</f>
        <v>19.347252</v>
      </c>
      <c r="S124" s="127"/>
      <c r="T124" s="129">
        <f>T125+T129+T166+T177</f>
        <v>21.869899999999998</v>
      </c>
      <c r="AR124" s="123" t="s">
        <v>78</v>
      </c>
      <c r="AT124" s="130" t="s">
        <v>69</v>
      </c>
      <c r="AU124" s="130" t="s">
        <v>70</v>
      </c>
      <c r="AY124" s="123" t="s">
        <v>111</v>
      </c>
      <c r="BK124" s="131">
        <f>BK125+BK129+BK166+BK177</f>
        <v>0</v>
      </c>
    </row>
    <row r="125" spans="2:63" s="12" customFormat="1" ht="22.8" customHeight="1">
      <c r="B125" s="122"/>
      <c r="D125" s="123" t="s">
        <v>69</v>
      </c>
      <c r="E125" s="132" t="s">
        <v>112</v>
      </c>
      <c r="F125" s="132" t="s">
        <v>113</v>
      </c>
      <c r="J125" s="133">
        <f>BK125</f>
        <v>0</v>
      </c>
      <c r="L125" s="122"/>
      <c r="M125" s="126"/>
      <c r="N125" s="127"/>
      <c r="O125" s="127"/>
      <c r="P125" s="128">
        <f>SUM(P126:P128)</f>
        <v>5.16</v>
      </c>
      <c r="Q125" s="127"/>
      <c r="R125" s="128">
        <f>SUM(R126:R128)</f>
        <v>4.90658</v>
      </c>
      <c r="S125" s="127"/>
      <c r="T125" s="129">
        <f>SUM(T126:T128)</f>
        <v>0</v>
      </c>
      <c r="AR125" s="123" t="s">
        <v>78</v>
      </c>
      <c r="AT125" s="130" t="s">
        <v>69</v>
      </c>
      <c r="AU125" s="130" t="s">
        <v>78</v>
      </c>
      <c r="AY125" s="123" t="s">
        <v>111</v>
      </c>
      <c r="BK125" s="131">
        <f>SUM(BK126:BK128)</f>
        <v>0</v>
      </c>
    </row>
    <row r="126" spans="1:65" s="2" customFormat="1" ht="14.4" customHeight="1">
      <c r="A126" s="27"/>
      <c r="B126" s="134"/>
      <c r="C126" s="135" t="s">
        <v>114</v>
      </c>
      <c r="D126" s="135" t="s">
        <v>115</v>
      </c>
      <c r="E126" s="136" t="s">
        <v>116</v>
      </c>
      <c r="F126" s="137" t="s">
        <v>117</v>
      </c>
      <c r="G126" s="138" t="s">
        <v>118</v>
      </c>
      <c r="H126" s="139">
        <v>2</v>
      </c>
      <c r="I126" s="140"/>
      <c r="J126" s="140">
        <f>ROUND(I126*H126,2)</f>
        <v>0</v>
      </c>
      <c r="K126" s="137" t="s">
        <v>119</v>
      </c>
      <c r="L126" s="28"/>
      <c r="M126" s="141" t="s">
        <v>1</v>
      </c>
      <c r="N126" s="142" t="s">
        <v>35</v>
      </c>
      <c r="O126" s="143">
        <v>2.58</v>
      </c>
      <c r="P126" s="143">
        <f>O126*H126</f>
        <v>5.16</v>
      </c>
      <c r="Q126" s="143">
        <v>2.45329</v>
      </c>
      <c r="R126" s="143">
        <f>Q126*H126</f>
        <v>4.90658</v>
      </c>
      <c r="S126" s="143">
        <v>0</v>
      </c>
      <c r="T126" s="144">
        <f>S126*H126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45" t="s">
        <v>120</v>
      </c>
      <c r="AT126" s="145" t="s">
        <v>115</v>
      </c>
      <c r="AU126" s="145" t="s">
        <v>80</v>
      </c>
      <c r="AY126" s="15" t="s">
        <v>111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5" t="s">
        <v>78</v>
      </c>
      <c r="BK126" s="146">
        <f>ROUND(I126*H126,2)</f>
        <v>0</v>
      </c>
      <c r="BL126" s="15" t="s">
        <v>120</v>
      </c>
      <c r="BM126" s="145" t="s">
        <v>121</v>
      </c>
    </row>
    <row r="127" spans="1:47" s="2" customFormat="1" ht="10.2">
      <c r="A127" s="27"/>
      <c r="B127" s="28"/>
      <c r="C127" s="27"/>
      <c r="D127" s="147" t="s">
        <v>122</v>
      </c>
      <c r="E127" s="27"/>
      <c r="F127" s="148" t="s">
        <v>123</v>
      </c>
      <c r="G127" s="27"/>
      <c r="H127" s="27"/>
      <c r="I127" s="27"/>
      <c r="J127" s="27"/>
      <c r="K127" s="27"/>
      <c r="L127" s="28"/>
      <c r="M127" s="149"/>
      <c r="N127" s="150"/>
      <c r="O127" s="53"/>
      <c r="P127" s="53"/>
      <c r="Q127" s="53"/>
      <c r="R127" s="53"/>
      <c r="S127" s="53"/>
      <c r="T127" s="54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T127" s="15" t="s">
        <v>122</v>
      </c>
      <c r="AU127" s="15" t="s">
        <v>80</v>
      </c>
    </row>
    <row r="128" spans="1:47" s="2" customFormat="1" ht="105.6">
      <c r="A128" s="27"/>
      <c r="B128" s="28"/>
      <c r="C128" s="27"/>
      <c r="D128" s="147" t="s">
        <v>124</v>
      </c>
      <c r="E128" s="27"/>
      <c r="F128" s="151" t="s">
        <v>125</v>
      </c>
      <c r="G128" s="27"/>
      <c r="H128" s="27"/>
      <c r="I128" s="27"/>
      <c r="J128" s="27"/>
      <c r="K128" s="27"/>
      <c r="L128" s="28"/>
      <c r="M128" s="149"/>
      <c r="N128" s="150"/>
      <c r="O128" s="53"/>
      <c r="P128" s="53"/>
      <c r="Q128" s="53"/>
      <c r="R128" s="53"/>
      <c r="S128" s="53"/>
      <c r="T128" s="54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T128" s="15" t="s">
        <v>124</v>
      </c>
      <c r="AU128" s="15" t="s">
        <v>80</v>
      </c>
    </row>
    <row r="129" spans="2:63" s="12" customFormat="1" ht="22.8" customHeight="1">
      <c r="B129" s="122"/>
      <c r="D129" s="123" t="s">
        <v>69</v>
      </c>
      <c r="E129" s="132" t="s">
        <v>126</v>
      </c>
      <c r="F129" s="132" t="s">
        <v>127</v>
      </c>
      <c r="J129" s="133">
        <f>BK129</f>
        <v>0</v>
      </c>
      <c r="L129" s="122"/>
      <c r="M129" s="126"/>
      <c r="N129" s="127"/>
      <c r="O129" s="127"/>
      <c r="P129" s="128">
        <f>SUM(P130:P165)</f>
        <v>1151.0782</v>
      </c>
      <c r="Q129" s="127"/>
      <c r="R129" s="128">
        <f>SUM(R130:R165)</f>
        <v>14.440672000000001</v>
      </c>
      <c r="S129" s="127"/>
      <c r="T129" s="129">
        <f>SUM(T130:T165)</f>
        <v>21.869899999999998</v>
      </c>
      <c r="AR129" s="123" t="s">
        <v>78</v>
      </c>
      <c r="AT129" s="130" t="s">
        <v>69</v>
      </c>
      <c r="AU129" s="130" t="s">
        <v>78</v>
      </c>
      <c r="AY129" s="123" t="s">
        <v>111</v>
      </c>
      <c r="BK129" s="131">
        <f>SUM(BK130:BK165)</f>
        <v>0</v>
      </c>
    </row>
    <row r="130" spans="1:65" s="2" customFormat="1" ht="14.4" customHeight="1">
      <c r="A130" s="27"/>
      <c r="B130" s="134"/>
      <c r="C130" s="135" t="s">
        <v>128</v>
      </c>
      <c r="D130" s="135" t="s">
        <v>115</v>
      </c>
      <c r="E130" s="136" t="s">
        <v>129</v>
      </c>
      <c r="F130" s="137" t="s">
        <v>130</v>
      </c>
      <c r="G130" s="138" t="s">
        <v>131</v>
      </c>
      <c r="H130" s="139">
        <v>200</v>
      </c>
      <c r="I130" s="140"/>
      <c r="J130" s="140">
        <f>ROUND(I130*H130,2)</f>
        <v>0</v>
      </c>
      <c r="K130" s="137" t="s">
        <v>119</v>
      </c>
      <c r="L130" s="28"/>
      <c r="M130" s="141" t="s">
        <v>1</v>
      </c>
      <c r="N130" s="142" t="s">
        <v>35</v>
      </c>
      <c r="O130" s="143">
        <v>0.14</v>
      </c>
      <c r="P130" s="143">
        <f>O130*H130</f>
        <v>28.000000000000004</v>
      </c>
      <c r="Q130" s="143">
        <v>0</v>
      </c>
      <c r="R130" s="143">
        <f>Q130*H130</f>
        <v>0</v>
      </c>
      <c r="S130" s="143">
        <v>0</v>
      </c>
      <c r="T130" s="144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45" t="s">
        <v>120</v>
      </c>
      <c r="AT130" s="145" t="s">
        <v>115</v>
      </c>
      <c r="AU130" s="145" t="s">
        <v>80</v>
      </c>
      <c r="AY130" s="15" t="s">
        <v>111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5" t="s">
        <v>78</v>
      </c>
      <c r="BK130" s="146">
        <f>ROUND(I130*H130,2)</f>
        <v>0</v>
      </c>
      <c r="BL130" s="15" t="s">
        <v>120</v>
      </c>
      <c r="BM130" s="145" t="s">
        <v>132</v>
      </c>
    </row>
    <row r="131" spans="1:47" s="2" customFormat="1" ht="19.2">
      <c r="A131" s="27"/>
      <c r="B131" s="28"/>
      <c r="C131" s="27"/>
      <c r="D131" s="147" t="s">
        <v>122</v>
      </c>
      <c r="E131" s="27"/>
      <c r="F131" s="148" t="s">
        <v>133</v>
      </c>
      <c r="G131" s="27"/>
      <c r="H131" s="27"/>
      <c r="I131" s="27"/>
      <c r="J131" s="27"/>
      <c r="K131" s="27"/>
      <c r="L131" s="28"/>
      <c r="M131" s="149"/>
      <c r="N131" s="150"/>
      <c r="O131" s="53"/>
      <c r="P131" s="53"/>
      <c r="Q131" s="53"/>
      <c r="R131" s="53"/>
      <c r="S131" s="53"/>
      <c r="T131" s="54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T131" s="15" t="s">
        <v>122</v>
      </c>
      <c r="AU131" s="15" t="s">
        <v>80</v>
      </c>
    </row>
    <row r="132" spans="1:47" s="2" customFormat="1" ht="38.4">
      <c r="A132" s="27"/>
      <c r="B132" s="28"/>
      <c r="C132" s="27"/>
      <c r="D132" s="147" t="s">
        <v>124</v>
      </c>
      <c r="E132" s="27"/>
      <c r="F132" s="151" t="s">
        <v>134</v>
      </c>
      <c r="G132" s="27"/>
      <c r="H132" s="27"/>
      <c r="I132" s="27"/>
      <c r="J132" s="27"/>
      <c r="K132" s="27"/>
      <c r="L132" s="28"/>
      <c r="M132" s="149"/>
      <c r="N132" s="150"/>
      <c r="O132" s="53"/>
      <c r="P132" s="53"/>
      <c r="Q132" s="53"/>
      <c r="R132" s="53"/>
      <c r="S132" s="53"/>
      <c r="T132" s="54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T132" s="15" t="s">
        <v>124</v>
      </c>
      <c r="AU132" s="15" t="s">
        <v>80</v>
      </c>
    </row>
    <row r="133" spans="1:65" s="2" customFormat="1" ht="14.4" customHeight="1">
      <c r="A133" s="27"/>
      <c r="B133" s="134"/>
      <c r="C133" s="135" t="s">
        <v>135</v>
      </c>
      <c r="D133" s="135" t="s">
        <v>115</v>
      </c>
      <c r="E133" s="136" t="s">
        <v>136</v>
      </c>
      <c r="F133" s="137" t="s">
        <v>137</v>
      </c>
      <c r="G133" s="138" t="s">
        <v>131</v>
      </c>
      <c r="H133" s="139">
        <v>200</v>
      </c>
      <c r="I133" s="140"/>
      <c r="J133" s="140">
        <f>ROUND(I133*H133,2)</f>
        <v>0</v>
      </c>
      <c r="K133" s="137" t="s">
        <v>119</v>
      </c>
      <c r="L133" s="28"/>
      <c r="M133" s="141" t="s">
        <v>1</v>
      </c>
      <c r="N133" s="142" t="s">
        <v>35</v>
      </c>
      <c r="O133" s="143">
        <v>0</v>
      </c>
      <c r="P133" s="143">
        <f>O133*H133</f>
        <v>0</v>
      </c>
      <c r="Q133" s="143">
        <v>0</v>
      </c>
      <c r="R133" s="143">
        <f>Q133*H133</f>
        <v>0</v>
      </c>
      <c r="S133" s="143">
        <v>0</v>
      </c>
      <c r="T133" s="144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45" t="s">
        <v>120</v>
      </c>
      <c r="AT133" s="145" t="s">
        <v>115</v>
      </c>
      <c r="AU133" s="145" t="s">
        <v>80</v>
      </c>
      <c r="AY133" s="15" t="s">
        <v>111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5" t="s">
        <v>78</v>
      </c>
      <c r="BK133" s="146">
        <f>ROUND(I133*H133,2)</f>
        <v>0</v>
      </c>
      <c r="BL133" s="15" t="s">
        <v>120</v>
      </c>
      <c r="BM133" s="145" t="s">
        <v>138</v>
      </c>
    </row>
    <row r="134" spans="1:47" s="2" customFormat="1" ht="19.2">
      <c r="A134" s="27"/>
      <c r="B134" s="28"/>
      <c r="C134" s="27"/>
      <c r="D134" s="147" t="s">
        <v>122</v>
      </c>
      <c r="E134" s="27"/>
      <c r="F134" s="148" t="s">
        <v>139</v>
      </c>
      <c r="G134" s="27"/>
      <c r="H134" s="27"/>
      <c r="I134" s="27"/>
      <c r="J134" s="27"/>
      <c r="K134" s="27"/>
      <c r="L134" s="28"/>
      <c r="M134" s="149"/>
      <c r="N134" s="150"/>
      <c r="O134" s="53"/>
      <c r="P134" s="53"/>
      <c r="Q134" s="53"/>
      <c r="R134" s="53"/>
      <c r="S134" s="53"/>
      <c r="T134" s="54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T134" s="15" t="s">
        <v>122</v>
      </c>
      <c r="AU134" s="15" t="s">
        <v>80</v>
      </c>
    </row>
    <row r="135" spans="1:47" s="2" customFormat="1" ht="38.4">
      <c r="A135" s="27"/>
      <c r="B135" s="28"/>
      <c r="C135" s="27"/>
      <c r="D135" s="147" t="s">
        <v>124</v>
      </c>
      <c r="E135" s="27"/>
      <c r="F135" s="151" t="s">
        <v>134</v>
      </c>
      <c r="G135" s="27"/>
      <c r="H135" s="27"/>
      <c r="I135" s="27"/>
      <c r="J135" s="27"/>
      <c r="K135" s="27"/>
      <c r="L135" s="28"/>
      <c r="M135" s="149"/>
      <c r="N135" s="150"/>
      <c r="O135" s="53"/>
      <c r="P135" s="53"/>
      <c r="Q135" s="53"/>
      <c r="R135" s="53"/>
      <c r="S135" s="53"/>
      <c r="T135" s="54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T135" s="15" t="s">
        <v>124</v>
      </c>
      <c r="AU135" s="15" t="s">
        <v>80</v>
      </c>
    </row>
    <row r="136" spans="1:65" s="2" customFormat="1" ht="14.4" customHeight="1">
      <c r="A136" s="27"/>
      <c r="B136" s="134"/>
      <c r="C136" s="135" t="s">
        <v>140</v>
      </c>
      <c r="D136" s="135" t="s">
        <v>115</v>
      </c>
      <c r="E136" s="136" t="s">
        <v>141</v>
      </c>
      <c r="F136" s="137" t="s">
        <v>142</v>
      </c>
      <c r="G136" s="138" t="s">
        <v>131</v>
      </c>
      <c r="H136" s="139">
        <v>200</v>
      </c>
      <c r="I136" s="140"/>
      <c r="J136" s="140">
        <f>ROUND(I136*H136,2)</f>
        <v>0</v>
      </c>
      <c r="K136" s="137" t="s">
        <v>119</v>
      </c>
      <c r="L136" s="28"/>
      <c r="M136" s="141" t="s">
        <v>1</v>
      </c>
      <c r="N136" s="142" t="s">
        <v>35</v>
      </c>
      <c r="O136" s="143">
        <v>0.087</v>
      </c>
      <c r="P136" s="143">
        <f>O136*H136</f>
        <v>17.4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45" t="s">
        <v>120</v>
      </c>
      <c r="AT136" s="145" t="s">
        <v>115</v>
      </c>
      <c r="AU136" s="145" t="s">
        <v>80</v>
      </c>
      <c r="AY136" s="15" t="s">
        <v>111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5" t="s">
        <v>78</v>
      </c>
      <c r="BK136" s="146">
        <f>ROUND(I136*H136,2)</f>
        <v>0</v>
      </c>
      <c r="BL136" s="15" t="s">
        <v>120</v>
      </c>
      <c r="BM136" s="145" t="s">
        <v>143</v>
      </c>
    </row>
    <row r="137" spans="1:47" s="2" customFormat="1" ht="19.2">
      <c r="A137" s="27"/>
      <c r="B137" s="28"/>
      <c r="C137" s="27"/>
      <c r="D137" s="147" t="s">
        <v>122</v>
      </c>
      <c r="E137" s="27"/>
      <c r="F137" s="148" t="s">
        <v>144</v>
      </c>
      <c r="G137" s="27"/>
      <c r="H137" s="27"/>
      <c r="I137" s="27"/>
      <c r="J137" s="27"/>
      <c r="K137" s="27"/>
      <c r="L137" s="28"/>
      <c r="M137" s="149"/>
      <c r="N137" s="150"/>
      <c r="O137" s="53"/>
      <c r="P137" s="53"/>
      <c r="Q137" s="53"/>
      <c r="R137" s="53"/>
      <c r="S137" s="53"/>
      <c r="T137" s="54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T137" s="15" t="s">
        <v>122</v>
      </c>
      <c r="AU137" s="15" t="s">
        <v>80</v>
      </c>
    </row>
    <row r="138" spans="1:47" s="2" customFormat="1" ht="19.2">
      <c r="A138" s="27"/>
      <c r="B138" s="28"/>
      <c r="C138" s="27"/>
      <c r="D138" s="147" t="s">
        <v>124</v>
      </c>
      <c r="E138" s="27"/>
      <c r="F138" s="151" t="s">
        <v>145</v>
      </c>
      <c r="G138" s="27"/>
      <c r="H138" s="27"/>
      <c r="I138" s="27"/>
      <c r="J138" s="27"/>
      <c r="K138" s="27"/>
      <c r="L138" s="28"/>
      <c r="M138" s="149"/>
      <c r="N138" s="150"/>
      <c r="O138" s="53"/>
      <c r="P138" s="53"/>
      <c r="Q138" s="53"/>
      <c r="R138" s="53"/>
      <c r="S138" s="53"/>
      <c r="T138" s="54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T138" s="15" t="s">
        <v>124</v>
      </c>
      <c r="AU138" s="15" t="s">
        <v>80</v>
      </c>
    </row>
    <row r="139" spans="1:65" s="2" customFormat="1" ht="14.4" customHeight="1">
      <c r="A139" s="27"/>
      <c r="B139" s="134"/>
      <c r="C139" s="135" t="s">
        <v>146</v>
      </c>
      <c r="D139" s="135" t="s">
        <v>115</v>
      </c>
      <c r="E139" s="136" t="s">
        <v>147</v>
      </c>
      <c r="F139" s="137" t="s">
        <v>148</v>
      </c>
      <c r="G139" s="138" t="s">
        <v>118</v>
      </c>
      <c r="H139" s="139">
        <v>2</v>
      </c>
      <c r="I139" s="140"/>
      <c r="J139" s="140">
        <f>ROUND(I139*H139,2)</f>
        <v>0</v>
      </c>
      <c r="K139" s="137" t="s">
        <v>119</v>
      </c>
      <c r="L139" s="28"/>
      <c r="M139" s="141" t="s">
        <v>1</v>
      </c>
      <c r="N139" s="142" t="s">
        <v>35</v>
      </c>
      <c r="O139" s="143">
        <v>7.195</v>
      </c>
      <c r="P139" s="143">
        <f>O139*H139</f>
        <v>14.39</v>
      </c>
      <c r="Q139" s="143">
        <v>0</v>
      </c>
      <c r="R139" s="143">
        <f>Q139*H139</f>
        <v>0</v>
      </c>
      <c r="S139" s="143">
        <v>2.2</v>
      </c>
      <c r="T139" s="144">
        <f>S139*H139</f>
        <v>4.4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45" t="s">
        <v>120</v>
      </c>
      <c r="AT139" s="145" t="s">
        <v>115</v>
      </c>
      <c r="AU139" s="145" t="s">
        <v>80</v>
      </c>
      <c r="AY139" s="15" t="s">
        <v>111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5" t="s">
        <v>78</v>
      </c>
      <c r="BK139" s="146">
        <f>ROUND(I139*H139,2)</f>
        <v>0</v>
      </c>
      <c r="BL139" s="15" t="s">
        <v>120</v>
      </c>
      <c r="BM139" s="145" t="s">
        <v>149</v>
      </c>
    </row>
    <row r="140" spans="1:47" s="2" customFormat="1" ht="10.2">
      <c r="A140" s="27"/>
      <c r="B140" s="28"/>
      <c r="C140" s="27"/>
      <c r="D140" s="147" t="s">
        <v>122</v>
      </c>
      <c r="E140" s="27"/>
      <c r="F140" s="148" t="s">
        <v>150</v>
      </c>
      <c r="G140" s="27"/>
      <c r="H140" s="27"/>
      <c r="I140" s="27"/>
      <c r="J140" s="27"/>
      <c r="K140" s="27"/>
      <c r="L140" s="28"/>
      <c r="M140" s="149"/>
      <c r="N140" s="150"/>
      <c r="O140" s="53"/>
      <c r="P140" s="53"/>
      <c r="Q140" s="53"/>
      <c r="R140" s="53"/>
      <c r="S140" s="53"/>
      <c r="T140" s="54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T140" s="15" t="s">
        <v>122</v>
      </c>
      <c r="AU140" s="15" t="s">
        <v>80</v>
      </c>
    </row>
    <row r="141" spans="1:65" s="2" customFormat="1" ht="14.4" customHeight="1">
      <c r="A141" s="27"/>
      <c r="B141" s="134"/>
      <c r="C141" s="135" t="s">
        <v>151</v>
      </c>
      <c r="D141" s="135" t="s">
        <v>115</v>
      </c>
      <c r="E141" s="136" t="s">
        <v>152</v>
      </c>
      <c r="F141" s="137" t="s">
        <v>153</v>
      </c>
      <c r="G141" s="138" t="s">
        <v>131</v>
      </c>
      <c r="H141" s="139">
        <v>195</v>
      </c>
      <c r="I141" s="140"/>
      <c r="J141" s="140">
        <f>ROUND(I141*H141,2)</f>
        <v>0</v>
      </c>
      <c r="K141" s="137" t="s">
        <v>119</v>
      </c>
      <c r="L141" s="28"/>
      <c r="M141" s="141" t="s">
        <v>1</v>
      </c>
      <c r="N141" s="142" t="s">
        <v>35</v>
      </c>
      <c r="O141" s="143">
        <v>0.273</v>
      </c>
      <c r="P141" s="143">
        <f>O141*H141</f>
        <v>53.23500000000001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45" t="s">
        <v>120</v>
      </c>
      <c r="AT141" s="145" t="s">
        <v>115</v>
      </c>
      <c r="AU141" s="145" t="s">
        <v>80</v>
      </c>
      <c r="AY141" s="15" t="s">
        <v>111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5" t="s">
        <v>78</v>
      </c>
      <c r="BK141" s="146">
        <f>ROUND(I141*H141,2)</f>
        <v>0</v>
      </c>
      <c r="BL141" s="15" t="s">
        <v>120</v>
      </c>
      <c r="BM141" s="145" t="s">
        <v>154</v>
      </c>
    </row>
    <row r="142" spans="1:47" s="2" customFormat="1" ht="10.2">
      <c r="A142" s="27"/>
      <c r="B142" s="28"/>
      <c r="C142" s="27"/>
      <c r="D142" s="147" t="s">
        <v>122</v>
      </c>
      <c r="E142" s="27"/>
      <c r="F142" s="148" t="s">
        <v>153</v>
      </c>
      <c r="G142" s="27"/>
      <c r="H142" s="27"/>
      <c r="I142" s="27"/>
      <c r="J142" s="27"/>
      <c r="K142" s="27"/>
      <c r="L142" s="28"/>
      <c r="M142" s="149"/>
      <c r="N142" s="150"/>
      <c r="O142" s="53"/>
      <c r="P142" s="53"/>
      <c r="Q142" s="53"/>
      <c r="R142" s="53"/>
      <c r="S142" s="53"/>
      <c r="T142" s="54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T142" s="15" t="s">
        <v>122</v>
      </c>
      <c r="AU142" s="15" t="s">
        <v>80</v>
      </c>
    </row>
    <row r="143" spans="1:47" s="2" customFormat="1" ht="38.4">
      <c r="A143" s="27"/>
      <c r="B143" s="28"/>
      <c r="C143" s="27"/>
      <c r="D143" s="147" t="s">
        <v>124</v>
      </c>
      <c r="E143" s="27"/>
      <c r="F143" s="151" t="s">
        <v>155</v>
      </c>
      <c r="G143" s="27"/>
      <c r="H143" s="27"/>
      <c r="I143" s="27"/>
      <c r="J143" s="27"/>
      <c r="K143" s="27"/>
      <c r="L143" s="28"/>
      <c r="M143" s="149"/>
      <c r="N143" s="150"/>
      <c r="O143" s="53"/>
      <c r="P143" s="53"/>
      <c r="Q143" s="53"/>
      <c r="R143" s="53"/>
      <c r="S143" s="53"/>
      <c r="T143" s="54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T143" s="15" t="s">
        <v>124</v>
      </c>
      <c r="AU143" s="15" t="s">
        <v>80</v>
      </c>
    </row>
    <row r="144" spans="2:51" s="13" customFormat="1" ht="10.2">
      <c r="B144" s="152"/>
      <c r="D144" s="147" t="s">
        <v>156</v>
      </c>
      <c r="E144" s="153" t="s">
        <v>1</v>
      </c>
      <c r="F144" s="154" t="s">
        <v>157</v>
      </c>
      <c r="H144" s="155">
        <v>195</v>
      </c>
      <c r="L144" s="152"/>
      <c r="M144" s="156"/>
      <c r="N144" s="157"/>
      <c r="O144" s="157"/>
      <c r="P144" s="157"/>
      <c r="Q144" s="157"/>
      <c r="R144" s="157"/>
      <c r="S144" s="157"/>
      <c r="T144" s="158"/>
      <c r="AT144" s="153" t="s">
        <v>156</v>
      </c>
      <c r="AU144" s="153" t="s">
        <v>80</v>
      </c>
      <c r="AV144" s="13" t="s">
        <v>80</v>
      </c>
      <c r="AW144" s="13" t="s">
        <v>27</v>
      </c>
      <c r="AX144" s="13" t="s">
        <v>78</v>
      </c>
      <c r="AY144" s="153" t="s">
        <v>111</v>
      </c>
    </row>
    <row r="145" spans="1:65" s="2" customFormat="1" ht="14.4" customHeight="1">
      <c r="A145" s="27"/>
      <c r="B145" s="134"/>
      <c r="C145" s="135" t="s">
        <v>126</v>
      </c>
      <c r="D145" s="135" t="s">
        <v>115</v>
      </c>
      <c r="E145" s="136" t="s">
        <v>158</v>
      </c>
      <c r="F145" s="137" t="s">
        <v>159</v>
      </c>
      <c r="G145" s="138" t="s">
        <v>131</v>
      </c>
      <c r="H145" s="139">
        <v>129</v>
      </c>
      <c r="I145" s="140"/>
      <c r="J145" s="140">
        <f>ROUND(I145*H145,2)</f>
        <v>0</v>
      </c>
      <c r="K145" s="137" t="s">
        <v>119</v>
      </c>
      <c r="L145" s="28"/>
      <c r="M145" s="141" t="s">
        <v>1</v>
      </c>
      <c r="N145" s="142" t="s">
        <v>35</v>
      </c>
      <c r="O145" s="143">
        <v>1.467</v>
      </c>
      <c r="P145" s="143">
        <f>O145*H145</f>
        <v>189.24300000000002</v>
      </c>
      <c r="Q145" s="143">
        <v>0</v>
      </c>
      <c r="R145" s="143">
        <f>Q145*H145</f>
        <v>0</v>
      </c>
      <c r="S145" s="143">
        <v>0.0395</v>
      </c>
      <c r="T145" s="144">
        <f>S145*H145</f>
        <v>5.0955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45" t="s">
        <v>120</v>
      </c>
      <c r="AT145" s="145" t="s">
        <v>115</v>
      </c>
      <c r="AU145" s="145" t="s">
        <v>80</v>
      </c>
      <c r="AY145" s="15" t="s">
        <v>111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5" t="s">
        <v>78</v>
      </c>
      <c r="BK145" s="146">
        <f>ROUND(I145*H145,2)</f>
        <v>0</v>
      </c>
      <c r="BL145" s="15" t="s">
        <v>120</v>
      </c>
      <c r="BM145" s="145" t="s">
        <v>160</v>
      </c>
    </row>
    <row r="146" spans="1:47" s="2" customFormat="1" ht="19.2">
      <c r="A146" s="27"/>
      <c r="B146" s="28"/>
      <c r="C146" s="27"/>
      <c r="D146" s="147" t="s">
        <v>122</v>
      </c>
      <c r="E146" s="27"/>
      <c r="F146" s="148" t="s">
        <v>161</v>
      </c>
      <c r="G146" s="27"/>
      <c r="H146" s="27"/>
      <c r="I146" s="27"/>
      <c r="J146" s="27"/>
      <c r="K146" s="27"/>
      <c r="L146" s="28"/>
      <c r="M146" s="149"/>
      <c r="N146" s="150"/>
      <c r="O146" s="53"/>
      <c r="P146" s="53"/>
      <c r="Q146" s="53"/>
      <c r="R146" s="53"/>
      <c r="S146" s="53"/>
      <c r="T146" s="54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T146" s="15" t="s">
        <v>122</v>
      </c>
      <c r="AU146" s="15" t="s">
        <v>80</v>
      </c>
    </row>
    <row r="147" spans="1:47" s="2" customFormat="1" ht="48">
      <c r="A147" s="27"/>
      <c r="B147" s="28"/>
      <c r="C147" s="27"/>
      <c r="D147" s="147" t="s">
        <v>124</v>
      </c>
      <c r="E147" s="27"/>
      <c r="F147" s="151" t="s">
        <v>162</v>
      </c>
      <c r="G147" s="27"/>
      <c r="H147" s="27"/>
      <c r="I147" s="27"/>
      <c r="J147" s="27"/>
      <c r="K147" s="27"/>
      <c r="L147" s="28"/>
      <c r="M147" s="149"/>
      <c r="N147" s="150"/>
      <c r="O147" s="53"/>
      <c r="P147" s="53"/>
      <c r="Q147" s="53"/>
      <c r="R147" s="53"/>
      <c r="S147" s="53"/>
      <c r="T147" s="54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T147" s="15" t="s">
        <v>124</v>
      </c>
      <c r="AU147" s="15" t="s">
        <v>80</v>
      </c>
    </row>
    <row r="148" spans="1:65" s="2" customFormat="1" ht="14.4" customHeight="1">
      <c r="A148" s="27"/>
      <c r="B148" s="134"/>
      <c r="C148" s="135" t="s">
        <v>163</v>
      </c>
      <c r="D148" s="135" t="s">
        <v>115</v>
      </c>
      <c r="E148" s="136" t="s">
        <v>164</v>
      </c>
      <c r="F148" s="137" t="s">
        <v>165</v>
      </c>
      <c r="G148" s="138" t="s">
        <v>131</v>
      </c>
      <c r="H148" s="139">
        <v>66</v>
      </c>
      <c r="I148" s="140"/>
      <c r="J148" s="140">
        <f>ROUND(I148*H148,2)</f>
        <v>0</v>
      </c>
      <c r="K148" s="137" t="s">
        <v>119</v>
      </c>
      <c r="L148" s="28"/>
      <c r="M148" s="141" t="s">
        <v>1</v>
      </c>
      <c r="N148" s="142" t="s">
        <v>35</v>
      </c>
      <c r="O148" s="143">
        <v>3.28</v>
      </c>
      <c r="P148" s="143">
        <f>O148*H148</f>
        <v>216.48</v>
      </c>
      <c r="Q148" s="143">
        <v>0</v>
      </c>
      <c r="R148" s="143">
        <f>Q148*H148</f>
        <v>0</v>
      </c>
      <c r="S148" s="143">
        <v>0.1225</v>
      </c>
      <c r="T148" s="144">
        <f>S148*H148</f>
        <v>8.084999999999999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45" t="s">
        <v>120</v>
      </c>
      <c r="AT148" s="145" t="s">
        <v>115</v>
      </c>
      <c r="AU148" s="145" t="s">
        <v>80</v>
      </c>
      <c r="AY148" s="15" t="s">
        <v>111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5" t="s">
        <v>78</v>
      </c>
      <c r="BK148" s="146">
        <f>ROUND(I148*H148,2)</f>
        <v>0</v>
      </c>
      <c r="BL148" s="15" t="s">
        <v>120</v>
      </c>
      <c r="BM148" s="145" t="s">
        <v>166</v>
      </c>
    </row>
    <row r="149" spans="1:47" s="2" customFormat="1" ht="19.2">
      <c r="A149" s="27"/>
      <c r="B149" s="28"/>
      <c r="C149" s="27"/>
      <c r="D149" s="147" t="s">
        <v>122</v>
      </c>
      <c r="E149" s="27"/>
      <c r="F149" s="148" t="s">
        <v>167</v>
      </c>
      <c r="G149" s="27"/>
      <c r="H149" s="27"/>
      <c r="I149" s="27"/>
      <c r="J149" s="27"/>
      <c r="K149" s="27"/>
      <c r="L149" s="28"/>
      <c r="M149" s="149"/>
      <c r="N149" s="150"/>
      <c r="O149" s="53"/>
      <c r="P149" s="53"/>
      <c r="Q149" s="53"/>
      <c r="R149" s="53"/>
      <c r="S149" s="53"/>
      <c r="T149" s="54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T149" s="15" t="s">
        <v>122</v>
      </c>
      <c r="AU149" s="15" t="s">
        <v>80</v>
      </c>
    </row>
    <row r="150" spans="1:47" s="2" customFormat="1" ht="48">
      <c r="A150" s="27"/>
      <c r="B150" s="28"/>
      <c r="C150" s="27"/>
      <c r="D150" s="147" t="s">
        <v>124</v>
      </c>
      <c r="E150" s="27"/>
      <c r="F150" s="151" t="s">
        <v>162</v>
      </c>
      <c r="G150" s="27"/>
      <c r="H150" s="27"/>
      <c r="I150" s="27"/>
      <c r="J150" s="27"/>
      <c r="K150" s="27"/>
      <c r="L150" s="28"/>
      <c r="M150" s="149"/>
      <c r="N150" s="150"/>
      <c r="O150" s="53"/>
      <c r="P150" s="53"/>
      <c r="Q150" s="53"/>
      <c r="R150" s="53"/>
      <c r="S150" s="53"/>
      <c r="T150" s="54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T150" s="15" t="s">
        <v>124</v>
      </c>
      <c r="AU150" s="15" t="s">
        <v>80</v>
      </c>
    </row>
    <row r="151" spans="1:65" s="2" customFormat="1" ht="14.4" customHeight="1">
      <c r="A151" s="27"/>
      <c r="B151" s="134"/>
      <c r="C151" s="135" t="s">
        <v>168</v>
      </c>
      <c r="D151" s="135" t="s">
        <v>115</v>
      </c>
      <c r="E151" s="136" t="s">
        <v>169</v>
      </c>
      <c r="F151" s="137" t="s">
        <v>170</v>
      </c>
      <c r="G151" s="138" t="s">
        <v>118</v>
      </c>
      <c r="H151" s="139">
        <v>2</v>
      </c>
      <c r="I151" s="140"/>
      <c r="J151" s="140">
        <f>ROUND(I151*H151,2)</f>
        <v>0</v>
      </c>
      <c r="K151" s="137" t="s">
        <v>119</v>
      </c>
      <c r="L151" s="28"/>
      <c r="M151" s="141" t="s">
        <v>1</v>
      </c>
      <c r="N151" s="142" t="s">
        <v>35</v>
      </c>
      <c r="O151" s="143">
        <v>42.263</v>
      </c>
      <c r="P151" s="143">
        <f>O151*H151</f>
        <v>84.526</v>
      </c>
      <c r="Q151" s="143">
        <v>0.50375</v>
      </c>
      <c r="R151" s="143">
        <f>Q151*H151</f>
        <v>1.0075</v>
      </c>
      <c r="S151" s="143">
        <v>1.95</v>
      </c>
      <c r="T151" s="144">
        <f>S151*H151</f>
        <v>3.9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45" t="s">
        <v>120</v>
      </c>
      <c r="AT151" s="145" t="s">
        <v>115</v>
      </c>
      <c r="AU151" s="145" t="s">
        <v>80</v>
      </c>
      <c r="AY151" s="15" t="s">
        <v>111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5" t="s">
        <v>78</v>
      </c>
      <c r="BK151" s="146">
        <f>ROUND(I151*H151,2)</f>
        <v>0</v>
      </c>
      <c r="BL151" s="15" t="s">
        <v>120</v>
      </c>
      <c r="BM151" s="145" t="s">
        <v>171</v>
      </c>
    </row>
    <row r="152" spans="1:47" s="2" customFormat="1" ht="10.2">
      <c r="A152" s="27"/>
      <c r="B152" s="28"/>
      <c r="C152" s="27"/>
      <c r="D152" s="147" t="s">
        <v>122</v>
      </c>
      <c r="E152" s="27"/>
      <c r="F152" s="148" t="s">
        <v>172</v>
      </c>
      <c r="G152" s="27"/>
      <c r="H152" s="27"/>
      <c r="I152" s="27"/>
      <c r="J152" s="27"/>
      <c r="K152" s="27"/>
      <c r="L152" s="28"/>
      <c r="M152" s="149"/>
      <c r="N152" s="150"/>
      <c r="O152" s="53"/>
      <c r="P152" s="53"/>
      <c r="Q152" s="53"/>
      <c r="R152" s="53"/>
      <c r="S152" s="53"/>
      <c r="T152" s="54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T152" s="15" t="s">
        <v>122</v>
      </c>
      <c r="AU152" s="15" t="s">
        <v>80</v>
      </c>
    </row>
    <row r="153" spans="1:47" s="2" customFormat="1" ht="48">
      <c r="A153" s="27"/>
      <c r="B153" s="28"/>
      <c r="C153" s="27"/>
      <c r="D153" s="147" t="s">
        <v>124</v>
      </c>
      <c r="E153" s="27"/>
      <c r="F153" s="151" t="s">
        <v>173</v>
      </c>
      <c r="G153" s="27"/>
      <c r="H153" s="27"/>
      <c r="I153" s="27"/>
      <c r="J153" s="27"/>
      <c r="K153" s="27"/>
      <c r="L153" s="28"/>
      <c r="M153" s="149"/>
      <c r="N153" s="150"/>
      <c r="O153" s="53"/>
      <c r="P153" s="53"/>
      <c r="Q153" s="53"/>
      <c r="R153" s="53"/>
      <c r="S153" s="53"/>
      <c r="T153" s="54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T153" s="15" t="s">
        <v>124</v>
      </c>
      <c r="AU153" s="15" t="s">
        <v>80</v>
      </c>
    </row>
    <row r="154" spans="1:65" s="2" customFormat="1" ht="14.4" customHeight="1">
      <c r="A154" s="27"/>
      <c r="B154" s="134"/>
      <c r="C154" s="135" t="s">
        <v>112</v>
      </c>
      <c r="D154" s="135" t="s">
        <v>115</v>
      </c>
      <c r="E154" s="136" t="s">
        <v>174</v>
      </c>
      <c r="F154" s="137" t="s">
        <v>175</v>
      </c>
      <c r="G154" s="138" t="s">
        <v>131</v>
      </c>
      <c r="H154" s="139">
        <v>129</v>
      </c>
      <c r="I154" s="140"/>
      <c r="J154" s="140">
        <f>ROUND(I154*H154,2)</f>
        <v>0</v>
      </c>
      <c r="K154" s="137" t="s">
        <v>119</v>
      </c>
      <c r="L154" s="28"/>
      <c r="M154" s="141" t="s">
        <v>1</v>
      </c>
      <c r="N154" s="142" t="s">
        <v>35</v>
      </c>
      <c r="O154" s="143">
        <v>0.827</v>
      </c>
      <c r="P154" s="143">
        <f>O154*H154</f>
        <v>106.68299999999999</v>
      </c>
      <c r="Q154" s="143">
        <v>0.03908</v>
      </c>
      <c r="R154" s="143">
        <f>Q154*H154</f>
        <v>5.04132</v>
      </c>
      <c r="S154" s="143">
        <v>0</v>
      </c>
      <c r="T154" s="144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45" t="s">
        <v>120</v>
      </c>
      <c r="AT154" s="145" t="s">
        <v>115</v>
      </c>
      <c r="AU154" s="145" t="s">
        <v>80</v>
      </c>
      <c r="AY154" s="15" t="s">
        <v>111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5" t="s">
        <v>78</v>
      </c>
      <c r="BK154" s="146">
        <f>ROUND(I154*H154,2)</f>
        <v>0</v>
      </c>
      <c r="BL154" s="15" t="s">
        <v>120</v>
      </c>
      <c r="BM154" s="145" t="s">
        <v>176</v>
      </c>
    </row>
    <row r="155" spans="1:47" s="2" customFormat="1" ht="10.2">
      <c r="A155" s="27"/>
      <c r="B155" s="28"/>
      <c r="C155" s="27"/>
      <c r="D155" s="147" t="s">
        <v>122</v>
      </c>
      <c r="E155" s="27"/>
      <c r="F155" s="148" t="s">
        <v>177</v>
      </c>
      <c r="G155" s="27"/>
      <c r="H155" s="27"/>
      <c r="I155" s="27"/>
      <c r="J155" s="27"/>
      <c r="K155" s="27"/>
      <c r="L155" s="28"/>
      <c r="M155" s="149"/>
      <c r="N155" s="150"/>
      <c r="O155" s="53"/>
      <c r="P155" s="53"/>
      <c r="Q155" s="53"/>
      <c r="R155" s="53"/>
      <c r="S155" s="53"/>
      <c r="T155" s="54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T155" s="15" t="s">
        <v>122</v>
      </c>
      <c r="AU155" s="15" t="s">
        <v>80</v>
      </c>
    </row>
    <row r="156" spans="1:47" s="2" customFormat="1" ht="67.2">
      <c r="A156" s="27"/>
      <c r="B156" s="28"/>
      <c r="C156" s="27"/>
      <c r="D156" s="147" t="s">
        <v>124</v>
      </c>
      <c r="E156" s="27"/>
      <c r="F156" s="151" t="s">
        <v>178</v>
      </c>
      <c r="G156" s="27"/>
      <c r="H156" s="27"/>
      <c r="I156" s="27"/>
      <c r="J156" s="27"/>
      <c r="K156" s="27"/>
      <c r="L156" s="28"/>
      <c r="M156" s="149"/>
      <c r="N156" s="150"/>
      <c r="O156" s="53"/>
      <c r="P156" s="53"/>
      <c r="Q156" s="53"/>
      <c r="R156" s="53"/>
      <c r="S156" s="53"/>
      <c r="T156" s="54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T156" s="15" t="s">
        <v>124</v>
      </c>
      <c r="AU156" s="15" t="s">
        <v>80</v>
      </c>
    </row>
    <row r="157" spans="1:65" s="2" customFormat="1" ht="14.4" customHeight="1">
      <c r="A157" s="27"/>
      <c r="B157" s="134"/>
      <c r="C157" s="135" t="s">
        <v>179</v>
      </c>
      <c r="D157" s="135" t="s">
        <v>115</v>
      </c>
      <c r="E157" s="136" t="s">
        <v>180</v>
      </c>
      <c r="F157" s="137" t="s">
        <v>181</v>
      </c>
      <c r="G157" s="138" t="s">
        <v>131</v>
      </c>
      <c r="H157" s="139">
        <v>66</v>
      </c>
      <c r="I157" s="140"/>
      <c r="J157" s="140">
        <f>ROUND(I157*H157,2)</f>
        <v>0</v>
      </c>
      <c r="K157" s="137" t="s">
        <v>119</v>
      </c>
      <c r="L157" s="28"/>
      <c r="M157" s="141" t="s">
        <v>1</v>
      </c>
      <c r="N157" s="142" t="s">
        <v>35</v>
      </c>
      <c r="O157" s="143">
        <v>1.832</v>
      </c>
      <c r="P157" s="143">
        <f>O157*H157</f>
        <v>120.912</v>
      </c>
      <c r="Q157" s="143">
        <v>0.12273</v>
      </c>
      <c r="R157" s="143">
        <f>Q157*H157</f>
        <v>8.10018</v>
      </c>
      <c r="S157" s="143">
        <v>0</v>
      </c>
      <c r="T157" s="144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45" t="s">
        <v>120</v>
      </c>
      <c r="AT157" s="145" t="s">
        <v>115</v>
      </c>
      <c r="AU157" s="145" t="s">
        <v>80</v>
      </c>
      <c r="AY157" s="15" t="s">
        <v>111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5" t="s">
        <v>78</v>
      </c>
      <c r="BK157" s="146">
        <f>ROUND(I157*H157,2)</f>
        <v>0</v>
      </c>
      <c r="BL157" s="15" t="s">
        <v>120</v>
      </c>
      <c r="BM157" s="145" t="s">
        <v>182</v>
      </c>
    </row>
    <row r="158" spans="1:47" s="2" customFormat="1" ht="10.2">
      <c r="A158" s="27"/>
      <c r="B158" s="28"/>
      <c r="C158" s="27"/>
      <c r="D158" s="147" t="s">
        <v>122</v>
      </c>
      <c r="E158" s="27"/>
      <c r="F158" s="148" t="s">
        <v>183</v>
      </c>
      <c r="G158" s="27"/>
      <c r="H158" s="27"/>
      <c r="I158" s="27"/>
      <c r="J158" s="27"/>
      <c r="K158" s="27"/>
      <c r="L158" s="28"/>
      <c r="M158" s="149"/>
      <c r="N158" s="150"/>
      <c r="O158" s="53"/>
      <c r="P158" s="53"/>
      <c r="Q158" s="53"/>
      <c r="R158" s="53"/>
      <c r="S158" s="53"/>
      <c r="T158" s="54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T158" s="15" t="s">
        <v>122</v>
      </c>
      <c r="AU158" s="15" t="s">
        <v>80</v>
      </c>
    </row>
    <row r="159" spans="1:47" s="2" customFormat="1" ht="67.2">
      <c r="A159" s="27"/>
      <c r="B159" s="28"/>
      <c r="C159" s="27"/>
      <c r="D159" s="147" t="s">
        <v>124</v>
      </c>
      <c r="E159" s="27"/>
      <c r="F159" s="151" t="s">
        <v>178</v>
      </c>
      <c r="G159" s="27"/>
      <c r="H159" s="27"/>
      <c r="I159" s="27"/>
      <c r="J159" s="27"/>
      <c r="K159" s="27"/>
      <c r="L159" s="28"/>
      <c r="M159" s="149"/>
      <c r="N159" s="150"/>
      <c r="O159" s="53"/>
      <c r="P159" s="53"/>
      <c r="Q159" s="53"/>
      <c r="R159" s="53"/>
      <c r="S159" s="53"/>
      <c r="T159" s="54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T159" s="15" t="s">
        <v>124</v>
      </c>
      <c r="AU159" s="15" t="s">
        <v>80</v>
      </c>
    </row>
    <row r="160" spans="1:65" s="2" customFormat="1" ht="14.4" customHeight="1">
      <c r="A160" s="27"/>
      <c r="B160" s="134"/>
      <c r="C160" s="135" t="s">
        <v>78</v>
      </c>
      <c r="D160" s="135" t="s">
        <v>115</v>
      </c>
      <c r="E160" s="136" t="s">
        <v>184</v>
      </c>
      <c r="F160" s="137" t="s">
        <v>185</v>
      </c>
      <c r="G160" s="138" t="s">
        <v>186</v>
      </c>
      <c r="H160" s="139">
        <v>81.8</v>
      </c>
      <c r="I160" s="140"/>
      <c r="J160" s="140">
        <f>ROUND(I160*H160,2)</f>
        <v>0</v>
      </c>
      <c r="K160" s="137" t="s">
        <v>119</v>
      </c>
      <c r="L160" s="28"/>
      <c r="M160" s="141" t="s">
        <v>1</v>
      </c>
      <c r="N160" s="142" t="s">
        <v>35</v>
      </c>
      <c r="O160" s="143">
        <v>2.214</v>
      </c>
      <c r="P160" s="143">
        <f>O160*H160</f>
        <v>181.1052</v>
      </c>
      <c r="Q160" s="143">
        <v>0.00204</v>
      </c>
      <c r="R160" s="143">
        <f>Q160*H160</f>
        <v>0.166872</v>
      </c>
      <c r="S160" s="143">
        <v>0.003</v>
      </c>
      <c r="T160" s="144">
        <f>S160*H160</f>
        <v>0.2454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45" t="s">
        <v>120</v>
      </c>
      <c r="AT160" s="145" t="s">
        <v>115</v>
      </c>
      <c r="AU160" s="145" t="s">
        <v>80</v>
      </c>
      <c r="AY160" s="15" t="s">
        <v>111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5" t="s">
        <v>78</v>
      </c>
      <c r="BK160" s="146">
        <f>ROUND(I160*H160,2)</f>
        <v>0</v>
      </c>
      <c r="BL160" s="15" t="s">
        <v>120</v>
      </c>
      <c r="BM160" s="145" t="s">
        <v>187</v>
      </c>
    </row>
    <row r="161" spans="1:47" s="2" customFormat="1" ht="19.2">
      <c r="A161" s="27"/>
      <c r="B161" s="28"/>
      <c r="C161" s="27"/>
      <c r="D161" s="147" t="s">
        <v>122</v>
      </c>
      <c r="E161" s="27"/>
      <c r="F161" s="148" t="s">
        <v>188</v>
      </c>
      <c r="G161" s="27"/>
      <c r="H161" s="27"/>
      <c r="I161" s="27"/>
      <c r="J161" s="27"/>
      <c r="K161" s="27"/>
      <c r="L161" s="28"/>
      <c r="M161" s="149"/>
      <c r="N161" s="150"/>
      <c r="O161" s="53"/>
      <c r="P161" s="53"/>
      <c r="Q161" s="53"/>
      <c r="R161" s="53"/>
      <c r="S161" s="53"/>
      <c r="T161" s="54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T161" s="15" t="s">
        <v>122</v>
      </c>
      <c r="AU161" s="15" t="s">
        <v>80</v>
      </c>
    </row>
    <row r="162" spans="1:47" s="2" customFormat="1" ht="38.4">
      <c r="A162" s="27"/>
      <c r="B162" s="28"/>
      <c r="C162" s="27"/>
      <c r="D162" s="147" t="s">
        <v>124</v>
      </c>
      <c r="E162" s="27"/>
      <c r="F162" s="151" t="s">
        <v>189</v>
      </c>
      <c r="G162" s="27"/>
      <c r="H162" s="27"/>
      <c r="I162" s="27"/>
      <c r="J162" s="27"/>
      <c r="K162" s="27"/>
      <c r="L162" s="28"/>
      <c r="M162" s="149"/>
      <c r="N162" s="150"/>
      <c r="O162" s="53"/>
      <c r="P162" s="53"/>
      <c r="Q162" s="53"/>
      <c r="R162" s="53"/>
      <c r="S162" s="53"/>
      <c r="T162" s="54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T162" s="15" t="s">
        <v>124</v>
      </c>
      <c r="AU162" s="15" t="s">
        <v>80</v>
      </c>
    </row>
    <row r="163" spans="1:65" s="2" customFormat="1" ht="14.4" customHeight="1">
      <c r="A163" s="27"/>
      <c r="B163" s="134"/>
      <c r="C163" s="135" t="s">
        <v>80</v>
      </c>
      <c r="D163" s="135" t="s">
        <v>115</v>
      </c>
      <c r="E163" s="136" t="s">
        <v>190</v>
      </c>
      <c r="F163" s="137" t="s">
        <v>191</v>
      </c>
      <c r="G163" s="138" t="s">
        <v>186</v>
      </c>
      <c r="H163" s="139">
        <v>48</v>
      </c>
      <c r="I163" s="140"/>
      <c r="J163" s="140">
        <f>ROUND(I163*H163,2)</f>
        <v>0</v>
      </c>
      <c r="K163" s="137" t="s">
        <v>119</v>
      </c>
      <c r="L163" s="28"/>
      <c r="M163" s="141" t="s">
        <v>1</v>
      </c>
      <c r="N163" s="142" t="s">
        <v>35</v>
      </c>
      <c r="O163" s="143">
        <v>2.898</v>
      </c>
      <c r="P163" s="143">
        <f>O163*H163</f>
        <v>139.104</v>
      </c>
      <c r="Q163" s="143">
        <v>0.0026</v>
      </c>
      <c r="R163" s="143">
        <f>Q163*H163</f>
        <v>0.1248</v>
      </c>
      <c r="S163" s="143">
        <v>0.003</v>
      </c>
      <c r="T163" s="144">
        <f>S163*H163</f>
        <v>0.14400000000000002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45" t="s">
        <v>120</v>
      </c>
      <c r="AT163" s="145" t="s">
        <v>115</v>
      </c>
      <c r="AU163" s="145" t="s">
        <v>80</v>
      </c>
      <c r="AY163" s="15" t="s">
        <v>111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5" t="s">
        <v>78</v>
      </c>
      <c r="BK163" s="146">
        <f>ROUND(I163*H163,2)</f>
        <v>0</v>
      </c>
      <c r="BL163" s="15" t="s">
        <v>120</v>
      </c>
      <c r="BM163" s="145" t="s">
        <v>192</v>
      </c>
    </row>
    <row r="164" spans="1:47" s="2" customFormat="1" ht="19.2">
      <c r="A164" s="27"/>
      <c r="B164" s="28"/>
      <c r="C164" s="27"/>
      <c r="D164" s="147" t="s">
        <v>122</v>
      </c>
      <c r="E164" s="27"/>
      <c r="F164" s="148" t="s">
        <v>193</v>
      </c>
      <c r="G164" s="27"/>
      <c r="H164" s="27"/>
      <c r="I164" s="27"/>
      <c r="J164" s="27"/>
      <c r="K164" s="27"/>
      <c r="L164" s="28"/>
      <c r="M164" s="149"/>
      <c r="N164" s="150"/>
      <c r="O164" s="53"/>
      <c r="P164" s="53"/>
      <c r="Q164" s="53"/>
      <c r="R164" s="53"/>
      <c r="S164" s="53"/>
      <c r="T164" s="54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T164" s="15" t="s">
        <v>122</v>
      </c>
      <c r="AU164" s="15" t="s">
        <v>80</v>
      </c>
    </row>
    <row r="165" spans="1:47" s="2" customFormat="1" ht="38.4">
      <c r="A165" s="27"/>
      <c r="B165" s="28"/>
      <c r="C165" s="27"/>
      <c r="D165" s="147" t="s">
        <v>124</v>
      </c>
      <c r="E165" s="27"/>
      <c r="F165" s="151" t="s">
        <v>189</v>
      </c>
      <c r="G165" s="27"/>
      <c r="H165" s="27"/>
      <c r="I165" s="27"/>
      <c r="J165" s="27"/>
      <c r="K165" s="27"/>
      <c r="L165" s="28"/>
      <c r="M165" s="149"/>
      <c r="N165" s="150"/>
      <c r="O165" s="53"/>
      <c r="P165" s="53"/>
      <c r="Q165" s="53"/>
      <c r="R165" s="53"/>
      <c r="S165" s="53"/>
      <c r="T165" s="54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T165" s="15" t="s">
        <v>124</v>
      </c>
      <c r="AU165" s="15" t="s">
        <v>80</v>
      </c>
    </row>
    <row r="166" spans="2:63" s="12" customFormat="1" ht="22.8" customHeight="1">
      <c r="B166" s="122"/>
      <c r="D166" s="123" t="s">
        <v>69</v>
      </c>
      <c r="E166" s="132" t="s">
        <v>194</v>
      </c>
      <c r="F166" s="132" t="s">
        <v>195</v>
      </c>
      <c r="J166" s="133">
        <f>BK166</f>
        <v>0</v>
      </c>
      <c r="L166" s="122"/>
      <c r="M166" s="126"/>
      <c r="N166" s="127"/>
      <c r="O166" s="127"/>
      <c r="P166" s="128">
        <f>SUM(P167:P176)</f>
        <v>4.04595</v>
      </c>
      <c r="Q166" s="127"/>
      <c r="R166" s="128">
        <f>SUM(R167:R176)</f>
        <v>0</v>
      </c>
      <c r="S166" s="127"/>
      <c r="T166" s="129">
        <f>SUM(T167:T176)</f>
        <v>0</v>
      </c>
      <c r="AR166" s="123" t="s">
        <v>78</v>
      </c>
      <c r="AT166" s="130" t="s">
        <v>69</v>
      </c>
      <c r="AU166" s="130" t="s">
        <v>78</v>
      </c>
      <c r="AY166" s="123" t="s">
        <v>111</v>
      </c>
      <c r="BK166" s="131">
        <f>SUM(BK167:BK176)</f>
        <v>0</v>
      </c>
    </row>
    <row r="167" spans="1:65" s="2" customFormat="1" ht="14.4" customHeight="1">
      <c r="A167" s="27"/>
      <c r="B167" s="134"/>
      <c r="C167" s="135" t="s">
        <v>196</v>
      </c>
      <c r="D167" s="135" t="s">
        <v>115</v>
      </c>
      <c r="E167" s="136" t="s">
        <v>197</v>
      </c>
      <c r="F167" s="137" t="s">
        <v>198</v>
      </c>
      <c r="G167" s="138" t="s">
        <v>199</v>
      </c>
      <c r="H167" s="139">
        <v>21.87</v>
      </c>
      <c r="I167" s="140"/>
      <c r="J167" s="140">
        <f>ROUND(I167*H167,2)</f>
        <v>0</v>
      </c>
      <c r="K167" s="137" t="s">
        <v>119</v>
      </c>
      <c r="L167" s="28"/>
      <c r="M167" s="141" t="s">
        <v>1</v>
      </c>
      <c r="N167" s="142" t="s">
        <v>35</v>
      </c>
      <c r="O167" s="143">
        <v>0.125</v>
      </c>
      <c r="P167" s="143">
        <f>O167*H167</f>
        <v>2.73375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45" t="s">
        <v>120</v>
      </c>
      <c r="AT167" s="145" t="s">
        <v>115</v>
      </c>
      <c r="AU167" s="145" t="s">
        <v>80</v>
      </c>
      <c r="AY167" s="15" t="s">
        <v>111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5" t="s">
        <v>78</v>
      </c>
      <c r="BK167" s="146">
        <f>ROUND(I167*H167,2)</f>
        <v>0</v>
      </c>
      <c r="BL167" s="15" t="s">
        <v>120</v>
      </c>
      <c r="BM167" s="145" t="s">
        <v>200</v>
      </c>
    </row>
    <row r="168" spans="1:47" s="2" customFormat="1" ht="10.2">
      <c r="A168" s="27"/>
      <c r="B168" s="28"/>
      <c r="C168" s="27"/>
      <c r="D168" s="147" t="s">
        <v>122</v>
      </c>
      <c r="E168" s="27"/>
      <c r="F168" s="148" t="s">
        <v>201</v>
      </c>
      <c r="G168" s="27"/>
      <c r="H168" s="27"/>
      <c r="I168" s="27"/>
      <c r="J168" s="27"/>
      <c r="K168" s="27"/>
      <c r="L168" s="28"/>
      <c r="M168" s="149"/>
      <c r="N168" s="150"/>
      <c r="O168" s="53"/>
      <c r="P168" s="53"/>
      <c r="Q168" s="53"/>
      <c r="R168" s="53"/>
      <c r="S168" s="53"/>
      <c r="T168" s="54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T168" s="15" t="s">
        <v>122</v>
      </c>
      <c r="AU168" s="15" t="s">
        <v>80</v>
      </c>
    </row>
    <row r="169" spans="1:47" s="2" customFormat="1" ht="48">
      <c r="A169" s="27"/>
      <c r="B169" s="28"/>
      <c r="C169" s="27"/>
      <c r="D169" s="147" t="s">
        <v>124</v>
      </c>
      <c r="E169" s="27"/>
      <c r="F169" s="151" t="s">
        <v>202</v>
      </c>
      <c r="G169" s="27"/>
      <c r="H169" s="27"/>
      <c r="I169" s="27"/>
      <c r="J169" s="27"/>
      <c r="K169" s="27"/>
      <c r="L169" s="28"/>
      <c r="M169" s="149"/>
      <c r="N169" s="150"/>
      <c r="O169" s="53"/>
      <c r="P169" s="53"/>
      <c r="Q169" s="53"/>
      <c r="R169" s="53"/>
      <c r="S169" s="53"/>
      <c r="T169" s="54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T169" s="15" t="s">
        <v>124</v>
      </c>
      <c r="AU169" s="15" t="s">
        <v>80</v>
      </c>
    </row>
    <row r="170" spans="1:65" s="2" customFormat="1" ht="14.4" customHeight="1">
      <c r="A170" s="27"/>
      <c r="B170" s="134"/>
      <c r="C170" s="135" t="s">
        <v>8</v>
      </c>
      <c r="D170" s="135" t="s">
        <v>115</v>
      </c>
      <c r="E170" s="136" t="s">
        <v>203</v>
      </c>
      <c r="F170" s="137" t="s">
        <v>204</v>
      </c>
      <c r="G170" s="138" t="s">
        <v>199</v>
      </c>
      <c r="H170" s="139">
        <v>218.7</v>
      </c>
      <c r="I170" s="140"/>
      <c r="J170" s="140">
        <f>ROUND(I170*H170,2)</f>
        <v>0</v>
      </c>
      <c r="K170" s="137" t="s">
        <v>119</v>
      </c>
      <c r="L170" s="28"/>
      <c r="M170" s="141" t="s">
        <v>1</v>
      </c>
      <c r="N170" s="142" t="s">
        <v>35</v>
      </c>
      <c r="O170" s="143">
        <v>0.006</v>
      </c>
      <c r="P170" s="143">
        <f>O170*H170</f>
        <v>1.3122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45" t="s">
        <v>120</v>
      </c>
      <c r="AT170" s="145" t="s">
        <v>115</v>
      </c>
      <c r="AU170" s="145" t="s">
        <v>80</v>
      </c>
      <c r="AY170" s="15" t="s">
        <v>111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5" t="s">
        <v>78</v>
      </c>
      <c r="BK170" s="146">
        <f>ROUND(I170*H170,2)</f>
        <v>0</v>
      </c>
      <c r="BL170" s="15" t="s">
        <v>120</v>
      </c>
      <c r="BM170" s="145" t="s">
        <v>205</v>
      </c>
    </row>
    <row r="171" spans="1:47" s="2" customFormat="1" ht="19.2">
      <c r="A171" s="27"/>
      <c r="B171" s="28"/>
      <c r="C171" s="27"/>
      <c r="D171" s="147" t="s">
        <v>122</v>
      </c>
      <c r="E171" s="27"/>
      <c r="F171" s="148" t="s">
        <v>206</v>
      </c>
      <c r="G171" s="27"/>
      <c r="H171" s="27"/>
      <c r="I171" s="27"/>
      <c r="J171" s="27"/>
      <c r="K171" s="27"/>
      <c r="L171" s="28"/>
      <c r="M171" s="149"/>
      <c r="N171" s="150"/>
      <c r="O171" s="53"/>
      <c r="P171" s="53"/>
      <c r="Q171" s="53"/>
      <c r="R171" s="53"/>
      <c r="S171" s="53"/>
      <c r="T171" s="54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T171" s="15" t="s">
        <v>122</v>
      </c>
      <c r="AU171" s="15" t="s">
        <v>80</v>
      </c>
    </row>
    <row r="172" spans="1:47" s="2" customFormat="1" ht="48">
      <c r="A172" s="27"/>
      <c r="B172" s="28"/>
      <c r="C172" s="27"/>
      <c r="D172" s="147" t="s">
        <v>124</v>
      </c>
      <c r="E172" s="27"/>
      <c r="F172" s="151" t="s">
        <v>202</v>
      </c>
      <c r="G172" s="27"/>
      <c r="H172" s="27"/>
      <c r="I172" s="27"/>
      <c r="J172" s="27"/>
      <c r="K172" s="27"/>
      <c r="L172" s="28"/>
      <c r="M172" s="149"/>
      <c r="N172" s="150"/>
      <c r="O172" s="53"/>
      <c r="P172" s="53"/>
      <c r="Q172" s="53"/>
      <c r="R172" s="53"/>
      <c r="S172" s="53"/>
      <c r="T172" s="54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T172" s="15" t="s">
        <v>124</v>
      </c>
      <c r="AU172" s="15" t="s">
        <v>80</v>
      </c>
    </row>
    <row r="173" spans="2:51" s="13" customFormat="1" ht="10.2">
      <c r="B173" s="152"/>
      <c r="D173" s="147" t="s">
        <v>156</v>
      </c>
      <c r="F173" s="154" t="s">
        <v>207</v>
      </c>
      <c r="H173" s="155">
        <v>218.7</v>
      </c>
      <c r="L173" s="152"/>
      <c r="M173" s="156"/>
      <c r="N173" s="157"/>
      <c r="O173" s="157"/>
      <c r="P173" s="157"/>
      <c r="Q173" s="157"/>
      <c r="R173" s="157"/>
      <c r="S173" s="157"/>
      <c r="T173" s="158"/>
      <c r="AT173" s="153" t="s">
        <v>156</v>
      </c>
      <c r="AU173" s="153" t="s">
        <v>80</v>
      </c>
      <c r="AV173" s="13" t="s">
        <v>80</v>
      </c>
      <c r="AW173" s="13" t="s">
        <v>3</v>
      </c>
      <c r="AX173" s="13" t="s">
        <v>78</v>
      </c>
      <c r="AY173" s="153" t="s">
        <v>111</v>
      </c>
    </row>
    <row r="174" spans="1:65" s="2" customFormat="1" ht="14.4" customHeight="1">
      <c r="A174" s="27"/>
      <c r="B174" s="134"/>
      <c r="C174" s="135" t="s">
        <v>208</v>
      </c>
      <c r="D174" s="135" t="s">
        <v>115</v>
      </c>
      <c r="E174" s="136" t="s">
        <v>209</v>
      </c>
      <c r="F174" s="137" t="s">
        <v>210</v>
      </c>
      <c r="G174" s="138" t="s">
        <v>199</v>
      </c>
      <c r="H174" s="139">
        <v>21.87</v>
      </c>
      <c r="I174" s="140"/>
      <c r="J174" s="140">
        <f>ROUND(I174*H174,2)</f>
        <v>0</v>
      </c>
      <c r="K174" s="137" t="s">
        <v>119</v>
      </c>
      <c r="L174" s="28"/>
      <c r="M174" s="141" t="s">
        <v>1</v>
      </c>
      <c r="N174" s="142" t="s">
        <v>35</v>
      </c>
      <c r="O174" s="143">
        <v>0</v>
      </c>
      <c r="P174" s="143">
        <f>O174*H174</f>
        <v>0</v>
      </c>
      <c r="Q174" s="143">
        <v>0</v>
      </c>
      <c r="R174" s="143">
        <f>Q174*H174</f>
        <v>0</v>
      </c>
      <c r="S174" s="143">
        <v>0</v>
      </c>
      <c r="T174" s="144">
        <f>S174*H174</f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45" t="s">
        <v>120</v>
      </c>
      <c r="AT174" s="145" t="s">
        <v>115</v>
      </c>
      <c r="AU174" s="145" t="s">
        <v>80</v>
      </c>
      <c r="AY174" s="15" t="s">
        <v>111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5" t="s">
        <v>78</v>
      </c>
      <c r="BK174" s="146">
        <f>ROUND(I174*H174,2)</f>
        <v>0</v>
      </c>
      <c r="BL174" s="15" t="s">
        <v>120</v>
      </c>
      <c r="BM174" s="145" t="s">
        <v>211</v>
      </c>
    </row>
    <row r="175" spans="1:47" s="2" customFormat="1" ht="19.2">
      <c r="A175" s="27"/>
      <c r="B175" s="28"/>
      <c r="C175" s="27"/>
      <c r="D175" s="147" t="s">
        <v>122</v>
      </c>
      <c r="E175" s="27"/>
      <c r="F175" s="148" t="s">
        <v>212</v>
      </c>
      <c r="G175" s="27"/>
      <c r="H175" s="27"/>
      <c r="I175" s="27"/>
      <c r="J175" s="27"/>
      <c r="K175" s="27"/>
      <c r="L175" s="28"/>
      <c r="M175" s="149"/>
      <c r="N175" s="150"/>
      <c r="O175" s="53"/>
      <c r="P175" s="53"/>
      <c r="Q175" s="53"/>
      <c r="R175" s="53"/>
      <c r="S175" s="53"/>
      <c r="T175" s="54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T175" s="15" t="s">
        <v>122</v>
      </c>
      <c r="AU175" s="15" t="s">
        <v>80</v>
      </c>
    </row>
    <row r="176" spans="1:47" s="2" customFormat="1" ht="48">
      <c r="A176" s="27"/>
      <c r="B176" s="28"/>
      <c r="C176" s="27"/>
      <c r="D176" s="147" t="s">
        <v>124</v>
      </c>
      <c r="E176" s="27"/>
      <c r="F176" s="151" t="s">
        <v>213</v>
      </c>
      <c r="G176" s="27"/>
      <c r="H176" s="27"/>
      <c r="I176" s="27"/>
      <c r="J176" s="27"/>
      <c r="K176" s="27"/>
      <c r="L176" s="28"/>
      <c r="M176" s="149"/>
      <c r="N176" s="150"/>
      <c r="O176" s="53"/>
      <c r="P176" s="53"/>
      <c r="Q176" s="53"/>
      <c r="R176" s="53"/>
      <c r="S176" s="53"/>
      <c r="T176" s="54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T176" s="15" t="s">
        <v>124</v>
      </c>
      <c r="AU176" s="15" t="s">
        <v>80</v>
      </c>
    </row>
    <row r="177" spans="2:63" s="12" customFormat="1" ht="22.8" customHeight="1">
      <c r="B177" s="122"/>
      <c r="D177" s="123" t="s">
        <v>69</v>
      </c>
      <c r="E177" s="132" t="s">
        <v>214</v>
      </c>
      <c r="F177" s="132" t="s">
        <v>215</v>
      </c>
      <c r="J177" s="133">
        <f>BK177</f>
        <v>0</v>
      </c>
      <c r="L177" s="122"/>
      <c r="M177" s="126"/>
      <c r="N177" s="127"/>
      <c r="O177" s="127"/>
      <c r="P177" s="128">
        <f>SUM(P178:P180)</f>
        <v>16.077357</v>
      </c>
      <c r="Q177" s="127"/>
      <c r="R177" s="128">
        <f>SUM(R178:R180)</f>
        <v>0</v>
      </c>
      <c r="S177" s="127"/>
      <c r="T177" s="129">
        <f>SUM(T178:T180)</f>
        <v>0</v>
      </c>
      <c r="AR177" s="123" t="s">
        <v>78</v>
      </c>
      <c r="AT177" s="130" t="s">
        <v>69</v>
      </c>
      <c r="AU177" s="130" t="s">
        <v>78</v>
      </c>
      <c r="AY177" s="123" t="s">
        <v>111</v>
      </c>
      <c r="BK177" s="131">
        <f>SUM(BK178:BK180)</f>
        <v>0</v>
      </c>
    </row>
    <row r="178" spans="1:65" s="2" customFormat="1" ht="14.4" customHeight="1">
      <c r="A178" s="27"/>
      <c r="B178" s="134"/>
      <c r="C178" s="135" t="s">
        <v>216</v>
      </c>
      <c r="D178" s="135" t="s">
        <v>115</v>
      </c>
      <c r="E178" s="136" t="s">
        <v>217</v>
      </c>
      <c r="F178" s="137" t="s">
        <v>218</v>
      </c>
      <c r="G178" s="138" t="s">
        <v>199</v>
      </c>
      <c r="H178" s="139">
        <v>19.347</v>
      </c>
      <c r="I178" s="140"/>
      <c r="J178" s="140">
        <f>ROUND(I178*H178,2)</f>
        <v>0</v>
      </c>
      <c r="K178" s="137" t="s">
        <v>119</v>
      </c>
      <c r="L178" s="28"/>
      <c r="M178" s="141" t="s">
        <v>1</v>
      </c>
      <c r="N178" s="142" t="s">
        <v>35</v>
      </c>
      <c r="O178" s="143">
        <v>0.831</v>
      </c>
      <c r="P178" s="143">
        <f>O178*H178</f>
        <v>16.077357</v>
      </c>
      <c r="Q178" s="143">
        <v>0</v>
      </c>
      <c r="R178" s="143">
        <f>Q178*H178</f>
        <v>0</v>
      </c>
      <c r="S178" s="143">
        <v>0</v>
      </c>
      <c r="T178" s="144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45" t="s">
        <v>120</v>
      </c>
      <c r="AT178" s="145" t="s">
        <v>115</v>
      </c>
      <c r="AU178" s="145" t="s">
        <v>80</v>
      </c>
      <c r="AY178" s="15" t="s">
        <v>111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5" t="s">
        <v>78</v>
      </c>
      <c r="BK178" s="146">
        <f>ROUND(I178*H178,2)</f>
        <v>0</v>
      </c>
      <c r="BL178" s="15" t="s">
        <v>120</v>
      </c>
      <c r="BM178" s="145" t="s">
        <v>219</v>
      </c>
    </row>
    <row r="179" spans="1:47" s="2" customFormat="1" ht="19.2">
      <c r="A179" s="27"/>
      <c r="B179" s="28"/>
      <c r="C179" s="27"/>
      <c r="D179" s="147" t="s">
        <v>122</v>
      </c>
      <c r="E179" s="27"/>
      <c r="F179" s="148" t="s">
        <v>220</v>
      </c>
      <c r="G179" s="27"/>
      <c r="H179" s="27"/>
      <c r="I179" s="27"/>
      <c r="J179" s="27"/>
      <c r="K179" s="27"/>
      <c r="L179" s="28"/>
      <c r="M179" s="149"/>
      <c r="N179" s="150"/>
      <c r="O179" s="53"/>
      <c r="P179" s="53"/>
      <c r="Q179" s="53"/>
      <c r="R179" s="53"/>
      <c r="S179" s="53"/>
      <c r="T179" s="54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T179" s="15" t="s">
        <v>122</v>
      </c>
      <c r="AU179" s="15" t="s">
        <v>80</v>
      </c>
    </row>
    <row r="180" spans="1:47" s="2" customFormat="1" ht="48">
      <c r="A180" s="27"/>
      <c r="B180" s="28"/>
      <c r="C180" s="27"/>
      <c r="D180" s="147" t="s">
        <v>124</v>
      </c>
      <c r="E180" s="27"/>
      <c r="F180" s="151" t="s">
        <v>221</v>
      </c>
      <c r="G180" s="27"/>
      <c r="H180" s="27"/>
      <c r="I180" s="27"/>
      <c r="J180" s="27"/>
      <c r="K180" s="27"/>
      <c r="L180" s="28"/>
      <c r="M180" s="149"/>
      <c r="N180" s="150"/>
      <c r="O180" s="53"/>
      <c r="P180" s="53"/>
      <c r="Q180" s="53"/>
      <c r="R180" s="53"/>
      <c r="S180" s="53"/>
      <c r="T180" s="54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T180" s="15" t="s">
        <v>124</v>
      </c>
      <c r="AU180" s="15" t="s">
        <v>80</v>
      </c>
    </row>
    <row r="181" spans="2:63" s="12" customFormat="1" ht="25.95" customHeight="1">
      <c r="B181" s="122"/>
      <c r="D181" s="123" t="s">
        <v>69</v>
      </c>
      <c r="E181" s="124" t="s">
        <v>222</v>
      </c>
      <c r="F181" s="124" t="s">
        <v>223</v>
      </c>
      <c r="J181" s="125">
        <f>BK181</f>
        <v>0</v>
      </c>
      <c r="L181" s="122"/>
      <c r="M181" s="126"/>
      <c r="N181" s="127"/>
      <c r="O181" s="127"/>
      <c r="P181" s="128">
        <f>P182</f>
        <v>0</v>
      </c>
      <c r="Q181" s="127"/>
      <c r="R181" s="128">
        <f>R182</f>
        <v>0</v>
      </c>
      <c r="S181" s="127"/>
      <c r="T181" s="129">
        <f>T182</f>
        <v>0</v>
      </c>
      <c r="AR181" s="123" t="s">
        <v>151</v>
      </c>
      <c r="AT181" s="130" t="s">
        <v>69</v>
      </c>
      <c r="AU181" s="130" t="s">
        <v>70</v>
      </c>
      <c r="AY181" s="123" t="s">
        <v>111</v>
      </c>
      <c r="BK181" s="131">
        <f>BK182</f>
        <v>0</v>
      </c>
    </row>
    <row r="182" spans="2:63" s="12" customFormat="1" ht="22.8" customHeight="1">
      <c r="B182" s="122"/>
      <c r="D182" s="123" t="s">
        <v>69</v>
      </c>
      <c r="E182" s="132" t="s">
        <v>224</v>
      </c>
      <c r="F182" s="132" t="s">
        <v>225</v>
      </c>
      <c r="J182" s="133">
        <f>BK182</f>
        <v>0</v>
      </c>
      <c r="L182" s="122"/>
      <c r="M182" s="126"/>
      <c r="N182" s="127"/>
      <c r="O182" s="127"/>
      <c r="P182" s="128">
        <f>SUM(P183:P184)</f>
        <v>0</v>
      </c>
      <c r="Q182" s="127"/>
      <c r="R182" s="128">
        <f>SUM(R183:R184)</f>
        <v>0</v>
      </c>
      <c r="S182" s="127"/>
      <c r="T182" s="129">
        <f>SUM(T183:T184)</f>
        <v>0</v>
      </c>
      <c r="AR182" s="123" t="s">
        <v>151</v>
      </c>
      <c r="AT182" s="130" t="s">
        <v>69</v>
      </c>
      <c r="AU182" s="130" t="s">
        <v>78</v>
      </c>
      <c r="AY182" s="123" t="s">
        <v>111</v>
      </c>
      <c r="BK182" s="131">
        <f>SUM(BK183:BK184)</f>
        <v>0</v>
      </c>
    </row>
    <row r="183" spans="1:65" s="2" customFormat="1" ht="14.4" customHeight="1">
      <c r="A183" s="27"/>
      <c r="B183" s="134"/>
      <c r="C183" s="135" t="s">
        <v>226</v>
      </c>
      <c r="D183" s="135" t="s">
        <v>115</v>
      </c>
      <c r="E183" s="136" t="s">
        <v>227</v>
      </c>
      <c r="F183" s="137" t="s">
        <v>228</v>
      </c>
      <c r="G183" s="138" t="s">
        <v>229</v>
      </c>
      <c r="H183" s="139">
        <v>1</v>
      </c>
      <c r="I183" s="140"/>
      <c r="J183" s="140">
        <f>ROUND(I183*H183,2)</f>
        <v>0</v>
      </c>
      <c r="K183" s="137" t="s">
        <v>119</v>
      </c>
      <c r="L183" s="28"/>
      <c r="M183" s="141" t="s">
        <v>1</v>
      </c>
      <c r="N183" s="142" t="s">
        <v>35</v>
      </c>
      <c r="O183" s="143">
        <v>0</v>
      </c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45" t="s">
        <v>230</v>
      </c>
      <c r="AT183" s="145" t="s">
        <v>115</v>
      </c>
      <c r="AU183" s="145" t="s">
        <v>80</v>
      </c>
      <c r="AY183" s="15" t="s">
        <v>111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5" t="s">
        <v>78</v>
      </c>
      <c r="BK183" s="146">
        <f>ROUND(I183*H183,2)</f>
        <v>0</v>
      </c>
      <c r="BL183" s="15" t="s">
        <v>230</v>
      </c>
      <c r="BM183" s="145" t="s">
        <v>231</v>
      </c>
    </row>
    <row r="184" spans="1:47" s="2" customFormat="1" ht="10.2">
      <c r="A184" s="27"/>
      <c r="B184" s="28"/>
      <c r="C184" s="27"/>
      <c r="D184" s="147" t="s">
        <v>122</v>
      </c>
      <c r="E184" s="27"/>
      <c r="F184" s="148" t="s">
        <v>228</v>
      </c>
      <c r="G184" s="27"/>
      <c r="H184" s="27"/>
      <c r="I184" s="27"/>
      <c r="J184" s="27"/>
      <c r="K184" s="27"/>
      <c r="L184" s="28"/>
      <c r="M184" s="159"/>
      <c r="N184" s="160"/>
      <c r="O184" s="161"/>
      <c r="P184" s="161"/>
      <c r="Q184" s="161"/>
      <c r="R184" s="161"/>
      <c r="S184" s="161"/>
      <c r="T184" s="162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T184" s="15" t="s">
        <v>122</v>
      </c>
      <c r="AU184" s="15" t="s">
        <v>80</v>
      </c>
    </row>
    <row r="185" spans="1:31" s="2" customFormat="1" ht="6.9" customHeight="1">
      <c r="A185" s="27"/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28"/>
      <c r="M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</row>
  </sheetData>
  <autoFilter ref="C122:K18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KARLOVA\karlova</dc:creator>
  <cp:keywords/>
  <dc:description/>
  <cp:lastModifiedBy>Kateřina Morávková</cp:lastModifiedBy>
  <dcterms:created xsi:type="dcterms:W3CDTF">2020-10-02T11:17:26Z</dcterms:created>
  <dcterms:modified xsi:type="dcterms:W3CDTF">2021-03-09T14:18:43Z</dcterms:modified>
  <cp:category/>
  <cp:version/>
  <cp:contentType/>
  <cp:contentStatus/>
</cp:coreProperties>
</file>