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DIO" sheetId="2" r:id="rId2"/>
    <sheet name="S001_SO 001" sheetId="3" r:id="rId3"/>
    <sheet name="S001_SO 101" sheetId="4" r:id="rId4"/>
    <sheet name="S001_SO 201" sheetId="5" r:id="rId5"/>
    <sheet name="S001_SO 461" sheetId="6" r:id="rId6"/>
    <sheet name="S001_SO 901" sheetId="7" r:id="rId7"/>
    <sheet name="S002_SO 002" sheetId="8" r:id="rId8"/>
    <sheet name="S002_SO 102" sheetId="9" r:id="rId9"/>
    <sheet name="S002_SO 202" sheetId="10" r:id="rId10"/>
    <sheet name="S002_SO 902" sheetId="11" r:id="rId11"/>
    <sheet name="S003_SO 003" sheetId="12" r:id="rId12"/>
    <sheet name="S003_SO 103" sheetId="13" r:id="rId13"/>
    <sheet name="S003_SO 203" sheetId="14" r:id="rId14"/>
    <sheet name="S003_SO 903" sheetId="15" r:id="rId15"/>
  </sheets>
  <definedNames/>
  <calcPr/>
  <webPublishing/>
</workbook>
</file>

<file path=xl/sharedStrings.xml><?xml version="1.0" encoding="utf-8"?>
<sst xmlns="http://schemas.openxmlformats.org/spreadsheetml/2006/main" count="9365" uniqueCount="1416">
  <si>
    <t>Firma: ÚDRŽBA SILNIC Královéhradeckého kraje a.s.</t>
  </si>
  <si>
    <t>Rekapitulace ceny</t>
  </si>
  <si>
    <t>Stavba: 36535 - II/296 Revitalizace "Polských mostů"-mosty ev.č. 296-009,296-010,296-011 Temný Důl_neoceněný</t>
  </si>
  <si>
    <t xml:space="preserve">Varianta: 04 -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</si>
  <si>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</si>
  <si>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</si>
  <si>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</si>
  <si>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</si>
  <si>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</si>
  <si>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</si>
  <si>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</si>
  <si>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</si>
  <si>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</si>
  <si>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</si>
  <si>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</si>
  <si>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36535</t>
  </si>
  <si>
    <t>II/296 Revitalizace "Polských mostů"-mosty ev.č. 296-009,296-010,296-011 Temný Důl_neoceněný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</si>
  <si>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</si>
  <si>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</si>
  <si>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</si>
  <si>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</si>
  <si>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</si>
  <si>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</si>
  <si>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</si>
  <si>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</si>
  <si>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</si>
  <si>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</si>
  <si>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</si>
  <si>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</si>
  <si>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</si>
  <si>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</si>
  <si>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</si>
  <si>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</si>
  <si>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</si>
  <si>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</si>
  <si>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</si>
  <si>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</si>
  <si>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</si>
  <si>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</si>
  <si>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</si>
  <si>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</si>
  <si>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</si>
  <si>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</si>
  <si>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</si>
  <si>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</si>
  <si>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</si>
  <si>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</si>
  <si>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</si>
  <si>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</si>
  <si>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</si>
  <si>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</si>
  <si>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dle stanoviska DI PČR</t>
  </si>
  <si>
    <t>VV</t>
  </si>
  <si>
    <t>Dopravně inženýrská opatření zahrnují:  
- Operativní řízení a regulace dopravy  během stavby zaměstnanci zhotovitele dle stanoviska DI PČR.   
- dopravní značení, světelná signalizace a pod. je součástí objektů provizorní komunikace jednotlivých objektů 
Položka bude čerpána dle skutečnosti se souhlasem TDI. Nabídková cena je nepřekročitelná.    
1=1,000 [A]</t>
  </si>
  <si>
    <t>TS</t>
  </si>
  <si>
    <t>zahrnuje veškeré náklady spojené s objednatelem požadovanými zařízeními</t>
  </si>
  <si>
    <t>02940</t>
  </si>
  <si>
    <t>OSTATNÍ POŽADAVKY - VYPRACOVÁNÍ DOKUMENTACE</t>
  </si>
  <si>
    <t>dokumentace DIO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</si>
  <si>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vypracování plánu organizace opatření řízení provozu pracovníky zhotovitele 
- vypracování signálních plánů pro semaforové soupravy s dynamickým řízením dle dopravního proudu a detekce kolon se synchronizací zelené vlny se všemi mosty souboru staveb 
- zajištění inženýrské činnosti pro projednání DIO včetně stanovení přechodné úpravy provozu na pozemních komunikacích, rozhodnutí o uzavírce a dalších správních rozhodnutí nutných pro realizaci 
1=1,000 [A]</t>
  </si>
  <si>
    <t>zahrnuje veškeré náklady spojené s objednatelem požadovanými pracemi</t>
  </si>
  <si>
    <t>Objekt:</t>
  </si>
  <si>
    <t>S001</t>
  </si>
  <si>
    <t>Stavba 01 - Most ev.č.296-009</t>
  </si>
  <si>
    <t>O1</t>
  </si>
  <si>
    <t>SO 001</t>
  </si>
  <si>
    <t>Všeobecné a předběžné položky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</si>
  <si>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PEVNÁ CENA.</t>
  </si>
  <si>
    <t>1=1,000 [A]</t>
  </si>
  <si>
    <t>02730</t>
  </si>
  <si>
    <t>POMOC PRÁCE ZŘÍZ NEBO ZAJIŠŤ OCHRANU INŽENÝRSKÝCH SÍTÍ</t>
  </si>
  <si>
    <t>ochranna zařízení a technologií VAK Trutnov u jímacího zařízení vodárny,</t>
  </si>
  <si>
    <t>dle situace a stanovisek správců 
ochrana konstrukce a objektu jímacího zařízení, zajištění přístupu a funkčnosti 
Zajištění přístupu k ovládacím prvkům jezu včetně obslužné lávky. Ochrana zařízení (hřídelů, ložisek, převodovek, řetězů) proti vnikání nečistot při stavebních pracích, ochrana proti poškození a zakrytí pohonů a ovládání jezových zařízení 
1=1,000 [A]</t>
  </si>
  <si>
    <t>02910</t>
  </si>
  <si>
    <t>OSTATNÍ POŽADAVKY - ZEMĚMĚŘIČSKÁ MĚŘENÍ</t>
  </si>
  <si>
    <t>Zaměření skutečného provedení díla ke kolaudaci stavby v délce stavby 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</si>
  <si>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</si>
  <si>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</si>
  <si>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</si>
  <si>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</si>
  <si>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PEVNÁ CENA</t>
  </si>
  <si>
    <t>b</t>
  </si>
  <si>
    <t>Geometrický oddělovací plán pro majetkové vypořádání vlastnických vztahů a případných věcných břemen  
PEVNÁ CENA</t>
  </si>
  <si>
    <t>4 vlastníci 
1=1,000 [A]</t>
  </si>
  <si>
    <t>02920</t>
  </si>
  <si>
    <t>OSTATNÍ POŽADAVKY - OCHRANA ŽIVOTNÍHO PROSTŘEDÍ</t>
  </si>
  <si>
    <t>ochrana životního prostředí dle požadavků KRNAP - výjimka z podmínek ochrany ZCHD- slovení živočichů, ochranná opatření  
- realizace před každou stavební sezonou se zásahem do koryta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</si>
  <si>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</si>
  <si>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PEVNÁ CENA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</si>
  <si>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</si>
  <si>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</si>
  <si>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</si>
  <si>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1080 m včetně mostních objektů  
PEVNÁ CENA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</si>
  <si>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</si>
  <si>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</si>
  <si>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</si>
  <si>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</si>
  <si>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</si>
  <si>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</si>
  <si>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</si>
  <si>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</si>
  <si>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</si>
  <si>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</si>
  <si>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</si>
  <si>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</si>
  <si>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11</t>
  </si>
  <si>
    <t>75L3AX</t>
  </si>
  <si>
    <t>INFORMAČNÍ PRVEK, - MONTÁŽ</t>
  </si>
  <si>
    <t>zpětná montáž stávající informační tabule "Aichelburg"včetně patek a sloupků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</si>
  <si>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</si>
  <si>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12</t>
  </si>
  <si>
    <t>75L3AY</t>
  </si>
  <si>
    <t>INFORMAČNÍ PRVEK, - DEMONTÁŽ</t>
  </si>
  <si>
    <t>demontáž stávající informační tabule "Aichelburg" a její dočasné uložení na deponii pro zpětnou 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</si>
  <si>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</si>
  <si>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SO 101</t>
  </si>
  <si>
    <t>Silnice II/296 v km 8,455 - 8,643</t>
  </si>
  <si>
    <t>014112</t>
  </si>
  <si>
    <t>POPLATKY ZA SKLÁDKU TYP S-IO (INERTNÍ ODPAD)</t>
  </si>
  <si>
    <t>T</t>
  </si>
  <si>
    <t>suť, kámen, beton</t>
  </si>
  <si>
    <t>pol. 11332  231*1,9=438,900 [A] 
pol. 11334 111,8*2,2=245,960 [B] 
pol. 11353 113,5*0,2*0,5*2,2=24,970 [C] 
pol. 96615: 2*2,5=5,000 [D] 
pol. 96687 2*0,5*0,5*1,3*2,0=1,300 [E] 
pol. 969234: 0,051*40,0=2,040 [F] 
Celkem: A+B+C+D+E+F=718,170 [G]</t>
  </si>
  <si>
    <t>zahrnuje veškeré poplatky provozovateli skládky související s uložením odpadu na skládce.</t>
  </si>
  <si>
    <t>nefrézovatelná část podkladní vrstvy - dle průzkumu ZAS-T1 a T2  
na skládku IO</t>
  </si>
  <si>
    <t>pol. 11333 57,1*2,2=125,620 [A]</t>
  </si>
  <si>
    <t>014122</t>
  </si>
  <si>
    <t>POPLATKY ZA SKLÁDKU TYP S-OO (OSTATNÍ ODPAD)</t>
  </si>
  <si>
    <t>zemina</t>
  </si>
  <si>
    <t>pol. 12373 571,3*1,9=1 085,470 [A] 
pol. 12924 266*0,15*1,9=75,810 [B] 
pol. 12930A 15,0*1,9=28,500 [C] 
pol. 13273 43,4*1,9=82,460 [D] 
pol. 212635 70*0,3*0,6*1,9=23,940 [E] 
Celkem: A+B+C+D+E=1 296,180 [F]</t>
  </si>
  <si>
    <t>014201</t>
  </si>
  <si>
    <t>POPLATKY ZA ZEMNÍK - ZEMINA</t>
  </si>
  <si>
    <t>M3</t>
  </si>
  <si>
    <t>zemina   pro pol. 173103  
nenamrzavý, nesoudržný materiál podmínečně vhodný dle ČSN 736133</t>
  </si>
  <si>
    <t>34,8=34,800 [A]</t>
  </si>
  <si>
    <t>zahrnuje veškeré poplatky majiteli zemníku související s nákupem zeminy (nikoliv s otvírkou  
zemníku)</t>
  </si>
  <si>
    <t>Zemní práce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</si>
  <si>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</si>
  <si>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</si>
  <si>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</si>
  <si>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
v ploše skladby A před mostem dle sondy V2  (616)*1,25=770,000 [A]  včetně rozšíření proti teoretické ploše krytu 
a*0,30=231,000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</si>
  <si>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</si>
  <si>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</si>
  <si>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</si>
  <si>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a ZAS-T2    
vč. naložení, odvozu a uložení na skládku dodavatele,  zhotovitel v ceně zohlední možnost zpětného využití recyklovaného materiálu</t>
  </si>
  <si>
    <t>dle situace a průzkůmů 
v ploše skladby A  (616+298)*1,25=1 142,500 [A]  včetně rozšíření proti teoretické ploše krytu 
a*0,050=57,125 [B]</t>
  </si>
  <si>
    <t>11334</t>
  </si>
  <si>
    <t>ODSTRANĚNÍ PODKLADU ZPEVNĚNÝCH PLOCH S CEMENT POJIVEM</t>
  </si>
  <si>
    <t>vrstvy stávajícího KSC - na trvalou skládku</t>
  </si>
  <si>
    <t>dle situace a průzkůmů 
v ploše skladby A za mostem dle sondy V1  (298)*1,25=372,500 [A]  včetně rozšíření proti teoretické ploše krytu 
a*0,30=111,750 [B]</t>
  </si>
  <si>
    <t>11353</t>
  </si>
  <si>
    <t>ODSTRANĚNÍ CHODNÍKOVÝCH KAMENNÝCH OBRUBNÍKŮ</t>
  </si>
  <si>
    <t>M</t>
  </si>
  <si>
    <t>odstranění, na skládku</t>
  </si>
  <si>
    <t>dle situace 
60+32+45+65=202,000 [A] 
délky odstraněné v rámci odstranění havárie 43+45,5=88,500 [B] 
a-b=113,500 [C]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</si>
  <si>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</si>
  <si>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</si>
  <si>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</t>
  </si>
  <si>
    <t>dle situace a průzkůmů 
v ploše komunikace A  (616+298)*0,150=137,100 [A] 
v ploše OKV B  362*0,100=36,200 [B] 
na mostech konstrukce C (0)*0,120=0,000 [C]  asfaltová konstrukce na mostech odstraněna v rámci odstranění havárie 
napojení na stávající stav (38+16)*0,10=5,400 [D] 
Celkem: A+B+C+D=178,700 [E]</t>
  </si>
  <si>
    <t>113766</t>
  </si>
  <si>
    <t>FRÉZOVÁNÍ DRÁŽKY PRŮŘEZU DO 800MM2 V ASFALTOVÉ VOZOVCE</t>
  </si>
  <si>
    <t>komůrka dle VL 211.07 pro zálivku za horka  
včetně poplatku za skládku</t>
  </si>
  <si>
    <t>začátek a konec úseku 9,5+8,0 =17,500 [A] 
příčné spáry na mostě 16,7+18,8=35,500 [B] 
podélné spáry u říms 56+54,5=110,500 [C] 
podélné spáry u rigolů 56,5=56,500 [D] 
Celkem: A+B+C+D=220,000 [E]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</si>
  <si>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</si>
  <si>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</si>
  <si>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</si>
  <si>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</t>
  </si>
  <si>
    <t>dle situace a VPŘ 
pro sanaci v ploše skladby A  (616+298)*1,25=1 142,500 [A]  včetně rozšíření proti teoretické ploše krytu 
a*0,50=571,250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</si>
  <si>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</si>
  <si>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</si>
  <si>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</si>
  <si>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zpětné natěžení ornice z reprofilace příkopů</t>
  </si>
  <si>
    <t>pro pol. 18220 45,9=45,900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</si>
  <si>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</si>
  <si>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</si>
  <si>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zemina ze zemníku  pro pol. 173103, odvoz na stavbu</t>
  </si>
  <si>
    <t>14</t>
  </si>
  <si>
    <t>12924</t>
  </si>
  <si>
    <t>ČIŠTĚNÍ KRAJNIC OD NÁNOSU TL. DO 200MM</t>
  </si>
  <si>
    <t>M2</t>
  </si>
  <si>
    <t>seříznutí stávajících krajnic, tl.150 mm, na skládku</t>
  </si>
  <si>
    <t>dle situace a VPŘ 
62+60+40+40+12+52=266,000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</si>
  <si>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</si>
  <si>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</si>
  <si>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12930</t>
  </si>
  <si>
    <t>ČIŠTĚNÍ PŘÍKOPŮ OD NÁNOSU</t>
  </si>
  <si>
    <t>množství 0,3 m3/m, na mezideponii</t>
  </si>
  <si>
    <t>materiál z reprofilace pro zpětné ohumusování  
(62+65+120+212)*0,10=45,900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</si>
  <si>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</si>
  <si>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</si>
  <si>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A</t>
  </si>
  <si>
    <t>reprofilace příkopů a navazujícího terénu, množství 0,3 m3/m, nevyužitelný přebytek - odvoz na skládku</t>
  </si>
  <si>
    <t>dle situace 
celková délka reprofilace 75+48+51+29=203,000 [A] 
výpočet přebytku při předpokladu 0,3 m3/bm a využití materiálu na zpětné ohumusování 
a*0,3-459*0,10=15,000 [B]</t>
  </si>
  <si>
    <t>17</t>
  </si>
  <si>
    <t>13273</t>
  </si>
  <si>
    <t>HLOUBENÍ RÝH ŠÍŘ DO 2M PAŽ I NEPAŽ TŘ. I</t>
  </si>
  <si>
    <t>výkopy rýh pro kanalizaci, vše se odveze na trvalou skládku, vč. rozšíření a prohl. pro vpusti</t>
  </si>
  <si>
    <t>dle výkazu výkopu rýh (pouze přípojky) 
40=40,000 [A] 
rozšíření pro vpusti: 
1,8*0,65*(1,3)=1,521 [B] 
prohloubení pro vpusti: 
1,8*1,8*0,57*1=1,847 [C] 
Celkem: A+B+C=43,368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</si>
  <si>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</si>
  <si>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</si>
  <si>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</si>
  <si>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</si>
  <si>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materiálu z reprofilace příkopů pro využití na ohumusování</t>
  </si>
  <si>
    <t>pol. 12930 45,9=45,900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</si>
  <si>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</si>
  <si>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</si>
  <si>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</si>
  <si>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</si>
  <si>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</si>
  <si>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25+51+48+75=199,000 [B] 
a*b=34,825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</si>
  <si>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</si>
  <si>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20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</si>
  <si>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</si>
  <si>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</si>
  <si>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</si>
  <si>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43,4=43,400 [A] 
Odpočet: 
podsypy potrubí: -4,6=-4,600 [B] 
obsypy vč.trub: -21,7=-21,700 [C] 
desky: -0,32=-0,320 [D] 
vpusti: -3,1416*0,55*0,55/4*(0,47*1)=-0,112 [E] 
Celkem: A+B+C+D+E=16,668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</si>
  <si>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</si>
  <si>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</si>
  <si>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</si>
  <si>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</si>
  <si>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frakce 0-8 mm, vč. ztratného a zhutnění</t>
  </si>
  <si>
    <t>dn 200: 40*1,15*0,5=23,000 [A] 
Odpočet trub: 
-3,1416*0,2*0,2/4*40=-1,257 [B] 
Celkem: A+B=21,743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</si>
  <si>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</si>
  <si>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</si>
  <si>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18110</t>
  </si>
  <si>
    <t>ÚPRAVA PLÁNĚ SE ZHUTNĚNÍM V HORNINĚ TŘ. I</t>
  </si>
  <si>
    <t>dle situace a VPŘ 
v ploše skladby A  (616+298)*1,25=1 142,500 [A]  včetně rozšíření proti teoretické ploše krytu</t>
  </si>
  <si>
    <t>položka zahrnuje úpravu pláně včetně vyrovnání výškových rozdílů. Míru zhutnění určuje  
projekt.</t>
  </si>
  <si>
    <t>23</t>
  </si>
  <si>
    <t>18220</t>
  </si>
  <si>
    <t>ROZPROSTŘENÍ ORNICE VE SVAHU</t>
  </si>
  <si>
    <t>zpětné rozprostření ornice v prostorech dotčených stavbou  
využit materiál z reprofilace svahů a příkopů</t>
  </si>
  <si>
    <t>dle situace 
(62+65+120+212)*0,10=45,900 [A]</t>
  </si>
  <si>
    <t>položka zahrnuje:  
nutné přemístění ornice z dočasných skládek vzdálených do 50m rozprostření ornice v předepsané tloušťce ve svahu přes 1:5</t>
  </si>
  <si>
    <t>Základy</t>
  </si>
  <si>
    <t>24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</si>
  <si>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</si>
  <si>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</si>
  <si>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</si>
  <si>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
70=70,000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</si>
  <si>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</si>
  <si>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</si>
  <si>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</si>
  <si>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</si>
  <si>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</si>
  <si>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</si>
  <si>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26</t>
  </si>
  <si>
    <t>21450</t>
  </si>
  <si>
    <t>SANAČNÍ VRSTVY Z KAMENIVA</t>
  </si>
  <si>
    <t>vrstvy pro sanaci AZ</t>
  </si>
  <si>
    <t>v ploše skladby A  (616+298)*1,25=1 142,500 [A]  včetně rozšíření proti teoretické ploše krytu 
a*0,50=571,250 [B]</t>
  </si>
  <si>
    <t>položka zahrnuje dodávku předepsaného kameniva, mimostaveništní a vnitrostaveništní dopravu a jeho uložení  
není-li v zadávací dokumentaci uvedeno jinak, jedná se o nakupovaný materiál</t>
  </si>
  <si>
    <t>Svislé konstrukce</t>
  </si>
  <si>
    <t>27</t>
  </si>
  <si>
    <t>33817C</t>
  </si>
  <si>
    <t>SLOUPKY PLOTOVÉ Z DÍLCŮ KOVOVÝCH  DO BETONOVÝCH PATEK</t>
  </si>
  <si>
    <t>KS</t>
  </si>
  <si>
    <t>ocelové poplastované sloupky TR 48 délky 2500mm zabetonované do patek min.300x300x1000  C12/15  
Barva zelená</t>
  </si>
  <si>
    <t>30/2=15,000 [A] 
včetně rezervy na vzpěry 20=20,000 [B]</t>
  </si>
  <si>
    <t>- dodání a osazení předepsaného sloupku včetně PKO  
- případnou betonovou patku z předepsané třídy betonu  
- nutné zemní práce</t>
  </si>
  <si>
    <t>Vodorovné konstrukce</t>
  </si>
  <si>
    <t>28</t>
  </si>
  <si>
    <t>451312</t>
  </si>
  <si>
    <t>PODKLADNÍ A VÝPLŇOVÉ VRSTVY Z PROSTÉHO BETONU C12/15</t>
  </si>
  <si>
    <t>podkladní desky pod uliční vpusti</t>
  </si>
  <si>
    <t>dle dokumentace: 
1,8*1,8*0,1*1=0,324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</si>
  <si>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</si>
  <si>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</si>
  <si>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45157</t>
  </si>
  <si>
    <t>PODKLADNÍ A VÝPLŇOVÉ VRSTVY Z KAMENIVA TĚŽENÉHO</t>
  </si>
  <si>
    <t>štěrkopískový podsyp frakce 0-8 mm pod trouby</t>
  </si>
  <si>
    <t>dn 200: 40*1,15*0,1=4,600 [A]</t>
  </si>
  <si>
    <t>Komunikace</t>
  </si>
  <si>
    <t>30</t>
  </si>
  <si>
    <t>56330</t>
  </si>
  <si>
    <t>VOZOVKOVÉ VRSTVY ZE ŠTĚRKODRTI</t>
  </si>
  <si>
    <t>ochranná vrstva ŠDA 0-64</t>
  </si>
  <si>
    <t>dle situace a VPŘ  
v ploše skladby A  (616+298)*1,20=1 096,800 [A]  včetně rozšíření proti teoretické ploše krytu 
konstantní tloušťka 150 mm a*0,150=164,520 [B] 
na vyrovnávky a lokální úpravy 10% b*0,10=16,452 [C] 
b+c=180,972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</si>
  <si>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</si>
  <si>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</si>
  <si>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56333</t>
  </si>
  <si>
    <t>VOZOVKOVÉ VRSTVY ZE ŠTĚRKODRTI TL. DO 150MM</t>
  </si>
  <si>
    <t>ŠDA 0-32  tl. 150 mm</t>
  </si>
  <si>
    <t>dle situace a VPŘ  
v ploše skladby A  (616+298)*1,20=1 096,800 [A]  včetně rozšíření proti teoretické ploše krytu</t>
  </si>
  <si>
    <t>32</t>
  </si>
  <si>
    <t>56932</t>
  </si>
  <si>
    <t>ZPEVNĚNÍ KRAJNIC ZE ŠTĚRKODRTI TL. DO 100MM</t>
  </si>
  <si>
    <t>zpevnění krajnic ze štěrkodrti ŠD 0-32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</si>
  <si>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</si>
  <si>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</si>
  <si>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572123</t>
  </si>
  <si>
    <t>INFILTRAČNÍ POSTŘIK Z EMULZE DO 1,0KG/M2</t>
  </si>
  <si>
    <t>PI-C  0,60 kg/m2 po vyštěpení</t>
  </si>
  <si>
    <t>pod ACP 987=987,000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</si>
  <si>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</si>
  <si>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</si>
  <si>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572214</t>
  </si>
  <si>
    <t>SPOJOVACÍ POSTŘIK Z MODIFIK EMULZE DO 0,5KG/M2</t>
  </si>
  <si>
    <t>PS-C  do 0,4 kg/m2 po vyštěpení</t>
  </si>
  <si>
    <t>pod ACO 1633+ 
pod ACL 1680=3 313,000 [A]</t>
  </si>
  <si>
    <t>35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</si>
  <si>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</si>
  <si>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</si>
  <si>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</si>
  <si>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
12*9,5*2*1,1=250,800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</si>
  <si>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</si>
  <si>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36</t>
  </si>
  <si>
    <t>574B34</t>
  </si>
  <si>
    <t>ASFALTOVÝ BETON PRO OBRUSNÉ VRSTVY MODIFIK ACO 11+, 11S TL. 40MM</t>
  </si>
  <si>
    <t>ACO 11S PmB 25/55-60</t>
  </si>
  <si>
    <t>dle situace a VPŘ 
v ploše komunikace A  616+298=914,000 [A] 
v ploše OKV B  362=362,000 [B] 
na mostech konstrukce C 168+172-36,5*0,5-38,5*0,5=302,500 [C] 
napojení na stávající stav 38+16=54,000 [D] 
Celkem: A+B+C+D=1 632,500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</si>
  <si>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</si>
  <si>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</si>
  <si>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574D56</t>
  </si>
  <si>
    <t>ASFALTOVÝ BETON PRO LOŽNÍ VRSTVY MODIFIK ACL 16+, 16S TL. 60MM</t>
  </si>
  <si>
    <t>ložní vrstva ACP 16 + PMB 25/55-60</t>
  </si>
  <si>
    <t>dle situace a VPŘ 
v ploše komunikace A  (616+298)*1,03=941,420 [A] 
v ploše OKV B  (362)*1,03=372,860 [B] 
na mostech konstrukce C 168+172-36,5*0,4-38,5*0,4=310,000 [C] 
napojení na stávající stav (38+16)*1,03=55,620 [D] 
Celkem: A+B+C+D=1 679,900 [E]  včetně rozšíření proti teoretické ploše krytu</t>
  </si>
  <si>
    <t>38</t>
  </si>
  <si>
    <t>574E06</t>
  </si>
  <si>
    <t>ASFALTOVÝ BETON PRO PODKLADNÍ VRSTVY ACP 16+, 16S</t>
  </si>
  <si>
    <t>podkladní vrstva ACP 16+  50/70</t>
  </si>
  <si>
    <t>dle situace a VPŘ 
v ploše komunikace A  (616+298)*1,08=987,120 [A]  včetně rozšíření proti teoretické ploše krytu 
konstantní tloušťka 50mm a*0,05=49,356 [B]</t>
  </si>
  <si>
    <t>39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</si>
  <si>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</si>
  <si>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</si>
  <si>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</si>
  <si>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</si>
  <si>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40</t>
  </si>
  <si>
    <t>76792</t>
  </si>
  <si>
    <t>OPLOCENÍ Z DRÁTĚNÉHO PLETIVA POTAŽENÉHO PLASTEM</t>
  </si>
  <si>
    <t>obnova oplocení směrem k pozemku VAK Trutnov  
pletivo poplastované čtyřhranné výšky 160cm, s napínacím drátem. Barva zelená</t>
  </si>
  <si>
    <t>délka 30=30,000 [A] 
výška 1,60=1,600 [B] 
a*b=48,000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</si>
  <si>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</si>
  <si>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41</t>
  </si>
  <si>
    <t>76796</t>
  </si>
  <si>
    <t>VRATA A VRÁTKA</t>
  </si>
  <si>
    <t>ocelová branka 1600x1000, vnější rám z TR42, vnitřní rám na pletivo o průměru 18mm. Zavírání na kliku se zámkem pro vložku FAB. Dodávka včetně 2ks sloupků, klikou, zámkem a vložskou se 3ks klíčů. Barva zelená</t>
  </si>
  <si>
    <t>1,60*1,0=1,600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</si>
  <si>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</si>
  <si>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Potrubí</t>
  </si>
  <si>
    <t>42</t>
  </si>
  <si>
    <t>87434A</t>
  </si>
  <si>
    <t>POTRUBÍ Z TRUB PLASTOVÝCH ODPADNÍCH DN DO 200MM</t>
  </si>
  <si>
    <t>trouby PVC dn 200, SN 16 - vč.tvarovek, šachtových vložek, montáže</t>
  </si>
  <si>
    <t>přípojka vpusti k mostu 
40=40,000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</si>
  <si>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</si>
  <si>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</si>
  <si>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89712</t>
  </si>
  <si>
    <t>VPUSŤ KANALIZAČNÍ ULIČNÍ KOMPLETNÍ Z BETONOVÝCH DÍLCŮ</t>
  </si>
  <si>
    <t>dle PD: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</si>
  <si>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</si>
  <si>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</si>
  <si>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44</t>
  </si>
  <si>
    <t>9113B1</t>
  </si>
  <si>
    <t>SVODIDLO OCEL SILNIČ JEDNOSTR, ÚROVEŇ ZADRŽ H1 -DODÁVKA A MONTÁŽ</t>
  </si>
  <si>
    <t>dle situace 
30+55+55+30=170,000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</si>
  <si>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</si>
  <si>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45</t>
  </si>
  <si>
    <t>91228</t>
  </si>
  <si>
    <t>SMĚROVÉ SLOUPKY Z PLAST HMOT VČETNĚ ODRAZNÉHO PÁSKU</t>
  </si>
  <si>
    <t>bílé Z11a,b</t>
  </si>
  <si>
    <t>dle situace DZ a TZ 
délka úseku s krajnicemi  ((30+30+20+20))/20=5,000 [A] průměrně po 20 m 
celkem 6=6,000 [B]</t>
  </si>
  <si>
    <t>položka zahrnuje:  
- dodání a osazení sloupku včetně nutných zemních prací  
- vnitrostaveništní a mimostaveništní doprava  
- odrazky plastové nebo z retroreflexní fólie</t>
  </si>
  <si>
    <t>46</t>
  </si>
  <si>
    <t>91238</t>
  </si>
  <si>
    <t>SMĚROVÉ SLOUPKY Z PLAST HMOT - NÁSTAVCE NA SVODIDLA VČETNĚ ODRAZNÉHO PÁSKU</t>
  </si>
  <si>
    <t>bílé/oranžové</t>
  </si>
  <si>
    <t>dle situace DZ a TZ 
svodidla 142+140=282,000 [A] 
a/20=14,100 [B] 
zaokrouhleno 16=16,000 [C]</t>
  </si>
  <si>
    <t>47</t>
  </si>
  <si>
    <t>modré v místě mostů</t>
  </si>
  <si>
    <t>dle situace DZ a TZ 
v místě mostů 8+8=16,000 [A]</t>
  </si>
  <si>
    <t>48</t>
  </si>
  <si>
    <t>914133</t>
  </si>
  <si>
    <t>DOPRAVNÍ ZNAČKY ZÁKLADNÍ VELIKOSTI OCELOVÉ FÓLIE TŘ 2 - DEMONTÁŽ</t>
  </si>
  <si>
    <t>dle stávajícího stavu  
2+2=4,000 [A]</t>
  </si>
  <si>
    <t>Položka zahrnuje odstranění, demontáž a odklizení materiálu s odvozem na předepsané místo</t>
  </si>
  <si>
    <t>49</t>
  </si>
  <si>
    <t>914913</t>
  </si>
  <si>
    <t>SLOUPKY A STOJKY DZ Z OCEL TRUBEK ZABETON DEMONTÁŽ</t>
  </si>
  <si>
    <t>dle stávajícího stavu  
2=2,000 [A]</t>
  </si>
  <si>
    <t>50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</si>
  <si>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</si>
  <si>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</si>
  <si>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</si>
  <si>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0,125*188=23,500 [A] 
V4 (0,125) 0,25*(190,5+186,5)=94,250 [B] 
Celkem: A+B=117,750 [C]</t>
  </si>
  <si>
    <t>položka zahrnuje:  
- dodání a pokládku nátěrového materiálu (měří se pouze natíraná plocha)  
- předznačení a reflexní úpravu</t>
  </si>
  <si>
    <t>51</t>
  </si>
  <si>
    <t>915211</t>
  </si>
  <si>
    <t>VODOROVNÉ DOPRAVNÍ ZNAČENÍ PLASTEM HLADKÉ - DODÁVKA A POKLÁDKA</t>
  </si>
  <si>
    <t>52</t>
  </si>
  <si>
    <t>91782</t>
  </si>
  <si>
    <t>VÝŠKOVÁ ÚPRAVA OBRUBNÍKŮ KAMENNÝCH</t>
  </si>
  <si>
    <t>vybourání a zpětné osazení stávajících kamenných obrub za mostem vlevo</t>
  </si>
  <si>
    <t>60=60,000 [A]</t>
  </si>
  <si>
    <t>Položka výšková úprava obrub zahrnuje jejich vytrhání, očištění, manipulaci, nové betonové lože a osazení. Případné nutné doplnění novými obrubami se uvede v položkách 9172 až 9177.</t>
  </si>
  <si>
    <t>53</t>
  </si>
  <si>
    <t>919112</t>
  </si>
  <si>
    <t>ŘEZÁNÍ ASFALTOVÉHO KRYTU VOZOVEK TL DO 100MM</t>
  </si>
  <si>
    <t>řezaní krytu v místě napojení stavby</t>
  </si>
  <si>
    <t>dle situace 
příčné spáry napojení 9,5+8,0=17,500 [A]</t>
  </si>
  <si>
    <t>položka zahrnuje řezání vozovkové vrstvy v předepsané tloušťce, včetně spotřeby vody</t>
  </si>
  <si>
    <t>54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</si>
  <si>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</si>
  <si>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</si>
  <si>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</si>
  <si>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</si>
  <si>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55</t>
  </si>
  <si>
    <t>935812</t>
  </si>
  <si>
    <t>ŽLABY A RIGOLY DLÁŽDĚNÉ Z KOSTEK DROBNÝCH DO BETONU TL 100MM</t>
  </si>
  <si>
    <t>rigol z žulových kostek 100x100 vyspárovaných MC25-XF4</t>
  </si>
  <si>
    <t>dle situace a VPŘ 
rigol za mostem vlevo 70=70,000 [A] 
a*1,10=77,000 [B]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</si>
  <si>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</si>
  <si>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56</t>
  </si>
  <si>
    <t>935813</t>
  </si>
  <si>
    <t>PŘEDLÁŽDĚNÍ ŽLABŮ A RIGOLŮ DLÁŽDĚNÝCH Z KOSTEK DROBNÝCH</t>
  </si>
  <si>
    <t>předláždní rigolu v napojení</t>
  </si>
  <si>
    <t>1,1*5,0=5,500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</si>
  <si>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</si>
  <si>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57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</si>
  <si>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</si>
  <si>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</si>
  <si>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</si>
  <si>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2+1=3,000 [A]</t>
  </si>
  <si>
    <t>Položka zahrnuje veškerý materiál, výrobky a polotovary, včetně mimostaveništní a  
vnitrostaveništní dopravy (rovněž přesuny), včetně naložení a složení,případně s uložením.</t>
  </si>
  <si>
    <t>58</t>
  </si>
  <si>
    <t>96615</t>
  </si>
  <si>
    <t>BOURÁNÍ KONSTRUKCÍ Z PROSTÉHO BETONU</t>
  </si>
  <si>
    <t>bourání ve výkopech: 
2=2,000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</si>
  <si>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</si>
  <si>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59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</si>
  <si>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</si>
  <si>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</si>
  <si>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</si>
  <si>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60</t>
  </si>
  <si>
    <t>969234</t>
  </si>
  <si>
    <t>VYBOURÁNÍ POTRUBÍ DN DO 200MM KANALIZAČ</t>
  </si>
  <si>
    <t>odhad stávajících trub - beton DN 200</t>
  </si>
  <si>
    <t>Bourání st.trub 40=40,000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</si>
  <si>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</si>
  <si>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201</t>
  </si>
  <si>
    <t>Most ev.č.296-009</t>
  </si>
  <si>
    <t>pol. 96611 451*2,5=1 127,500 [A] 
pol. 96615 80,3*2,2=176,660 [B] 
pol. 96616a 147*2,4=352,800 [C] 
pol. 96616b 550*2,2=1 210,000 [D] 
Celkem: A+B+C+D=2 866,960 [E]</t>
  </si>
  <si>
    <t>pol. 12273 450*1,9=855,000 [A] 
pol. 12373 828,5*1,9=1 574,150 [B] 
pol. 12383 243*1,9=461,700 [C] 
pol. 12891 127,2*1,9=241,680 [D] 
Celkem: A+B+C+D=3 132,530 [E]</t>
  </si>
  <si>
    <t>014132</t>
  </si>
  <si>
    <t>POPLATKY ZA SKLÁDKU TYP S-NO (NEBEZPEČNÝ ODPAD)</t>
  </si>
  <si>
    <t>pol.97817  410*0,005=2,050 [A]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</si>
  <si>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</si>
  <si>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</si>
  <si>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</si>
  <si>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</si>
  <si>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</si>
  <si>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</si>
  <si>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12273</t>
  </si>
  <si>
    <t>ODKOPÁVKY A PROKOPÁVKY OBECNÉ TŘ. I</t>
  </si>
  <si>
    <t>Odtěžení zemních hrázek  
odvoz na trvalou skládku</t>
  </si>
  <si>
    <t>1,5*1,5*50*4=450,000 [A] s uvažovaných přestavováním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</si>
  <si>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</si>
  <si>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za rubem, na trvalou skládku</t>
  </si>
  <si>
    <t>428,0+400,5=828,500 [A]</t>
  </si>
  <si>
    <t>12383</t>
  </si>
  <si>
    <t>ODKOP PRO SPOD STAVBU SILNIC A ŽELEZNIC TŘ. II</t>
  </si>
  <si>
    <t>odkop za rubem ve vrstvách třídy II</t>
  </si>
  <si>
    <t>124,5+118,5=243,000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</si>
  <si>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</si>
  <si>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</si>
  <si>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</t>
  </si>
  <si>
    <t>dolamování pro základ opěr a křídel ve třídě III - rula</t>
  </si>
  <si>
    <t>OP1 plocha před lícem a za lícem původního základu 1,3=1,300 [A] 
52,3*a=67,990 [B] 
OP2 plocha před lícem a za lícem původního základu 1,5=1,500 [C] 
39,5*c=59,250 [D] 
b+d=127,240 [E]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</si>
  <si>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</si>
  <si>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</si>
  <si>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</si>
  <si>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</si>
  <si>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80+60+48+36=224,000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</si>
  <si>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</si>
  <si>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17780</t>
  </si>
  <si>
    <t>ZEMNÍ HRÁZKY Z NAKUPOVANÝCH MATERIÁLŮ</t>
  </si>
  <si>
    <t>v korytě pro svedení vody mimo oblast stavby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</si>
  <si>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</si>
  <si>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</si>
  <si>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</si>
  <si>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</t>
  </si>
  <si>
    <t>dle VPŘ 
plocha v řezu 0,40*0,40-3,1415*0,15*0,15*0,25=0,142 [A] 
délka mezi křídly 17,7+20,6=38,300 [B] 
(a*b)*1,20=6,526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</si>
  <si>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</si>
  <si>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</si>
  <si>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</si>
  <si>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a okolo trubiček odvodnění</t>
  </si>
  <si>
    <t>dle tvaru a detailů 
plocha řezu 0,150*0,05=0,008 [A] 
délka proužků 2*37 + 2*16,4 =106,800 [B]  2xpodélný + 2x příčný 
rozšíření v místě trubiček izolace (2*0,175*0,4)*11*2*0,05=0,154 [C] 
a*b+c=1,008 [D]</t>
  </si>
  <si>
    <t>21461</t>
  </si>
  <si>
    <t>SEPARAČNÍ GEOTEXTILIE</t>
  </si>
  <si>
    <t>ochrana izolace na rubu</t>
  </si>
  <si>
    <t>dle situace a VPŘ 
(39,5+33,5)*(1,8+1,5)=240,900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</si>
  <si>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</si>
  <si>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22694</t>
  </si>
  <si>
    <t>ZÁPOROVÉ PAŽENÍ Z KOVU DOČASNÉ</t>
  </si>
  <si>
    <t>dočasné pažení stavební jámy - osazení a odstranění</t>
  </si>
  <si>
    <t>pažení směrem k sousedním nemovitostem a provizoriu 
(10+16+24)*10,0=500,000 [A]  zápory po 1m, průměrná délka 10,0 
a*(26,7/1000)=13,350 [B]  uvažováno HEB120 
převázky 2*(10+16+24)=100,000 [C] 
c*(18,8/1000)=1,880 [D] 
celkem b+d=15,230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</si>
  <si>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</si>
  <si>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</si>
  <si>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</si>
  <si>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</t>
  </si>
  <si>
    <t>pažení směrem k sousedním nemovitostem 
(10+16+24)*7,5=375,000 [A]  pažená výška max.7,5m</t>
  </si>
  <si>
    <t>položka zahrnuje osazení pažin bez ohledu na druh, jejich opotřebení a jejich odstranění</t>
  </si>
  <si>
    <t>26122</t>
  </si>
  <si>
    <t>VRTY PRO KOTVENÍ, INJEKTÁŽ A MIKROPILOTY NA POVRCHU TŘ. II D DO 100MM</t>
  </si>
  <si>
    <t>šikmé vrty pro kotvení zápor v komunikaci - vrty v třídě II  
včetně odvozu vyvrtané zeminy, jejího uložení na skládce určené zhotovitelem a poplatku za skládku</t>
  </si>
  <si>
    <t>50*3,5=175,000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</si>
  <si>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</si>
  <si>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26182</t>
  </si>
  <si>
    <t>VRT PRO KOTV, INJEK, MIKROPIL NA POVR TŘ III A IV D DO 100MM</t>
  </si>
  <si>
    <t>šikmé vrty pro kotvení zápor v komunikaci - vrty v třídě IV  
včetně odvozu vyvrtané zeminy, jejího uložení na skládce určené zhotovitelem a poplatku za skládku</t>
  </si>
  <si>
    <t>50*4,0=200,000 [A]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</si>
  <si>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</si>
  <si>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</si>
  <si>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</si>
  <si>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(10+16+24)*7,5=375,000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</si>
  <si>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</si>
  <si>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264615</t>
  </si>
  <si>
    <t>VRTY PRO PILOTY TŘ VI D DO 300MM</t>
  </si>
  <si>
    <t>vrty pro zápory ve skalním podloží - rula  
včetně odvozu materiálu na skládku a poplatku za skládku</t>
  </si>
  <si>
    <t>(12+16+12)*2,5=100,000 [A]</t>
  </si>
  <si>
    <t>272325</t>
  </si>
  <si>
    <t>ZÁKLADY ZE ŽELEZOBETONU DO C30/37 (B37)</t>
  </si>
  <si>
    <t>základy opěr a křídel C30/37 XC2 XA1</t>
  </si>
  <si>
    <t>opěra OP1 včetně křídel 97,9*1,5=146,850 [A] 
opěra OP2 včetně křídel 65,5*1,5=98,250 [B] 
Celkem: A+B=245,100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</si>
  <si>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</si>
  <si>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</si>
  <si>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</si>
  <si>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</si>
  <si>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150 kg/m3 
pol. 272325: 245,1*0,15=36,765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</si>
  <si>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</si>
  <si>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281451</t>
  </si>
  <si>
    <t>INJEKTOVÁNÍ NÍZKOTLAKÉ Z CEMENTOVÉ MALTY NA POVRCHU</t>
  </si>
  <si>
    <t>injektáž pat záporového pažení</t>
  </si>
  <si>
    <t>(10+16+24)*4,0=200,000 [A] 
a*3,14*0,3*0,3=56,520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</si>
  <si>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</si>
  <si>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286563</t>
  </si>
  <si>
    <t>KOTVY OCEL INJEKTOVANÉ V PODZEMÍ DÉLKY DO 8M ÚNOS DO 150KN</t>
  </si>
  <si>
    <t>injektované zemní kotvy záporového pažení</t>
  </si>
  <si>
    <t>(10+16+24)/2=25,000 [A] předpoklad po 2,0m  
dvě etáže a*2=50,000 [B]</t>
  </si>
  <si>
    <t>Zahrnuje kompletní dodávku kotev délky od 7,01m do 8,00m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</si>
  <si>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31717</t>
  </si>
  <si>
    <t>KOVOVÉ KONSTRUKCE PRO KOTVENÍ ŘÍMSY</t>
  </si>
  <si>
    <t>KG</t>
  </si>
  <si>
    <t>56+54=110,000 [A] 
a*8=880,000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</si>
  <si>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</si>
  <si>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</si>
  <si>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</si>
  <si>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</si>
  <si>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56*(0,83*0,305+0,48*0,30)=22,240 [A] 
římsy vpravo 54*(2,25*0,25+0,550*0,30)=39,285 [B] 
římsy na křídlech 1,2,3 (0,8*0,3)*(3,5+2,7+9,7)=3,816 [C] 
Celkem: A+B+C=65,341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</si>
  <si>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</si>
  <si>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</si>
  <si>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</si>
  <si>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65,4*0,180=11,772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</si>
  <si>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</si>
  <si>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333213</t>
  </si>
  <si>
    <t>OBKLAD MOST OPĚR A KŘÍDEL Z LOM KAMENE</t>
  </si>
  <si>
    <t>obklad lícové části opěr a křídel včetně kotvení</t>
  </si>
  <si>
    <t>OP1 (23,8+8,6)*4,2*0,5=68,040 [A] 
OP2 22,7*4,5*0,5=51,075 [B] 
křídla OP1 (13,7+6,8)*4,2*0,3=25,830 [C] 
křídla OP2 (8,0+4,3)*4,5*0,3=16,605 [D] 
Celkem: A+B+C+D=161,550 [E]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</si>
  <si>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</si>
  <si>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</si>
  <si>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</si>
  <si>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úložné prahy mostovky na stávajících opěrách C30/37 XF2 XC4 XD1</t>
  </si>
  <si>
    <t>OP1 včetně křídel  
dolní stupeň 1,2*65,3=78,360 [A] 
horní stupeň 2,0*46,5=93,000 [B] 
OP2 včetně křídel 
dolní stupeň 1,5*45,7=68,550 [C] 
horní stupeň 2,5*35,5=88,750 [D] 
Celkem: A+B+C+D=328,660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</si>
  <si>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</si>
  <si>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</si>
  <si>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</si>
  <si>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328,7*0,150=49,305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</si>
  <si>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</si>
  <si>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420325</t>
  </si>
  <si>
    <t>PŘECHODOVÉ DESKY MOSTNÍCH OPĚR ZE ŽELEZOBETONU C30/37</t>
  </si>
  <si>
    <t>vlečená přechodová deska včetně výplně spar, průžných vložek a propojení dle PD</t>
  </si>
  <si>
    <t>(48+57)*0,350=36,750 [A]</t>
  </si>
  <si>
    <t>420365</t>
  </si>
  <si>
    <t>VÝZTUŽ PŘECHODOVÝCH DESEK MOSTNÍCH OPĚR Z OCELI 10505, B500B</t>
  </si>
  <si>
    <t>36,75*0,120=4,410 [A]</t>
  </si>
  <si>
    <t>421325</t>
  </si>
  <si>
    <t>MOSTNÍ NOSNÉ DESKOVÉ KONSTRUKCE ZE ŽELEZOBETONU C30/37</t>
  </si>
  <si>
    <t>mostovka  C30/37 XF2 XC4 XD1</t>
  </si>
  <si>
    <t>dle výkresu tvaru  
425=425,000 [A]  půdorysná plocha 
průměrná tloušťka 0,30=0,300 [B] 
a*b=127,500 [C]</t>
  </si>
  <si>
    <t>421365</t>
  </si>
  <si>
    <t>VÝZTUŽ MOSTNÍ DESKOVÉ KONSTRUKCE Z OCELI 10505, B500B</t>
  </si>
  <si>
    <t>127,5*0,150=19,125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</si>
  <si>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</si>
  <si>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424179</t>
  </si>
  <si>
    <t>MOSTNÍ NOSNÍKY Z OCELI JINÉ JAKOSTI</t>
  </si>
  <si>
    <t>spřahovací trny trny 19 mm, dl. 175 mm</t>
  </si>
  <si>
    <t>dle dispozičního výkresu a výkazu materiálu 
562*6*0,45/1000=1,517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</si>
  <si>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</si>
  <si>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</si>
  <si>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</si>
  <si>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montážní ztužení mezi nosníky zabetonované v opěrách, bez PKO</t>
  </si>
  <si>
    <t>montážní ztužení pro zajištění nosníků v opěře při betonáži  
10*0,160*1,10=1,760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</si>
  <si>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</si>
  <si>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42417B</t>
  </si>
  <si>
    <t>MOSTNÍ NOSNÍKY Z OCELI S 355</t>
  </si>
  <si>
    <t>svařované ocelové příčle vč. ztužidel - S355 J2W, materiál, výroba , montáž,  
včetně kotvení na opěrách a montážního zajištění  
včetně výrobní a montážní dokumentace  
konstrukce bez PKO - pouze předtryskání v samostatné položce</t>
  </si>
  <si>
    <t>dle PD 
nosníky 6*14,90*1,10=98,340 [A]</t>
  </si>
  <si>
    <t>42838</t>
  </si>
  <si>
    <t>KLOUB ZE ŽELEZOBETONU VČET VÝZTUŽE</t>
  </si>
  <si>
    <t>18,9+16,4=35,300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</si>
  <si>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</si>
  <si>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těsnící vrstva a podkladní betony</t>
  </si>
  <si>
    <t>pod opěry a křídla OP1 120*0,20=24,000 [A] 
pod opěry a křídla OP2 81,5*0,2=16,300 [B] 
těsnící vrstva 6,3*9,2*0,15*2=17,388 [C] 
pod přechodovou deskou (48+57)*0,15=15,750 [D] 
Celkem: A+B+C+D=73,438 [E]</t>
  </si>
  <si>
    <t>45131A</t>
  </si>
  <si>
    <t>PODKLADNÍ A VÝPLŇOVÉ VRSTVY Z PROSTÉHO BETONU C20/25</t>
  </si>
  <si>
    <t>lože pod dlažby C20/25n XF3</t>
  </si>
  <si>
    <t>kužely 22+8+16+8=54,000 [A] 
a*0,10*1,30=7,020 [B]  lože včetně navýšení na lemy a vyrovnávky</t>
  </si>
  <si>
    <t>451572</t>
  </si>
  <si>
    <t>VÝPLŇ VRSTVY Z KAMENIVA TĚŽENÉHO, INDEX ZHUTNĚNÍ ID DO 0,8</t>
  </si>
  <si>
    <t>zásyp základu před lícem opěry</t>
  </si>
  <si>
    <t>plocha na řezu 3,2=3,200 [A] 
celková šířka  30,0=30,000 [B] 
a*b*2=192,000 [C]</t>
  </si>
  <si>
    <t>457312</t>
  </si>
  <si>
    <t>VYROVNÁVACÍ A SPÁDOVÝ PROSTÝ BETON C12/15</t>
  </si>
  <si>
    <t>podkladní spádový beton pod drenáží</t>
  </si>
  <si>
    <t>průměrná plocha 3,5*0,40=1,400 [A] 
šířky mezi křídly 17,7+20,5=38,200 [B] 
a*b=53,480 [C]</t>
  </si>
  <si>
    <t>458522</t>
  </si>
  <si>
    <t>VÝPLŇ ZA OPĚRAMI A ZDMI Z KAM DRC, INDEX ZHUTNĚNÍ ID DO 0,8</t>
  </si>
  <si>
    <t>zásyp za rubem opěry pod úrovní těsnící vrstvy</t>
  </si>
  <si>
    <t>plocha na řezu 17,9=17,900 [A] 
celková šířka včetně obsypu rubu křídel 12,5=12,500 [B] 
a*b*2=447,500 [C]</t>
  </si>
  <si>
    <t>458523</t>
  </si>
  <si>
    <t>VÝPLŇ ZA OPĚRAMI A ZDMI Z KAMENIVA DRCENÉHO, INDEX ZHUTNĚNÍ ID DO 0,9</t>
  </si>
  <si>
    <t>přechodové klíny, zásypy za rubem  
ŠD 0-32</t>
  </si>
  <si>
    <t>plocha na řezu 4,9+2,9+1,3=9,100 [A] 
celková šířka včetně obsypu rubu křídel 12,5=12,500 [B] 
a*b*2=227,500 [C]</t>
  </si>
  <si>
    <t>46251</t>
  </si>
  <si>
    <t>ZÁHOZ Z LOMOVÉHO KAMENE</t>
  </si>
  <si>
    <t>kamenný zához před líci opěr</t>
  </si>
  <si>
    <t>4,0*(35+32)=268,000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</si>
  <si>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</si>
  <si>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</si>
  <si>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</si>
  <si>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betonového lože, spárování M25 XF4  
lože viz položka 451314</t>
  </si>
  <si>
    <t>kužely 22+8+16+8=54,000 [A] 
a*0,20=10,800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</si>
  <si>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</si>
  <si>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podkladní vrstva z ŠDB  pod dlažby v přechodech z říms</t>
  </si>
  <si>
    <t>dle půdorysu a detailu 
0,60+1,8+10,0+9,0+1,5=22,900 [A]</t>
  </si>
  <si>
    <t>575A03</t>
  </si>
  <si>
    <t>LITÝ ASFALT MA I (SILNICE, DÁLNICE) 11</t>
  </si>
  <si>
    <t>odvodňovací proužek dle VL4 403.41 pro třívrstvou vozovku</t>
  </si>
  <si>
    <t>dle PD a detailu 
délka proužku 36,5+38,5=75,000 [A] 
v obrusu 0,50*0,04=0,020 [B] 
v ložné 0,40*0,06=0,024 [C] 
a*(b+c)=3,300 [D]</t>
  </si>
  <si>
    <t>575C05</t>
  </si>
  <si>
    <t>LITÝ ASFALT MA IV (OCHRANA MOSTNÍ IZOLACE) 16</t>
  </si>
  <si>
    <t>plocha mostovky mezi římsami 345*0,05=17,250 [A] 
odečet drenážního plastbetonu 1,00=1,000 [B] 
a-b=16,250 [C]</t>
  </si>
  <si>
    <t>582612</t>
  </si>
  <si>
    <t>KRYTY Z BETON DLAŽDIC SE ZÁMKEM ŠEDÝCH TL 80MM DO LOŽE Z KAM</t>
  </si>
  <si>
    <t>zadláždění přechodů říms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</si>
  <si>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</si>
  <si>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58710</t>
  </si>
  <si>
    <t>VRSTVY PRO OBNOVU A OPRAVY KRYTU Z CEMENTOBETONU</t>
  </si>
  <si>
    <t>obnova plochy v areálu VAK</t>
  </si>
  <si>
    <t>betonová plocha v areálu VAK 35*0,20=7,000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</si>
  <si>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</si>
  <si>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Úpravy povrchů, podlahy, výplně otvorů</t>
  </si>
  <si>
    <t>62592</t>
  </si>
  <si>
    <t>ÚPRAVA POVRCHU BETONOVÝCH PLOCH A KONSTRUKCÍ - STRIÁŽ</t>
  </si>
  <si>
    <t>povrch římsy vpravo</t>
  </si>
  <si>
    <t>54*(2,25-0,150)=113,400 [A]</t>
  </si>
  <si>
    <t>položka zahrnuje:  
- provedení předepsané úpravy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</si>
  <si>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</si>
  <si>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</si>
  <si>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</si>
  <si>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425=425,000 [A] 
přechodová oblast (48+57)*0,5=52,500 [B] 
na křídlech pod římsou po úroveň drenáže (0,6+1,8+1,5)*(16,5+6,8+3,1+10,0)=141,960 [C] 
Celkem: A+B+C=619,460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</si>
  <si>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</si>
  <si>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</si>
  <si>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</si>
  <si>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</si>
  <si>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šířka pod římsou vlevo 0,50=0,500 [A] 
délka říms (56)=56,000 [B] 
šířka pod římsou vpravo 1,95=1,950 [C] 
délka říms 54=54,000 [D] 
a*b+c*d=133,300 [E]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</si>
  <si>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</si>
  <si>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</si>
  <si>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</si>
  <si>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</si>
  <si>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0,3*(36,3+39,0)*1,20=27,108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</si>
  <si>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</si>
  <si>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</si>
  <si>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</si>
  <si>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odrazné části říms</t>
  </si>
  <si>
    <t>(0,150+0,150)*(56+54)*1,10=36,300 [A]</t>
  </si>
  <si>
    <t>87533</t>
  </si>
  <si>
    <t>POTRUBÍ DREN Z TRUB PLAST DN DO 150MM</t>
  </si>
  <si>
    <t>plné potrubí v prostupech křídly a v místě vyústění</t>
  </si>
  <si>
    <t>3,0+5,0+3,5+5,0=16,500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</si>
  <si>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</si>
  <si>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875332</t>
  </si>
  <si>
    <t>POTRUBÍ DREN Z TRUB PLAST DN DO 150MM DĚROVANÝCH</t>
  </si>
  <si>
    <t>drenážní potrubí za rubem opěr</t>
  </si>
  <si>
    <t>87633</t>
  </si>
  <si>
    <t>CHRÁNIČKY Z TRUB PLASTOVÝCH DN DO 150MM</t>
  </si>
  <si>
    <t>flexibilní chráničky 110/96 v římsách včetně přesahů za objekt</t>
  </si>
  <si>
    <t>2*(2+56+2)=120,000 [A] 
2*(2+54+2)=116,000 [B] 
Celkem: A+B=236,000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</si>
  <si>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</si>
  <si>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89915</t>
  </si>
  <si>
    <t>STUPADLA (A POD)</t>
  </si>
  <si>
    <t>10+10=20,000 [A]</t>
  </si>
  <si>
    <t>- Položka zahrnuje veškerý materiál, výrobky a polotovary, včetně mimostaveništní a  
vnitrostaveništní dopravy (rovněž přesuny), včetně naložení a složení,případně s uložením.</t>
  </si>
  <si>
    <t>61</t>
  </si>
  <si>
    <t>9111A1</t>
  </si>
  <si>
    <t>ZÁBRADLÍ SILNIČNÍ S VODOR MADLY - DODÁVKA A MONTÁŽ</t>
  </si>
  <si>
    <t>dopravně bezpečnostní zábradlí ve výbězích včetně PKO</t>
  </si>
  <si>
    <t>za mostem vpravo  
5=5,000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</si>
  <si>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</si>
  <si>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</si>
  <si>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9111A3</t>
  </si>
  <si>
    <t>ZÁBRADLÍ SILNIČNÍ S VODOR MADLY - DEMONTÁŽ S PŘESUNEM</t>
  </si>
  <si>
    <t>Odstranění stávajícího zábradlí</t>
  </si>
  <si>
    <t>vlevo 55,8=55,800 [A]</t>
  </si>
  <si>
    <t>položka zahrnuje:  
- demontáž a odstranění zařízení  
- jeho odvoz na předepsané místo</t>
  </si>
  <si>
    <t>63</t>
  </si>
  <si>
    <t>9112B1</t>
  </si>
  <si>
    <t>ZÁBRADLÍ MOSTNÍ SE SVISLOU VÝPLNÍ - DODÁVKA A MONTÁŽ</t>
  </si>
  <si>
    <t>vpravo na vnější hraně chodníkové římsy</t>
  </si>
  <si>
    <t>vpravo 54=54,000 [A] 
na křídlech 1,2,3 8,6+2,8+2,5=13,900 [B] 
Celkem: A+B=67,900 [C]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</si>
  <si>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</si>
  <si>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64</t>
  </si>
  <si>
    <t>9115C3</t>
  </si>
  <si>
    <t>SVODIDLO OCEL MOSTNÍ JEDNOSTR, ÚROVEŇ ZADRŽ H2 - DEMONTÁŽ S PŘESUNEM</t>
  </si>
  <si>
    <t>demontáž stávajícího svodidla</t>
  </si>
  <si>
    <t>vpravo 56,8=56,800 [A]</t>
  </si>
  <si>
    <t>65</t>
  </si>
  <si>
    <t>9117C1</t>
  </si>
  <si>
    <t>SVOD OCEL ZÁBRADEL ÚROVEŇ ZADRŽ H2 - DODÁVKA A MONTÁŽ</t>
  </si>
  <si>
    <t>zábradelní svodidlo se svislou výplní</t>
  </si>
  <si>
    <t>vlevo 58=58,000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</si>
  <si>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</si>
  <si>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66</t>
  </si>
  <si>
    <t>zábradelní svodidlo bez výplně - na vnitřní okraj římsy</t>
  </si>
  <si>
    <t>vpravo 58=58,000 [A]</t>
  </si>
  <si>
    <t>67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</si>
  <si>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</si>
  <si>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</si>
  <si>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</si>
  <si>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</si>
  <si>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</si>
  <si>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68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</si>
  <si>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</si>
  <si>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</si>
  <si>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</si>
  <si>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69</t>
  </si>
  <si>
    <t>917223</t>
  </si>
  <si>
    <t>SILNIČNÍ A CHODNÍKOVÉ OBRUBY Z BETONOVÝCH OBRUBNÍKŮ ŠÍŘ 100MM</t>
  </si>
  <si>
    <t>obruby za odláždněním náběhů říms</t>
  </si>
  <si>
    <t>dle situace 
1,5+5,5+0,75+4,2+5,0+1,5+0,75+2,5=21,700 [A]</t>
  </si>
  <si>
    <t>Položka zahrnuje:  
dodání a pokládku betonových obrubníků o rozměrech předepsaných zadávací dokumentací betonové lože i boční betonovou opěrku.</t>
  </si>
  <si>
    <t>70</t>
  </si>
  <si>
    <t>917224</t>
  </si>
  <si>
    <t>SILNIČNÍ A CHODNÍKOVÉ OBRUBY Z BETONOVÝCH OBRUBNÍKŮ ŠÍŘ 150MM</t>
  </si>
  <si>
    <t>silniční obruby odláždění za římsami</t>
  </si>
  <si>
    <t>náběhy a přechody u říms 3,30+5,0+2,0+5,0=15,300 [B]</t>
  </si>
  <si>
    <t>71</t>
  </si>
  <si>
    <t>936533</t>
  </si>
  <si>
    <t>MOSTNÍ ODVODŇOVACÍ SOUPRAVA 500/500</t>
  </si>
  <si>
    <t>dle detailu 
vpravo 2=2,000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</si>
  <si>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</si>
  <si>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72</t>
  </si>
  <si>
    <t>936541</t>
  </si>
  <si>
    <t>MOSTNÍ ODVODŇOVACÍ TRUBKA (POVRCHŮ IZOLACE) Z NEREZ OCELI</t>
  </si>
  <si>
    <t>dle detailu 
2*11=22,000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</si>
  <si>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</si>
  <si>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73</t>
  </si>
  <si>
    <t>93857</t>
  </si>
  <si>
    <t>BROUŠENÍ BETON KONSTR</t>
  </si>
  <si>
    <t>úprava povrchu mostovky pro mostní izolaci</t>
  </si>
  <si>
    <t>dle výkresu tvaru 
410=410,000 [A]</t>
  </si>
  <si>
    <t>položka zahrnuje očištění předepsaným způsobem včetně odklizení vzniklého odpadu</t>
  </si>
  <si>
    <t>74</t>
  </si>
  <si>
    <t>938652</t>
  </si>
  <si>
    <t>OČIŠTĚNÍ OCEL KONSTR OTRYSKÁNÍM NA SUCHO KŘEMIČ PÍSKEM</t>
  </si>
  <si>
    <t>předtryskání konstrukce pro sjednocení povrchu pro tvorbu patiny</t>
  </si>
  <si>
    <t>6*190*1,1=1 254,000 [A]</t>
  </si>
  <si>
    <t>75</t>
  </si>
  <si>
    <t>96611</t>
  </si>
  <si>
    <t>BOURÁNÍ KONSTRUKCÍ Z BETONOVÝCH DÍLCŮ</t>
  </si>
  <si>
    <t>nosná konstrukce mostu - nosníky WBS</t>
  </si>
  <si>
    <t>plocha nosníku na řezu 1,75 m2=1,750 [A] 
2*7*18,4*a=450,800 [B]</t>
  </si>
  <si>
    <t>76</t>
  </si>
  <si>
    <t>na trvalou skládku</t>
  </si>
  <si>
    <t>spádové betony za rubem 20=20,000 [A] 
vyrovnávky na mostě 410*0,13=53,300 [B] 
betonová plocha v areálu VAK 35*0,20=7,000 [C] 
Celkem: A+B+C=80,300 [D]</t>
  </si>
  <si>
    <t>77</t>
  </si>
  <si>
    <t>96616</t>
  </si>
  <si>
    <t>BOURÁNÍ KONSTRUKCÍ ZE ŽELEZOBETONU</t>
  </si>
  <si>
    <t>bourání částí nosné konstrukce mostu</t>
  </si>
  <si>
    <t>mostovka včetně vozovky včetně závěrů 410*(0,150+0,180)=135,300 [A]  včetně úpravy při odstranění havarijního stavu 
příčníky 0,5*1,1*17,5*4=38,500 [B] 
ztužidla 0,4*0,75*17,5*2=10,500 [C] 
římsy a chodníky 0,9*0,35*(56+45,5)=31,973 [D]  včetně úpravy při odstranění havarijního stavu 
Celkem: A+B+C+D=216,273 [E]</t>
  </si>
  <si>
    <t>78</t>
  </si>
  <si>
    <t>spodní stavba</t>
  </si>
  <si>
    <t>OP1 (12,1+6,5)*10=186,000 [A] 
pilíř (7,3*10)=73,000 [B] 
OP2 (20,0+9,1)*10=291,000 [C] 
Celkem: A+B+C=550,000 [D]</t>
  </si>
  <si>
    <t>79</t>
  </si>
  <si>
    <t>97817</t>
  </si>
  <si>
    <t>ODSTRANĚNÍ MOSTNÍ IZOLACE</t>
  </si>
  <si>
    <t>mostovka 410=410,000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</si>
  <si>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</si>
  <si>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461</t>
  </si>
  <si>
    <t>Ochrana kabelů CETIN v místě mostu ev.č. 296-009</t>
  </si>
  <si>
    <t>pol. 11346  9,9*1,9=18,810 [A]</t>
  </si>
  <si>
    <t>ochrana a provizorní zajištění sloupu nadzemního vedení u opěry provizorního přemostění</t>
  </si>
  <si>
    <t>03760</t>
  </si>
  <si>
    <t>POMOC PRÁCE ZAJIŠŤ NEBO ZŘÍZ JÍMKY, STAV JÁMY A ŠACHTY</t>
  </si>
  <si>
    <t>ručně kopané sondy pro upřesnění kabelů</t>
  </si>
  <si>
    <t>sondy podél vytýčené trasy  3ks 
komplet 1=1,000 [A]</t>
  </si>
  <si>
    <t>zahrnuje objednatelem povolené náklady na požadovaná zařízení zhotovitele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</si>
  <si>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</si>
  <si>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</si>
  <si>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</si>
  <si>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
délka trasy 15+18=33,000 [A] 
šířka panelů 3=3,000 [B] 
panely  a*b*0,15=14,850 [C] 
podklad a*b*0,10=9,900 [D] 
c+d=24,750 [E]</t>
  </si>
  <si>
    <t>separační geotextilie pod panely</t>
  </si>
  <si>
    <t>dle situace 
délka trasy 15+18=33,000 [A] 
šířka panelů 3=3,000 [B] 
a*b*1,20=118,800 [C]</t>
  </si>
  <si>
    <t>ŠD 0-63 - podkladní vrstva pod panely v rozsahu provizorních komuninací. Včetně vyrovnání nerovností, zásypů příkopů a dosypání.</t>
  </si>
  <si>
    <t>dle situace 
délka trasy 15+18=33,000 [A] 
šířka panelů 3=3,000 [B] 
a*b*0,10=9,900 [C]</t>
  </si>
  <si>
    <t>58301</t>
  </si>
  <si>
    <t>KRYT ZE SINIČNÍCH DÍLCŮ (PANELŮ) TL 150MM</t>
  </si>
  <si>
    <t>ochrana kabelů mimo provizorní komunikaci - předpoklad využití inventárních prostředků zhotovitele</t>
  </si>
  <si>
    <t>dle situace 
délka trasy 15+18=33,000 [A] 
šířka panelů 3=3,000 [B] 
a*b=99,000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</si>
  <si>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</si>
  <si>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SO 901</t>
  </si>
  <si>
    <t>Provizorní most a komunikace v km 8,545</t>
  </si>
  <si>
    <t>pol. 11346  148,2*1,9=281,580 [A] 
pol. 96615 32*2,2=70,400 [B] 
Celkem: A+B=351,980 [C]</t>
  </si>
  <si>
    <t>pol. 12373a 132,6*1,9=251,940 [B]</t>
  </si>
  <si>
    <t>027411</t>
  </si>
  <si>
    <t>R</t>
  </si>
  <si>
    <t>PROVIZORNÍ MOSTY - MONTÁŽ A PRONÁJEM</t>
  </si>
  <si>
    <t>provizorní přemostění - délka přemostění min. 38,0 m s možným a projednaným umístěním středního pilíře v řece  
min. volná šířka 3,50m, boční konzola nebo lávka pro chodce  
výhradní zatížitelnost 50 t  
včetně pronájmu</t>
  </si>
  <si>
    <t>027413</t>
  </si>
  <si>
    <t>PROVIZORNÍ MOSTY - DEMONTÁŽ</t>
  </si>
  <si>
    <t>HMP pro uvedení MP do provozu</t>
  </si>
  <si>
    <t>11120</t>
  </si>
  <si>
    <t>ODSTRANĚNÍ KŘOVIN</t>
  </si>
  <si>
    <t>odstranění křovin</t>
  </si>
  <si>
    <t>dle dendrologického průzkumu  
375=375,000 [A]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</si>
  <si>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</si>
  <si>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</si>
  <si>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</si>
  <si>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odstranění stromů v trase včetně pařezů  
zhotovitel v ceně zohlední možnost zpětného využití dřeva  
včetně odvozu na skládku zhotovitele</t>
  </si>
  <si>
    <t>dle dendrologického průzkumu 
stromy č.7,8,9,10 4=4,000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</si>
  <si>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</si>
  <si>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11329</t>
  </si>
  <si>
    <t>ODSTRANĚNÍ ZPEVNĚNÝCH PLOCH, PŘÍKOPŮ A RIGOLŮ Z LOMOVÉHO KAMENE</t>
  </si>
  <si>
    <t>odstranění provizorních opatření kolem provizorního mostu - zpětné využití v prostoru mostu</t>
  </si>
  <si>
    <t>50=50,000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</si>
  <si>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</si>
  <si>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dle situace 
délka trasy 56+20=76,000 [A] 
šířka panelů 6=6,000 [B] 
panely  a*b*0,15=68,400 [C] 
podklad a*b*0,25*1,30=148,200 [D] 
c+d=216,600 [E]</t>
  </si>
  <si>
    <t>11372E</t>
  </si>
  <si>
    <t>FRÉZOVÁNÍ ZPEVNĚNÝCH PLOCH ASFALT DROBNÝCH OPRAV A PLOŠ ROZPADŮ DO 500M2</t>
  </si>
  <si>
    <t>odfrézování provizorní vozovky  
vč. naložení, odvozu a uložení na skládku dodavatele,  zhotovitel v ceně zohlední možnost zpětného využití recyklovaného materiálu na stavbě</t>
  </si>
  <si>
    <t>plocha vozovky   244,5+81,5=326,000 [A] 
a*0,11*1,15=41,239 [B]  včetně vyrovnávek</t>
  </si>
  <si>
    <t>komůrka dle VL 211.07 pro zálivku za horka - napojení provizorní komunikace na stávající stav</t>
  </si>
  <si>
    <t>dle situace 
30+20=50,000 [A]</t>
  </si>
  <si>
    <t>11525</t>
  </si>
  <si>
    <t>PŘEVEDENÍ VODY POTRUBÍM DN 600 NEBO ŽLABY R.O. DO 2,0M</t>
  </si>
  <si>
    <t>souhrnná položka za provizorní přívod vody přes stavbu k jímacímu objektu Vodovody a kanalizace Trutnov, a.s.  
přívod vody plastovým potrubím min. DN 600, zajištěným proti posunutí a proti poškození behem stavby. Na nátoku provizorní česle proti vnikání spláví. V místě napojení na jímací objekt zatěsnění jílovou hrázkou proti vnikání znečištěné vody do jímacího objektu.</t>
  </si>
  <si>
    <t>90=90,000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</si>
  <si>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</si>
  <si>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</si>
  <si>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</si>
  <si>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ornice v ploše provizorní komunikace</t>
  </si>
  <si>
    <t>dle situace 
940=940,000 [A] 
a*0,20=188,000 [B]</t>
  </si>
  <si>
    <t>položka zahrnuje sejmutí ornice bez ohledu na tloušťku vrstvy a její vodorovnou dopravu nezahrnuje uložení na trvalou skládku</t>
  </si>
  <si>
    <t>odkop pro provizorní komunikaci a most - včetně odvozu na trvalou skládku</t>
  </si>
  <si>
    <t>OP1 plocha na řezu 8,4=8,400 [A]   včetně plochy na plombu 
délka 8,5=8,500 [B] 
OP2 plocha na řezu 7,2=7,200 [C]  včetně plochy na plombu 
délka 8,5=8,500 [D] 
a*b+c*d=132,600 [E]</t>
  </si>
  <si>
    <t>odkop při odstranění provizorního mostu - materiál bez odvozu a skládkovného - využít pro zpětné zásypy</t>
  </si>
  <si>
    <t>OP1 plocha na řezu 1,9=1,900 [A] 
délka 8,5=8,500 [B] 
OP2 plocha na řezu 1,7=1,700 [C] 
délka 8,5=8,500 [D] 
násep komuikace dle situace a pracovní řezů 
průmerná plocha na řezu 3,6=3,600 [E] 
délka úpravy 20=20,000 [F] 
a*b=16,150 [G] 
b+d+g=33,150 [H]</t>
  </si>
  <si>
    <t>zpětné natěžení ornice pro rozprostření v ploše provizorní komunikace</t>
  </si>
  <si>
    <t>pro pol. 18230 188=188,000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</si>
  <si>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</si>
  <si>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</si>
  <si>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</si>
  <si>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
35+30+15=80,000 [A]</t>
  </si>
  <si>
    <t>ornice na dočasnou skládku</t>
  </si>
  <si>
    <t>dle pol. 12110 188=188,000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</si>
  <si>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</si>
  <si>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dosypání náspu provizorní komunikace za mostem - zemina dle ČSN 73 6133</t>
  </si>
  <si>
    <t>dle situace a pracovní řezů 
průmerná plocha na řezu 3,6=3,600 [A] 
délka úpravy 20=20,000 [B] 
a*b=72,000 [C]</t>
  </si>
  <si>
    <t>v ploše komunikace 
délka trasy 56+20=76,000 [A] 
šířka panelů 6=6,000 [B] 
a*b*1,3=592,800 [C] 
v ploše opěr a pilíře 
OP1 3,0*7,5*1,25=28,125 [E] 
OP2 3,0*7,5*1,25=28,125 [F] 
pilíř 3,0*9,0*1,25=33,750 [G] 
c+e+f+g=682,800 [H]</t>
  </si>
  <si>
    <t>18230</t>
  </si>
  <si>
    <t>ROZPROSTŘENÍ ORNICE V ROVINĚ</t>
  </si>
  <si>
    <t>zěptné rozprostření ornice vploše provizorní komunikace</t>
  </si>
  <si>
    <t>položka zahrnuje:  
nutné přemístění ornice z dočasných skládek vzdálených do 50m rozprostření ornice v předepsané tloušťce v rovině a ve svahu do 1:5</t>
  </si>
  <si>
    <t>18241</t>
  </si>
  <si>
    <t>ZALOŽENÍ TRÁVNÍKU RUČNÍM VÝSEVEM</t>
  </si>
  <si>
    <t>založení trávníku - luční směs</t>
  </si>
  <si>
    <t>dle situace 
940=940,000 [A]</t>
  </si>
  <si>
    <t>Zahrnuje dodání předepsané travní směsi, její výsev na ornici, zalévání, první pokosení, to vše  
bez ohledu na sklon terénu</t>
  </si>
  <si>
    <t>separační geotextilie pod panely provizorní komunikace</t>
  </si>
  <si>
    <t>dle situace 
délka trasy 56+20=76,000 [A] 
šířka panelů 6=6,000 [B] 
a*b*1,20=547,200 [C] 
pod pilíř v korytě 3,0*9,0*1,25=33,750 [D] 
c+d=580,950 [E]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</si>
  <si>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</si>
  <si>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</si>
  <si>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</si>
  <si>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3,0*7,5*0,9*1,25=25,313 [A] 
OP2 3,0*7,5*0,75*1,25=21,094 [B] 
pilíř 3,0*9,0*0,45*1,25=15,188 [C] 
Celkem: A+B+C=61,595 [D]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</si>
  <si>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</si>
  <si>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327215</t>
  </si>
  <si>
    <t>PŘEZDĚNÍ ZDÍ Z KAMENNÉHO ZDIVA</t>
  </si>
  <si>
    <t>přezdění nábřežních zdí v místě opěr provizorního mostu</t>
  </si>
  <si>
    <t>u OP1 3,5*22,0*1,2=92,400 [A] 
u OP2 3,2*20,0*1,2=76,800 [B] 
Celkem: A+B=169,200 [C]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</si>
  <si>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</si>
  <si>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33417</t>
  </si>
  <si>
    <t>MOSTNÍ PILÍŘE A STATIVA Z DÍLCŮ KOVOVÝCH</t>
  </si>
  <si>
    <t>provizorní pilíř z inventárního materiálu zhotovitele (např. z věží PIŽMO),  montáž v korytě  
montáž, pronájem po celou dobu stavbu, demontáž</t>
  </si>
  <si>
    <t>orientační hmotnost pro sestavu PIŽMO 
15,4*1,10=16,940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</si>
  <si>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</si>
  <si>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podkladní a vyrovnávací vrstva pod panelové rovnaniny - ŠD</t>
  </si>
  <si>
    <t>dle situace a řezů 
OP1 3,0*7,5*0,2*1,25=5,625 [A] 
OP2 3,0*7,5*0,2*1,25=5,625 [B] 
pilíř 3,0*9,0*0,2*1,25=6,750 [C] 
Celkem: A+B+C=18,000 [D]</t>
  </si>
  <si>
    <t>vyrovnávací plomba za rubem stávajících nábřežních zdí pro uložení panelové rovnaniny opěr</t>
  </si>
  <si>
    <t>8,0*4,0*1,0=32,000 [A] 
2*a=64,000 [B]</t>
  </si>
  <si>
    <t>obsypy a přechodové oblasti provizorního mostu - zásyp po realizaci</t>
  </si>
  <si>
    <t>OP1 plocha na řezu 1,9=1,900 [A] 
délka 8,5=8,500 [B] 
OP2 plocha na řezu 1,7=1,700 [C] 
délka 8,5=8,500 [D] 
a*b+c*d=30,600 [E]</t>
  </si>
  <si>
    <t>obsypy a přechodové oblasti provizorního mostu - zásyp po ukončení stavby</t>
  </si>
  <si>
    <t>OP1 plocha na řezu 4,2=4,200 [A] 
délka 8,5=8,500 [B] 
OP2 plocha na řezu 3,7=3,700 [C] 
délka 8,5=8,500 [D] 
a*b+c*d=67,150 [E] 
využití materiálu z odkopů -33,150=-33,150 [F] 
e+f=34,000 [G]</t>
  </si>
  <si>
    <t>provizorní záhozová patka z lomového kamene s proštěrkováním a urovnáním viditelných ploch   
zajištění paty opěry provizorního mostu</t>
  </si>
  <si>
    <t>u středního pilíře 
obvod cca 30m 
30*1,0*0,8=24,000 [A]</t>
  </si>
  <si>
    <t>46321</t>
  </si>
  <si>
    <t>ROVNANINA Z LOMOVÉHO KAMENE</t>
  </si>
  <si>
    <t>rovnanina z lomového kamene s vyklínováním a urovnáním líce   
zpevnění břehů v prostorech zařízení staveniště a provizorních komunikace</t>
  </si>
  <si>
    <t>u OP1 1,0*1,0*22,0*1,2=26,400 [A] 
u OP2 1,0*1,0*20,0*1,2=24,000 [B] 
Celkem: A+B=50,400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</si>
  <si>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</si>
  <si>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ŠD 0-32 - podkladní vrstva pod panely v rozsahu provizorních komuninací. Včetně vyrovnání nerovností, zásypů příkopů a dosypání.</t>
  </si>
  <si>
    <t>dle situace 
délka trasy 56+20=76,000 [A] 
šířka panelů 6=6,000 [B] 
a*b=456,000 [C] 
c*0,25*1,30=148,200 [D]</t>
  </si>
  <si>
    <t>56933</t>
  </si>
  <si>
    <t>ZPEVNĚNÍ KRAJNIC ZE ŠTĚRKODRTI TL. DO 150MM</t>
  </si>
  <si>
    <t>krajnice provizorní komunikace včetně rozšíření pro chodce</t>
  </si>
  <si>
    <t>dle situace 
krajnice 7,0+60+27+27+10=131,000 [A] 
provizorní trasa pro chodce (75+35)*1,50=165,000 [B] 
Celkem: A+B=296,000 [C]</t>
  </si>
  <si>
    <t>pod ACO 244,5+81,5=326,000 [A]</t>
  </si>
  <si>
    <t>574A34</t>
  </si>
  <si>
    <t>ASFALTOVÝ BETON PRO OBRUSNÉ VRSTVY ACO 11+, 11S TL. 40MM</t>
  </si>
  <si>
    <t>ACO 11+ ,  obrusná vrstva provizorní komunikace</t>
  </si>
  <si>
    <t>dle situace 
244,5+81,5=326,000 [A]</t>
  </si>
  <si>
    <t>574E66</t>
  </si>
  <si>
    <t>ASFALTOVÝ BETON PRO PODKLADNÍ VRSTVY ACP 16+, 16S TL. 70MM</t>
  </si>
  <si>
    <t>ACP 16+ podkladní vrstva provizorní komunikace</t>
  </si>
  <si>
    <t>dle situace 
244,5+81,5=326,000 [A] 
a*1,15=374,900 [B]  včetně rozšíření proti teoretické ploše krytu a vyrovnávek</t>
  </si>
  <si>
    <t>provizorní podkladní konstrukce - předpoklad využití inventárních prostředků zhotovitele</t>
  </si>
  <si>
    <t>dle situace 
délka trasy 56+20=76,000 [A] 
šířka panelů 6=6,000 [B] 
a*b=456,000 [C]</t>
  </si>
  <si>
    <t>911FC1</t>
  </si>
  <si>
    <t>SVODIDLO BETON, ÚROVEŇ ZADRŽ H2 VÝŠ 1,2M - DODÁVKA A MONTÁŽ</t>
  </si>
  <si>
    <t>dodávka, montáž s přemístěním, nájemné po celou dobu stavby</t>
  </si>
  <si>
    <t>v místě stavby mostu - bezpečnostní zábrana 
2*4*2=16,000 [A] 
12+12=24,000 [B] 
Celkem: A+B=40,000 [C]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</si>
  <si>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</si>
  <si>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911FC3</t>
  </si>
  <si>
    <t>SVODIDLO BETON, ÚROVEŇ ZADRŽ H2 VÝŠ 1,2M - DEMONTÁŽ S PŘESUNEM</t>
  </si>
  <si>
    <t>914131</t>
  </si>
  <si>
    <t>DOPRAVNÍ ZNAČKY ZÁKLADNÍ VELIKOSTI OCELOVÉ FÓLIE TŘ 2 - DODÁVKA A MONTÁŽ</t>
  </si>
  <si>
    <t>dle situace DZ  
20=20,000 [A] 
rezerva na souběžné stavby a dodatečné opatření  
10=10,000 [B] 
Celkem: A+B=30,000 [C] nájemné po celou dobu výstavby</t>
  </si>
  <si>
    <t>položka zahrnuje:  
- dodávku, montáž značek v požadovaném provedení a nájemné po celou dobu výstavby</t>
  </si>
  <si>
    <t>dle situace DZ  
20=20,000 [A] 
rezerva na souběžné stavby a dodatečné opatření  
10=10,000 [B] 
Celkem: A+B=30,000 [C]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</si>
  <si>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</si>
  <si>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</si>
  <si>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</si>
  <si>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4=4,000 [A] 
rezerva na souběžné stavby a dodatečné opatření  
4=4,000 [B] 
Celkem: A+B=8,000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</si>
  <si>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</si>
  <si>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</si>
  <si>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</si>
  <si>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4=4,000 [A] 
rezerva na souběžné stavby a dodatečné opatření  
4=4,000 [B] 
Celkem: A+B=8,000 [C]</t>
  </si>
  <si>
    <t>915321</t>
  </si>
  <si>
    <t>VODOR DOPRAV ZNAČ Z FÓLIE DOČAS ODSTRANITEL - DOD A POKLÁDKA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</si>
  <si>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</si>
  <si>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</si>
  <si>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</si>
  <si>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</si>
  <si>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</si>
  <si>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</si>
  <si>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</si>
  <si>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</si>
  <si>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</si>
  <si>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2*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</si>
  <si>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</si>
  <si>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</si>
  <si>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</si>
  <si>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</si>
  <si>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916151</t>
  </si>
  <si>
    <t>SEMAFOROVÁ PŘENOSNÁ SOUPRAVA - DOD A MONTÁŽ</t>
  </si>
  <si>
    <t>souprava pro řízení kyvadlového provozu včetně nájmu po celou dobu stavby  
semaforová souprava s dynamickým řízením dle dopravního proudu a detekce kolon se synchronizací zelené vlny s ostatními mosty souboru staveb</t>
  </si>
  <si>
    <t>položka zahrnuje:  
- dodání zařízení v předepsaném provedení včetně jejich osazení (souprava zahrnuje 2  
semafory)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</si>
  <si>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</si>
  <si>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</si>
  <si>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916321</t>
  </si>
  <si>
    <t>DOPRAVNÍ ZÁBRANY Z2 S FÓLIÍ TŘ 2 - DOD A MONTÁŽ</t>
  </si>
  <si>
    <t>dle situace DIO 
max 2 během stavby2=2,000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</si>
  <si>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</si>
  <si>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</si>
  <si>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</si>
  <si>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916341</t>
  </si>
  <si>
    <t>SMĚROVACÍ DESKY Z4 JEDNOSTR S FÓLIÍ TŘ 2 - DOD A MONTÁŽ</t>
  </si>
  <si>
    <t>desky Z4 včetně nájemného na celou dobu stavby</t>
  </si>
  <si>
    <t>10*2=20,000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</si>
  <si>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</si>
  <si>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916343</t>
  </si>
  <si>
    <t>SMĚROVACÍ DESKY Z4 JEDNOSTR S FÓLIÍ TŘ 2 - DEMONTÁŽ</t>
  </si>
  <si>
    <t>916721</t>
  </si>
  <si>
    <t>UPEVŇOVACÍ KONSTR - PODKLADNÍ DESKA OD 28KG - DOD A MONTÁŽ</t>
  </si>
  <si>
    <t>dle situace DIO 
SDZ 30*2=60,000 [A] 
IP 8*2*2=32,000 [B] 
Z2 2*2*2=8,000 [C] 
Celkem: A+B+C=100,000 [D] po celou dobu výstavby</t>
  </si>
  <si>
    <t>916723</t>
  </si>
  <si>
    <t>UPEVŇOVACÍ KONSTR - PODKLADNÍ DESKA OD 28KG - DEMONTÁŽ</t>
  </si>
  <si>
    <t>916731</t>
  </si>
  <si>
    <t>UPEVŇOVACÍ KONSTR - OCEL STOJAN - DOD A MONTÁŽ</t>
  </si>
  <si>
    <t>dle situace DIO 
SDZ 30=30,000 [A] 
IP 8*2=16,000 [B] 
Z2 2*2=4,000 [C] 
Celkem: A+B+C=50,000 [D] po celou dobu výstavby</t>
  </si>
  <si>
    <t>916733</t>
  </si>
  <si>
    <t>UPEVŇOVACÍ KONSTR - OCEL STOJAN - DEMONTÁŽ</t>
  </si>
  <si>
    <t>919113</t>
  </si>
  <si>
    <t>ŘEZÁNÍ ASFALTOVÉHO KRYTU VOZOVEK TL DO 150MM</t>
  </si>
  <si>
    <t>v napojení při odstranění provizorní komunikace 
30+20=50,000 [A]</t>
  </si>
  <si>
    <t>931316</t>
  </si>
  <si>
    <t>TĚSNĚNÍ DILATAČ SPAR ASF ZÁLIVKOU PRŮŘ DO 800MM2</t>
  </si>
  <si>
    <t>v napojení provizorní komunikace na stávající stav</t>
  </si>
  <si>
    <t>30+20=50,000 [A]</t>
  </si>
  <si>
    <t>ubourání části vyrovnávaní plomby za rubem OP zdi</t>
  </si>
  <si>
    <t>8*4*1*0,5*2=32,000 [A]</t>
  </si>
  <si>
    <t>S002</t>
  </si>
  <si>
    <t>Stavba 02 - Most ev.č.296-010</t>
  </si>
  <si>
    <t>SO 002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</si>
  <si>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</t>
  </si>
  <si>
    <t>dle situace a stanovisek správců 
nadzemní VN a NN ČEZ Distibuce, 3ks sloupů NN + 2ks sloupu VN 
nadzemní a podzemní sdělovací vedení, 2ks sloupů  
1=1,000 [A]</t>
  </si>
  <si>
    <t>ochrana životního prostředí dle požadavků KRNAP - výjimka z podmínek ochrany ZCHDŽ- slovení živočichů, ochranná opatření  
- realizace před každou stavební sezonou se zásahem do koryta</t>
  </si>
  <si>
    <t>SO 102</t>
  </si>
  <si>
    <t>Silnice II/296 v km 8,929 - 9,107</t>
  </si>
  <si>
    <t>pol. 11332  50*1,9=95,000 [A] 
pol. 11334 52,5*2,2=115,500 [B] 
pol. 11353 173*0,2*0,5*2,2=38,060 [C] 
pol. 96615: 2*2,5=5,000 [D] 
pol. 96687 2*0,5*0,5*1,3*2,0=1,300 [E] 
pol. 969234: 0,051*66=3,366 [F] 
Celkem: A+B+C+D+E+F=258,226 [G]</t>
  </si>
  <si>
    <t>nefrézovatelná část podkladní vrstvy + rozlámané kry z chodníků - dle průzkumu ZAS-T1 a T2  
na skládku IO</t>
  </si>
  <si>
    <t>pol. 11333 46,1*2,2=101,420 [A]</t>
  </si>
  <si>
    <t>pol. 12373 280,6*1,9=533,140 [A] 
pol. 12924 244,5*0,15*1,9=69,683 [B] 
pol. 12930A 25,0*1,9=47,500 [C] 
pol. 13273 69,4*1,9=131,860 [D] 
pol. 212635 109*0,3*0,6*1,9=37,278 [E] 
Celkem: A+B+C+D+E=819,461 [F]</t>
  </si>
  <si>
    <t>39=39,000 [A]</t>
  </si>
  <si>
    <t>dle situace a průzkůmů 
v ploše skladby A za mostem dle sondy V1  (200)*1,25=250,000 [A]  včetně rozšíření proti teoretické ploše krytu 
a*0,200=50,000 [B]</t>
  </si>
  <si>
    <t>dle situace a průzkůmů 
v ploše skladby A  (210+200)*1,1*0,05=22,550 [A]  včetně rozšíření proti teoretické ploše krytu 
v ploše chodníků na mostě a předpolích (145+90)*0,10=23,500 [B] 
Celkem: A+B=46,050 [C]</t>
  </si>
  <si>
    <t>dle situace a průzkůmů 
v ploše skladby A před mostem dle sondy V2  (210)*1,25=262,500 [A]  včetně rozšíření proti teoretické ploše krytu 
a*0,20=52,500 [B]</t>
  </si>
  <si>
    <t>dle situace včetně mostu 
95+78=173,000 [A]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</si>
  <si>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</t>
  </si>
  <si>
    <t>dle situace a průzkůmů 
v ploše komunikace A  (210+200)*0,200=82,000 [A] 
v ploše OKV B  (253+486)*0,100=73,900 [B] 
na mostech  (285)*0,120=34,200 [C] 
napojení na stávající stav (16,5+18,5)*0,10=3,500 [D] 
Celkem: A+B+C+D=193,600 [E]</t>
  </si>
  <si>
    <t>začátek a konec úseku 8,5+9,0 =17,500 [A] 
příčné spáry na mostě 15,8+15,9=31,700 [B] 
podélné spáry u říms 50+57=107,000 [C] 
Celkem: A+B+C=156,200 [D]</t>
  </si>
  <si>
    <t>dle situace a VPŘ 
pro sanaci v ploše skladby A  (236+213)*1,25=561,250 [A]  včetně rozšíření proti teoretické ploše krytu 
a*0,50=280,625 [B]</t>
  </si>
  <si>
    <t>pro pol. 18220 40,0=40,000 [A]</t>
  </si>
  <si>
    <t>dle situace a VPŘ 
19+41+40,5+30,0+49,5+64,5=244,500 [A]</t>
  </si>
  <si>
    <t>množství 0,5 m3/m, na mezideponii</t>
  </si>
  <si>
    <t>materiál z reprofilace pro zpětné ohumusování  
(140+260)*0,10=40,000 [A]</t>
  </si>
  <si>
    <t>reprofilace příkopů a navazujícího terénu, množství 0,5 m3/m, nevyužitelný přebytek - odvoz na skládku</t>
  </si>
  <si>
    <t>dle situace 
celková délka reprofilace 45+85=130,000 [A]  vpravo, vlevo součást SO 902 
výpočet přebytku při předpokladu 0,5 m3/bm a využití materiálu na zpětné ohumusování 
a*0,5-400*0,10=25,000 [B]</t>
  </si>
  <si>
    <t>dle výkazu výkopu rýh (pouze přípojky) 
66=66,000 [A] 
rozšíření pro vpusti: 
1,8*0,65*(1,3)=1,521 [B] 
prohloubení pro vpusti: 
1,8*1,8*0,57*1=1,847 [C] 
Celkem: A+B+C=69,368 [D]</t>
  </si>
  <si>
    <t>pol. 12930 40,0=40,000 [A]</t>
  </si>
  <si>
    <t>dle situace a VPŘ 
klín pod krajnici 0,7*0,25=0,175 [A] 
délky úseků 26+57+78+62=223,000 [B] 
a*b=39,025 [C]</t>
  </si>
  <si>
    <t>Výkop rýh celkem: 69,4=69,400 [A] 
Odpočet: 
podsypy potrubí: -7,6=-7,600 [B] 
obsypy vč.trub: -36,7=-36,700 [C] 
desky: -0,32=-0,320 [D] 
vpusti: -3,1416*0,55*0,55/4*(0,47*1)=-0,112 [E] 
Celkem: A+B+C+D+E=24,668 [F]</t>
  </si>
  <si>
    <t>dn 200: 66*1,15*0,5=37,950 [A] 
Odpočet trub: 
-3,1416*0,2*0,2/4*40=-1,257 [B] 
Celkem: A+B=36,693 [C]</t>
  </si>
  <si>
    <t>dle situace a VPŘ 
v ploše skladby A  (236+213)*1,25=561,250 [A]  včetně rozšíření proti teoretické ploše krytu</t>
  </si>
  <si>
    <t>dle situace 
(140+260)*0,10=40,000 [A]</t>
  </si>
  <si>
    <t>dle situace a VPŘ 
65+44=109,000 [A]</t>
  </si>
  <si>
    <t>v ploše skladby A  (236+213)*1,25=561,250 [A]  včetně rozšíření proti teoretické ploše krytu 
a*0,50=280,625 [B]</t>
  </si>
  <si>
    <t>dn 200: 66*1,15*0,1=7,590 [A]</t>
  </si>
  <si>
    <t>dle situace a VPŘ  
v ploše skladby A  (236+213)*1,20=538,800 [A]  včetně rozšíření proti teoretické ploše krytu 
konstantní tloušťka 150 mm a*0,150=80,820 [B] 
na vyrovnávky a lokální úpravy 10% b*0,10=8,082 [C] 
b+c=88,902 [D]</t>
  </si>
  <si>
    <t>dle situace a VPŘ  
v ploše skladby A  (236+213)*1,20=538,800 [A]  včetně rozšíření proti teoretické ploše krytu</t>
  </si>
  <si>
    <t>pod ACP 485=485,000 [A]</t>
  </si>
  <si>
    <t>pod ACO 1545+ 
pod ACL 1590=3 135,000 [A]</t>
  </si>
  <si>
    <t>dle situace a VPŘ 
v ploše komunikace A  236+213=449,000 [A] 
v ploše OKV B  253+486=739,000 [B] 
na mostech konstrukce C 362-2*40,0*0,5=322,000 [C] 
napojení na stávající stav 16,5+18,5=35,000 [D] 
Celkem: A+B+C+D=1 545,000 [E]</t>
  </si>
  <si>
    <t>dle situace a VPŘ 
v ploše komunikace A  (236+213)*1,03=462,470 [A] 
v ploše OKV B  (253+486)*1,03=761,170 [B] 
na mostech konstrukce C 362-2*40,0*0,4=330,000 [C] 
napojení na stávající stav (16,5+18,5)*1,03=36,050 [D] 
Celkem: A+B+C+D=1 589,690 [E]  včetně rozšíření proti teoretické ploše krytu</t>
  </si>
  <si>
    <t>dle situace a VPŘ 
v ploše komunikace A  (236+213)*1,08=484,920 [A]  včetně rozšíření proti teoretické ploše krytu 
konstantní tloušťka 50mm a*0,05=24,246 [B]</t>
  </si>
  <si>
    <t>přípojka vpusti k mostu 
66=66,000 [A]</t>
  </si>
  <si>
    <t>dle situace 
30+22+22+20=94,000 [A]</t>
  </si>
  <si>
    <t>dle situace DZ a TZ 
délka úseku s krajnicemi bez svodidel  ((40+60+45))/20=7,250 [A] průměrně po 20 m 
celkem 8=8,000 [B]</t>
  </si>
  <si>
    <t>dle situace DZ a TZ 
svodidla 30+22+22+20+60+52=206,000 [A] 
a/20=10,300 [B] 
zaokrouhleno 12=12,000 [C]</t>
  </si>
  <si>
    <t>dle stávajícího stavu  
2+2+1=5,000 [A]</t>
  </si>
  <si>
    <t>dle stávajícího stavu  
1+1+1=3,000 [A]</t>
  </si>
  <si>
    <t>dle situace DZ 
V1a (0,125) 0,125*145,5=18,188 [A] 
V2b (1,5/1,5/0,25) 0,25*0,5*19=2,375 [B]  
V4 (0,125) 0,25*(145,5+145,5)=72,750 [C] 
Celkem: A+B+C=93,313 [D]</t>
  </si>
  <si>
    <t>betonové silniční obruby do betonového lože s boční opěrou - standardní</t>
  </si>
  <si>
    <t>dle situace 
náběhy a přechody u říms 5,0+5,0+5,0+5,0=20,000 [A]</t>
  </si>
  <si>
    <t>vybourání a zpětné osazení stávajících kamenných obrub před mostem vlevo</t>
  </si>
  <si>
    <t>10=10,000 [A]</t>
  </si>
  <si>
    <t>dle situace 
začátek a konec úseku 8,5+9,0 =17,500 [A]</t>
  </si>
  <si>
    <t>dle situace a VPŘ 
rigol před mostem vlevo 66+ 
rigol za mostem vlevo 44=110,000 [A] 
a*1,10=121,000 [B] včetně rezervy na dodláždění v místech napojení vpustí apod.</t>
  </si>
  <si>
    <t>dle situace 
1+1=2,000 [A]</t>
  </si>
  <si>
    <t>před mostem vlevo 1+ 
za mostem vlevo 1=2,000 [A]</t>
  </si>
  <si>
    <t>Bourání st.trub 66=66,000 [A]</t>
  </si>
  <si>
    <t>SO 202</t>
  </si>
  <si>
    <t>Most ev.č.296-010</t>
  </si>
  <si>
    <t>pol. 96611 515,2*2,5=1 288,000 [A] 
pol. 96615 81,8*2,2=179,960 [B] 
pol. 96616a 221,1*2,4=530,640 [C] 
pol. 96616b 681,5*2,2=1 499,300 [D] 
Celkem: A+B+C+D=3 497,900 [E]</t>
  </si>
  <si>
    <t>pol. 12273 450*1,9=855,000 [A] 
pol. 12373 417,6*1,9=793,440 [B] 
pol. 12383 183*1,9=347,700 [C] 
pol. 12891  198,5*1,9=377,150 [D] 
Celkem: A+B+C+D=2 373,290 [E]</t>
  </si>
  <si>
    <t>pol.97817 475*0,005=2,375 [A]</t>
  </si>
  <si>
    <t>217,5+200,1=417,600 [A]</t>
  </si>
  <si>
    <t>96+87=183,000 [A]</t>
  </si>
  <si>
    <t>OP1 plocha před lícem a za lícem původního základu 2,8=2,800 [A] 
37,5*a=105,000 [B] 
OP2 plocha před lícem a za lícem původního základu 3,4=3,400 [C] 
27,5*c=93,500 [D] 
b+d=198,500 [E]</t>
  </si>
  <si>
    <t>odečteno z modelu 
40+38+42+36=156,000 [A]</t>
  </si>
  <si>
    <t>dle VPŘ 
plocha v řezu 0,40*0,40-3,1415*0,15*0,15*0,25=0,142 [A] 
délka mezi křídly 19,3+19,3=38,600 [B] 
(a*b)*1,20=6,577 [C]  včetně odstupňování</t>
  </si>
  <si>
    <t>dle tvaru a detailů 
plocha řezu 0,150*0,05=0,008 [A] 
délka proužků 2*40 + 2*14,6 =109,200 [B]  2xpodélný + 2x příčný 
rozšíření v místě trubiček izolace (2*0,175*0,4)*12*2*0,05=0,168 [C] 
a*b+c=1,042 [D]</t>
  </si>
  <si>
    <t>dle situace a VPŘ 
(34,7+31,0)*(1,5+1,5)=197,100 [A]</t>
  </si>
  <si>
    <t>pažení směrem k provizorní komunikaci 
(16+16)*10,0=320,000 [A]  zápory po 1m, průměrná délka 10,0 
a*(26,7/1000)=8,544 [B]  uvažováno HEB120 
převázky 2*(16+16)=64,000 [C] 
c*(18,8/1000)=1,203 [D] 
celkem b+d=9,747 [E]</t>
  </si>
  <si>
    <t>pažení směrem k sousedním nemovitostem 
(16+16)*6,5=208,000 [A]  pažená výška max.6,5m</t>
  </si>
  <si>
    <t>2*(8+8)*3,5=112,000 [A]</t>
  </si>
  <si>
    <t>2*(8+8)*4,0=128,000 [A]</t>
  </si>
  <si>
    <t>(16+16)*6,5=208,000 [A]</t>
  </si>
  <si>
    <t>(16+16)*2,5=80,000 [A]</t>
  </si>
  <si>
    <t>opěra OP1 včetně křídel 75,2*1,5=112,800 [A] 
opěra OP2 včetně křídel 67,9*1,5=101,850 [B] 
Celkem: A+B=214,650 [C]</t>
  </si>
  <si>
    <t>uvažováno 150 kg/m3 
pol. 272325: 214,7*0,15=32,205 [A]</t>
  </si>
  <si>
    <t>(16+16)*4,0=128,000 [A] 
a*3,14*0,3*0,3=36,173 [B]</t>
  </si>
  <si>
    <t>(16+16)/2=16,000 [A] předpoklad po 2,0m  
dvě etáže a*2=32,000 [B]</t>
  </si>
  <si>
    <t>50+57=107,000 [A] 
a*8=856,000 [B]</t>
  </si>
  <si>
    <t>dle výkresů objektu 
římsy vlevo 50*(2,25*0,25+0,55*0,30)=36,375 [A] 
římsy vpravo 57*(2,25*0,25+0,550*0,30)=41,468 [B] 
Celkem: A+B=77,843 [C]</t>
  </si>
  <si>
    <t>77,8*0,180=14,004 [A]</t>
  </si>
  <si>
    <t>OP1 22,3*3,4*0,5=37,910 [A] 
OP2 22,3*3,5*0,5=39,025 [B] 
křídla OP1 (13,1+5,8)*3,4*0,3=19,278 [C] 
křídla OP2 (7,6+7,6)*3,5*0,3=15,960 [D] 
Celkem: A+B+C+D=112,173 [E]</t>
  </si>
  <si>
    <t>opěry a křídla C30/37 XF2 XC4 XD1</t>
  </si>
  <si>
    <t>OP1 včetně křídel  
dolní stupeň 0,9*49,3=44,370 [A] 
horní stupeň 1,1*32,5=35,750 [B] 
OP2 včetně křídel 
dolní stupeň 1,1*45,6=50,160 [C] 
horní stupeň 1,3*30,1=39,130 [D] 
Celkem: A+B+C+D=169,410 [E]</t>
  </si>
  <si>
    <t>169,4*0,150=25,410 [A]</t>
  </si>
  <si>
    <t>(56+61)*0,350=40,950 [A]</t>
  </si>
  <si>
    <t>41,0*0,120=4,920 [A]</t>
  </si>
  <si>
    <t>dle výkresu tvaru  
535=535,000 [A]  půdorysná plocha 
průměrná tloušťka 0,30=0,300 [B] 
a*b=160,500 [C]</t>
  </si>
  <si>
    <t>160,5*0,150=24,075 [A]</t>
  </si>
  <si>
    <t>dle PD 
(2*450+5*480)*0,45/1000=1,485 [A]</t>
  </si>
  <si>
    <t>montážní ztužení pro zajištění nosníků v opěře při betonáži  
12*0,160*1,10=2,112 [A]</t>
  </si>
  <si>
    <t>dle PD 
nosníky 7*15,20*1,10=117,040 [A]</t>
  </si>
  <si>
    <t>19,3+19,3=38,600 [A]</t>
  </si>
  <si>
    <t>434125</t>
  </si>
  <si>
    <t>SCHODIŠŤOVÉ STUPNĚ, Z DÍLCŮ ŽELEZOBETON DO C30/37</t>
  </si>
  <si>
    <t>revizní schodiště</t>
  </si>
  <si>
    <t>dle situace a detailu 
0,180*0,350*0,750*20*2=1,890 [A]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</si>
  <si>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</si>
  <si>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 opěry a křídla OP1 91,3*0,20=18,260 [A] 
pod opěry a křídla OP2 82,2*0,2=16,440 [B] 
těsnící vrstva 4,8*11,5*0,15*2=16,560 [C] 
pod přechodovou deskou (56+61)*0,15=17,550 [D] 
Celkem: A+B+C+D=68,810 [E]</t>
  </si>
  <si>
    <t>plochy 47+120+45+53=265,000 [A] 
a*0,10*1,30 =34,450 [B] lože včetně navýšení na lemy a vyrovnávky 
schodiště 8,0*2*1,5*0,2*1,3=6,240 [C]  pod stupně schodiště včetně vyrovnávek a svahových stupňů 
b+c=40,690 [D]</t>
  </si>
  <si>
    <t>plocha na řezu 1,8=1,800 [A] 
celková šířka  23,0+22,6=45,600 [B] 
a*b*2=164,160 [C]</t>
  </si>
  <si>
    <t>průměrná plocha 2,9*0,40=1,160 [A] 
šířky mezi křídly 19,3+19,3=38,600 [B] 
a*b=44,776 [C]</t>
  </si>
  <si>
    <t>plocha na řezu 10,2=10,200 [A] 
celková šířka včetně obsypu rubu křídel 16,3=16,300 [B] 
a*b*2=332,520 [C]</t>
  </si>
  <si>
    <t>plocha na řezu 4,8=4,800 [A] 
celková šířka včetně obsypu rubu křídel 14,5=14,500 [B] 
a*b*2=139,200 [C]</t>
  </si>
  <si>
    <t>2,8*(28+31)=165,200 [A]</t>
  </si>
  <si>
    <t>plochy 47+120+45+53=265,000 [A] 
a*0,2=53,000 [B]</t>
  </si>
  <si>
    <t>dle půdorysu a detailu 
8,5+8,5+11,5+12,0=40,500 [A]</t>
  </si>
  <si>
    <t>dle PD a detailu 
délka proužku 40,0+40,0=80,000 [A] 
v obrusu 0,50*0,04=0,020 [B] 
v ložné 0,40*0,06=0,024 [C] 
a*(b+c)=3,520 [D]</t>
  </si>
  <si>
    <t>ochrana izolace na mostě</t>
  </si>
  <si>
    <t>plocha mostovky mezi římsami 325*0,05=16,250 [A] 
odečet drenážního plastbetonu1,042=1,042 [B] 
a-b=15,208 [C]</t>
  </si>
  <si>
    <t>vlevo 50*(2,25-0,150)=105,000 [A] 
vpravo 57*(2,25-0,150)=119,700 [B] 
Celkem: A+B=224,700 [C]</t>
  </si>
  <si>
    <t>plocha mostovky 425=425,000 [A] 
přechodová oblast (56+61)*0,5=58,500 [B] 
na křídlech pod římsou po úroveň drenáže (0,6+2,0+1,0)*(4,0+12,5+7,0+5,5)=104,400 [C] 
Celkem: A+B+C=587,900 [D]</t>
  </si>
  <si>
    <t>šířka pod římsou vlevo 1,95=1,950 [A] 
délka říms (50)=50,000 [B] 
šířka pod římsou vpravo 1,95=1,950 [C] 
délka říms 57=57,000 [D] 
a*b+c*d=208,650 [E]</t>
  </si>
  <si>
    <t>0,3*(36,2+36,2)*1,20=26,064 [A]</t>
  </si>
  <si>
    <t>(0,150+0,150)*(50+57)*1,10=35,310 [A]</t>
  </si>
  <si>
    <t>3,0+5,0+3,0+5,0=16,000 [A]</t>
  </si>
  <si>
    <t>2*(2+50+2)=108,000 [A] 
2*(2+57+2)=122,000 [B] 
Celkem: A+B=230,000 [C]</t>
  </si>
  <si>
    <t>před mostem vpravo 5,0=5,000 [A] 
za mostem vlevo 5,0=5,000 [B] 
Celkem: A+B=10,000 [C]</t>
  </si>
  <si>
    <t>vlevo 46,0=46,000 [A] 
vpravo 46=46,000 [B] 
Celkem: A+B=92,000 [C]</t>
  </si>
  <si>
    <t>vlevo 50=50,000 [A] 
vpravo 57=57,000 [B] 
Celkem: A+B=107,000 [C]</t>
  </si>
  <si>
    <t>zábradelní svodidlo bez výplně na vnitřním okraji římsy</t>
  </si>
  <si>
    <t>vlevo 52=52,000 [A] 
vpravo 60 =60,000 [B] 
Celkem: A+B=112,000 [C]</t>
  </si>
  <si>
    <t>obruby za odláždněním náběhů říms a kolem schodiště</t>
  </si>
  <si>
    <t>dle situace 
2*(1,5+5,1)+2*1,5*6,0+2*8,0*2=63,200 [A]</t>
  </si>
  <si>
    <t>5,0+5,0+5,0+5,0=20,000 [A]</t>
  </si>
  <si>
    <t>dle detailu 
vlevo 2=2,000 [A] 
vpravo 2=2,000 [B] 
Celkem: A+B=4,000 [C]</t>
  </si>
  <si>
    <t>dle detailu  
2*12=24,000 [A]</t>
  </si>
  <si>
    <t>dle výkresu tvaru 
535=535,000 [A]</t>
  </si>
  <si>
    <t>7*200=1 400,000 [A]</t>
  </si>
  <si>
    <t>plocha nosníku na řezu 1,75 m2=1,750 [A] 
2*8*18,4*a=515,200 [B]</t>
  </si>
  <si>
    <t>spádové betony za rubem 20=20,000 [A] 
vyrovnávky na mostě 475*0,13=61,750 [B] 
Celkem: A+B=81,750 [C]</t>
  </si>
  <si>
    <t>bourání částní nosné konstrukce mostu</t>
  </si>
  <si>
    <t>mostovka včetně závěrů 475*0,18=85,500 [A] 
příčníky 0,5*1,1*20,5*4=45,100 [B] 
ztužidla 0,4*0,75*20,5*2=12,300 [C] 
římsy a chodníky  
vlevo 0,95*46=43,700 [D] 
vpravo 0,75*46,0=34,500 [E] 
Celkem: A+B+C+D+E=221,100 [F]</t>
  </si>
  <si>
    <t>OP1 včetně křídel a prahů 312=312,000 [A] 
pilíř 87,5=87,500 [B] 
OP2 včetně křídel a prahů 282=282,000 [C] 
Celkem: A+B+C=681,500 [D]</t>
  </si>
  <si>
    <t>96688</t>
  </si>
  <si>
    <t>VYBOURÁNÍ KANALIZAČ ŠACHET KOMPLETNÍCH</t>
  </si>
  <si>
    <t>vybourání koncových šachet nefunkčního vodovodu   
včetně odvozu materiálu na skládku a poplatku za skládku</t>
  </si>
  <si>
    <t>969146</t>
  </si>
  <si>
    <t>VYBOURÁNÍ POTRUBÍ DN DO 400MM VODOVODNÍCH</t>
  </si>
  <si>
    <t>odstrarnění stávajícího nefunkční vodovodního potrubí na závěsech vpravo  
odstranění včetně asfaltové izolace, včetně odvozu na skládku, uložení a poplatku za skládku</t>
  </si>
  <si>
    <t>délka mezi šachtami 49,0m =49,000 [A] 
délka ve výkopech 10+10=20,000 [B] 
Celkem: A+B=69,000 [C]</t>
  </si>
  <si>
    <t>mostovka 475=475,000 [A]</t>
  </si>
  <si>
    <t>SO 902</t>
  </si>
  <si>
    <t>Provizorní most a komunikace v km 9,006</t>
  </si>
  <si>
    <t>pol. 11346  185,3*1,9=352,070 [A] 
pol. 96615 12,0*2,2=26,400 [B] 
Celkem: A+B=378,470 [C]</t>
  </si>
  <si>
    <t>rozlámané kry z původní komunikace v trase provizoria  
na skládku IO</t>
  </si>
  <si>
    <t>pol. 11333 29,0*2,2=63,800 [A]</t>
  </si>
  <si>
    <t>pol. 12373a 142,1*1,9=269,990 [B]</t>
  </si>
  <si>
    <t>provizorní přemostění - délka přemostění min. 45,0 m s možným a projednaným umístěním středního pilíře v řece  
min. volná šířka 3,50m, boční konzola nebo lávka pro chodce  
výhradní zatížitelnost 50 t  
včetně pronájmu</t>
  </si>
  <si>
    <t>dle dendrologického průzkumu  
197+74+60=331,000 [A]</t>
  </si>
  <si>
    <t>52,8=52,800 [A]</t>
  </si>
  <si>
    <t>stávající nezpevněné plochy v trase provizorní komunikace - materiál využít pro zpětný zásyp</t>
  </si>
  <si>
    <t>dle situace  
370=370,000 [A] 
včetně podkladu a*0,20=74,000 [B]</t>
  </si>
  <si>
    <t>odstranění stávajícího zpevnění a původní asfaltové cesty v trase provizorního mostu - rozlámat do ker a na trvalou skládku</t>
  </si>
  <si>
    <t>dle situace  
145*0,20=29,000 [A] včetně podkladu</t>
  </si>
  <si>
    <t>dle situace 
délka trasy 45+50=95,000 [A] 
šířka panelů 6=6,000 [B] 
panely  a*b*0,15=85,500 [C] 
podklad a*b*0,25*1,30=185,250 [D] 
c+d=270,750 [E]</t>
  </si>
  <si>
    <t>plocha vozovky   186,5+209,5=396,000 [A] 
a*0,11*1,15=50,094 [B]  včetně vyrovnávek</t>
  </si>
  <si>
    <t>dle situace 
20+19=39,000 [A]</t>
  </si>
  <si>
    <t>dle situace 
240+350=590,000 [A] 
a*0,20=118,000 [B]</t>
  </si>
  <si>
    <t>OP1 plocha na řezu 5,9=5,900 [A]   včetně plochy na plombu 
délka 8,5=8,500 [B] 
OP2 plocha na řezu 4,7=4,700 [C]  včetně plochy na plombu 
délka 8,5=8,500 [D] 
odkop pro provizorní komunikaci 
plocha na řezu 1,3=1,300 [E] 
délka úpravy 40=40,000 [F] 
a*b+c*d+e*f=142,100 [G]</t>
  </si>
  <si>
    <t>OP1 plocha na řezu 0,9=0,900 [A] 
délka 8,5=8,500 [B] 
OP2 plocha na řezu 0,95=0,950 [C] 
délka 8,5=8,500 [D] 
násep komuikace dle situace a pracovní řezů 
průmerná plocha na řezu 3,6=3,600 [E] 
délka úpravy 20=20,000 [F] 
a*b=7,650 [G] 
b+d+g=24,650 [H]</t>
  </si>
  <si>
    <t>pro pol. 18230 118=118,000 [A]</t>
  </si>
  <si>
    <t>dle situace 
50+25+15+20=110,000 [A]</t>
  </si>
  <si>
    <t>dle pol. 12110 118=118,000 [A]</t>
  </si>
  <si>
    <t>v ploše komunikace 
délka trasy 45+50=95,000 [A] 
šířka panelů 6=6,000 [B] 
a*b*1,3=741,000 [C] 
v ploše opěr a pilíře 
OP1 3,0*7,5*1,25=28,125 [E] 
OP2 3,0*7,5*1,25=28,125 [F] 
pilíř 3,0*9,0*1,25=33,750 [G] 
c+e+f+g=831,000 [H]</t>
  </si>
  <si>
    <t>dle situace 
240+350=590,000 [A]</t>
  </si>
  <si>
    <t>dle situace 
délka trasy 45+50=95,000 [A] 
šířka panelů 6=6,000 [B] 
a*b*1,20=684,000 [C] 
pod pilíř v korytě 3,0*9,0*1,25=33,750 [D] 
c+d=717,750 [E]</t>
  </si>
  <si>
    <t>OP1 3,0*7,5*0,45*1,25=12,656 [A]   
OP2 3,0*7,5*0,45*1,25=12,656 [B] 
pilíř 3,0*9,0*0,45*1,25=15,188 [C] 
Celkem: A+B+C=40,500 [D]</t>
  </si>
  <si>
    <t>u OP1 3,5*17,0*1,2=71,400 [A] 
u OP2 3,2*18,0*1,2=69,120 [B] 
Celkem: A+B=140,520 [C]</t>
  </si>
  <si>
    <t>8,0*3,0*1,0=24,000 [A] 
2*a=48,000 [B]</t>
  </si>
  <si>
    <t>obsypy a přechodové oblasti provizorního mostu - zásyp po realizaci provizorních opěr</t>
  </si>
  <si>
    <t>OP1 plocha na řezu 0,9=0,900 [A] 
délka 8,5=8,500 [B] 
OP2 plocha na řezu 0,95=0,950 [C] 
délka 8,5=8,500 [D] 
a*b+c*d=15,725 [E]</t>
  </si>
  <si>
    <t>obsypy a přechodové oblasti provizorního mostu - zásyp po ukončení stavby a odstranění provizorních opěr</t>
  </si>
  <si>
    <t>OP1 plocha na řezu 2,7=2,700 [A] 
délka 8,5=8,500 [B] 
OP2 plocha na řezu 2,3=2,300 [C] 
délka 8,5=8,500 [D] 
a*b+c*d=42,500 [E] 
využití materiálu z odkopů -24,65=-24,650 [F] 
e+f=17,850 [G]</t>
  </si>
  <si>
    <t>u OP1 1,0*1,0*24*1,2=28,800 [A] 
u OP2 1,0*1,0*20,0*1,2=24,000 [B] 
Celkem: A+B=52,800 [C]</t>
  </si>
  <si>
    <t>dle situace 
délka trasy 45+50=95,000 [A] 
šířka panelů 6=6,000 [B] 
a*b=570,000 [C] 
c*0,25*1,30=185,250 [D]</t>
  </si>
  <si>
    <t>dle situace 
krajnice 8,0+5,5+25,5+35,0+8,0+6,0+36,5+26,0=150,500 [A] 
provizorní trasa pro chodce (45+50)*1,50=142,500 [B] 
Celkem: A+B=293,000 [C]</t>
  </si>
  <si>
    <t>pod ACO 186,5+209,5=396,000 [A]</t>
  </si>
  <si>
    <t>dle situace 
186,5+209,5=396,000 [A]</t>
  </si>
  <si>
    <t>dle situace 
186,5+209,5=396,000 [A] 
a*1,15=455,400 [B]  včetně rozšíření proti teoretické ploše krytu a vyrovnávek</t>
  </si>
  <si>
    <t>dle situace 
délka trasy 45+50=95,000 [A] 
šířka panelů 6=6,000 [B] 
a*b=570,000 [C]</t>
  </si>
  <si>
    <t>v napojení při odstranění provizorní komunikace 
20+19=39,000 [A]</t>
  </si>
  <si>
    <t>20+19=39,000 [A]</t>
  </si>
  <si>
    <t>8*3*1*0,5=12,000 [A]</t>
  </si>
  <si>
    <t>S003</t>
  </si>
  <si>
    <t>Stavba 03 - Most ev.č.296-011</t>
  </si>
  <si>
    <t>SO 003</t>
  </si>
  <si>
    <t>dle situace a stanovisek správců 
nadzemní NN ČEZ Distibuce, 2ks sloupů NN 
nadzemní a podzemní sdělovací vedení, 2ks sloupů  
1=1,000 [A]</t>
  </si>
  <si>
    <t>zpětná montáž stávající informační tabule včetně patek a sloupků</t>
  </si>
  <si>
    <t>demontáž stávající informační tabule a její dočasné uložení na deponii pro zpětnou montáž</t>
  </si>
  <si>
    <t>SO 103</t>
  </si>
  <si>
    <t>Silnice II/296 v km 9,299 - 9,461</t>
  </si>
  <si>
    <t>pol. 11332  113,4*1,9=215,460 [A] 
pol. 11334 237,5*2,2=522,500 [B] 
pol. 11353 226*0,2*0,5*2,2=49,720 [C] 
pol. 96615: 2*2,5=5,000 [D] 
pol. 96687 3*0,5*0,5*1,3*2,0=1,950 [E] 
pol. 969234: 0,051*(80)=4,080 [F] 
Celkem: A+B+C+D+E+F=798,710 [G]</t>
  </si>
  <si>
    <t>pol. 11333 99,2*2,2=218,240 [A]</t>
  </si>
  <si>
    <t>pol. 12373 721,6*1,9=1 371,040 [A] 
pol. 12924 75,5*0,15*1,9=21,518 [B] 
pol. 12930A 29,7*1,9=56,430 [C] 
pol. 13273 89,1*1,9=169,290 [D] 
pol. 212635 59*0,3*0,6*1,9=20,178 [E] 
Celkem: A+B+C+D+E=1 638,456 [F]</t>
  </si>
  <si>
    <t>26,075=26,075 [A]</t>
  </si>
  <si>
    <t>dle situace a průzkůmů 
v ploše skladby A před mostem i za mostem dle sondy V1 a V2  (364+586)*1,25=1 187,500 [A]  včetně rozšíření proti teoretické ploše krytu 
a*0,05=59,375 [B] 
v ploše chodníků před mostem (198+115)*1,15=359,950 [C] 
c*0,150=53,993 [D] 
b+d=113,368 [E]</t>
  </si>
  <si>
    <t>asfaltové vrstvy pod úrovní frézování + chodníkové kry - v oblastech stavby s kvalit. třídou ZAS-T1 a ZAS-T2    
vč. naložení, odvozu a uložení na skládku dodavatele,  zhotovitel v ceně zohlední možnost zpětného využití recyklovaného materiálu</t>
  </si>
  <si>
    <t>dle situace a průzkůmů 
v ploše skladby A  (364+586)*1,1*0,05=52,250 [A]  včetně rozšíření proti teoretické ploše krytu 
v ploše chodníků na mostě a předpolích (198+115+78+78)*0,10=46,900 [B] 
Celkem: A+B=99,150 [C]</t>
  </si>
  <si>
    <t>dle situace a průzkůmů 
v ploše skladby A před mostem i za mostem dle sondy V1 a V2  (364+586)*1,25=1 187,500 [A]  včetně rozšíření proti teoretické ploše krytu 
a*0,20=237,500 [B]</t>
  </si>
  <si>
    <t>dle situace včetně mostu 
96+130=226,000 [A]</t>
  </si>
  <si>
    <t>dle situace a průzkůmů 
v ploše komunikace A  (364+586)*0,150=142,500 [A] 
v ploše OKV B  (650+198)*0,100=84,800 [B] 
na mostech  (245)*0,120=29,400 [C] 
napojení na stávající stav (24,5+74+17+14)*0,10=12,950 [D] 
Celkem: A+B+C+D=269,650 [E]</t>
  </si>
  <si>
    <t>začátek a konec úseku 12,0+6,8+4,3+8,2 =31,300 [A] 
příčné spáry na mostě 14,0+12,5=26,500 [B] 
podélné spáry u říms 42,0+42,0=84,000 [C] 
Celkem: A+B+C=141,800 [D]</t>
  </si>
  <si>
    <t>dle situace a VPŘ 
v ploše skladby A  (384+394+218,5+158)*1,25=1 443,125 [A]  včetně rozšíření proti teoretické ploše krytu 
a*0,50=721,563 [B]</t>
  </si>
  <si>
    <t>pro pol. 18220 150*0,1=15,000 [A]</t>
  </si>
  <si>
    <t>dle situace a VPŘ 
17,0+28,0+10,5+5,5+8,5+6,0=75,500 [A]</t>
  </si>
  <si>
    <t>materiál z reprofilace pro zpětné ohumusování  
(150)*0,10=15,000 [A]</t>
  </si>
  <si>
    <t>dle situace 
celková délka reprofilace 50+10+10+27+52=149,000 [A]   
výpočet přebytku při předpokladu 0,3 m3/bm a využití materiálu na zpětné ohumusování 
a*0,3-150*0,10=29,700 [B]</t>
  </si>
  <si>
    <t>dle výkazu výkopu rýh (pouze přípojky) 
(54+24+1)=79,000 [A] 
rozšíření pro vpusti: 
1,8*0,65*(1,3)*3=4,563 [B] 
prohloubení pro vpusti: 
1,8*1,8*0,57*3=5,540 [C] 
Celkem: A+B+C=89,103 [D]</t>
  </si>
  <si>
    <t>pol. 12930 15=15,000 [A]</t>
  </si>
  <si>
    <t>dle situace a VPŘ 
klín pod krajnici 0,7*0,25=0,175 [A] 
délky úseků 50+10+10+27+52=149,000 [B] 
a*b=26,075 [C]</t>
  </si>
  <si>
    <t>Výkop rýh celkem: 89,1=89,100 [A] 
Odpočet: 
podsypy potrubí: -9,1=-9,100 [B] 
obsypy vč.trub: -44,2=-44,200 [C] 
desky: -0,97=-0,970 [D] 
vpusti: -3,1416*0,55*0,55/4*(0,47*3)=-0,335 [E] 
Celkem: A+B+C+D+E=34,495 [F]</t>
  </si>
  <si>
    <t>dn 200: (54+24+1)*1,15*0,5=45,425 [A] 
Odpočet trub: 
-3,1416*0,2*0,2/4*40=-1,257 [B] 
Celkem: A+B=44,168 [C]</t>
  </si>
  <si>
    <t>dle situace a VPŘ 
v ploše skladby A  (384+394+218,5+158)*1,25=1 443,125 [A]  včetně rozšíření proti teoretické ploše krytu</t>
  </si>
  <si>
    <t>dle situace 
(150)*0,10=15,000 [A]</t>
  </si>
  <si>
    <t>dle situace a VPŘ 
30+29=59,000 [A]</t>
  </si>
  <si>
    <t>v ploše skladby A  (384+394+218,5+158)*1,25=1 443,125 [A]  včetně rozšíření proti teoretické ploše krytu 
a*0,50=721,563 [B]</t>
  </si>
  <si>
    <t>dle dokumentace: 
1,8*1,8*0,1*3=0,972 [A]</t>
  </si>
  <si>
    <t>dn 200: (54+1+24)*1,15*0,1=9,085 [A]</t>
  </si>
  <si>
    <t>ochranná vrstva ŠDB 0-63</t>
  </si>
  <si>
    <t>dle situace a VPŘ  
v ploše skladby A  (384+394+218,5+158)*1,20=1 385,400 [A]  včetně rozšíření proti teoretické ploše krytu 
konstantní tloušťka 150 mm a*0,150=207,810 [B] 
na vyrovnávky a lokální úpravy 10% b*0,10=20,781 [C] 
b+c=228,591 [D]</t>
  </si>
  <si>
    <t>dle situace a VPŘ  
v ploše skladby A  (384+394+218,5+158)*1,20=1 385,400 [A]  včetně rozšíření proti teoretické ploše krytu 
v ploše skladby E (77+145)*1,10=244,200 [B] včetně rozšíření proti teoretické ploše krytu 
Celkem: A+B=1 629,600 [C]</t>
  </si>
  <si>
    <t>56362</t>
  </si>
  <si>
    <t>VOZOVKOVÉ VRSTVY Z RECYKLOVANÉHO MATERIÁLU TL DO 100MM</t>
  </si>
  <si>
    <t>do chodníků pod ACO - včetně vyrovnávek</t>
  </si>
  <si>
    <t>dle situace a VPŘ 
(77+145)*1,05=233,100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</si>
  <si>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</si>
  <si>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pod ACP 1246=1 246,000 [A]</t>
  </si>
  <si>
    <t>pod ACO 2208+ 
pod ACL 2270=4 478,000 [A]</t>
  </si>
  <si>
    <t>spojovací postřik chodníky  0,3 kg/m2 po vyštěpení</t>
  </si>
  <si>
    <t>dle situace a VPŘ 
77+145=222,000 [A]</t>
  </si>
  <si>
    <t>574A31</t>
  </si>
  <si>
    <t>ASFALTOVÝ BETON PRO OBRUSNÉ VRSTVY ACO 8 TL. 40MM</t>
  </si>
  <si>
    <t>ACO 8CH  krytová vrstva chodníků  50/70</t>
  </si>
  <si>
    <t>dle situace a VPŘ 
v ploše komunikace A  384+394+218,5+158,0=1 154,500 [A] 
v ploše OKV B  654+74=728,000 [B] 
na mostech konstrukce C 287-34*0,5=270,000 [C] 
napojení na stávající stav 24,5+17,0+14,0=55,500 [D] 
Celkem: A+B+C+D=2 208,000 [E]</t>
  </si>
  <si>
    <t>dle situace a VPŘ 
v ploše komunikace A  (384+394+218,5+158)*1,03=1 189,135 [A] 
v ploše OKV B  (654+74)*1,03=749,840 [B] 
na mostech konstrukce C 287-34*0,4=273,400 [C] 
napojení na stávající stav (24,5+17+14)*1,03=57,165 [D] 
Celkem: A+B+C+D=2 269,540 [E]  včetně rozšíření proti teoretické ploše krytu</t>
  </si>
  <si>
    <t>dle situace a VPŘ 
v ploše komunikace A  (384+394+218+158)*1,08=1 246,320 [A]  včetně rozšíření proti teoretické ploše krytu 
konstantní tloušťka 50mm a*0,05=62,316 [B]</t>
  </si>
  <si>
    <t>582614</t>
  </si>
  <si>
    <t>KRYTY Z BETON DLAŽDIC SE ZÁMKEM BAREV TL 60MM DO LOŽE Z KAM</t>
  </si>
  <si>
    <t>kontrastní pás nástupiště - barva červená, včetně lože  
včetně proříznutí do asfaltového krytu</t>
  </si>
  <si>
    <t>dle situace 
16*0,3+16*0,3=9,600 [A]</t>
  </si>
  <si>
    <t>58261A</t>
  </si>
  <si>
    <t>KRYTY Z BETON DLAŽDIC SE ZÁMKEM BAREV RELIÉF TL 60MM DO LOŽE Z KAM</t>
  </si>
  <si>
    <t>varovné a signální pásy - barva červená dlaždice s hmatovými výstupky včetně lože  
včetně proříznutí do asfaltového krytu</t>
  </si>
  <si>
    <t>587202</t>
  </si>
  <si>
    <t>PŘEDLÁŽDĚNÍ KRYTU Z DROBNÝCH KOSTEK</t>
  </si>
  <si>
    <t>předláždění vjezdu v křižovatce - zpětné využití původního materiálu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</si>
  <si>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</si>
  <si>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přípojka vpusti k mostu 
54+1+24=79,000 [A]</t>
  </si>
  <si>
    <t>dle PD: 
3=3,000 [A]</t>
  </si>
  <si>
    <t>9113A3</t>
  </si>
  <si>
    <t>SVODIDLO OCEL SILNIČ JEDNOSTR, ÚROVEŇ ZADRŽ N1, N2 - DEMONTÁŽ S PŘESUNEM</t>
  </si>
  <si>
    <t>demontáž stávajícího svodidla za mostem vpravo</t>
  </si>
  <si>
    <t>14=14,000 [A]</t>
  </si>
  <si>
    <t>včetně napojení na stávající svodidla za mostem vpravo</t>
  </si>
  <si>
    <t>dle situace 
35+22+11+10+10=88,000 [A]</t>
  </si>
  <si>
    <t>dle situace DZ a TZ 
celkem 8=8,000 [A]</t>
  </si>
  <si>
    <t>červené Z11g</t>
  </si>
  <si>
    <t>2+2=4,000 [A]</t>
  </si>
  <si>
    <t>dle situace DZ a TZ 
svodidla 88=88,000 [A] 
a/20=4,400 [B] 
zaokrouhleno 8=8,000 [C]</t>
  </si>
  <si>
    <t>nové SDZ</t>
  </si>
  <si>
    <t>IJ4 2+ 
IJ4+IS16 2+ 
IS3a+IS3c 2+ 
A22+E13+IS16 3+ 
A8+A7a+E4 3=12,000 [A]</t>
  </si>
  <si>
    <t>položka zahrnuje:  
- dodávku a montáž značek v požadovaném provedení</t>
  </si>
  <si>
    <t>dle stávajícího stavu  
2+2+2+2+2+3=13,000 [A]</t>
  </si>
  <si>
    <t>914423</t>
  </si>
  <si>
    <t>DOPRAVNÍ ZNAČKY 100X150CM OCELOVÉ FÓLIE TŘ 1 - DEMONTÁŽ</t>
  </si>
  <si>
    <t>1+1=2,000 [A]</t>
  </si>
  <si>
    <t>Položka zahrnuje odstranění, demontáž a odklizení materiálu s odvozem na předepsané  
místo</t>
  </si>
  <si>
    <t>914431</t>
  </si>
  <si>
    <t>DOPRAVNÍ ZNAČKY 100X150CM OCELOVÉ FÓLIE TŘ 2 - DODÁVKA A MONTÁŽ</t>
  </si>
  <si>
    <t>IS9c 1=1,000 [A]</t>
  </si>
  <si>
    <t>dle stávajícího stavu  
1+1+1+1+1+1+1=7,000 [A]</t>
  </si>
  <si>
    <t>914921</t>
  </si>
  <si>
    <t>SLOUPKY A STOJKY DOPRAVNÍCH ZNAČEK Z OCEL TRUBEK DO PATKY - DODÁVKA A MONTÁŽ</t>
  </si>
  <si>
    <t>5+1=6,000 [A]</t>
  </si>
  <si>
    <t>položka zahrnuje:  
- sloupky a upevňovací zařízení včetně jejich osazení (betonová patka, zemní práce)</t>
  </si>
  <si>
    <t>dle situace DZ 
V1a (0,125) 0,125*(50+20)=8,750 [A] 
V2b (3,0/1,5/0,125) 0,66*0,125*(68)=5,610 [B] 
V2b (1,5/1,5/0,125) 0,125*0,5*(40)=2,500 [C] 
V2b (1,5/1,5/0,25) 0,25*0,5*(22,5+39,5)=7,750 [D] 
V4 (0,25) 0,25*(10+16+47+115+25)=53,250 [E] 
V4 (0,5/0,5/0,25) 0,5*0,25*(22,0+20,0+13,0+15,0)=8,750 [F] 
V6 0,5 0,5*6,0=3,000 [G] 
V11 2*48,0*0,125=12,000 [H] 
Celkem: A+B+C+D+E+F+G+H=101,610 [I]</t>
  </si>
  <si>
    <t>91552</t>
  </si>
  <si>
    <t>VODOR DOPRAV ZNAČ - PÍSMENA</t>
  </si>
  <si>
    <t>"BUS" 
2*3*2=12,000 [A] 
barvou i plastem 2*a=24,000 [B]</t>
  </si>
  <si>
    <t>položka zahrnuje:  
- dodání a pokládku nátěrového materiálu  
- předznačení a reflexní úpravu</t>
  </si>
  <si>
    <t>vnější betonové obruby chodníků do betonového lože s boční opěrou</t>
  </si>
  <si>
    <t>dle situace a VPŘ 
49,0+43,5+6,0+32,5+2,0+2,0+21,0+2,0=158,000 [A]</t>
  </si>
  <si>
    <t>917425</t>
  </si>
  <si>
    <t>CHODNÍKOVÉ OBRUBY Z KAMENNÝCH OBRUBNÍKŮ ŠÍŘ 200MM</t>
  </si>
  <si>
    <t>žulové obruby OP 250 x 200 do betonového lože s boční opěrou</t>
  </si>
  <si>
    <t>dle situace 
9,0+3,5+11,5+9,5+6,0+6,0+21,5+13,5+19,5+10,5+4,5+10,0+13,5=138,500 [A]</t>
  </si>
  <si>
    <t>Položka zahrnuje:  
dodání a pokládku kamenných obrubníků o rozměrech předepsaných zadávací dokumentací betonové lože i boční betonovou opěrku.</t>
  </si>
  <si>
    <t>zastávkové obruby žulové 200 x 300 do betonového lože s bořční opěrou</t>
  </si>
  <si>
    <t>dle situace a VPŘ 
16+16=32,000 [A]</t>
  </si>
  <si>
    <t>vybourání a zpětné osazení stávajících kamenných obrub před mostem vpravo</t>
  </si>
  <si>
    <t>dle situace 
začátek a konec úseku 12,0+6,8+4,3+8,2 =31,300 [A]</t>
  </si>
  <si>
    <t>dle situace a VPŘ 
rigol za mostem vlevo 32=32,000 [A] 
a*1,10=35,200 [B] včetně rezervy na dodláždění v místech napojení vpustí apod.</t>
  </si>
  <si>
    <t>před mostem vlevo 2+ 
za mostem vlevo 1=3,000 [A]</t>
  </si>
  <si>
    <t>Bourání st.trub 80=80,000 [A]</t>
  </si>
  <si>
    <t>SO 203</t>
  </si>
  <si>
    <t>Most ev.č.296-011</t>
  </si>
  <si>
    <t>pol. 96611 426,9*2,5=1 067,250 [A] 
pol. 96615 70,1*2,2=154,220 [B] 
pol. 96616a 156,6*2,4=375,840 [C] 
pol. 96616b 719,2*2,2=1 582,240 [D] 
Celkem: A+B+C+D=3 179,550 [E]</t>
  </si>
  <si>
    <t>pol. 12273 450*1,9=855,000 [A] 
pol. 12373 654,4*1,9=1 243,360 [B] 
pol. 12383 238,7*1,9=453,530 [C] 
pol. 12891  343,7*1,9=653,030 [D] 
Celkem: A+B+C+D=3 204,920 [E]</t>
  </si>
  <si>
    <t>pol.97817 385*0,005=1,925 [A]</t>
  </si>
  <si>
    <t>255,3+20,0+25,6+295,0+26,2+32,3=654,400 [A]</t>
  </si>
  <si>
    <t>97,6+82,9+10,5+13,2+14,2+20,3=238,700 [A]</t>
  </si>
  <si>
    <t>OP1 plocha před lícem a za lícem původního základu 6,2=6,200 [A] 
22*a=136,400 [B] 
OP2 plocha před lícem a za lícem původního základu 7,1=7,100 [C] 
19,5*c=138,450 [D] 
pro základy křídel K1-K4 14,2+ 16,3+18,2+20,1=68,800 [E] 
b+d+e=343,650 [F]</t>
  </si>
  <si>
    <t>odečteno z modelu 
30+48+52+66=196,000 [A]</t>
  </si>
  <si>
    <t>dle VPŘ 
plocha v řezu 0,40*0,40-3,1415*0,15*0,15*0,25=0,142 [A] 
délka mezi křídly 17,2+15,5=32,700 [B] 
(a*b)*1,20=5,572 [C]  včetně odstupňování</t>
  </si>
  <si>
    <t>dle tvaru a detailů 
plocha řezu 0,150*0,05=0,008 [A] 
délka proužků 1*35  =35,000 [B]  1x podélný 
rozšíření v místě trubiček izolace (2*0,175*0,4)*6*0,05=0,042 [C] 
a*b+c=0,322 [D]</t>
  </si>
  <si>
    <t>dle situace a VPŘ 
(26,6+24,0)*(3,5+1,5)=253,000 [A]</t>
  </si>
  <si>
    <t>pažení směrem k provizorní komunikaci 
(16+16)*10,0=320,000 [A]  zápory po 1m, průměrná délka 10m 
a*(26,7/1000)=8,544 [B]  uvažováno HEB120 
převázky 2*(16+16)=64,000 [C] 
c*(18,8/1000)=1,203 [D] 
celkem b+d=9,747 [E]</t>
  </si>
  <si>
    <t>pažení směrem k provizorní komunikaci 
(16+16)*6,5=208,000 [A]  pažená výška max.7,5m</t>
  </si>
  <si>
    <t>(16+16)*7,5=240,000 [A]</t>
  </si>
  <si>
    <t>opěra OP1 včetně křídel 62,4*1,5=93,600 [A] 
opěra OP2 včetně křídel 56,4*1,5=84,600 [B] 
K1+K2 7,4+8,5=15,900 [C] 
K3+K4 8,5+10,5=19,000 [D] 
Celkem: A+B+C+D=213,100 [E]</t>
  </si>
  <si>
    <t>uvažováno 150 kg/m3 
pol. 272325: 213,1*0,15=31,965 [A]</t>
  </si>
  <si>
    <t>42,2+35,0=77,200 [A] 
a*8=617,600 [B]</t>
  </si>
  <si>
    <t>dle výkresů objektu 
římsy vlevo 42,2*(2,25*0,25+0,55*0,30)=30,701 [A] 
římsy vpravo 35,0*(2,25*0,25+0,550*0,30)=25,463 [B] 
římsy na K1+K2 1,1+1,2=2,300 [C] 
římsy na K3+K4 1,2+1,5=2,700 [D] 
Celkem: A+B+C+D=61,164 [E]</t>
  </si>
  <si>
    <t>61,2*0,180=11,016 [A]</t>
  </si>
  <si>
    <t>OP1 20,6*4,0*0,5=41,200 [A] 
OP2 18,5*4,0*0,5=37,000 [B] 
křídla OP1 (6,7+9,2)*4,0*0,3=19,080 [C] 
křídla OP2 (6,1+7,7)*4,0*0,3=16,560 [D] 
křídla K1+K2 (4,0+4,5)=8,500 [E] 
křídla K3+K4 (4,5+8,5)=13,000 [F] 
Celkem: A+B+C+D+E+F=135,340 [G]</t>
  </si>
  <si>
    <t>OP1 včetně křídel  
dolní stupeň 0,8*44,0=35,200 [A] 
horní stupeň 4,0*30,2=120,800 [B] 
křídla K1+K2 9,1+11,7=20,800 [C] 
OP2 včetně křídel 
dolní stupeň 1,5*39,2=58,800 [D]  
horní stupeň 4,0*27,1=108,400 [E] 
křídla K3+K4 11,4+20,3=31,700 [F] 
Celkem: A+B+C+D+E+F=375,700 [G]</t>
  </si>
  <si>
    <t>375,7*0,150=56,355 [A]</t>
  </si>
  <si>
    <t>(55+55)*0,350=38,500 [A]</t>
  </si>
  <si>
    <t>38,5*0,120=4,620 [A]</t>
  </si>
  <si>
    <t>dle výkresu tvaru  
440=440,000 [A]  půdorysná plocha 
průměrná tloušťka 0,30=0,300 [B] 
a*b=132,000 [C]</t>
  </si>
  <si>
    <t>132*0,150=19,800 [A]</t>
  </si>
  <si>
    <t>dle PD 
(2*380+4*510)*0,45/1000=1,260 [A]</t>
  </si>
  <si>
    <t>dle PD 
nosníky 6*14,2*1,10=93,720 [A]</t>
  </si>
  <si>
    <t>17,2+15,5=32,700 [A]</t>
  </si>
  <si>
    <t>pod opěry a křídla OP1 (68,9+17,7+21,5)*0,20=21,620 [A] 
pod opěry a křídla OP2 (62,3+21,5+18,2)*0,2=20,400 [B] 
těsnící vrstva 4,0*17,2*0,15+4,6*15,5*0,15=21,015 [C] 
pod přechodovou deskou (55+55)*0,15=16,500 [D] 
Celkem: A+B+C+D=79,535 [E]</t>
  </si>
  <si>
    <t>plochy 3,0+4,5+4,5+6,0+5,0+5,0+4,5+8,0=40,500 [A] 
a*0,10*1,30 =5,265 [B] lože včetně navýšení na lemy a vyrovnávky</t>
  </si>
  <si>
    <t>2,9*26,5=76,850 [A] 
3,9*23,5=91,650 [B] 
Celkem: A+B=168,500 [C]</t>
  </si>
  <si>
    <t>1,7*0,4*17,2=11,696 [A] 
2,5*0,4*15,5=15,500 [B] 
Celkem: A+B=27,196 [C]</t>
  </si>
  <si>
    <t>plocha na řezu 7,3=7,300 [A] 
celková šířka včetně obsypu rubu křídel 15,2=15,200 [B] 
plocha na řezu 9,2=9,200 [C] 
celková šířka včetně obsypu rubu křídel 15,2=15,200 [D] 
a*b+c*d=250,800 [E]</t>
  </si>
  <si>
    <t>plocha na řezu 26,4=26,400 [A] 
celková šířka včetně obsypu rubu křídel 13,8=13,800 [B] 
a*b*2=728,640 [C]</t>
  </si>
  <si>
    <t>2,5*(39,0+39,5)=196,250 [A]</t>
  </si>
  <si>
    <t>plochy 3,0+4,5+4,5+6,0+5,0+5,0+4,5+8,0=40,500 [A] 
a*0,2=8,100 [B]</t>
  </si>
  <si>
    <t>podkladní vrstva dlažby v přechodech z říms</t>
  </si>
  <si>
    <t>dle půdorysu a detailu 
5,0+3,0+10,0+9,5+6,5=34,000 [A]</t>
  </si>
  <si>
    <t>dle PD a detailu 
délka proužku 34,0=34,000 [A] 
v obrusu 0,50*0,04=0,020 [B] 
v ložné 0,40*0,06=0,024 [C] 
a*(b+c)=1,496 [D]</t>
  </si>
  <si>
    <t>plocha mostovky mezi římsami 315*0,05=15,750 [A] 
odečet drenážního plastbetonu0,322=0,322 [B] 
a-b=15,428 [C]</t>
  </si>
  <si>
    <t>vlevo 42,2*(2,25-0,150)=88,620 [A] 
vpravo 35*(2,25-0,150)=73,500 [B] 
Celkem: A+B=162,120 [C]</t>
  </si>
  <si>
    <t>plocha mostovky 440=440,000 [A] 
přechodová oblast (55+55)*0,5=55,000 [B] 
na křídlech pod římsou po úroveň drenáže (0,6+3,5+1,5)*(5,3+3,7+4,3+4,2)=98,000 [C] 
Celkem: A+B+C=593,000 [D]</t>
  </si>
  <si>
    <t>šířka pod římsou vlevo 1,95=1,950 [A] 
délka říms (42,2)=42,200 [B] 
šířka pod římsou vpravo 1,95=1,950 [C] 
délka říms 35,0=35,000 [D] 
a*b+c*d=150,540 [E]</t>
  </si>
  <si>
    <t>0,3*(29,5+29,0)*1,20=21,060 [A]</t>
  </si>
  <si>
    <t>(0,150+0,150)*(42,2+35,0)*1,10=25,476 [A]</t>
  </si>
  <si>
    <t>2*(2+42,2+2)=92,400 [A] 
2*(2+35+2)=78,000 [B] 
Celkem: A+B=170,400 [C]</t>
  </si>
  <si>
    <t>89742</t>
  </si>
  <si>
    <t>VPUSŤ CHODNÍKOVÁ Z BETON DÍLCŮ</t>
  </si>
  <si>
    <t>chodníková vpusť s mříží a potrubím s vyústěním na opevněný skluz</t>
  </si>
  <si>
    <t>před mostem vlevo 
1=1,000 [A]</t>
  </si>
  <si>
    <t>položka zahrnuje:  
dodávku a osazení předepsaného dílce včetně mříže předepsané podkladní konstrukce</t>
  </si>
  <si>
    <t>5+5+5+3=18,000 [A]</t>
  </si>
  <si>
    <t>vlevo38,0=38,000 [A] 
vpravo 38,0=38,000 [B] 
Celkem: A+B=76,000 [C]</t>
  </si>
  <si>
    <t>vlevo 43=43,000 [A] 
vpravo 35+5=40,000 [B] 
Celkem: A+B=83,000 [C]</t>
  </si>
  <si>
    <t>vlevo 44=44,000 [A] 
vpravo 44 =44,000 [B] 
Celkem: A+B=88,000 [C]</t>
  </si>
  <si>
    <t>dle situace 
5,0+2,1+2,1+5,1+4,8+2,1+3,0+2,1=26,300 [A]</t>
  </si>
  <si>
    <t>dle detailu 
vlevo 1=1,000 [A]</t>
  </si>
  <si>
    <t>dle detailu  
6=6,000 [A]</t>
  </si>
  <si>
    <t>dle výkresu tvaru 
440=440,000 [A]</t>
  </si>
  <si>
    <t>dle dispoziočního výkresu, TZ a výkazu materiálu 
6*180=1 080,000 [A]</t>
  </si>
  <si>
    <t>plocha nosníku na řezu 1,55 m2=1,550 [A] 
2*9*15,3*a=426,870 [B]</t>
  </si>
  <si>
    <t>spádové betony za rubem 20=20,000 [A] 
vyrovnávky na mostě 385*0,13=50,050 [B] 
Celkem: A+B=70,050 [C]</t>
  </si>
  <si>
    <t>mostovka včetně závěrů 385*0,18=69,300 [A] 
příčníky 0,5*0,9*18,0*4=32,400 [B] 
ztužidla 0,4*0,65*17,0*2=8,840 [C] 
římsy a chodníky  
vlevo 0,65*38,5=25,025 [D] 
vpravo 0,55*38,2=21,010 [E] 
Celkem: A+B+C+D+E=156,575 [F]</t>
  </si>
  <si>
    <t>OP1 včetně křídel a prahů 323=323,000 [A] 
pilíř 115,2=115,200 [B] 
OP2 včetně křídel a prahů 281=281,000 [C] 
Celkem: A+B+C=719,200 [D]</t>
  </si>
  <si>
    <t>mostovka 385=385,000 [A]</t>
  </si>
  <si>
    <t>SO 903</t>
  </si>
  <si>
    <t>Provizorní most a komunikace v km 9,403</t>
  </si>
  <si>
    <t>pol. 11346  105,3*1,9=200,070 [A] 
pol. 96615 16*2,2=35,200 [B] 
Celkem: A+B=235,270 [C]</t>
  </si>
  <si>
    <t>pol. 12373a 305,9*1,9=581,210 [B]</t>
  </si>
  <si>
    <t>provizorní přemostění - délka přemostění min. 40,0 m s možným a projednaným umístěním středního pilíře v řece  
min. volná šířka 3,50m, boční konzola nebo lávka pro chodce  
výhradní zatížitelnost 50 t  
včetně pronájmu</t>
  </si>
  <si>
    <t>dle dendrologického průzkumu  
236+69+11=316,000 [A]</t>
  </si>
  <si>
    <t>dle dendrologického průzkumu 
K2, K3,K4,K6,K7 K8 6=6,000 [A]</t>
  </si>
  <si>
    <t>11202</t>
  </si>
  <si>
    <t>KÁCENÍ STROMŮ D KMENE DO 0,9M S ODSTRANĚNÍM PAŘEZŮ</t>
  </si>
  <si>
    <t>dle dendrologického průzkumu 
K1, K5 2=2,000 [A]</t>
  </si>
  <si>
    <t>48,0=48,000 [A]</t>
  </si>
  <si>
    <t>podklad stávající zpevněné plochy v trase provizorní komunikace - materiál využít pro zpětný zásyp</t>
  </si>
  <si>
    <t>dle situace  
240=240,000 [A]</t>
  </si>
  <si>
    <t>dle situace 
délka trasy 22+32=54,000 [A] 
šířka panelů 6=6,000 [B] 
panely  a*b*0,15=48,600 [C] 
podklad a*b*0,25*1,30=105,300 [D] 
c+d=153,900 [E]</t>
  </si>
  <si>
    <t>plocha vozovky   108,5+168=276,500 [A] 
a*0,11*1,15=34,977 [B]  včetně vyrovnávek</t>
  </si>
  <si>
    <t>dle situace 
24+30=54,000 [A]</t>
  </si>
  <si>
    <t>dle situace 
350+110=460,000 [A] 
a*0,20=92,000 [B]</t>
  </si>
  <si>
    <t>OP1 plocha na řezu 5,4=5,400 [A]  
délka 8,5=8,500 [B] 
OP2 plocha na řezu 8,7=8,700 [C]  včetně plochy na plombu 
délka 8,5=8,500 [D] 
odkop pro provizorní komunikaci 
plocha na řezu 6,2=6,200 [E] 
délka úpravy 30=30,000 [F] 
a*b+c*d+e*f=305,850 [G]</t>
  </si>
  <si>
    <t>OP1 plocha na řezu 1,6=1,600 [A] 
délka 8,5=8,500 [B] 
OP2 plocha na řezu 2,3=2,300 [C] 
délka 8,5=8,500 [D] 
násep komuikace dle situace a pracovní řezů 
průmerná plocha na řezu 3,8=3,800 [E] 
délka úpravy 20=20,000 [F] 
a*b=13,600 [G] 
b+d+g=30,600 [H]</t>
  </si>
  <si>
    <t>pro pol. 18230 92=92,000 [A]</t>
  </si>
  <si>
    <t>dle situace 
10+12+20=42,000 [A]</t>
  </si>
  <si>
    <t>dle pol. 12110 92=92,000 [A]</t>
  </si>
  <si>
    <t>dosypání náspu provizorní komunikace před mostem - zemina dle ČSN 73 6133</t>
  </si>
  <si>
    <t>dle situace a pracovní řezů 
průmerná plocha na řezu 3,8=3,800 [A] 
délka úpravy 20=20,000 [B] 
a*b=76,000 [C]</t>
  </si>
  <si>
    <t>v ploše komunikace 
délka trasy 22+32=54,000 [A] 
šířka panelů 6=6,000 [B] 
a*b*1,3=421,200 [C] 
v ploše opěr a pilíře 
OP1 3,0*7,5*1,25=28,125 [E] 
OP2 3,0*7,5*1,25=28,125 [F] 
pilíř 3,0*9,0*1,25=33,750 [G] 
c+e+f+g=511,200 [H]</t>
  </si>
  <si>
    <t>dle situace 
(350+110)=460,000 [A] 
a*0,20=92,000 [B]</t>
  </si>
  <si>
    <t>dle situace 
350+110=460,000 [A]</t>
  </si>
  <si>
    <t>dle situace 
délka trasy 22+32=54,000 [A] 
šířka panelů 6=6,000 [B] 
a*b*1,20=388,800 [C] 
pod pilíř v korytě 3,0*9,0*1,25=33,750 [D] 
c+d=422,550 [E]</t>
  </si>
  <si>
    <t>OP1 3,0*7,5*1,65*1,25=46,406 [A]   
OP2 3,0*7,5*1,65*1,25=46,406 [B] 
pilíř 3,0*9,0*0,45*1,25=15,188 [C] 
Celkem: A+B+C=108,000 [D]</t>
  </si>
  <si>
    <t>u OP2 3,5*23,0*1,2=96,600 [A]</t>
  </si>
  <si>
    <t>8,0*2*2,0=32,000 [A] 
2*a=64,000 [B]</t>
  </si>
  <si>
    <t>OP1 plocha na řezu 1,6=1,600 [A] 
délka 8,5=8,500 [B] 
OP2 plocha na řezu 2,3=2,300 [C] 
délka 8,5=8,500 [D] 
a*b+c*d=33,150 [E]</t>
  </si>
  <si>
    <t>OP1 plocha na řezu 5,4=5,400 [A] 
délka 8,5=8,500 [B] 
OP2 plocha na řezu 3,7=3,700 [C] 
délka 8,5=8,500 [D] 
a*b+c*d=77,350 [E] 
využití materiálu z odkopů -30,6=-30,600 [F] 
e+f=46,750 [G]</t>
  </si>
  <si>
    <t>u OP1 1,0*1,0*18,0*1,2=21,600 [A] 
u OP2 1,0*1,0*22,0*1,2=26,400 [B] 
Celkem: A+B=48,000 [C]</t>
  </si>
  <si>
    <t>dle situace 
délka trasy 22+32=54,000 [A] 
šířka panelů 6=6,000 [B] 
a*b=324,000 [C] 
c*0,25*1,30=105,300 [D]</t>
  </si>
  <si>
    <t>dle situace 
krajnice 40,0+22,0+39,0+13,0=114,000 [A] 
provizorní trasa pro chodce (22+32)*1,50=81,000 [B] 
Celkem: A+B=195,000 [C]</t>
  </si>
  <si>
    <t>pod ACO 108,5+168=276,500 [A]</t>
  </si>
  <si>
    <t>dle situace 
108,5+168=276,500 [A]</t>
  </si>
  <si>
    <t>dle situace 
108,5+168=276,500 [A] 
a*1,15=317,975 [B]  včetně rozšíření proti teoretické ploše krytu a vyrovnávek</t>
  </si>
  <si>
    <t>dle situace 
délka trasy 22+32=54,000 [A] 
šířka panelů 6=6,000 [B] 
a*b=324,000 [C]</t>
  </si>
  <si>
    <t>dle situace DZ  
30=30,000 [A] 
rezerva na souběžné stavby a dodatečné opatření  
10=10,000 [B] 
Celkem: A+B=40,000 [C] nájemné po celou dobu výstavby</t>
  </si>
  <si>
    <t>dle situace DZ  
30=30,000 [A] 
rezerva na souběžné stavby a dodatečné opatření  
10=10,000 [B] 
Celkem: A+B=40,000 [C]</t>
  </si>
  <si>
    <t>dle situace DZ  
6=6,000 [A] 
rezerva na souběžné stavby a dodatečné opatření  
4=4,000 [B] 
Celkem: A+B=10,000 [C] po celou dobu výstavby</t>
  </si>
  <si>
    <t>dle situace DZ  
6=6,000 [A] 
rezerva na souběžné stavby a dodatečné opatření  
4=4,000 [B] 
Celkem: A+B=10,000 [C]</t>
  </si>
  <si>
    <t>souprava pro řízení kyvadlového provozu včetně nájmu po celou dobu stavby  
souprava včetně řízení křižovatky II/296 a II/252 - min. trojcestná signalizace  
semaforová souprava s dynamickým řízením dle dopravního proudu a detekce kolon se synchronizací zelené vlny s ostatními mosty souboru staveb</t>
  </si>
  <si>
    <t>dle situace DIO 
SDZ 40*2=80,000 [A] 
IP 10*2*2=40,000 [B] 
Z2 2*2*2=8,000 [C] 
Celkem: A+B+C=128,000 [D] po celou dobu výstavby</t>
  </si>
  <si>
    <t>dle situace DIO 
SDZ 40=40,000 [A] 
IP 10*2=20,000 [B] 
Z2 2*2=4,000 [C] 
Celkem: A+B+C=64,000 [D] po celou dobu výstavby</t>
  </si>
  <si>
    <t>v napojení při odstranění provizorní komunikace 
24+30=54,000 [A]</t>
  </si>
  <si>
    <t>24+30=54,000 [A]</t>
  </si>
  <si>
    <t>8*2*2*0,5=16,000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</si>
</sst>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SUM(C10:C23)</f>
      </c>
      <c s="1"/>
      <c s="1"/>
    </row>
    <row r="7" spans="1:5" ht="12.75" customHeight="1">
      <c r="A7" s="1"/>
      <c s="4" t="s">
        <v>5</v>
      </c>
      <c s="7">
        <f>SUM(E10:E23)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DIO!I3</f>
      </c>
      <c s="21">
        <f>DIO!O2</f>
      </c>
      <c s="21">
        <f>C10+D10</f>
      </c>
    </row>
    <row r="11" spans="1:5" ht="12.75" customHeight="1">
      <c r="A11" s="39" t="s">
        <v>65</v>
      </c>
      <c s="39" t="s">
        <v>66</v>
      </c>
      <c s="40">
        <f>'S001_SO 001'!I3</f>
      </c>
      <c s="40">
        <f>'S001_SO 001'!O2</f>
      </c>
      <c s="40">
        <f>C11+D11</f>
      </c>
    </row>
    <row r="12" spans="1:5" ht="12.75" customHeight="1">
      <c r="A12" s="39" t="s">
        <v>115</v>
      </c>
      <c s="39" t="s">
        <v>116</v>
      </c>
      <c s="40">
        <f>'S001_SO 101'!I3</f>
      </c>
      <c s="40">
        <f>'S001_SO 101'!O2</f>
      </c>
      <c s="40">
        <f>C12+D12</f>
      </c>
    </row>
    <row r="13" spans="1:5" ht="12.75" customHeight="1">
      <c r="A13" s="39" t="s">
        <v>438</v>
      </c>
      <c s="39" t="s">
        <v>439</v>
      </c>
      <c s="40">
        <f>'S001_SO 201'!I3</f>
      </c>
      <c s="40">
        <f>'S001_SO 201'!O2</f>
      </c>
      <c s="40">
        <f>C13+D13</f>
      </c>
    </row>
    <row r="14" spans="1:5" ht="12.75" customHeight="1">
      <c r="A14" s="39" t="s">
        <v>787</v>
      </c>
      <c s="39" t="s">
        <v>788</v>
      </c>
      <c s="40">
        <f>'S001_SO 461'!I3</f>
      </c>
      <c s="40">
        <f>'S001_SO 461'!O2</f>
      </c>
      <c s="40">
        <f>C14+D14</f>
      </c>
    </row>
    <row r="15" spans="1:5" ht="12.75" customHeight="1">
      <c r="A15" s="39" t="s">
        <v>809</v>
      </c>
      <c s="39" t="s">
        <v>810</v>
      </c>
      <c s="40">
        <f>'S001_SO 901'!I3</f>
      </c>
      <c s="40">
        <f>'S001_SO 901'!O2</f>
      </c>
      <c s="40">
        <f>C15+D15</f>
      </c>
    </row>
    <row r="16" spans="1:5" ht="12.75" customHeight="1">
      <c r="A16" s="39" t="s">
        <v>1002</v>
      </c>
      <c s="39" t="s">
        <v>66</v>
      </c>
      <c s="40">
        <f>'S002_SO 002'!I3</f>
      </c>
      <c s="40">
        <f>'S002_SO 002'!O2</f>
      </c>
      <c s="40">
        <f>C16+D16</f>
      </c>
    </row>
    <row r="17" spans="1:5" ht="12.75" customHeight="1">
      <c r="A17" s="39" t="s">
        <v>1006</v>
      </c>
      <c s="39" t="s">
        <v>1007</v>
      </c>
      <c s="40">
        <f>'S002_SO 102'!I3</f>
      </c>
      <c s="40">
        <f>'S002_SO 102'!O2</f>
      </c>
      <c s="40">
        <f>C17+D17</f>
      </c>
    </row>
    <row r="18" spans="1:5" ht="12.75" customHeight="1">
      <c r="A18" s="39" t="s">
        <v>1060</v>
      </c>
      <c s="39" t="s">
        <v>1061</v>
      </c>
      <c s="40">
        <f>'S002_SO 202'!I3</f>
      </c>
      <c s="40">
        <f>'S002_SO 202'!O2</f>
      </c>
      <c s="40">
        <f>C18+D18</f>
      </c>
    </row>
    <row r="19" spans="1:5" ht="12.75" customHeight="1">
      <c r="A19" s="39" t="s">
        <v>1146</v>
      </c>
      <c s="39" t="s">
        <v>1147</v>
      </c>
      <c s="40">
        <f>'S002_SO 902'!I3</f>
      </c>
      <c s="40">
        <f>'S002_SO 902'!O2</f>
      </c>
      <c s="40">
        <f>C19+D19</f>
      </c>
    </row>
    <row r="20" spans="1:5" ht="12.75" customHeight="1">
      <c r="A20" s="39" t="s">
        <v>1190</v>
      </c>
      <c s="39" t="s">
        <v>66</v>
      </c>
      <c s="40">
        <f>'S003_SO 003'!I3</f>
      </c>
      <c s="40">
        <f>'S003_SO 003'!O2</f>
      </c>
      <c s="40">
        <f>C20+D20</f>
      </c>
    </row>
    <row r="21" spans="1:5" ht="12.75" customHeight="1">
      <c r="A21" s="39" t="s">
        <v>1194</v>
      </c>
      <c s="39" t="s">
        <v>1195</v>
      </c>
      <c s="40">
        <f>'S003_SO 103'!I3</f>
      </c>
      <c s="40">
        <f>'S003_SO 103'!O2</f>
      </c>
      <c s="40">
        <f>C21+D21</f>
      </c>
    </row>
    <row r="22" spans="1:5" ht="12.75" customHeight="1">
      <c r="A22" s="39" t="s">
        <v>1299</v>
      </c>
      <c s="39" t="s">
        <v>1300</v>
      </c>
      <c s="40">
        <f>'S003_SO 203'!I3</f>
      </c>
      <c s="40">
        <f>'S003_SO 203'!O2</f>
      </c>
      <c s="40">
        <f>C22+D22</f>
      </c>
    </row>
    <row r="23" spans="1:5" ht="12.75" customHeight="1">
      <c r="A23" s="39" t="s">
        <v>1366</v>
      </c>
      <c s="39" t="s">
        <v>1367</v>
      </c>
      <c s="40">
        <f>'S003_SO 903'!I3</f>
      </c>
      <c s="40">
        <f>'S003_SO 903'!O2</f>
      </c>
      <c s="40">
        <f>C23+D23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0+O9+O30+O55+O108+O133+O202+O219+O224+O241+O254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1060</v>
      </c>
      <c s="38">
        <f>0+I9+I30+I55+I108+I133+I202+I219+I224+I241+I254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1000</v>
      </c>
      <c s="1"/>
      <c s="14" t="s">
        <v>1001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1060</v>
      </c>
      <c s="6"/>
      <c s="18" t="s">
        <v>1061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5" t="s">
        <v>45</v>
      </c>
      <c s="29" t="s">
        <v>29</v>
      </c>
      <c s="29" t="s">
        <v>117</v>
      </c>
      <c s="25" t="s">
        <v>47</v>
      </c>
      <c s="30" t="s">
        <v>118</v>
      </c>
      <c s="31" t="s">
        <v>119</v>
      </c>
      <c s="32">
        <v>3497.9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63.75">
      <c r="A12" s="36" t="s">
        <v>52</v>
      </c>
      <c r="E12" s="37" t="s">
        <v>1062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125</v>
      </c>
      <c s="25" t="s">
        <v>47</v>
      </c>
      <c s="30" t="s">
        <v>126</v>
      </c>
      <c s="31" t="s">
        <v>119</v>
      </c>
      <c s="32">
        <v>2373.29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127</v>
      </c>
    </row>
    <row r="16" spans="1:5" ht="63.75">
      <c r="A16" s="36" t="s">
        <v>52</v>
      </c>
      <c r="E16" s="37" t="s">
        <v>1063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442</v>
      </c>
      <c s="25" t="s">
        <v>47</v>
      </c>
      <c s="30" t="s">
        <v>443</v>
      </c>
      <c s="31" t="s">
        <v>119</v>
      </c>
      <c s="32">
        <v>2.375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1064</v>
      </c>
    </row>
    <row r="21" spans="1:5" ht="25.5">
      <c r="A21" t="s">
        <v>54</v>
      </c>
      <c r="E21" s="35" t="s">
        <v>122</v>
      </c>
    </row>
    <row r="22" spans="1:16" ht="12.75">
      <c r="A22" s="25" t="s">
        <v>45</v>
      </c>
      <c s="29" t="s">
        <v>33</v>
      </c>
      <c s="29" t="s">
        <v>445</v>
      </c>
      <c s="25" t="s">
        <v>47</v>
      </c>
      <c s="30" t="s">
        <v>446</v>
      </c>
      <c s="31" t="s">
        <v>100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447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60</v>
      </c>
    </row>
    <row r="26" spans="1:16" ht="12.75">
      <c r="A26" s="25" t="s">
        <v>45</v>
      </c>
      <c s="29" t="s">
        <v>35</v>
      </c>
      <c s="29" t="s">
        <v>448</v>
      </c>
      <c s="25" t="s">
        <v>47</v>
      </c>
      <c s="30" t="s">
        <v>449</v>
      </c>
      <c s="31" t="s">
        <v>100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68</v>
      </c>
    </row>
    <row r="29" spans="1:5" ht="51">
      <c r="A29" t="s">
        <v>54</v>
      </c>
      <c r="E29" s="35" t="s">
        <v>450</v>
      </c>
    </row>
    <row r="30" spans="1:18" ht="12.75" customHeight="1">
      <c r="A30" s="6" t="s">
        <v>43</v>
      </c>
      <c s="6"/>
      <c s="42" t="s">
        <v>29</v>
      </c>
      <c s="6"/>
      <c s="27" t="s">
        <v>135</v>
      </c>
      <c s="6"/>
      <c s="6"/>
      <c s="6"/>
      <c s="43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25" t="s">
        <v>45</v>
      </c>
      <c s="29" t="s">
        <v>37</v>
      </c>
      <c s="29" t="s">
        <v>451</v>
      </c>
      <c s="25" t="s">
        <v>47</v>
      </c>
      <c s="30" t="s">
        <v>452</v>
      </c>
      <c s="31" t="s">
        <v>131</v>
      </c>
      <c s="32">
        <v>450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453</v>
      </c>
    </row>
    <row r="33" spans="1:5" ht="12.75">
      <c r="A33" s="36" t="s">
        <v>52</v>
      </c>
      <c r="E33" s="37" t="s">
        <v>454</v>
      </c>
    </row>
    <row r="34" spans="1:5" ht="369.75">
      <c r="A34" t="s">
        <v>54</v>
      </c>
      <c r="E34" s="35" t="s">
        <v>455</v>
      </c>
    </row>
    <row r="35" spans="1:16" ht="12.75">
      <c r="A35" s="25" t="s">
        <v>45</v>
      </c>
      <c s="29" t="s">
        <v>87</v>
      </c>
      <c s="29" t="s">
        <v>163</v>
      </c>
      <c s="25" t="s">
        <v>47</v>
      </c>
      <c s="30" t="s">
        <v>164</v>
      </c>
      <c s="31" t="s">
        <v>131</v>
      </c>
      <c s="32">
        <v>417.6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456</v>
      </c>
    </row>
    <row r="37" spans="1:5" ht="12.75">
      <c r="A37" s="36" t="s">
        <v>52</v>
      </c>
      <c r="E37" s="37" t="s">
        <v>1065</v>
      </c>
    </row>
    <row r="38" spans="1:5" ht="382.5">
      <c r="A38" t="s">
        <v>54</v>
      </c>
      <c r="E38" s="35" t="s">
        <v>167</v>
      </c>
    </row>
    <row r="39" spans="1:16" ht="12.75">
      <c r="A39" s="25" t="s">
        <v>45</v>
      </c>
      <c s="29" t="s">
        <v>89</v>
      </c>
      <c s="29" t="s">
        <v>458</v>
      </c>
      <c s="25" t="s">
        <v>47</v>
      </c>
      <c s="30" t="s">
        <v>459</v>
      </c>
      <c s="31" t="s">
        <v>131</v>
      </c>
      <c s="32">
        <v>183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460</v>
      </c>
    </row>
    <row r="41" spans="1:5" ht="12.75">
      <c r="A41" s="36" t="s">
        <v>52</v>
      </c>
      <c r="E41" s="37" t="s">
        <v>1066</v>
      </c>
    </row>
    <row r="42" spans="1:5" ht="382.5">
      <c r="A42" t="s">
        <v>54</v>
      </c>
      <c r="E42" s="35" t="s">
        <v>462</v>
      </c>
    </row>
    <row r="43" spans="1:16" ht="12.75">
      <c r="A43" s="25" t="s">
        <v>45</v>
      </c>
      <c s="29" t="s">
        <v>40</v>
      </c>
      <c s="29" t="s">
        <v>463</v>
      </c>
      <c s="25" t="s">
        <v>47</v>
      </c>
      <c s="30" t="s">
        <v>464</v>
      </c>
      <c s="31" t="s">
        <v>131</v>
      </c>
      <c s="32">
        <v>198.5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465</v>
      </c>
    </row>
    <row r="45" spans="1:5" ht="63.75">
      <c r="A45" s="36" t="s">
        <v>52</v>
      </c>
      <c r="E45" s="37" t="s">
        <v>1067</v>
      </c>
    </row>
    <row r="46" spans="1:5" ht="357">
      <c r="A46" t="s">
        <v>54</v>
      </c>
      <c r="E46" s="35" t="s">
        <v>467</v>
      </c>
    </row>
    <row r="47" spans="1:16" ht="12.75">
      <c r="A47" s="25" t="s">
        <v>45</v>
      </c>
      <c s="29" t="s">
        <v>42</v>
      </c>
      <c s="29" t="s">
        <v>468</v>
      </c>
      <c s="25" t="s">
        <v>47</v>
      </c>
      <c s="30" t="s">
        <v>469</v>
      </c>
      <c s="31" t="s">
        <v>131</v>
      </c>
      <c s="32">
        <v>156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470</v>
      </c>
    </row>
    <row r="49" spans="1:5" ht="25.5">
      <c r="A49" s="36" t="s">
        <v>52</v>
      </c>
      <c r="E49" s="37" t="s">
        <v>1068</v>
      </c>
    </row>
    <row r="50" spans="1:5" ht="293.25">
      <c r="A50" t="s">
        <v>54</v>
      </c>
      <c r="E50" s="35" t="s">
        <v>472</v>
      </c>
    </row>
    <row r="51" spans="1:16" ht="12.75">
      <c r="A51" s="25" t="s">
        <v>45</v>
      </c>
      <c s="29" t="s">
        <v>105</v>
      </c>
      <c s="29" t="s">
        <v>473</v>
      </c>
      <c s="25" t="s">
        <v>47</v>
      </c>
      <c s="30" t="s">
        <v>474</v>
      </c>
      <c s="31" t="s">
        <v>131</v>
      </c>
      <c s="32">
        <v>450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475</v>
      </c>
    </row>
    <row r="53" spans="1:5" ht="12.75">
      <c r="A53" s="36" t="s">
        <v>52</v>
      </c>
      <c r="E53" s="37" t="s">
        <v>454</v>
      </c>
    </row>
    <row r="54" spans="1:5" ht="280.5">
      <c r="A54" t="s">
        <v>54</v>
      </c>
      <c r="E54" s="35" t="s">
        <v>476</v>
      </c>
    </row>
    <row r="55" spans="1:18" ht="12.75" customHeight="1">
      <c r="A55" s="6" t="s">
        <v>43</v>
      </c>
      <c s="6"/>
      <c s="42" t="s">
        <v>23</v>
      </c>
      <c s="6"/>
      <c s="27" t="s">
        <v>233</v>
      </c>
      <c s="6"/>
      <c s="6"/>
      <c s="6"/>
      <c s="43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25" t="s">
        <v>45</v>
      </c>
      <c s="29" t="s">
        <v>110</v>
      </c>
      <c s="29" t="s">
        <v>477</v>
      </c>
      <c s="25" t="s">
        <v>47</v>
      </c>
      <c s="30" t="s">
        <v>478</v>
      </c>
      <c s="31" t="s">
        <v>131</v>
      </c>
      <c s="32">
        <v>6.577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479</v>
      </c>
    </row>
    <row r="58" spans="1:5" ht="51">
      <c r="A58" s="36" t="s">
        <v>52</v>
      </c>
      <c r="E58" s="37" t="s">
        <v>1069</v>
      </c>
    </row>
    <row r="59" spans="1:5" ht="51">
      <c r="A59" t="s">
        <v>54</v>
      </c>
      <c r="E59" s="35" t="s">
        <v>481</v>
      </c>
    </row>
    <row r="60" spans="1:16" ht="12.75">
      <c r="A60" s="25" t="s">
        <v>45</v>
      </c>
      <c s="29" t="s">
        <v>173</v>
      </c>
      <c s="29" t="s">
        <v>482</v>
      </c>
      <c s="25" t="s">
        <v>47</v>
      </c>
      <c s="30" t="s">
        <v>483</v>
      </c>
      <c s="31" t="s">
        <v>131</v>
      </c>
      <c s="32">
        <v>1.042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484</v>
      </c>
    </row>
    <row r="62" spans="1:5" ht="63.75">
      <c r="A62" s="36" t="s">
        <v>52</v>
      </c>
      <c r="E62" s="37" t="s">
        <v>1070</v>
      </c>
    </row>
    <row r="63" spans="1:5" ht="51">
      <c r="A63" t="s">
        <v>54</v>
      </c>
      <c r="E63" s="35" t="s">
        <v>481</v>
      </c>
    </row>
    <row r="64" spans="1:16" ht="12.75">
      <c r="A64" s="25" t="s">
        <v>45</v>
      </c>
      <c s="29" t="s">
        <v>175</v>
      </c>
      <c s="29" t="s">
        <v>486</v>
      </c>
      <c s="25" t="s">
        <v>47</v>
      </c>
      <c s="30" t="s">
        <v>487</v>
      </c>
      <c s="31" t="s">
        <v>178</v>
      </c>
      <c s="32">
        <v>197.1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488</v>
      </c>
    </row>
    <row r="66" spans="1:5" ht="25.5">
      <c r="A66" s="36" t="s">
        <v>52</v>
      </c>
      <c r="E66" s="37" t="s">
        <v>1071</v>
      </c>
    </row>
    <row r="67" spans="1:5" ht="102">
      <c r="A67" t="s">
        <v>54</v>
      </c>
      <c r="E67" s="35" t="s">
        <v>490</v>
      </c>
    </row>
    <row r="68" spans="1:16" ht="12.75">
      <c r="A68" s="25" t="s">
        <v>45</v>
      </c>
      <c s="29" t="s">
        <v>182</v>
      </c>
      <c s="29" t="s">
        <v>491</v>
      </c>
      <c s="25" t="s">
        <v>47</v>
      </c>
      <c s="30" t="s">
        <v>492</v>
      </c>
      <c s="31" t="s">
        <v>119</v>
      </c>
      <c s="32">
        <v>9.747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493</v>
      </c>
    </row>
    <row r="70" spans="1:5" ht="76.5">
      <c r="A70" s="36" t="s">
        <v>52</v>
      </c>
      <c r="E70" s="37" t="s">
        <v>1072</v>
      </c>
    </row>
    <row r="71" spans="1:5" ht="38.25">
      <c r="A71" t="s">
        <v>54</v>
      </c>
      <c r="E71" s="35" t="s">
        <v>495</v>
      </c>
    </row>
    <row r="72" spans="1:16" ht="12.75">
      <c r="A72" s="25" t="s">
        <v>45</v>
      </c>
      <c s="29" t="s">
        <v>188</v>
      </c>
      <c s="29" t="s">
        <v>496</v>
      </c>
      <c s="25" t="s">
        <v>47</v>
      </c>
      <c s="30" t="s">
        <v>497</v>
      </c>
      <c s="31" t="s">
        <v>178</v>
      </c>
      <c s="32">
        <v>208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498</v>
      </c>
    </row>
    <row r="74" spans="1:5" ht="25.5">
      <c r="A74" s="36" t="s">
        <v>52</v>
      </c>
      <c r="E74" s="37" t="s">
        <v>1073</v>
      </c>
    </row>
    <row r="75" spans="1:5" ht="25.5">
      <c r="A75" t="s">
        <v>54</v>
      </c>
      <c r="E75" s="35" t="s">
        <v>500</v>
      </c>
    </row>
    <row r="76" spans="1:16" ht="25.5">
      <c r="A76" s="25" t="s">
        <v>45</v>
      </c>
      <c s="29" t="s">
        <v>192</v>
      </c>
      <c s="29" t="s">
        <v>501</v>
      </c>
      <c s="25" t="s">
        <v>47</v>
      </c>
      <c s="30" t="s">
        <v>502</v>
      </c>
      <c s="31" t="s">
        <v>151</v>
      </c>
      <c s="32">
        <v>112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503</v>
      </c>
    </row>
    <row r="78" spans="1:5" ht="12.75">
      <c r="A78" s="36" t="s">
        <v>52</v>
      </c>
      <c r="E78" s="37" t="s">
        <v>1074</v>
      </c>
    </row>
    <row r="79" spans="1:5" ht="63.75">
      <c r="A79" t="s">
        <v>54</v>
      </c>
      <c r="E79" s="35" t="s">
        <v>505</v>
      </c>
    </row>
    <row r="80" spans="1:16" ht="12.75">
      <c r="A80" s="25" t="s">
        <v>45</v>
      </c>
      <c s="29" t="s">
        <v>198</v>
      </c>
      <c s="29" t="s">
        <v>506</v>
      </c>
      <c s="25" t="s">
        <v>47</v>
      </c>
      <c s="30" t="s">
        <v>507</v>
      </c>
      <c s="31" t="s">
        <v>151</v>
      </c>
      <c s="32">
        <v>128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38.25">
      <c r="A81" s="34" t="s">
        <v>50</v>
      </c>
      <c r="E81" s="35" t="s">
        <v>508</v>
      </c>
    </row>
    <row r="82" spans="1:5" ht="12.75">
      <c r="A82" s="36" t="s">
        <v>52</v>
      </c>
      <c r="E82" s="37" t="s">
        <v>1075</v>
      </c>
    </row>
    <row r="83" spans="1:5" ht="63.75">
      <c r="A83" t="s">
        <v>54</v>
      </c>
      <c r="E83" s="35" t="s">
        <v>505</v>
      </c>
    </row>
    <row r="84" spans="1:16" ht="12.75">
      <c r="A84" s="25" t="s">
        <v>45</v>
      </c>
      <c s="29" t="s">
        <v>204</v>
      </c>
      <c s="29" t="s">
        <v>510</v>
      </c>
      <c s="25" t="s">
        <v>47</v>
      </c>
      <c s="30" t="s">
        <v>511</v>
      </c>
      <c s="31" t="s">
        <v>151</v>
      </c>
      <c s="32">
        <v>208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38.25">
      <c r="A85" s="34" t="s">
        <v>50</v>
      </c>
      <c r="E85" s="35" t="s">
        <v>512</v>
      </c>
    </row>
    <row r="86" spans="1:5" ht="12.75">
      <c r="A86" s="36" t="s">
        <v>52</v>
      </c>
      <c r="E86" s="37" t="s">
        <v>1076</v>
      </c>
    </row>
    <row r="87" spans="1:5" ht="191.25">
      <c r="A87" t="s">
        <v>54</v>
      </c>
      <c r="E87" s="35" t="s">
        <v>514</v>
      </c>
    </row>
    <row r="88" spans="1:16" ht="12.75">
      <c r="A88" s="25" t="s">
        <v>45</v>
      </c>
      <c s="29" t="s">
        <v>210</v>
      </c>
      <c s="29" t="s">
        <v>515</v>
      </c>
      <c s="25" t="s">
        <v>47</v>
      </c>
      <c s="30" t="s">
        <v>516</v>
      </c>
      <c s="31" t="s">
        <v>151</v>
      </c>
      <c s="32">
        <v>80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517</v>
      </c>
    </row>
    <row r="90" spans="1:5" ht="12.75">
      <c r="A90" s="36" t="s">
        <v>52</v>
      </c>
      <c r="E90" s="37" t="s">
        <v>1077</v>
      </c>
    </row>
    <row r="91" spans="1:5" ht="191.25">
      <c r="A91" t="s">
        <v>54</v>
      </c>
      <c r="E91" s="35" t="s">
        <v>514</v>
      </c>
    </row>
    <row r="92" spans="1:16" ht="12.75">
      <c r="A92" s="25" t="s">
        <v>45</v>
      </c>
      <c s="29" t="s">
        <v>216</v>
      </c>
      <c s="29" t="s">
        <v>519</v>
      </c>
      <c s="25" t="s">
        <v>47</v>
      </c>
      <c s="30" t="s">
        <v>520</v>
      </c>
      <c s="31" t="s">
        <v>131</v>
      </c>
      <c s="32">
        <v>214.65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521</v>
      </c>
    </row>
    <row r="94" spans="1:5" ht="38.25">
      <c r="A94" s="36" t="s">
        <v>52</v>
      </c>
      <c r="E94" s="37" t="s">
        <v>1078</v>
      </c>
    </row>
    <row r="95" spans="1:5" ht="369.75">
      <c r="A95" t="s">
        <v>54</v>
      </c>
      <c r="E95" s="35" t="s">
        <v>523</v>
      </c>
    </row>
    <row r="96" spans="1:16" ht="12.75">
      <c r="A96" s="25" t="s">
        <v>45</v>
      </c>
      <c s="29" t="s">
        <v>222</v>
      </c>
      <c s="29" t="s">
        <v>524</v>
      </c>
      <c s="25" t="s">
        <v>47</v>
      </c>
      <c s="30" t="s">
        <v>525</v>
      </c>
      <c s="31" t="s">
        <v>119</v>
      </c>
      <c s="32">
        <v>32.205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526</v>
      </c>
    </row>
    <row r="98" spans="1:5" ht="25.5">
      <c r="A98" s="36" t="s">
        <v>52</v>
      </c>
      <c r="E98" s="37" t="s">
        <v>1079</v>
      </c>
    </row>
    <row r="99" spans="1:5" ht="267.75">
      <c r="A99" t="s">
        <v>54</v>
      </c>
      <c r="E99" s="35" t="s">
        <v>528</v>
      </c>
    </row>
    <row r="100" spans="1:16" ht="12.75">
      <c r="A100" s="25" t="s">
        <v>45</v>
      </c>
      <c s="29" t="s">
        <v>227</v>
      </c>
      <c s="29" t="s">
        <v>529</v>
      </c>
      <c s="25" t="s">
        <v>47</v>
      </c>
      <c s="30" t="s">
        <v>530</v>
      </c>
      <c s="31" t="s">
        <v>131</v>
      </c>
      <c s="32">
        <v>36.173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531</v>
      </c>
    </row>
    <row r="102" spans="1:5" ht="25.5">
      <c r="A102" s="36" t="s">
        <v>52</v>
      </c>
      <c r="E102" s="37" t="s">
        <v>1080</v>
      </c>
    </row>
    <row r="103" spans="1:5" ht="89.25">
      <c r="A103" t="s">
        <v>54</v>
      </c>
      <c r="E103" s="35" t="s">
        <v>533</v>
      </c>
    </row>
    <row r="104" spans="1:16" ht="12.75">
      <c r="A104" s="25" t="s">
        <v>45</v>
      </c>
      <c s="29" t="s">
        <v>234</v>
      </c>
      <c s="29" t="s">
        <v>534</v>
      </c>
      <c s="25" t="s">
        <v>47</v>
      </c>
      <c s="30" t="s">
        <v>535</v>
      </c>
      <c s="31" t="s">
        <v>100</v>
      </c>
      <c s="32">
        <v>32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536</v>
      </c>
    </row>
    <row r="106" spans="1:5" ht="25.5">
      <c r="A106" s="36" t="s">
        <v>52</v>
      </c>
      <c r="E106" s="37" t="s">
        <v>1081</v>
      </c>
    </row>
    <row r="107" spans="1:5" ht="153">
      <c r="A107" t="s">
        <v>54</v>
      </c>
      <c r="E107" s="35" t="s">
        <v>538</v>
      </c>
    </row>
    <row r="108" spans="1:18" ht="12.75" customHeight="1">
      <c r="A108" s="6" t="s">
        <v>43</v>
      </c>
      <c s="6"/>
      <c s="42" t="s">
        <v>22</v>
      </c>
      <c s="6"/>
      <c s="27" t="s">
        <v>251</v>
      </c>
      <c s="6"/>
      <c s="6"/>
      <c s="6"/>
      <c s="43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25" t="s">
        <v>45</v>
      </c>
      <c s="29" t="s">
        <v>240</v>
      </c>
      <c s="29" t="s">
        <v>539</v>
      </c>
      <c s="25" t="s">
        <v>47</v>
      </c>
      <c s="30" t="s">
        <v>540</v>
      </c>
      <c s="31" t="s">
        <v>541</v>
      </c>
      <c s="32">
        <v>856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25.5">
      <c r="A111" s="36" t="s">
        <v>52</v>
      </c>
      <c r="E111" s="37" t="s">
        <v>1082</v>
      </c>
    </row>
    <row r="112" spans="1:5" ht="25.5">
      <c r="A112" t="s">
        <v>54</v>
      </c>
      <c r="E112" s="35" t="s">
        <v>543</v>
      </c>
    </row>
    <row r="113" spans="1:16" ht="12.75">
      <c r="A113" s="25" t="s">
        <v>45</v>
      </c>
      <c s="29" t="s">
        <v>245</v>
      </c>
      <c s="29" t="s">
        <v>544</v>
      </c>
      <c s="25" t="s">
        <v>47</v>
      </c>
      <c s="30" t="s">
        <v>545</v>
      </c>
      <c s="31" t="s">
        <v>131</v>
      </c>
      <c s="32">
        <v>77.843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546</v>
      </c>
    </row>
    <row r="115" spans="1:5" ht="51">
      <c r="A115" s="36" t="s">
        <v>52</v>
      </c>
      <c r="E115" s="37" t="s">
        <v>1083</v>
      </c>
    </row>
    <row r="116" spans="1:5" ht="408">
      <c r="A116" t="s">
        <v>54</v>
      </c>
      <c r="E116" s="35" t="s">
        <v>548</v>
      </c>
    </row>
    <row r="117" spans="1:16" ht="12.75">
      <c r="A117" s="25" t="s">
        <v>45</v>
      </c>
      <c s="29" t="s">
        <v>252</v>
      </c>
      <c s="29" t="s">
        <v>549</v>
      </c>
      <c s="25" t="s">
        <v>47</v>
      </c>
      <c s="30" t="s">
        <v>550</v>
      </c>
      <c s="31" t="s">
        <v>119</v>
      </c>
      <c s="32">
        <v>14.004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12.75">
      <c r="A119" s="36" t="s">
        <v>52</v>
      </c>
      <c r="E119" s="37" t="s">
        <v>1084</v>
      </c>
    </row>
    <row r="120" spans="1:5" ht="242.25">
      <c r="A120" t="s">
        <v>54</v>
      </c>
      <c r="E120" s="35" t="s">
        <v>552</v>
      </c>
    </row>
    <row r="121" spans="1:16" ht="12.75">
      <c r="A121" s="25" t="s">
        <v>45</v>
      </c>
      <c s="29" t="s">
        <v>260</v>
      </c>
      <c s="29" t="s">
        <v>553</v>
      </c>
      <c s="25" t="s">
        <v>47</v>
      </c>
      <c s="30" t="s">
        <v>554</v>
      </c>
      <c s="31" t="s">
        <v>131</v>
      </c>
      <c s="32">
        <v>112.173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555</v>
      </c>
    </row>
    <row r="123" spans="1:5" ht="63.75">
      <c r="A123" s="36" t="s">
        <v>52</v>
      </c>
      <c r="E123" s="37" t="s">
        <v>1085</v>
      </c>
    </row>
    <row r="124" spans="1:5" ht="38.25">
      <c r="A124" t="s">
        <v>54</v>
      </c>
      <c r="E124" s="35" t="s">
        <v>557</v>
      </c>
    </row>
    <row r="125" spans="1:16" ht="12.75">
      <c r="A125" s="25" t="s">
        <v>45</v>
      </c>
      <c s="29" t="s">
        <v>266</v>
      </c>
      <c s="29" t="s">
        <v>558</v>
      </c>
      <c s="25" t="s">
        <v>47</v>
      </c>
      <c s="30" t="s">
        <v>559</v>
      </c>
      <c s="31" t="s">
        <v>131</v>
      </c>
      <c s="32">
        <v>169.41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1086</v>
      </c>
    </row>
    <row r="127" spans="1:5" ht="89.25">
      <c r="A127" s="36" t="s">
        <v>52</v>
      </c>
      <c r="E127" s="37" t="s">
        <v>1087</v>
      </c>
    </row>
    <row r="128" spans="1:5" ht="395.25">
      <c r="A128" t="s">
        <v>54</v>
      </c>
      <c r="E128" s="35" t="s">
        <v>562</v>
      </c>
    </row>
    <row r="129" spans="1:16" ht="12.75">
      <c r="A129" s="25" t="s">
        <v>45</v>
      </c>
      <c s="29" t="s">
        <v>272</v>
      </c>
      <c s="29" t="s">
        <v>563</v>
      </c>
      <c s="25" t="s">
        <v>47</v>
      </c>
      <c s="30" t="s">
        <v>564</v>
      </c>
      <c s="31" t="s">
        <v>119</v>
      </c>
      <c s="32">
        <v>25.41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12.75">
      <c r="A131" s="36" t="s">
        <v>52</v>
      </c>
      <c r="E131" s="37" t="s">
        <v>1088</v>
      </c>
    </row>
    <row r="132" spans="1:5" ht="267.75">
      <c r="A132" t="s">
        <v>54</v>
      </c>
      <c r="E132" s="35" t="s">
        <v>566</v>
      </c>
    </row>
    <row r="133" spans="1:18" ht="12.75" customHeight="1">
      <c r="A133" s="6" t="s">
        <v>43</v>
      </c>
      <c s="6"/>
      <c s="42" t="s">
        <v>33</v>
      </c>
      <c s="6"/>
      <c s="27" t="s">
        <v>259</v>
      </c>
      <c s="6"/>
      <c s="6"/>
      <c s="6"/>
      <c s="43">
        <f>0+Q133</f>
      </c>
      <c r="O133">
        <f>0+R133</f>
      </c>
      <c r="Q133">
        <f>0+I134+I138+I142+I146+I150+I154+I158+I162+I166+I170+I174+I178+I182+I186+I190+I194+I198</f>
      </c>
      <c>
        <f>0+O134+O138+O142+O146+O150+O154+O158+O162+O166+O170+O174+O178+O182+O186+O190+O194+O198</f>
      </c>
    </row>
    <row r="134" spans="1:16" ht="12.75">
      <c r="A134" s="25" t="s">
        <v>45</v>
      </c>
      <c s="29" t="s">
        <v>278</v>
      </c>
      <c s="29" t="s">
        <v>567</v>
      </c>
      <c s="25" t="s">
        <v>47</v>
      </c>
      <c s="30" t="s">
        <v>568</v>
      </c>
      <c s="31" t="s">
        <v>131</v>
      </c>
      <c s="32">
        <v>40.95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569</v>
      </c>
    </row>
    <row r="136" spans="1:5" ht="12.75">
      <c r="A136" s="36" t="s">
        <v>52</v>
      </c>
      <c r="E136" s="37" t="s">
        <v>1089</v>
      </c>
    </row>
    <row r="137" spans="1:5" ht="395.25">
      <c r="A137" t="s">
        <v>54</v>
      </c>
      <c r="E137" s="35" t="s">
        <v>562</v>
      </c>
    </row>
    <row r="138" spans="1:16" ht="12.75">
      <c r="A138" s="25" t="s">
        <v>45</v>
      </c>
      <c s="29" t="s">
        <v>283</v>
      </c>
      <c s="29" t="s">
        <v>571</v>
      </c>
      <c s="25" t="s">
        <v>47</v>
      </c>
      <c s="30" t="s">
        <v>572</v>
      </c>
      <c s="31" t="s">
        <v>119</v>
      </c>
      <c s="32">
        <v>4.92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6" t="s">
        <v>52</v>
      </c>
      <c r="E140" s="37" t="s">
        <v>1090</v>
      </c>
    </row>
    <row r="141" spans="1:5" ht="267.75">
      <c r="A141" t="s">
        <v>54</v>
      </c>
      <c r="E141" s="35" t="s">
        <v>566</v>
      </c>
    </row>
    <row r="142" spans="1:16" ht="12.75">
      <c r="A142" s="25" t="s">
        <v>45</v>
      </c>
      <c s="29" t="s">
        <v>288</v>
      </c>
      <c s="29" t="s">
        <v>574</v>
      </c>
      <c s="25" t="s">
        <v>47</v>
      </c>
      <c s="30" t="s">
        <v>575</v>
      </c>
      <c s="31" t="s">
        <v>131</v>
      </c>
      <c s="32">
        <v>160.5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576</v>
      </c>
    </row>
    <row r="144" spans="1:5" ht="51">
      <c r="A144" s="36" t="s">
        <v>52</v>
      </c>
      <c r="E144" s="37" t="s">
        <v>1091</v>
      </c>
    </row>
    <row r="145" spans="1:5" ht="395.25">
      <c r="A145" t="s">
        <v>54</v>
      </c>
      <c r="E145" s="35" t="s">
        <v>562</v>
      </c>
    </row>
    <row r="146" spans="1:16" ht="12.75">
      <c r="A146" s="25" t="s">
        <v>45</v>
      </c>
      <c s="29" t="s">
        <v>294</v>
      </c>
      <c s="29" t="s">
        <v>578</v>
      </c>
      <c s="25" t="s">
        <v>47</v>
      </c>
      <c s="30" t="s">
        <v>579</v>
      </c>
      <c s="31" t="s">
        <v>119</v>
      </c>
      <c s="32">
        <v>24.075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52</v>
      </c>
      <c r="E148" s="37" t="s">
        <v>1092</v>
      </c>
    </row>
    <row r="149" spans="1:5" ht="267.75">
      <c r="A149" t="s">
        <v>54</v>
      </c>
      <c r="E149" s="35" t="s">
        <v>581</v>
      </c>
    </row>
    <row r="150" spans="1:16" ht="12.75">
      <c r="A150" s="25" t="s">
        <v>45</v>
      </c>
      <c s="29" t="s">
        <v>299</v>
      </c>
      <c s="29" t="s">
        <v>582</v>
      </c>
      <c s="25" t="s">
        <v>78</v>
      </c>
      <c s="30" t="s">
        <v>583</v>
      </c>
      <c s="31" t="s">
        <v>119</v>
      </c>
      <c s="32">
        <v>1.485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584</v>
      </c>
    </row>
    <row r="152" spans="1:5" ht="25.5">
      <c r="A152" s="36" t="s">
        <v>52</v>
      </c>
      <c r="E152" s="37" t="s">
        <v>1093</v>
      </c>
    </row>
    <row r="153" spans="1:5" ht="306">
      <c r="A153" t="s">
        <v>54</v>
      </c>
      <c r="E153" s="35" t="s">
        <v>586</v>
      </c>
    </row>
    <row r="154" spans="1:16" ht="12.75">
      <c r="A154" s="25" t="s">
        <v>45</v>
      </c>
      <c s="29" t="s">
        <v>305</v>
      </c>
      <c s="29" t="s">
        <v>587</v>
      </c>
      <c s="25" t="s">
        <v>47</v>
      </c>
      <c s="30" t="s">
        <v>588</v>
      </c>
      <c s="31" t="s">
        <v>119</v>
      </c>
      <c s="32">
        <v>2.112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589</v>
      </c>
    </row>
    <row r="156" spans="1:5" ht="25.5">
      <c r="A156" s="36" t="s">
        <v>52</v>
      </c>
      <c r="E156" s="37" t="s">
        <v>1094</v>
      </c>
    </row>
    <row r="157" spans="1:5" ht="306">
      <c r="A157" t="s">
        <v>54</v>
      </c>
      <c r="E157" s="35" t="s">
        <v>591</v>
      </c>
    </row>
    <row r="158" spans="1:16" ht="12.75">
      <c r="A158" s="25" t="s">
        <v>45</v>
      </c>
      <c s="29" t="s">
        <v>311</v>
      </c>
      <c s="29" t="s">
        <v>592</v>
      </c>
      <c s="25" t="s">
        <v>47</v>
      </c>
      <c s="30" t="s">
        <v>593</v>
      </c>
      <c s="31" t="s">
        <v>119</v>
      </c>
      <c s="32">
        <v>117.04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51">
      <c r="A159" s="34" t="s">
        <v>50</v>
      </c>
      <c r="E159" s="35" t="s">
        <v>594</v>
      </c>
    </row>
    <row r="160" spans="1:5" ht="25.5">
      <c r="A160" s="36" t="s">
        <v>52</v>
      </c>
      <c r="E160" s="37" t="s">
        <v>1095</v>
      </c>
    </row>
    <row r="161" spans="1:5" ht="306">
      <c r="A161" t="s">
        <v>54</v>
      </c>
      <c r="E161" s="35" t="s">
        <v>591</v>
      </c>
    </row>
    <row r="162" spans="1:16" ht="12.75">
      <c r="A162" s="25" t="s">
        <v>45</v>
      </c>
      <c s="29" t="s">
        <v>316</v>
      </c>
      <c s="29" t="s">
        <v>596</v>
      </c>
      <c s="25" t="s">
        <v>47</v>
      </c>
      <c s="30" t="s">
        <v>597</v>
      </c>
      <c s="31" t="s">
        <v>151</v>
      </c>
      <c s="32">
        <v>38.6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47</v>
      </c>
    </row>
    <row r="164" spans="1:5" ht="12.75">
      <c r="A164" s="36" t="s">
        <v>52</v>
      </c>
      <c r="E164" s="37" t="s">
        <v>1096</v>
      </c>
    </row>
    <row r="165" spans="1:5" ht="63.75">
      <c r="A165" t="s">
        <v>54</v>
      </c>
      <c r="E165" s="35" t="s">
        <v>599</v>
      </c>
    </row>
    <row r="166" spans="1:16" ht="12.75">
      <c r="A166" s="25" t="s">
        <v>45</v>
      </c>
      <c s="29" t="s">
        <v>321</v>
      </c>
      <c s="29" t="s">
        <v>1097</v>
      </c>
      <c s="25" t="s">
        <v>47</v>
      </c>
      <c s="30" t="s">
        <v>1098</v>
      </c>
      <c s="31" t="s">
        <v>131</v>
      </c>
      <c s="32">
        <v>1.89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1099</v>
      </c>
    </row>
    <row r="168" spans="1:5" ht="25.5">
      <c r="A168" s="36" t="s">
        <v>52</v>
      </c>
      <c r="E168" s="37" t="s">
        <v>1100</v>
      </c>
    </row>
    <row r="169" spans="1:5" ht="242.25">
      <c r="A169" t="s">
        <v>54</v>
      </c>
      <c r="E169" s="35" t="s">
        <v>1101</v>
      </c>
    </row>
    <row r="170" spans="1:16" ht="12.75">
      <c r="A170" s="25" t="s">
        <v>45</v>
      </c>
      <c s="29" t="s">
        <v>326</v>
      </c>
      <c s="29" t="s">
        <v>261</v>
      </c>
      <c s="25" t="s">
        <v>47</v>
      </c>
      <c s="30" t="s">
        <v>262</v>
      </c>
      <c s="31" t="s">
        <v>131</v>
      </c>
      <c s="32">
        <v>68.81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600</v>
      </c>
    </row>
    <row r="172" spans="1:5" ht="63.75">
      <c r="A172" s="36" t="s">
        <v>52</v>
      </c>
      <c r="E172" s="37" t="s">
        <v>1102</v>
      </c>
    </row>
    <row r="173" spans="1:5" ht="395.25">
      <c r="A173" t="s">
        <v>54</v>
      </c>
      <c r="E173" s="35" t="s">
        <v>562</v>
      </c>
    </row>
    <row r="174" spans="1:16" ht="12.75">
      <c r="A174" s="25" t="s">
        <v>45</v>
      </c>
      <c s="29" t="s">
        <v>332</v>
      </c>
      <c s="29" t="s">
        <v>602</v>
      </c>
      <c s="25" t="s">
        <v>47</v>
      </c>
      <c s="30" t="s">
        <v>603</v>
      </c>
      <c s="31" t="s">
        <v>131</v>
      </c>
      <c s="32">
        <v>40.69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604</v>
      </c>
    </row>
    <row r="176" spans="1:5" ht="63.75">
      <c r="A176" s="36" t="s">
        <v>52</v>
      </c>
      <c r="E176" s="37" t="s">
        <v>1103</v>
      </c>
    </row>
    <row r="177" spans="1:5" ht="395.25">
      <c r="A177" t="s">
        <v>54</v>
      </c>
      <c r="E177" s="35" t="s">
        <v>562</v>
      </c>
    </row>
    <row r="178" spans="1:16" ht="12.75">
      <c r="A178" s="25" t="s">
        <v>45</v>
      </c>
      <c s="29" t="s">
        <v>339</v>
      </c>
      <c s="29" t="s">
        <v>606</v>
      </c>
      <c s="25" t="s">
        <v>47</v>
      </c>
      <c s="30" t="s">
        <v>607</v>
      </c>
      <c s="31" t="s">
        <v>131</v>
      </c>
      <c s="32">
        <v>164.16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608</v>
      </c>
    </row>
    <row r="180" spans="1:5" ht="38.25">
      <c r="A180" s="36" t="s">
        <v>52</v>
      </c>
      <c r="E180" s="37" t="s">
        <v>1104</v>
      </c>
    </row>
    <row r="181" spans="1:5" ht="38.25">
      <c r="A181" t="s">
        <v>54</v>
      </c>
      <c r="E181" s="35" t="s">
        <v>250</v>
      </c>
    </row>
    <row r="182" spans="1:16" ht="12.75">
      <c r="A182" s="25" t="s">
        <v>45</v>
      </c>
      <c s="29" t="s">
        <v>345</v>
      </c>
      <c s="29" t="s">
        <v>610</v>
      </c>
      <c s="25" t="s">
        <v>47</v>
      </c>
      <c s="30" t="s">
        <v>611</v>
      </c>
      <c s="31" t="s">
        <v>131</v>
      </c>
      <c s="32">
        <v>44.776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612</v>
      </c>
    </row>
    <row r="184" spans="1:5" ht="38.25">
      <c r="A184" s="36" t="s">
        <v>52</v>
      </c>
      <c r="E184" s="37" t="s">
        <v>1105</v>
      </c>
    </row>
    <row r="185" spans="1:5" ht="395.25">
      <c r="A185" t="s">
        <v>54</v>
      </c>
      <c r="E185" s="35" t="s">
        <v>562</v>
      </c>
    </row>
    <row r="186" spans="1:16" ht="12.75">
      <c r="A186" s="25" t="s">
        <v>45</v>
      </c>
      <c s="29" t="s">
        <v>351</v>
      </c>
      <c s="29" t="s">
        <v>614</v>
      </c>
      <c s="25" t="s">
        <v>47</v>
      </c>
      <c s="30" t="s">
        <v>615</v>
      </c>
      <c s="31" t="s">
        <v>131</v>
      </c>
      <c s="32">
        <v>332.52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50</v>
      </c>
      <c r="E187" s="35" t="s">
        <v>616</v>
      </c>
    </row>
    <row r="188" spans="1:5" ht="38.25">
      <c r="A188" s="36" t="s">
        <v>52</v>
      </c>
      <c r="E188" s="37" t="s">
        <v>1106</v>
      </c>
    </row>
    <row r="189" spans="1:5" ht="38.25">
      <c r="A189" t="s">
        <v>54</v>
      </c>
      <c r="E189" s="35" t="s">
        <v>250</v>
      </c>
    </row>
    <row r="190" spans="1:16" ht="25.5">
      <c r="A190" s="25" t="s">
        <v>45</v>
      </c>
      <c s="29" t="s">
        <v>356</v>
      </c>
      <c s="29" t="s">
        <v>618</v>
      </c>
      <c s="25" t="s">
        <v>47</v>
      </c>
      <c s="30" t="s">
        <v>619</v>
      </c>
      <c s="31" t="s">
        <v>131</v>
      </c>
      <c s="32">
        <v>139.2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25.5">
      <c r="A191" s="34" t="s">
        <v>50</v>
      </c>
      <c r="E191" s="35" t="s">
        <v>620</v>
      </c>
    </row>
    <row r="192" spans="1:5" ht="38.25">
      <c r="A192" s="36" t="s">
        <v>52</v>
      </c>
      <c r="E192" s="37" t="s">
        <v>1107</v>
      </c>
    </row>
    <row r="193" spans="1:5" ht="38.25">
      <c r="A193" t="s">
        <v>54</v>
      </c>
      <c r="E193" s="35" t="s">
        <v>250</v>
      </c>
    </row>
    <row r="194" spans="1:16" ht="12.75">
      <c r="A194" s="25" t="s">
        <v>45</v>
      </c>
      <c s="29" t="s">
        <v>362</v>
      </c>
      <c s="29" t="s">
        <v>622</v>
      </c>
      <c s="25" t="s">
        <v>47</v>
      </c>
      <c s="30" t="s">
        <v>623</v>
      </c>
      <c s="31" t="s">
        <v>131</v>
      </c>
      <c s="32">
        <v>165.2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624</v>
      </c>
    </row>
    <row r="196" spans="1:5" ht="12.75">
      <c r="A196" s="36" t="s">
        <v>52</v>
      </c>
      <c r="E196" s="37" t="s">
        <v>1108</v>
      </c>
    </row>
    <row r="197" spans="1:5" ht="51">
      <c r="A197" t="s">
        <v>54</v>
      </c>
      <c r="E197" s="35" t="s">
        <v>626</v>
      </c>
    </row>
    <row r="198" spans="1:16" ht="12.75">
      <c r="A198" s="25" t="s">
        <v>45</v>
      </c>
      <c s="29" t="s">
        <v>367</v>
      </c>
      <c s="29" t="s">
        <v>627</v>
      </c>
      <c s="25" t="s">
        <v>47</v>
      </c>
      <c s="30" t="s">
        <v>628</v>
      </c>
      <c s="31" t="s">
        <v>131</v>
      </c>
      <c s="32">
        <v>53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25.5">
      <c r="A199" s="34" t="s">
        <v>50</v>
      </c>
      <c r="E199" s="35" t="s">
        <v>629</v>
      </c>
    </row>
    <row r="200" spans="1:5" ht="25.5">
      <c r="A200" s="36" t="s">
        <v>52</v>
      </c>
      <c r="E200" s="37" t="s">
        <v>1109</v>
      </c>
    </row>
    <row r="201" spans="1:5" ht="102">
      <c r="A201" t="s">
        <v>54</v>
      </c>
      <c r="E201" s="35" t="s">
        <v>631</v>
      </c>
    </row>
    <row r="202" spans="1:18" ht="12.75" customHeight="1">
      <c r="A202" s="6" t="s">
        <v>43</v>
      </c>
      <c s="6"/>
      <c s="42" t="s">
        <v>35</v>
      </c>
      <c s="6"/>
      <c s="27" t="s">
        <v>271</v>
      </c>
      <c s="6"/>
      <c s="6"/>
      <c s="6"/>
      <c s="43">
        <f>0+Q202</f>
      </c>
      <c r="O202">
        <f>0+R202</f>
      </c>
      <c r="Q202">
        <f>0+I203+I207+I211+I215</f>
      </c>
      <c>
        <f>0+O203+O207+O211+O215</f>
      </c>
    </row>
    <row r="203" spans="1:16" ht="12.75">
      <c r="A203" s="25" t="s">
        <v>45</v>
      </c>
      <c s="29" t="s">
        <v>370</v>
      </c>
      <c s="29" t="s">
        <v>279</v>
      </c>
      <c s="25" t="s">
        <v>47</v>
      </c>
      <c s="30" t="s">
        <v>280</v>
      </c>
      <c s="31" t="s">
        <v>178</v>
      </c>
      <c s="32">
        <v>40.5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632</v>
      </c>
    </row>
    <row r="205" spans="1:5" ht="25.5">
      <c r="A205" s="36" t="s">
        <v>52</v>
      </c>
      <c r="E205" s="37" t="s">
        <v>1110</v>
      </c>
    </row>
    <row r="206" spans="1:5" ht="51">
      <c r="A206" t="s">
        <v>54</v>
      </c>
      <c r="E206" s="35" t="s">
        <v>277</v>
      </c>
    </row>
    <row r="207" spans="1:16" ht="12.75">
      <c r="A207" s="25" t="s">
        <v>45</v>
      </c>
      <c s="29" t="s">
        <v>375</v>
      </c>
      <c s="29" t="s">
        <v>634</v>
      </c>
      <c s="25" t="s">
        <v>47</v>
      </c>
      <c s="30" t="s">
        <v>635</v>
      </c>
      <c s="31" t="s">
        <v>131</v>
      </c>
      <c s="32">
        <v>3.52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636</v>
      </c>
    </row>
    <row r="209" spans="1:5" ht="63.75">
      <c r="A209" s="36" t="s">
        <v>52</v>
      </c>
      <c r="E209" s="37" t="s">
        <v>1111</v>
      </c>
    </row>
    <row r="210" spans="1:5" ht="140.25">
      <c r="A210" t="s">
        <v>54</v>
      </c>
      <c r="E210" s="35" t="s">
        <v>310</v>
      </c>
    </row>
    <row r="211" spans="1:16" ht="12.75">
      <c r="A211" s="25" t="s">
        <v>45</v>
      </c>
      <c s="29" t="s">
        <v>379</v>
      </c>
      <c s="29" t="s">
        <v>638</v>
      </c>
      <c s="25" t="s">
        <v>47</v>
      </c>
      <c s="30" t="s">
        <v>639</v>
      </c>
      <c s="31" t="s">
        <v>131</v>
      </c>
      <c s="32">
        <v>15.208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1112</v>
      </c>
    </row>
    <row r="213" spans="1:5" ht="38.25">
      <c r="A213" s="36" t="s">
        <v>52</v>
      </c>
      <c r="E213" s="37" t="s">
        <v>1113</v>
      </c>
    </row>
    <row r="214" spans="1:5" ht="140.25">
      <c r="A214" t="s">
        <v>54</v>
      </c>
      <c r="E214" s="35" t="s">
        <v>310</v>
      </c>
    </row>
    <row r="215" spans="1:16" ht="12.75">
      <c r="A215" s="25" t="s">
        <v>45</v>
      </c>
      <c s="29" t="s">
        <v>385</v>
      </c>
      <c s="29" t="s">
        <v>641</v>
      </c>
      <c s="25" t="s">
        <v>47</v>
      </c>
      <c s="30" t="s">
        <v>642</v>
      </c>
      <c s="31" t="s">
        <v>178</v>
      </c>
      <c s="32">
        <v>40.5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643</v>
      </c>
    </row>
    <row r="217" spans="1:5" ht="25.5">
      <c r="A217" s="36" t="s">
        <v>52</v>
      </c>
      <c r="E217" s="37" t="s">
        <v>1110</v>
      </c>
    </row>
    <row r="218" spans="1:5" ht="153">
      <c r="A218" t="s">
        <v>54</v>
      </c>
      <c r="E218" s="35" t="s">
        <v>644</v>
      </c>
    </row>
    <row r="219" spans="1:18" ht="12.75" customHeight="1">
      <c r="A219" s="6" t="s">
        <v>43</v>
      </c>
      <c s="6"/>
      <c s="42" t="s">
        <v>37</v>
      </c>
      <c s="6"/>
      <c s="27" t="s">
        <v>650</v>
      </c>
      <c s="6"/>
      <c s="6"/>
      <c s="6"/>
      <c s="43">
        <f>0+Q219</f>
      </c>
      <c r="O219">
        <f>0+R219</f>
      </c>
      <c r="Q219">
        <f>0+I220</f>
      </c>
      <c>
        <f>0+O220</f>
      </c>
    </row>
    <row r="220" spans="1:16" ht="12.75">
      <c r="A220" s="25" t="s">
        <v>45</v>
      </c>
      <c s="29" t="s">
        <v>388</v>
      </c>
      <c s="29" t="s">
        <v>651</v>
      </c>
      <c s="25" t="s">
        <v>47</v>
      </c>
      <c s="30" t="s">
        <v>652</v>
      </c>
      <c s="31" t="s">
        <v>178</v>
      </c>
      <c s="32">
        <v>224.7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653</v>
      </c>
    </row>
    <row r="222" spans="1:5" ht="38.25">
      <c r="A222" s="36" t="s">
        <v>52</v>
      </c>
      <c r="E222" s="37" t="s">
        <v>1114</v>
      </c>
    </row>
    <row r="223" spans="1:5" ht="25.5">
      <c r="A223" t="s">
        <v>54</v>
      </c>
      <c r="E223" s="35" t="s">
        <v>655</v>
      </c>
    </row>
    <row r="224" spans="1:18" ht="12.75" customHeight="1">
      <c r="A224" s="6" t="s">
        <v>43</v>
      </c>
      <c s="6"/>
      <c s="42" t="s">
        <v>87</v>
      </c>
      <c s="6"/>
      <c s="27" t="s">
        <v>104</v>
      </c>
      <c s="6"/>
      <c s="6"/>
      <c s="6"/>
      <c s="43">
        <f>0+Q224</f>
      </c>
      <c r="O224">
        <f>0+R224</f>
      </c>
      <c r="Q224">
        <f>0+I225+I229+I233+I237</f>
      </c>
      <c>
        <f>0+O225+O229+O233+O237</f>
      </c>
    </row>
    <row r="225" spans="1:16" ht="25.5">
      <c r="A225" s="25" t="s">
        <v>45</v>
      </c>
      <c s="29" t="s">
        <v>394</v>
      </c>
      <c s="29" t="s">
        <v>656</v>
      </c>
      <c s="25" t="s">
        <v>47</v>
      </c>
      <c s="30" t="s">
        <v>657</v>
      </c>
      <c s="31" t="s">
        <v>178</v>
      </c>
      <c s="32">
        <v>587.9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658</v>
      </c>
    </row>
    <row r="227" spans="1:5" ht="63.75">
      <c r="A227" s="36" t="s">
        <v>52</v>
      </c>
      <c r="E227" s="37" t="s">
        <v>1115</v>
      </c>
    </row>
    <row r="228" spans="1:5" ht="216.75">
      <c r="A228" t="s">
        <v>54</v>
      </c>
      <c r="E228" s="35" t="s">
        <v>660</v>
      </c>
    </row>
    <row r="229" spans="1:16" ht="12.75">
      <c r="A229" s="25" t="s">
        <v>45</v>
      </c>
      <c s="29" t="s">
        <v>400</v>
      </c>
      <c s="29" t="s">
        <v>661</v>
      </c>
      <c s="25" t="s">
        <v>47</v>
      </c>
      <c s="30" t="s">
        <v>662</v>
      </c>
      <c s="31" t="s">
        <v>178</v>
      </c>
      <c s="32">
        <v>208.65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663</v>
      </c>
    </row>
    <row r="231" spans="1:5" ht="63.75">
      <c r="A231" s="36" t="s">
        <v>52</v>
      </c>
      <c r="E231" s="37" t="s">
        <v>1116</v>
      </c>
    </row>
    <row r="232" spans="1:5" ht="38.25">
      <c r="A232" t="s">
        <v>54</v>
      </c>
      <c r="E232" s="35" t="s">
        <v>665</v>
      </c>
    </row>
    <row r="233" spans="1:16" ht="12.75">
      <c r="A233" s="25" t="s">
        <v>45</v>
      </c>
      <c s="29" t="s">
        <v>405</v>
      </c>
      <c s="29" t="s">
        <v>666</v>
      </c>
      <c s="25" t="s">
        <v>47</v>
      </c>
      <c s="30" t="s">
        <v>667</v>
      </c>
      <c s="31" t="s">
        <v>178</v>
      </c>
      <c s="32">
        <v>26.064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668</v>
      </c>
    </row>
    <row r="235" spans="1:5" ht="12.75">
      <c r="A235" s="36" t="s">
        <v>52</v>
      </c>
      <c r="E235" s="37" t="s">
        <v>1117</v>
      </c>
    </row>
    <row r="236" spans="1:5" ht="51">
      <c r="A236" t="s">
        <v>54</v>
      </c>
      <c r="E236" s="35" t="s">
        <v>670</v>
      </c>
    </row>
    <row r="237" spans="1:16" ht="12.75">
      <c r="A237" s="25" t="s">
        <v>45</v>
      </c>
      <c s="29" t="s">
        <v>411</v>
      </c>
      <c s="29" t="s">
        <v>671</v>
      </c>
      <c s="25" t="s">
        <v>47</v>
      </c>
      <c s="30" t="s">
        <v>672</v>
      </c>
      <c s="31" t="s">
        <v>178</v>
      </c>
      <c s="32">
        <v>35.31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50</v>
      </c>
      <c r="E238" s="35" t="s">
        <v>673</v>
      </c>
    </row>
    <row r="239" spans="1:5" ht="12.75">
      <c r="A239" s="36" t="s">
        <v>52</v>
      </c>
      <c r="E239" s="37" t="s">
        <v>1118</v>
      </c>
    </row>
    <row r="240" spans="1:5" ht="51">
      <c r="A240" t="s">
        <v>54</v>
      </c>
      <c r="E240" s="35" t="s">
        <v>670</v>
      </c>
    </row>
    <row r="241" spans="1:18" ht="12.75" customHeight="1">
      <c r="A241" s="6" t="s">
        <v>43</v>
      </c>
      <c s="6"/>
      <c s="42" t="s">
        <v>89</v>
      </c>
      <c s="6"/>
      <c s="27" t="s">
        <v>338</v>
      </c>
      <c s="6"/>
      <c s="6"/>
      <c s="6"/>
      <c s="43">
        <f>0+Q241</f>
      </c>
      <c r="O241">
        <f>0+R241</f>
      </c>
      <c r="Q241">
        <f>0+I242+I246+I250</f>
      </c>
      <c>
        <f>0+O242+O246+O250</f>
      </c>
    </row>
    <row r="242" spans="1:16" ht="12.75">
      <c r="A242" s="25" t="s">
        <v>45</v>
      </c>
      <c s="29" t="s">
        <v>417</v>
      </c>
      <c s="29" t="s">
        <v>675</v>
      </c>
      <c s="25" t="s">
        <v>47</v>
      </c>
      <c s="30" t="s">
        <v>676</v>
      </c>
      <c s="31" t="s">
        <v>151</v>
      </c>
      <c s="32">
        <v>16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677</v>
      </c>
    </row>
    <row r="244" spans="1:5" ht="12.75">
      <c r="A244" s="36" t="s">
        <v>52</v>
      </c>
      <c r="E244" s="37" t="s">
        <v>1119</v>
      </c>
    </row>
    <row r="245" spans="1:5" ht="242.25">
      <c r="A245" t="s">
        <v>54</v>
      </c>
      <c r="E245" s="35" t="s">
        <v>679</v>
      </c>
    </row>
    <row r="246" spans="1:16" ht="12.75">
      <c r="A246" s="25" t="s">
        <v>45</v>
      </c>
      <c s="29" t="s">
        <v>423</v>
      </c>
      <c s="29" t="s">
        <v>680</v>
      </c>
      <c s="25" t="s">
        <v>47</v>
      </c>
      <c s="30" t="s">
        <v>681</v>
      </c>
      <c s="31" t="s">
        <v>151</v>
      </c>
      <c s="32">
        <v>38.6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682</v>
      </c>
    </row>
    <row r="248" spans="1:5" ht="12.75">
      <c r="A248" s="36" t="s">
        <v>52</v>
      </c>
      <c r="E248" s="37" t="s">
        <v>1096</v>
      </c>
    </row>
    <row r="249" spans="1:5" ht="242.25">
      <c r="A249" t="s">
        <v>54</v>
      </c>
      <c r="E249" s="35" t="s">
        <v>679</v>
      </c>
    </row>
    <row r="250" spans="1:16" ht="12.75">
      <c r="A250" s="25" t="s">
        <v>45</v>
      </c>
      <c s="29" t="s">
        <v>428</v>
      </c>
      <c s="29" t="s">
        <v>683</v>
      </c>
      <c s="25" t="s">
        <v>47</v>
      </c>
      <c s="30" t="s">
        <v>684</v>
      </c>
      <c s="31" t="s">
        <v>151</v>
      </c>
      <c s="32">
        <v>230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50</v>
      </c>
      <c r="E251" s="35" t="s">
        <v>685</v>
      </c>
    </row>
    <row r="252" spans="1:5" ht="38.25">
      <c r="A252" s="36" t="s">
        <v>52</v>
      </c>
      <c r="E252" s="37" t="s">
        <v>1120</v>
      </c>
    </row>
    <row r="253" spans="1:5" ht="242.25">
      <c r="A253" t="s">
        <v>54</v>
      </c>
      <c r="E253" s="35" t="s">
        <v>687</v>
      </c>
    </row>
    <row r="254" spans="1:18" ht="12.75" customHeight="1">
      <c r="A254" s="6" t="s">
        <v>43</v>
      </c>
      <c s="6"/>
      <c s="42" t="s">
        <v>40</v>
      </c>
      <c s="6"/>
      <c s="27" t="s">
        <v>350</v>
      </c>
      <c s="6"/>
      <c s="6"/>
      <c s="6"/>
      <c s="43">
        <f>0+Q254</f>
      </c>
      <c r="O254">
        <f>0+R254</f>
      </c>
      <c r="Q254">
        <f>0+I255+I259+I263+I267+I271+I275+I279+I283+I287+I291+I295+I299+I303+I307+I311+I315+I319+I323+I327</f>
      </c>
      <c>
        <f>0+O255+O259+O263+O267+O271+O275+O279+O283+O287+O291+O295+O299+O303+O307+O311+O315+O319+O323+O327</f>
      </c>
    </row>
    <row r="255" spans="1:16" ht="12.75">
      <c r="A255" s="25" t="s">
        <v>45</v>
      </c>
      <c s="29" t="s">
        <v>432</v>
      </c>
      <c s="29" t="s">
        <v>693</v>
      </c>
      <c s="25" t="s">
        <v>47</v>
      </c>
      <c s="30" t="s">
        <v>694</v>
      </c>
      <c s="31" t="s">
        <v>151</v>
      </c>
      <c s="32">
        <v>10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50</v>
      </c>
      <c r="E256" s="35" t="s">
        <v>695</v>
      </c>
    </row>
    <row r="257" spans="1:5" ht="38.25">
      <c r="A257" s="36" t="s">
        <v>52</v>
      </c>
      <c r="E257" s="37" t="s">
        <v>1121</v>
      </c>
    </row>
    <row r="258" spans="1:5" ht="63.75">
      <c r="A258" t="s">
        <v>54</v>
      </c>
      <c r="E258" s="35" t="s">
        <v>697</v>
      </c>
    </row>
    <row r="259" spans="1:16" ht="12.75">
      <c r="A259" s="25" t="s">
        <v>45</v>
      </c>
      <c s="29" t="s">
        <v>692</v>
      </c>
      <c s="29" t="s">
        <v>699</v>
      </c>
      <c s="25" t="s">
        <v>47</v>
      </c>
      <c s="30" t="s">
        <v>700</v>
      </c>
      <c s="31" t="s">
        <v>151</v>
      </c>
      <c s="32">
        <v>92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50</v>
      </c>
      <c r="E260" s="35" t="s">
        <v>701</v>
      </c>
    </row>
    <row r="261" spans="1:5" ht="38.25">
      <c r="A261" s="36" t="s">
        <v>52</v>
      </c>
      <c r="E261" s="37" t="s">
        <v>1122</v>
      </c>
    </row>
    <row r="262" spans="1:5" ht="38.25">
      <c r="A262" t="s">
        <v>54</v>
      </c>
      <c r="E262" s="35" t="s">
        <v>703</v>
      </c>
    </row>
    <row r="263" spans="1:16" ht="12.75">
      <c r="A263" s="25" t="s">
        <v>45</v>
      </c>
      <c s="29" t="s">
        <v>698</v>
      </c>
      <c s="29" t="s">
        <v>705</v>
      </c>
      <c s="25" t="s">
        <v>47</v>
      </c>
      <c s="30" t="s">
        <v>706</v>
      </c>
      <c s="31" t="s">
        <v>151</v>
      </c>
      <c s="32">
        <v>107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50</v>
      </c>
      <c r="E264" s="35" t="s">
        <v>707</v>
      </c>
    </row>
    <row r="265" spans="1:5" ht="38.25">
      <c r="A265" s="36" t="s">
        <v>52</v>
      </c>
      <c r="E265" s="37" t="s">
        <v>1123</v>
      </c>
    </row>
    <row r="266" spans="1:5" ht="76.5">
      <c r="A266" t="s">
        <v>54</v>
      </c>
      <c r="E266" s="35" t="s">
        <v>709</v>
      </c>
    </row>
    <row r="267" spans="1:16" ht="12.75">
      <c r="A267" s="25" t="s">
        <v>45</v>
      </c>
      <c s="29" t="s">
        <v>704</v>
      </c>
      <c s="29" t="s">
        <v>716</v>
      </c>
      <c s="25" t="s">
        <v>47</v>
      </c>
      <c s="30" t="s">
        <v>717</v>
      </c>
      <c s="31" t="s">
        <v>151</v>
      </c>
      <c s="32">
        <v>112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12.75">
      <c r="A268" s="34" t="s">
        <v>50</v>
      </c>
      <c r="E268" s="35" t="s">
        <v>1124</v>
      </c>
    </row>
    <row r="269" spans="1:5" ht="38.25">
      <c r="A269" s="36" t="s">
        <v>52</v>
      </c>
      <c r="E269" s="37" t="s">
        <v>1125</v>
      </c>
    </row>
    <row r="270" spans="1:5" ht="114.75">
      <c r="A270" t="s">
        <v>54</v>
      </c>
      <c r="E270" s="35" t="s">
        <v>720</v>
      </c>
    </row>
    <row r="271" spans="1:16" ht="12.75">
      <c r="A271" s="25" t="s">
        <v>45</v>
      </c>
      <c s="29" t="s">
        <v>710</v>
      </c>
      <c s="29" t="s">
        <v>725</v>
      </c>
      <c s="25" t="s">
        <v>47</v>
      </c>
      <c s="30" t="s">
        <v>726</v>
      </c>
      <c s="31" t="s">
        <v>100</v>
      </c>
      <c s="32">
        <v>6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12.75">
      <c r="A272" s="34" t="s">
        <v>50</v>
      </c>
      <c r="E272" s="35" t="s">
        <v>727</v>
      </c>
    </row>
    <row r="273" spans="1:5" ht="51">
      <c r="A273" s="36" t="s">
        <v>52</v>
      </c>
      <c r="E273" s="37" t="s">
        <v>728</v>
      </c>
    </row>
    <row r="274" spans="1:5" ht="38.25">
      <c r="A274" t="s">
        <v>54</v>
      </c>
      <c r="E274" s="35" t="s">
        <v>729</v>
      </c>
    </row>
    <row r="275" spans="1:16" ht="12.75">
      <c r="A275" s="25" t="s">
        <v>45</v>
      </c>
      <c s="29" t="s">
        <v>715</v>
      </c>
      <c s="29" t="s">
        <v>731</v>
      </c>
      <c s="25" t="s">
        <v>47</v>
      </c>
      <c s="30" t="s">
        <v>732</v>
      </c>
      <c s="31" t="s">
        <v>100</v>
      </c>
      <c s="32">
        <v>2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12.75">
      <c r="A276" s="34" t="s">
        <v>50</v>
      </c>
      <c r="E276" s="35" t="s">
        <v>47</v>
      </c>
    </row>
    <row r="277" spans="1:5" ht="12.75">
      <c r="A277" s="36" t="s">
        <v>52</v>
      </c>
      <c r="E277" s="37" t="s">
        <v>102</v>
      </c>
    </row>
    <row r="278" spans="1:5" ht="38.25">
      <c r="A278" t="s">
        <v>54</v>
      </c>
      <c r="E278" s="35" t="s">
        <v>733</v>
      </c>
    </row>
    <row r="279" spans="1:16" ht="12.75">
      <c r="A279" s="25" t="s">
        <v>45</v>
      </c>
      <c s="29" t="s">
        <v>721</v>
      </c>
      <c s="29" t="s">
        <v>735</v>
      </c>
      <c s="25" t="s">
        <v>47</v>
      </c>
      <c s="30" t="s">
        <v>736</v>
      </c>
      <c s="31" t="s">
        <v>151</v>
      </c>
      <c s="32">
        <v>63.2</v>
      </c>
      <c s="33">
        <v>0</v>
      </c>
      <c s="33">
        <f>ROUND(ROUND(H279,2)*ROUND(G279,3),2)</f>
      </c>
      <c r="O279">
        <f>(I279*21)/100</f>
      </c>
      <c t="s">
        <v>23</v>
      </c>
    </row>
    <row r="280" spans="1:5" ht="12.75">
      <c r="A280" s="34" t="s">
        <v>50</v>
      </c>
      <c r="E280" s="35" t="s">
        <v>1126</v>
      </c>
    </row>
    <row r="281" spans="1:5" ht="25.5">
      <c r="A281" s="36" t="s">
        <v>52</v>
      </c>
      <c r="E281" s="37" t="s">
        <v>1127</v>
      </c>
    </row>
    <row r="282" spans="1:5" ht="38.25">
      <c r="A282" t="s">
        <v>54</v>
      </c>
      <c r="E282" s="35" t="s">
        <v>739</v>
      </c>
    </row>
    <row r="283" spans="1:16" ht="12.75">
      <c r="A283" s="25" t="s">
        <v>45</v>
      </c>
      <c s="29" t="s">
        <v>724</v>
      </c>
      <c s="29" t="s">
        <v>741</v>
      </c>
      <c s="25" t="s">
        <v>47</v>
      </c>
      <c s="30" t="s">
        <v>742</v>
      </c>
      <c s="31" t="s">
        <v>151</v>
      </c>
      <c s="32">
        <v>20</v>
      </c>
      <c s="33">
        <v>0</v>
      </c>
      <c s="33">
        <f>ROUND(ROUND(H283,2)*ROUND(G283,3),2)</f>
      </c>
      <c r="O283">
        <f>(I283*21)/100</f>
      </c>
      <c t="s">
        <v>23</v>
      </c>
    </row>
    <row r="284" spans="1:5" ht="12.75">
      <c r="A284" s="34" t="s">
        <v>50</v>
      </c>
      <c r="E284" s="35" t="s">
        <v>743</v>
      </c>
    </row>
    <row r="285" spans="1:5" ht="12.75">
      <c r="A285" s="36" t="s">
        <v>52</v>
      </c>
      <c r="E285" s="37" t="s">
        <v>1128</v>
      </c>
    </row>
    <row r="286" spans="1:5" ht="38.25">
      <c r="A286" t="s">
        <v>54</v>
      </c>
      <c r="E286" s="35" t="s">
        <v>739</v>
      </c>
    </row>
    <row r="287" spans="1:16" ht="12.75">
      <c r="A287" s="25" t="s">
        <v>45</v>
      </c>
      <c s="29" t="s">
        <v>730</v>
      </c>
      <c s="29" t="s">
        <v>746</v>
      </c>
      <c s="25" t="s">
        <v>47</v>
      </c>
      <c s="30" t="s">
        <v>747</v>
      </c>
      <c s="31" t="s">
        <v>100</v>
      </c>
      <c s="32">
        <v>4</v>
      </c>
      <c s="33">
        <v>0</v>
      </c>
      <c s="33">
        <f>ROUND(ROUND(H287,2)*ROUND(G287,3),2)</f>
      </c>
      <c r="O287">
        <f>(I287*21)/100</f>
      </c>
      <c t="s">
        <v>23</v>
      </c>
    </row>
    <row r="288" spans="1:5" ht="12.75">
      <c r="A288" s="34" t="s">
        <v>50</v>
      </c>
      <c r="E288" s="35" t="s">
        <v>47</v>
      </c>
    </row>
    <row r="289" spans="1:5" ht="51">
      <c r="A289" s="36" t="s">
        <v>52</v>
      </c>
      <c r="E289" s="37" t="s">
        <v>1129</v>
      </c>
    </row>
    <row r="290" spans="1:5" ht="280.5">
      <c r="A290" t="s">
        <v>54</v>
      </c>
      <c r="E290" s="35" t="s">
        <v>749</v>
      </c>
    </row>
    <row r="291" spans="1:16" ht="12.75">
      <c r="A291" s="25" t="s">
        <v>45</v>
      </c>
      <c s="29" t="s">
        <v>734</v>
      </c>
      <c s="29" t="s">
        <v>751</v>
      </c>
      <c s="25" t="s">
        <v>47</v>
      </c>
      <c s="30" t="s">
        <v>752</v>
      </c>
      <c s="31" t="s">
        <v>100</v>
      </c>
      <c s="32">
        <v>24</v>
      </c>
      <c s="33">
        <v>0</v>
      </c>
      <c s="33">
        <f>ROUND(ROUND(H291,2)*ROUND(G291,3),2)</f>
      </c>
      <c r="O291">
        <f>(I291*21)/100</f>
      </c>
      <c t="s">
        <v>23</v>
      </c>
    </row>
    <row r="292" spans="1:5" ht="12.75">
      <c r="A292" s="34" t="s">
        <v>50</v>
      </c>
      <c r="E292" s="35" t="s">
        <v>47</v>
      </c>
    </row>
    <row r="293" spans="1:5" ht="25.5">
      <c r="A293" s="36" t="s">
        <v>52</v>
      </c>
      <c r="E293" s="37" t="s">
        <v>1130</v>
      </c>
    </row>
    <row r="294" spans="1:5" ht="280.5">
      <c r="A294" t="s">
        <v>54</v>
      </c>
      <c r="E294" s="35" t="s">
        <v>754</v>
      </c>
    </row>
    <row r="295" spans="1:16" ht="12.75">
      <c r="A295" s="25" t="s">
        <v>45</v>
      </c>
      <c s="29" t="s">
        <v>740</v>
      </c>
      <c s="29" t="s">
        <v>756</v>
      </c>
      <c s="25" t="s">
        <v>47</v>
      </c>
      <c s="30" t="s">
        <v>757</v>
      </c>
      <c s="31" t="s">
        <v>178</v>
      </c>
      <c s="32">
        <v>535</v>
      </c>
      <c s="33">
        <v>0</v>
      </c>
      <c s="33">
        <f>ROUND(ROUND(H295,2)*ROUND(G295,3),2)</f>
      </c>
      <c r="O295">
        <f>(I295*21)/100</f>
      </c>
      <c t="s">
        <v>23</v>
      </c>
    </row>
    <row r="296" spans="1:5" ht="12.75">
      <c r="A296" s="34" t="s">
        <v>50</v>
      </c>
      <c r="E296" s="35" t="s">
        <v>758</v>
      </c>
    </row>
    <row r="297" spans="1:5" ht="25.5">
      <c r="A297" s="36" t="s">
        <v>52</v>
      </c>
      <c r="E297" s="37" t="s">
        <v>1131</v>
      </c>
    </row>
    <row r="298" spans="1:5" ht="25.5">
      <c r="A298" t="s">
        <v>54</v>
      </c>
      <c r="E298" s="35" t="s">
        <v>760</v>
      </c>
    </row>
    <row r="299" spans="1:16" ht="12.75">
      <c r="A299" s="25" t="s">
        <v>45</v>
      </c>
      <c s="29" t="s">
        <v>745</v>
      </c>
      <c s="29" t="s">
        <v>762</v>
      </c>
      <c s="25" t="s">
        <v>47</v>
      </c>
      <c s="30" t="s">
        <v>763</v>
      </c>
      <c s="31" t="s">
        <v>178</v>
      </c>
      <c s="32">
        <v>1400</v>
      </c>
      <c s="33">
        <v>0</v>
      </c>
      <c s="33">
        <f>ROUND(ROUND(H299,2)*ROUND(G299,3),2)</f>
      </c>
      <c r="O299">
        <f>(I299*21)/100</f>
      </c>
      <c t="s">
        <v>23</v>
      </c>
    </row>
    <row r="300" spans="1:5" ht="12.75">
      <c r="A300" s="34" t="s">
        <v>50</v>
      </c>
      <c r="E300" s="35" t="s">
        <v>764</v>
      </c>
    </row>
    <row r="301" spans="1:5" ht="12.75">
      <c r="A301" s="36" t="s">
        <v>52</v>
      </c>
      <c r="E301" s="37" t="s">
        <v>1132</v>
      </c>
    </row>
    <row r="302" spans="1:5" ht="25.5">
      <c r="A302" t="s">
        <v>54</v>
      </c>
      <c r="E302" s="35" t="s">
        <v>760</v>
      </c>
    </row>
    <row r="303" spans="1:16" ht="12.75">
      <c r="A303" s="25" t="s">
        <v>45</v>
      </c>
      <c s="29" t="s">
        <v>750</v>
      </c>
      <c s="29" t="s">
        <v>767</v>
      </c>
      <c s="25" t="s">
        <v>47</v>
      </c>
      <c s="30" t="s">
        <v>768</v>
      </c>
      <c s="31" t="s">
        <v>131</v>
      </c>
      <c s="32">
        <v>515.2</v>
      </c>
      <c s="33">
        <v>0</v>
      </c>
      <c s="33">
        <f>ROUND(ROUND(H303,2)*ROUND(G303,3),2)</f>
      </c>
      <c r="O303">
        <f>(I303*21)/100</f>
      </c>
      <c t="s">
        <v>23</v>
      </c>
    </row>
    <row r="304" spans="1:5" ht="12.75">
      <c r="A304" s="34" t="s">
        <v>50</v>
      </c>
      <c r="E304" s="35" t="s">
        <v>769</v>
      </c>
    </row>
    <row r="305" spans="1:5" ht="25.5">
      <c r="A305" s="36" t="s">
        <v>52</v>
      </c>
      <c r="E305" s="37" t="s">
        <v>1133</v>
      </c>
    </row>
    <row r="306" spans="1:5" ht="102">
      <c r="A306" t="s">
        <v>54</v>
      </c>
      <c r="E306" s="35" t="s">
        <v>427</v>
      </c>
    </row>
    <row r="307" spans="1:16" ht="12.75">
      <c r="A307" s="25" t="s">
        <v>45</v>
      </c>
      <c s="29" t="s">
        <v>755</v>
      </c>
      <c s="29" t="s">
        <v>424</v>
      </c>
      <c s="25" t="s">
        <v>47</v>
      </c>
      <c s="30" t="s">
        <v>425</v>
      </c>
      <c s="31" t="s">
        <v>131</v>
      </c>
      <c s="32">
        <v>81.75</v>
      </c>
      <c s="33">
        <v>0</v>
      </c>
      <c s="33">
        <f>ROUND(ROUND(H307,2)*ROUND(G307,3),2)</f>
      </c>
      <c r="O307">
        <f>(I307*21)/100</f>
      </c>
      <c t="s">
        <v>23</v>
      </c>
    </row>
    <row r="308" spans="1:5" ht="12.75">
      <c r="A308" s="34" t="s">
        <v>50</v>
      </c>
      <c r="E308" s="35" t="s">
        <v>772</v>
      </c>
    </row>
    <row r="309" spans="1:5" ht="38.25">
      <c r="A309" s="36" t="s">
        <v>52</v>
      </c>
      <c r="E309" s="37" t="s">
        <v>1134</v>
      </c>
    </row>
    <row r="310" spans="1:5" ht="102">
      <c r="A310" t="s">
        <v>54</v>
      </c>
      <c r="E310" s="35" t="s">
        <v>427</v>
      </c>
    </row>
    <row r="311" spans="1:16" ht="12.75">
      <c r="A311" s="25" t="s">
        <v>45</v>
      </c>
      <c s="29" t="s">
        <v>761</v>
      </c>
      <c s="29" t="s">
        <v>775</v>
      </c>
      <c s="25" t="s">
        <v>78</v>
      </c>
      <c s="30" t="s">
        <v>776</v>
      </c>
      <c s="31" t="s">
        <v>131</v>
      </c>
      <c s="32">
        <v>221.1</v>
      </c>
      <c s="33">
        <v>0</v>
      </c>
      <c s="33">
        <f>ROUND(ROUND(H311,2)*ROUND(G311,3),2)</f>
      </c>
      <c r="O311">
        <f>(I311*21)/100</f>
      </c>
      <c t="s">
        <v>23</v>
      </c>
    </row>
    <row r="312" spans="1:5" ht="12.75">
      <c r="A312" s="34" t="s">
        <v>50</v>
      </c>
      <c r="E312" s="35" t="s">
        <v>1135</v>
      </c>
    </row>
    <row r="313" spans="1:5" ht="89.25">
      <c r="A313" s="36" t="s">
        <v>52</v>
      </c>
      <c r="E313" s="37" t="s">
        <v>1136</v>
      </c>
    </row>
    <row r="314" spans="1:5" ht="102">
      <c r="A314" t="s">
        <v>54</v>
      </c>
      <c r="E314" s="35" t="s">
        <v>427</v>
      </c>
    </row>
    <row r="315" spans="1:16" ht="12.75">
      <c r="A315" s="25" t="s">
        <v>45</v>
      </c>
      <c s="29" t="s">
        <v>766</v>
      </c>
      <c s="29" t="s">
        <v>775</v>
      </c>
      <c s="25" t="s">
        <v>81</v>
      </c>
      <c s="30" t="s">
        <v>776</v>
      </c>
      <c s="31" t="s">
        <v>131</v>
      </c>
      <c s="32">
        <v>681.5</v>
      </c>
      <c s="33">
        <v>0</v>
      </c>
      <c s="33">
        <f>ROUND(ROUND(H315,2)*ROUND(G315,3),2)</f>
      </c>
      <c r="O315">
        <f>(I315*21)/100</f>
      </c>
      <c t="s">
        <v>23</v>
      </c>
    </row>
    <row r="316" spans="1:5" ht="12.75">
      <c r="A316" s="34" t="s">
        <v>50</v>
      </c>
      <c r="E316" s="35" t="s">
        <v>780</v>
      </c>
    </row>
    <row r="317" spans="1:5" ht="51">
      <c r="A317" s="36" t="s">
        <v>52</v>
      </c>
      <c r="E317" s="37" t="s">
        <v>1137</v>
      </c>
    </row>
    <row r="318" spans="1:5" ht="102">
      <c r="A318" t="s">
        <v>54</v>
      </c>
      <c r="E318" s="35" t="s">
        <v>427</v>
      </c>
    </row>
    <row r="319" spans="1:16" ht="12.75">
      <c r="A319" s="25" t="s">
        <v>45</v>
      </c>
      <c s="29" t="s">
        <v>771</v>
      </c>
      <c s="29" t="s">
        <v>1138</v>
      </c>
      <c s="25" t="s">
        <v>78</v>
      </c>
      <c s="30" t="s">
        <v>1139</v>
      </c>
      <c s="31" t="s">
        <v>100</v>
      </c>
      <c s="32">
        <v>2</v>
      </c>
      <c s="33">
        <v>0</v>
      </c>
      <c s="33">
        <f>ROUND(ROUND(H319,2)*ROUND(G319,3),2)</f>
      </c>
      <c r="O319">
        <f>(I319*21)/100</f>
      </c>
      <c t="s">
        <v>23</v>
      </c>
    </row>
    <row r="320" spans="1:5" ht="25.5">
      <c r="A320" s="34" t="s">
        <v>50</v>
      </c>
      <c r="E320" s="35" t="s">
        <v>1140</v>
      </c>
    </row>
    <row r="321" spans="1:5" ht="12.75">
      <c r="A321" s="36" t="s">
        <v>52</v>
      </c>
      <c r="E321" s="37" t="s">
        <v>102</v>
      </c>
    </row>
    <row r="322" spans="1:5" ht="89.25">
      <c r="A322" t="s">
        <v>54</v>
      </c>
      <c r="E322" s="35" t="s">
        <v>431</v>
      </c>
    </row>
    <row r="323" spans="1:16" ht="12.75">
      <c r="A323" s="25" t="s">
        <v>45</v>
      </c>
      <c s="29" t="s">
        <v>774</v>
      </c>
      <c s="29" t="s">
        <v>1141</v>
      </c>
      <c s="25" t="s">
        <v>78</v>
      </c>
      <c s="30" t="s">
        <v>1142</v>
      </c>
      <c s="31" t="s">
        <v>151</v>
      </c>
      <c s="32">
        <v>69</v>
      </c>
      <c s="33">
        <v>0</v>
      </c>
      <c s="33">
        <f>ROUND(ROUND(H323,2)*ROUND(G323,3),2)</f>
      </c>
      <c r="O323">
        <f>(I323*21)/100</f>
      </c>
      <c t="s">
        <v>23</v>
      </c>
    </row>
    <row r="324" spans="1:5" ht="38.25">
      <c r="A324" s="34" t="s">
        <v>50</v>
      </c>
      <c r="E324" s="35" t="s">
        <v>1143</v>
      </c>
    </row>
    <row r="325" spans="1:5" ht="38.25">
      <c r="A325" s="36" t="s">
        <v>52</v>
      </c>
      <c r="E325" s="37" t="s">
        <v>1144</v>
      </c>
    </row>
    <row r="326" spans="1:5" ht="89.25">
      <c r="A326" t="s">
        <v>54</v>
      </c>
      <c r="E326" s="35" t="s">
        <v>786</v>
      </c>
    </row>
    <row r="327" spans="1:16" ht="12.75">
      <c r="A327" s="25" t="s">
        <v>45</v>
      </c>
      <c s="29" t="s">
        <v>779</v>
      </c>
      <c s="29" t="s">
        <v>783</v>
      </c>
      <c s="25" t="s">
        <v>47</v>
      </c>
      <c s="30" t="s">
        <v>784</v>
      </c>
      <c s="31" t="s">
        <v>178</v>
      </c>
      <c s="32">
        <v>475</v>
      </c>
      <c s="33">
        <v>0</v>
      </c>
      <c s="33">
        <f>ROUND(ROUND(H327,2)*ROUND(G327,3),2)</f>
      </c>
      <c r="O327">
        <f>(I327*21)/100</f>
      </c>
      <c t="s">
        <v>23</v>
      </c>
    </row>
    <row r="328" spans="1:5" ht="12.75">
      <c r="A328" s="34" t="s">
        <v>50</v>
      </c>
      <c r="E328" s="35" t="s">
        <v>47</v>
      </c>
    </row>
    <row r="329" spans="1:5" ht="12.75">
      <c r="A329" s="36" t="s">
        <v>52</v>
      </c>
      <c r="E329" s="37" t="s">
        <v>1145</v>
      </c>
    </row>
    <row r="330" spans="1:5" ht="89.25">
      <c r="A330" t="s">
        <v>54</v>
      </c>
      <c r="E330" s="35" t="s">
        <v>786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0+O9+O34+O103+O112+O121+O146+O171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1146</v>
      </c>
      <c s="38">
        <f>0+I9+I34+I103+I112+I121+I146+I171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1000</v>
      </c>
      <c s="1"/>
      <c s="14" t="s">
        <v>1001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1146</v>
      </c>
      <c s="6"/>
      <c s="18" t="s">
        <v>1147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25" t="s">
        <v>45</v>
      </c>
      <c s="29" t="s">
        <v>29</v>
      </c>
      <c s="29" t="s">
        <v>117</v>
      </c>
      <c s="25" t="s">
        <v>78</v>
      </c>
      <c s="30" t="s">
        <v>118</v>
      </c>
      <c s="31" t="s">
        <v>119</v>
      </c>
      <c s="32">
        <v>378.47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38.25">
      <c r="A12" s="36" t="s">
        <v>52</v>
      </c>
      <c r="E12" s="37" t="s">
        <v>1148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117</v>
      </c>
      <c s="25" t="s">
        <v>81</v>
      </c>
      <c s="30" t="s">
        <v>118</v>
      </c>
      <c s="31" t="s">
        <v>119</v>
      </c>
      <c s="32">
        <v>63.8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1149</v>
      </c>
    </row>
    <row r="16" spans="1:5" ht="12.75">
      <c r="A16" s="36" t="s">
        <v>52</v>
      </c>
      <c r="E16" s="37" t="s">
        <v>1150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125</v>
      </c>
      <c s="25" t="s">
        <v>47</v>
      </c>
      <c s="30" t="s">
        <v>126</v>
      </c>
      <c s="31" t="s">
        <v>119</v>
      </c>
      <c s="32">
        <v>269.99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127</v>
      </c>
    </row>
    <row r="20" spans="1:5" ht="12.75">
      <c r="A20" s="36" t="s">
        <v>52</v>
      </c>
      <c r="E20" s="37" t="s">
        <v>1151</v>
      </c>
    </row>
    <row r="21" spans="1:5" ht="25.5">
      <c r="A21" t="s">
        <v>54</v>
      </c>
      <c r="E21" s="35" t="s">
        <v>122</v>
      </c>
    </row>
    <row r="22" spans="1:16" ht="12.75">
      <c r="A22" s="25" t="s">
        <v>45</v>
      </c>
      <c s="29" t="s">
        <v>33</v>
      </c>
      <c s="29" t="s">
        <v>813</v>
      </c>
      <c s="25" t="s">
        <v>814</v>
      </c>
      <c s="30" t="s">
        <v>815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63.75">
      <c r="A23" s="34" t="s">
        <v>50</v>
      </c>
      <c r="E23" s="35" t="s">
        <v>1152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55</v>
      </c>
    </row>
    <row r="26" spans="1:16" ht="12.75">
      <c r="A26" s="25" t="s">
        <v>45</v>
      </c>
      <c s="29" t="s">
        <v>35</v>
      </c>
      <c s="29" t="s">
        <v>817</v>
      </c>
      <c s="25" t="s">
        <v>814</v>
      </c>
      <c s="30" t="s">
        <v>818</v>
      </c>
      <c s="31" t="s">
        <v>178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68</v>
      </c>
    </row>
    <row r="29" spans="1:5" ht="12.75">
      <c r="A29" t="s">
        <v>54</v>
      </c>
      <c r="E29" s="35" t="s">
        <v>55</v>
      </c>
    </row>
    <row r="30" spans="1:16" ht="12.75">
      <c r="A30" s="25" t="s">
        <v>45</v>
      </c>
      <c s="29" t="s">
        <v>37</v>
      </c>
      <c s="29" t="s">
        <v>448</v>
      </c>
      <c s="25" t="s">
        <v>47</v>
      </c>
      <c s="30" t="s">
        <v>449</v>
      </c>
      <c s="31" t="s">
        <v>100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819</v>
      </c>
    </row>
    <row r="32" spans="1:5" ht="12.75">
      <c r="A32" s="36" t="s">
        <v>52</v>
      </c>
      <c r="E32" s="37" t="s">
        <v>68</v>
      </c>
    </row>
    <row r="33" spans="1:5" ht="51">
      <c r="A33" t="s">
        <v>54</v>
      </c>
      <c r="E33" s="35" t="s">
        <v>450</v>
      </c>
    </row>
    <row r="34" spans="1:18" ht="12.75" customHeight="1">
      <c r="A34" s="6" t="s">
        <v>43</v>
      </c>
      <c s="6"/>
      <c s="42" t="s">
        <v>29</v>
      </c>
      <c s="6"/>
      <c s="27" t="s">
        <v>135</v>
      </c>
      <c s="6"/>
      <c s="6"/>
      <c s="6"/>
      <c s="43">
        <f>0+Q34</f>
      </c>
      <c r="O34">
        <f>0+R34</f>
      </c>
      <c r="Q34">
        <f>0+I35+I39+I43+I47+I51+I55+I59+I63+I67+I71+I75+I79+I83+I87+I91+I95+I99</f>
      </c>
      <c>
        <f>0+O35+O39+O43+O47+O51+O55+O59+O63+O67+O71+O75+O79+O83+O87+O91+O95+O99</f>
      </c>
    </row>
    <row r="35" spans="1:16" ht="12.75">
      <c r="A35" s="25" t="s">
        <v>45</v>
      </c>
      <c s="29" t="s">
        <v>87</v>
      </c>
      <c s="29" t="s">
        <v>820</v>
      </c>
      <c s="25" t="s">
        <v>47</v>
      </c>
      <c s="30" t="s">
        <v>821</v>
      </c>
      <c s="31" t="s">
        <v>178</v>
      </c>
      <c s="32">
        <v>331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822</v>
      </c>
    </row>
    <row r="37" spans="1:5" ht="25.5">
      <c r="A37" s="36" t="s">
        <v>52</v>
      </c>
      <c r="E37" s="37" t="s">
        <v>1153</v>
      </c>
    </row>
    <row r="38" spans="1:5" ht="38.25">
      <c r="A38" t="s">
        <v>54</v>
      </c>
      <c r="E38" s="35" t="s">
        <v>824</v>
      </c>
    </row>
    <row r="39" spans="1:16" ht="25.5">
      <c r="A39" s="25" t="s">
        <v>45</v>
      </c>
      <c s="29" t="s">
        <v>89</v>
      </c>
      <c s="29" t="s">
        <v>830</v>
      </c>
      <c s="25" t="s">
        <v>47</v>
      </c>
      <c s="30" t="s">
        <v>831</v>
      </c>
      <c s="31" t="s">
        <v>131</v>
      </c>
      <c s="32">
        <v>52.8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832</v>
      </c>
    </row>
    <row r="41" spans="1:5" ht="12.75">
      <c r="A41" s="36" t="s">
        <v>52</v>
      </c>
      <c r="E41" s="37" t="s">
        <v>1154</v>
      </c>
    </row>
    <row r="42" spans="1:5" ht="63.75">
      <c r="A42" t="s">
        <v>54</v>
      </c>
      <c r="E42" s="35" t="s">
        <v>834</v>
      </c>
    </row>
    <row r="43" spans="1:16" ht="25.5">
      <c r="A43" s="25" t="s">
        <v>45</v>
      </c>
      <c s="29" t="s">
        <v>40</v>
      </c>
      <c s="29" t="s">
        <v>136</v>
      </c>
      <c s="25" t="s">
        <v>47</v>
      </c>
      <c s="30" t="s">
        <v>137</v>
      </c>
      <c s="31" t="s">
        <v>131</v>
      </c>
      <c s="32">
        <v>74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1155</v>
      </c>
    </row>
    <row r="45" spans="1:5" ht="38.25">
      <c r="A45" s="36" t="s">
        <v>52</v>
      </c>
      <c r="E45" s="37" t="s">
        <v>1156</v>
      </c>
    </row>
    <row r="46" spans="1:5" ht="63.75">
      <c r="A46" t="s">
        <v>54</v>
      </c>
      <c r="E46" s="35" t="s">
        <v>140</v>
      </c>
    </row>
    <row r="47" spans="1:16" ht="12.75">
      <c r="A47" s="25" t="s">
        <v>45</v>
      </c>
      <c s="29" t="s">
        <v>42</v>
      </c>
      <c s="29" t="s">
        <v>141</v>
      </c>
      <c s="25" t="s">
        <v>47</v>
      </c>
      <c s="30" t="s">
        <v>142</v>
      </c>
      <c s="31" t="s">
        <v>131</v>
      </c>
      <c s="32">
        <v>29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1157</v>
      </c>
    </row>
    <row r="49" spans="1:5" ht="25.5">
      <c r="A49" s="36" t="s">
        <v>52</v>
      </c>
      <c r="E49" s="37" t="s">
        <v>1158</v>
      </c>
    </row>
    <row r="50" spans="1:5" ht="63.75">
      <c r="A50" t="s">
        <v>54</v>
      </c>
      <c r="E50" s="35" t="s">
        <v>140</v>
      </c>
    </row>
    <row r="51" spans="1:16" ht="25.5">
      <c r="A51" s="25" t="s">
        <v>45</v>
      </c>
      <c s="29" t="s">
        <v>105</v>
      </c>
      <c s="29" t="s">
        <v>796</v>
      </c>
      <c s="25" t="s">
        <v>47</v>
      </c>
      <c s="30" t="s">
        <v>797</v>
      </c>
      <c s="31" t="s">
        <v>131</v>
      </c>
      <c s="32">
        <v>270.75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798</v>
      </c>
    </row>
    <row r="53" spans="1:5" ht="76.5">
      <c r="A53" s="36" t="s">
        <v>52</v>
      </c>
      <c r="E53" s="37" t="s">
        <v>1159</v>
      </c>
    </row>
    <row r="54" spans="1:5" ht="63.75">
      <c r="A54" t="s">
        <v>54</v>
      </c>
      <c r="E54" s="35" t="s">
        <v>140</v>
      </c>
    </row>
    <row r="55" spans="1:16" ht="25.5">
      <c r="A55" s="25" t="s">
        <v>45</v>
      </c>
      <c s="29" t="s">
        <v>110</v>
      </c>
      <c s="29" t="s">
        <v>836</v>
      </c>
      <c s="25" t="s">
        <v>47</v>
      </c>
      <c s="30" t="s">
        <v>837</v>
      </c>
      <c s="31" t="s">
        <v>131</v>
      </c>
      <c s="32">
        <v>50.094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38.25">
      <c r="A56" s="34" t="s">
        <v>50</v>
      </c>
      <c r="E56" s="35" t="s">
        <v>838</v>
      </c>
    </row>
    <row r="57" spans="1:5" ht="25.5">
      <c r="A57" s="36" t="s">
        <v>52</v>
      </c>
      <c r="E57" s="37" t="s">
        <v>1160</v>
      </c>
    </row>
    <row r="58" spans="1:5" ht="63.75">
      <c r="A58" t="s">
        <v>54</v>
      </c>
      <c r="E58" s="35" t="s">
        <v>140</v>
      </c>
    </row>
    <row r="59" spans="1:16" ht="12.75">
      <c r="A59" s="25" t="s">
        <v>45</v>
      </c>
      <c s="29" t="s">
        <v>173</v>
      </c>
      <c s="29" t="s">
        <v>158</v>
      </c>
      <c s="25" t="s">
        <v>47</v>
      </c>
      <c s="30" t="s">
        <v>159</v>
      </c>
      <c s="31" t="s">
        <v>151</v>
      </c>
      <c s="32">
        <v>39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840</v>
      </c>
    </row>
    <row r="61" spans="1:5" ht="25.5">
      <c r="A61" s="36" t="s">
        <v>52</v>
      </c>
      <c r="E61" s="37" t="s">
        <v>1161</v>
      </c>
    </row>
    <row r="62" spans="1:5" ht="25.5">
      <c r="A62" t="s">
        <v>54</v>
      </c>
      <c r="E62" s="35" t="s">
        <v>162</v>
      </c>
    </row>
    <row r="63" spans="1:16" ht="12.75">
      <c r="A63" s="25" t="s">
        <v>45</v>
      </c>
      <c s="29" t="s">
        <v>175</v>
      </c>
      <c s="29" t="s">
        <v>847</v>
      </c>
      <c s="25" t="s">
        <v>47</v>
      </c>
      <c s="30" t="s">
        <v>848</v>
      </c>
      <c s="31" t="s">
        <v>131</v>
      </c>
      <c s="32">
        <v>118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849</v>
      </c>
    </row>
    <row r="65" spans="1:5" ht="38.25">
      <c r="A65" s="36" t="s">
        <v>52</v>
      </c>
      <c r="E65" s="37" t="s">
        <v>1162</v>
      </c>
    </row>
    <row r="66" spans="1:5" ht="25.5">
      <c r="A66" t="s">
        <v>54</v>
      </c>
      <c r="E66" s="35" t="s">
        <v>851</v>
      </c>
    </row>
    <row r="67" spans="1:16" ht="12.75">
      <c r="A67" s="25" t="s">
        <v>45</v>
      </c>
      <c s="29" t="s">
        <v>182</v>
      </c>
      <c s="29" t="s">
        <v>163</v>
      </c>
      <c s="25" t="s">
        <v>78</v>
      </c>
      <c s="30" t="s">
        <v>164</v>
      </c>
      <c s="31" t="s">
        <v>131</v>
      </c>
      <c s="32">
        <v>142.1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852</v>
      </c>
    </row>
    <row r="69" spans="1:5" ht="102">
      <c r="A69" s="36" t="s">
        <v>52</v>
      </c>
      <c r="E69" s="37" t="s">
        <v>1163</v>
      </c>
    </row>
    <row r="70" spans="1:5" ht="382.5">
      <c r="A70" t="s">
        <v>54</v>
      </c>
      <c r="E70" s="35" t="s">
        <v>167</v>
      </c>
    </row>
    <row r="71" spans="1:16" ht="12.75">
      <c r="A71" s="25" t="s">
        <v>45</v>
      </c>
      <c s="29" t="s">
        <v>188</v>
      </c>
      <c s="29" t="s">
        <v>163</v>
      </c>
      <c s="25" t="s">
        <v>81</v>
      </c>
      <c s="30" t="s">
        <v>164</v>
      </c>
      <c s="31" t="s">
        <v>131</v>
      </c>
      <c s="32">
        <v>24.65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854</v>
      </c>
    </row>
    <row r="73" spans="1:5" ht="114.75">
      <c r="A73" s="36" t="s">
        <v>52</v>
      </c>
      <c r="E73" s="37" t="s">
        <v>1164</v>
      </c>
    </row>
    <row r="74" spans="1:5" ht="382.5">
      <c r="A74" t="s">
        <v>54</v>
      </c>
      <c r="E74" s="35" t="s">
        <v>167</v>
      </c>
    </row>
    <row r="75" spans="1:16" ht="12.75">
      <c r="A75" s="25" t="s">
        <v>45</v>
      </c>
      <c s="29" t="s">
        <v>192</v>
      </c>
      <c s="29" t="s">
        <v>168</v>
      </c>
      <c s="25" t="s">
        <v>47</v>
      </c>
      <c s="30" t="s">
        <v>169</v>
      </c>
      <c s="31" t="s">
        <v>131</v>
      </c>
      <c s="32">
        <v>118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856</v>
      </c>
    </row>
    <row r="77" spans="1:5" ht="12.75">
      <c r="A77" s="36" t="s">
        <v>52</v>
      </c>
      <c r="E77" s="37" t="s">
        <v>1165</v>
      </c>
    </row>
    <row r="78" spans="1:5" ht="318.75">
      <c r="A78" t="s">
        <v>54</v>
      </c>
      <c r="E78" s="35" t="s">
        <v>172</v>
      </c>
    </row>
    <row r="79" spans="1:16" ht="12.75">
      <c r="A79" s="25" t="s">
        <v>45</v>
      </c>
      <c s="29" t="s">
        <v>198</v>
      </c>
      <c s="29" t="s">
        <v>858</v>
      </c>
      <c s="25" t="s">
        <v>47</v>
      </c>
      <c s="30" t="s">
        <v>859</v>
      </c>
      <c s="31" t="s">
        <v>151</v>
      </c>
      <c s="32">
        <v>110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860</v>
      </c>
    </row>
    <row r="81" spans="1:5" ht="25.5">
      <c r="A81" s="36" t="s">
        <v>52</v>
      </c>
      <c r="E81" s="37" t="s">
        <v>1166</v>
      </c>
    </row>
    <row r="82" spans="1:5" ht="63.75">
      <c r="A82" t="s">
        <v>54</v>
      </c>
      <c r="E82" s="35" t="s">
        <v>181</v>
      </c>
    </row>
    <row r="83" spans="1:16" ht="12.75">
      <c r="A83" s="25" t="s">
        <v>45</v>
      </c>
      <c s="29" t="s">
        <v>204</v>
      </c>
      <c s="29" t="s">
        <v>199</v>
      </c>
      <c s="25" t="s">
        <v>47</v>
      </c>
      <c s="30" t="s">
        <v>200</v>
      </c>
      <c s="31" t="s">
        <v>131</v>
      </c>
      <c s="32">
        <v>118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862</v>
      </c>
    </row>
    <row r="85" spans="1:5" ht="12.75">
      <c r="A85" s="36" t="s">
        <v>52</v>
      </c>
      <c r="E85" s="37" t="s">
        <v>1167</v>
      </c>
    </row>
    <row r="86" spans="1:5" ht="191.25">
      <c r="A86" t="s">
        <v>54</v>
      </c>
      <c r="E86" s="35" t="s">
        <v>864</v>
      </c>
    </row>
    <row r="87" spans="1:16" ht="12.75">
      <c r="A87" s="25" t="s">
        <v>45</v>
      </c>
      <c s="29" t="s">
        <v>210</v>
      </c>
      <c s="29" t="s">
        <v>468</v>
      </c>
      <c s="25" t="s">
        <v>47</v>
      </c>
      <c s="30" t="s">
        <v>469</v>
      </c>
      <c s="31" t="s">
        <v>131</v>
      </c>
      <c s="32">
        <v>72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865</v>
      </c>
    </row>
    <row r="89" spans="1:5" ht="51">
      <c r="A89" s="36" t="s">
        <v>52</v>
      </c>
      <c r="E89" s="37" t="s">
        <v>866</v>
      </c>
    </row>
    <row r="90" spans="1:5" ht="293.25">
      <c r="A90" t="s">
        <v>54</v>
      </c>
      <c r="E90" s="35" t="s">
        <v>472</v>
      </c>
    </row>
    <row r="91" spans="1:16" ht="12.75">
      <c r="A91" s="25" t="s">
        <v>45</v>
      </c>
      <c s="29" t="s">
        <v>216</v>
      </c>
      <c s="29" t="s">
        <v>223</v>
      </c>
      <c s="25" t="s">
        <v>47</v>
      </c>
      <c s="30" t="s">
        <v>224</v>
      </c>
      <c s="31" t="s">
        <v>178</v>
      </c>
      <c s="32">
        <v>831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14.75">
      <c r="A93" s="36" t="s">
        <v>52</v>
      </c>
      <c r="E93" s="37" t="s">
        <v>1168</v>
      </c>
    </row>
    <row r="94" spans="1:5" ht="38.25">
      <c r="A94" t="s">
        <v>54</v>
      </c>
      <c r="E94" s="35" t="s">
        <v>226</v>
      </c>
    </row>
    <row r="95" spans="1:16" ht="12.75">
      <c r="A95" s="25" t="s">
        <v>45</v>
      </c>
      <c s="29" t="s">
        <v>222</v>
      </c>
      <c s="29" t="s">
        <v>868</v>
      </c>
      <c s="25" t="s">
        <v>47</v>
      </c>
      <c s="30" t="s">
        <v>869</v>
      </c>
      <c s="31" t="s">
        <v>131</v>
      </c>
      <c s="32">
        <v>118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870</v>
      </c>
    </row>
    <row r="97" spans="1:5" ht="38.25">
      <c r="A97" s="36" t="s">
        <v>52</v>
      </c>
      <c r="E97" s="37" t="s">
        <v>1162</v>
      </c>
    </row>
    <row r="98" spans="1:5" ht="38.25">
      <c r="A98" t="s">
        <v>54</v>
      </c>
      <c r="E98" s="35" t="s">
        <v>871</v>
      </c>
    </row>
    <row r="99" spans="1:16" ht="12.75">
      <c r="A99" s="25" t="s">
        <v>45</v>
      </c>
      <c s="29" t="s">
        <v>227</v>
      </c>
      <c s="29" t="s">
        <v>872</v>
      </c>
      <c s="25" t="s">
        <v>47</v>
      </c>
      <c s="30" t="s">
        <v>873</v>
      </c>
      <c s="31" t="s">
        <v>178</v>
      </c>
      <c s="32">
        <v>590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874</v>
      </c>
    </row>
    <row r="101" spans="1:5" ht="25.5">
      <c r="A101" s="36" t="s">
        <v>52</v>
      </c>
      <c r="E101" s="37" t="s">
        <v>1169</v>
      </c>
    </row>
    <row r="102" spans="1:5" ht="38.25">
      <c r="A102" t="s">
        <v>54</v>
      </c>
      <c r="E102" s="35" t="s">
        <v>876</v>
      </c>
    </row>
    <row r="103" spans="1:18" ht="12.75" customHeight="1">
      <c r="A103" s="6" t="s">
        <v>43</v>
      </c>
      <c s="6"/>
      <c s="42" t="s">
        <v>23</v>
      </c>
      <c s="6"/>
      <c s="27" t="s">
        <v>233</v>
      </c>
      <c s="6"/>
      <c s="6"/>
      <c s="6"/>
      <c s="43">
        <f>0+Q103</f>
      </c>
      <c r="O103">
        <f>0+R103</f>
      </c>
      <c r="Q103">
        <f>0+I104+I108</f>
      </c>
      <c>
        <f>0+O104+O108</f>
      </c>
    </row>
    <row r="104" spans="1:16" ht="12.75">
      <c r="A104" s="25" t="s">
        <v>45</v>
      </c>
      <c s="29" t="s">
        <v>234</v>
      </c>
      <c s="29" t="s">
        <v>241</v>
      </c>
      <c s="25" t="s">
        <v>47</v>
      </c>
      <c s="30" t="s">
        <v>242</v>
      </c>
      <c s="31" t="s">
        <v>178</v>
      </c>
      <c s="32">
        <v>717.75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877</v>
      </c>
    </row>
    <row r="106" spans="1:5" ht="76.5">
      <c r="A106" s="36" t="s">
        <v>52</v>
      </c>
      <c r="E106" s="37" t="s">
        <v>1170</v>
      </c>
    </row>
    <row r="107" spans="1:5" ht="51">
      <c r="A107" t="s">
        <v>54</v>
      </c>
      <c r="E107" s="35" t="s">
        <v>244</v>
      </c>
    </row>
    <row r="108" spans="1:16" ht="12.75">
      <c r="A108" s="25" t="s">
        <v>45</v>
      </c>
      <c s="29" t="s">
        <v>240</v>
      </c>
      <c s="29" t="s">
        <v>879</v>
      </c>
      <c s="25" t="s">
        <v>47</v>
      </c>
      <c s="30" t="s">
        <v>880</v>
      </c>
      <c s="31" t="s">
        <v>131</v>
      </c>
      <c s="32">
        <v>40.5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881</v>
      </c>
    </row>
    <row r="110" spans="1:5" ht="51">
      <c r="A110" s="36" t="s">
        <v>52</v>
      </c>
      <c r="E110" s="37" t="s">
        <v>1171</v>
      </c>
    </row>
    <row r="111" spans="1:5" ht="229.5">
      <c r="A111" t="s">
        <v>54</v>
      </c>
      <c r="E111" s="35" t="s">
        <v>883</v>
      </c>
    </row>
    <row r="112" spans="1:18" ht="12.75" customHeight="1">
      <c r="A112" s="6" t="s">
        <v>43</v>
      </c>
      <c s="6"/>
      <c s="42" t="s">
        <v>22</v>
      </c>
      <c s="6"/>
      <c s="27" t="s">
        <v>251</v>
      </c>
      <c s="6"/>
      <c s="6"/>
      <c s="6"/>
      <c s="43">
        <f>0+Q112</f>
      </c>
      <c r="O112">
        <f>0+R112</f>
      </c>
      <c r="Q112">
        <f>0+I113+I117</f>
      </c>
      <c>
        <f>0+O113+O117</f>
      </c>
    </row>
    <row r="113" spans="1:16" ht="12.75">
      <c r="A113" s="25" t="s">
        <v>45</v>
      </c>
      <c s="29" t="s">
        <v>245</v>
      </c>
      <c s="29" t="s">
        <v>884</v>
      </c>
      <c s="25" t="s">
        <v>47</v>
      </c>
      <c s="30" t="s">
        <v>885</v>
      </c>
      <c s="31" t="s">
        <v>131</v>
      </c>
      <c s="32">
        <v>140.52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886</v>
      </c>
    </row>
    <row r="115" spans="1:5" ht="38.25">
      <c r="A115" s="36" t="s">
        <v>52</v>
      </c>
      <c r="E115" s="37" t="s">
        <v>1172</v>
      </c>
    </row>
    <row r="116" spans="1:5" ht="51">
      <c r="A116" t="s">
        <v>54</v>
      </c>
      <c r="E116" s="35" t="s">
        <v>888</v>
      </c>
    </row>
    <row r="117" spans="1:16" ht="12.75">
      <c r="A117" s="25" t="s">
        <v>45</v>
      </c>
      <c s="29" t="s">
        <v>252</v>
      </c>
      <c s="29" t="s">
        <v>889</v>
      </c>
      <c s="25" t="s">
        <v>47</v>
      </c>
      <c s="30" t="s">
        <v>890</v>
      </c>
      <c s="31" t="s">
        <v>119</v>
      </c>
      <c s="32">
        <v>16.94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50</v>
      </c>
      <c r="E118" s="35" t="s">
        <v>891</v>
      </c>
    </row>
    <row r="119" spans="1:5" ht="25.5">
      <c r="A119" s="36" t="s">
        <v>52</v>
      </c>
      <c r="E119" s="37" t="s">
        <v>892</v>
      </c>
    </row>
    <row r="120" spans="1:5" ht="409.5">
      <c r="A120" t="s">
        <v>54</v>
      </c>
      <c r="E120" s="35" t="s">
        <v>893</v>
      </c>
    </row>
    <row r="121" spans="1:18" ht="12.75" customHeight="1">
      <c r="A121" s="6" t="s">
        <v>43</v>
      </c>
      <c s="6"/>
      <c s="42" t="s">
        <v>33</v>
      </c>
      <c s="6"/>
      <c s="27" t="s">
        <v>259</v>
      </c>
      <c s="6"/>
      <c s="6"/>
      <c s="6"/>
      <c s="43">
        <f>0+Q121</f>
      </c>
      <c r="O121">
        <f>0+R121</f>
      </c>
      <c r="Q121">
        <f>0+I122+I126+I130+I134+I138+I142</f>
      </c>
      <c>
        <f>0+O122+O126+O130+O134+O138+O142</f>
      </c>
    </row>
    <row r="122" spans="1:16" ht="12.75">
      <c r="A122" s="25" t="s">
        <v>45</v>
      </c>
      <c s="29" t="s">
        <v>260</v>
      </c>
      <c s="29" t="s">
        <v>267</v>
      </c>
      <c s="25" t="s">
        <v>47</v>
      </c>
      <c s="30" t="s">
        <v>268</v>
      </c>
      <c s="31" t="s">
        <v>131</v>
      </c>
      <c s="32">
        <v>18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894</v>
      </c>
    </row>
    <row r="124" spans="1:5" ht="63.75">
      <c r="A124" s="36" t="s">
        <v>52</v>
      </c>
      <c r="E124" s="37" t="s">
        <v>895</v>
      </c>
    </row>
    <row r="125" spans="1:5" ht="38.25">
      <c r="A125" t="s">
        <v>54</v>
      </c>
      <c r="E125" s="35" t="s">
        <v>250</v>
      </c>
    </row>
    <row r="126" spans="1:16" ht="12.75">
      <c r="A126" s="25" t="s">
        <v>45</v>
      </c>
      <c s="29" t="s">
        <v>266</v>
      </c>
      <c s="29" t="s">
        <v>610</v>
      </c>
      <c s="25" t="s">
        <v>47</v>
      </c>
      <c s="30" t="s">
        <v>611</v>
      </c>
      <c s="31" t="s">
        <v>131</v>
      </c>
      <c s="32">
        <v>48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896</v>
      </c>
    </row>
    <row r="128" spans="1:5" ht="25.5">
      <c r="A128" s="36" t="s">
        <v>52</v>
      </c>
      <c r="E128" s="37" t="s">
        <v>1173</v>
      </c>
    </row>
    <row r="129" spans="1:5" ht="395.25">
      <c r="A129" t="s">
        <v>54</v>
      </c>
      <c r="E129" s="35" t="s">
        <v>562</v>
      </c>
    </row>
    <row r="130" spans="1:16" ht="25.5">
      <c r="A130" s="25" t="s">
        <v>45</v>
      </c>
      <c s="29" t="s">
        <v>272</v>
      </c>
      <c s="29" t="s">
        <v>618</v>
      </c>
      <c s="25" t="s">
        <v>78</v>
      </c>
      <c s="30" t="s">
        <v>619</v>
      </c>
      <c s="31" t="s">
        <v>131</v>
      </c>
      <c s="32">
        <v>15.725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25.5">
      <c r="A131" s="34" t="s">
        <v>50</v>
      </c>
      <c r="E131" s="35" t="s">
        <v>1174</v>
      </c>
    </row>
    <row r="132" spans="1:5" ht="63.75">
      <c r="A132" s="36" t="s">
        <v>52</v>
      </c>
      <c r="E132" s="37" t="s">
        <v>1175</v>
      </c>
    </row>
    <row r="133" spans="1:5" ht="38.25">
      <c r="A133" t="s">
        <v>54</v>
      </c>
      <c r="E133" s="35" t="s">
        <v>250</v>
      </c>
    </row>
    <row r="134" spans="1:16" ht="25.5">
      <c r="A134" s="25" t="s">
        <v>45</v>
      </c>
      <c s="29" t="s">
        <v>278</v>
      </c>
      <c s="29" t="s">
        <v>618</v>
      </c>
      <c s="25" t="s">
        <v>81</v>
      </c>
      <c s="30" t="s">
        <v>619</v>
      </c>
      <c s="31" t="s">
        <v>131</v>
      </c>
      <c s="32">
        <v>17.85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25.5">
      <c r="A135" s="34" t="s">
        <v>50</v>
      </c>
      <c r="E135" s="35" t="s">
        <v>1176</v>
      </c>
    </row>
    <row r="136" spans="1:5" ht="89.25">
      <c r="A136" s="36" t="s">
        <v>52</v>
      </c>
      <c r="E136" s="37" t="s">
        <v>1177</v>
      </c>
    </row>
    <row r="137" spans="1:5" ht="38.25">
      <c r="A137" t="s">
        <v>54</v>
      </c>
      <c r="E137" s="35" t="s">
        <v>250</v>
      </c>
    </row>
    <row r="138" spans="1:16" ht="12.75">
      <c r="A138" s="25" t="s">
        <v>45</v>
      </c>
      <c s="29" t="s">
        <v>283</v>
      </c>
      <c s="29" t="s">
        <v>622</v>
      </c>
      <c s="25" t="s">
        <v>47</v>
      </c>
      <c s="30" t="s">
        <v>623</v>
      </c>
      <c s="31" t="s">
        <v>131</v>
      </c>
      <c s="32">
        <v>24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38.25">
      <c r="A139" s="34" t="s">
        <v>50</v>
      </c>
      <c r="E139" s="35" t="s">
        <v>902</v>
      </c>
    </row>
    <row r="140" spans="1:5" ht="38.25">
      <c r="A140" s="36" t="s">
        <v>52</v>
      </c>
      <c r="E140" s="37" t="s">
        <v>903</v>
      </c>
    </row>
    <row r="141" spans="1:5" ht="51">
      <c r="A141" t="s">
        <v>54</v>
      </c>
      <c r="E141" s="35" t="s">
        <v>626</v>
      </c>
    </row>
    <row r="142" spans="1:16" ht="12.75">
      <c r="A142" s="25" t="s">
        <v>45</v>
      </c>
      <c s="29" t="s">
        <v>288</v>
      </c>
      <c s="29" t="s">
        <v>904</v>
      </c>
      <c s="25" t="s">
        <v>47</v>
      </c>
      <c s="30" t="s">
        <v>905</v>
      </c>
      <c s="31" t="s">
        <v>131</v>
      </c>
      <c s="32">
        <v>52.8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25.5">
      <c r="A143" s="34" t="s">
        <v>50</v>
      </c>
      <c r="E143" s="35" t="s">
        <v>906</v>
      </c>
    </row>
    <row r="144" spans="1:5" ht="38.25">
      <c r="A144" s="36" t="s">
        <v>52</v>
      </c>
      <c r="E144" s="37" t="s">
        <v>1178</v>
      </c>
    </row>
    <row r="145" spans="1:5" ht="51">
      <c r="A145" t="s">
        <v>54</v>
      </c>
      <c r="E145" s="35" t="s">
        <v>908</v>
      </c>
    </row>
    <row r="146" spans="1:18" ht="12.75" customHeight="1">
      <c r="A146" s="6" t="s">
        <v>43</v>
      </c>
      <c s="6"/>
      <c s="42" t="s">
        <v>35</v>
      </c>
      <c s="6"/>
      <c s="27" t="s">
        <v>271</v>
      </c>
      <c s="6"/>
      <c s="6"/>
      <c s="6"/>
      <c s="43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25" t="s">
        <v>45</v>
      </c>
      <c s="29" t="s">
        <v>294</v>
      </c>
      <c s="29" t="s">
        <v>273</v>
      </c>
      <c s="25" t="s">
        <v>47</v>
      </c>
      <c s="30" t="s">
        <v>274</v>
      </c>
      <c s="31" t="s">
        <v>131</v>
      </c>
      <c s="32">
        <v>185.25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909</v>
      </c>
    </row>
    <row r="149" spans="1:5" ht="63.75">
      <c r="A149" s="36" t="s">
        <v>52</v>
      </c>
      <c r="E149" s="37" t="s">
        <v>1179</v>
      </c>
    </row>
    <row r="150" spans="1:5" ht="51">
      <c r="A150" t="s">
        <v>54</v>
      </c>
      <c r="E150" s="35" t="s">
        <v>277</v>
      </c>
    </row>
    <row r="151" spans="1:16" ht="12.75">
      <c r="A151" s="25" t="s">
        <v>45</v>
      </c>
      <c s="29" t="s">
        <v>299</v>
      </c>
      <c s="29" t="s">
        <v>911</v>
      </c>
      <c s="25" t="s">
        <v>47</v>
      </c>
      <c s="30" t="s">
        <v>912</v>
      </c>
      <c s="31" t="s">
        <v>178</v>
      </c>
      <c s="32">
        <v>293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913</v>
      </c>
    </row>
    <row r="153" spans="1:5" ht="51">
      <c r="A153" s="36" t="s">
        <v>52</v>
      </c>
      <c r="E153" s="37" t="s">
        <v>1180</v>
      </c>
    </row>
    <row r="154" spans="1:5" ht="38.25">
      <c r="A154" t="s">
        <v>54</v>
      </c>
      <c r="E154" s="35" t="s">
        <v>287</v>
      </c>
    </row>
    <row r="155" spans="1:16" ht="12.75">
      <c r="A155" s="25" t="s">
        <v>45</v>
      </c>
      <c s="29" t="s">
        <v>305</v>
      </c>
      <c s="29" t="s">
        <v>295</v>
      </c>
      <c s="25" t="s">
        <v>47</v>
      </c>
      <c s="30" t="s">
        <v>296</v>
      </c>
      <c s="31" t="s">
        <v>178</v>
      </c>
      <c s="32">
        <v>396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47</v>
      </c>
    </row>
    <row r="157" spans="1:5" ht="12.75">
      <c r="A157" s="36" t="s">
        <v>52</v>
      </c>
      <c r="E157" s="37" t="s">
        <v>1181</v>
      </c>
    </row>
    <row r="158" spans="1:5" ht="51">
      <c r="A158" t="s">
        <v>54</v>
      </c>
      <c r="E158" s="35" t="s">
        <v>293</v>
      </c>
    </row>
    <row r="159" spans="1:16" ht="12.75">
      <c r="A159" s="25" t="s">
        <v>45</v>
      </c>
      <c s="29" t="s">
        <v>311</v>
      </c>
      <c s="29" t="s">
        <v>916</v>
      </c>
      <c s="25" t="s">
        <v>47</v>
      </c>
      <c s="30" t="s">
        <v>917</v>
      </c>
      <c s="31" t="s">
        <v>178</v>
      </c>
      <c s="32">
        <v>396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918</v>
      </c>
    </row>
    <row r="161" spans="1:5" ht="25.5">
      <c r="A161" s="36" t="s">
        <v>52</v>
      </c>
      <c r="E161" s="37" t="s">
        <v>1182</v>
      </c>
    </row>
    <row r="162" spans="1:5" ht="140.25">
      <c r="A162" t="s">
        <v>54</v>
      </c>
      <c r="E162" s="35" t="s">
        <v>310</v>
      </c>
    </row>
    <row r="163" spans="1:16" ht="12.75">
      <c r="A163" s="25" t="s">
        <v>45</v>
      </c>
      <c s="29" t="s">
        <v>316</v>
      </c>
      <c s="29" t="s">
        <v>920</v>
      </c>
      <c s="25" t="s">
        <v>47</v>
      </c>
      <c s="30" t="s">
        <v>921</v>
      </c>
      <c s="31" t="s">
        <v>178</v>
      </c>
      <c s="32">
        <v>455.4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922</v>
      </c>
    </row>
    <row r="165" spans="1:5" ht="38.25">
      <c r="A165" s="36" t="s">
        <v>52</v>
      </c>
      <c r="E165" s="37" t="s">
        <v>1183</v>
      </c>
    </row>
    <row r="166" spans="1:5" ht="140.25">
      <c r="A166" t="s">
        <v>54</v>
      </c>
      <c r="E166" s="35" t="s">
        <v>310</v>
      </c>
    </row>
    <row r="167" spans="1:16" ht="12.75">
      <c r="A167" s="25" t="s">
        <v>45</v>
      </c>
      <c s="29" t="s">
        <v>321</v>
      </c>
      <c s="29" t="s">
        <v>804</v>
      </c>
      <c s="25" t="s">
        <v>47</v>
      </c>
      <c s="30" t="s">
        <v>805</v>
      </c>
      <c s="31" t="s">
        <v>178</v>
      </c>
      <c s="32">
        <v>570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25.5">
      <c r="A168" s="34" t="s">
        <v>50</v>
      </c>
      <c r="E168" s="35" t="s">
        <v>924</v>
      </c>
    </row>
    <row r="169" spans="1:5" ht="51">
      <c r="A169" s="36" t="s">
        <v>52</v>
      </c>
      <c r="E169" s="37" t="s">
        <v>1184</v>
      </c>
    </row>
    <row r="170" spans="1:5" ht="153">
      <c r="A170" t="s">
        <v>54</v>
      </c>
      <c r="E170" s="35" t="s">
        <v>808</v>
      </c>
    </row>
    <row r="171" spans="1:18" ht="12.75" customHeight="1">
      <c r="A171" s="6" t="s">
        <v>43</v>
      </c>
      <c s="6"/>
      <c s="42" t="s">
        <v>40</v>
      </c>
      <c s="6"/>
      <c s="27" t="s">
        <v>350</v>
      </c>
      <c s="6"/>
      <c s="6"/>
      <c s="6"/>
      <c s="43">
        <f>0+Q171</f>
      </c>
      <c r="O171">
        <f>0+R171</f>
      </c>
      <c r="Q171">
        <f>0+I172+I176+I180+I184+I188+I192+I196+I200+I204+I208+I212+I216+I220+I224+I228+I232+I236+I240+I244+I248+I252+I256+I260</f>
      </c>
      <c>
        <f>0+O172+O176+O180+O184+O188+O192+O196+O200+O204+O208+O212+O216+O220+O224+O228+O232+O236+O240+O244+O248+O252+O256+O260</f>
      </c>
    </row>
    <row r="172" spans="1:16" ht="12.75">
      <c r="A172" s="25" t="s">
        <v>45</v>
      </c>
      <c s="29" t="s">
        <v>326</v>
      </c>
      <c s="29" t="s">
        <v>926</v>
      </c>
      <c s="25" t="s">
        <v>814</v>
      </c>
      <c s="30" t="s">
        <v>927</v>
      </c>
      <c s="31" t="s">
        <v>151</v>
      </c>
      <c s="32">
        <v>40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928</v>
      </c>
    </row>
    <row r="174" spans="1:5" ht="51">
      <c r="A174" s="36" t="s">
        <v>52</v>
      </c>
      <c r="E174" s="37" t="s">
        <v>929</v>
      </c>
    </row>
    <row r="175" spans="1:5" ht="76.5">
      <c r="A175" t="s">
        <v>54</v>
      </c>
      <c r="E175" s="35" t="s">
        <v>930</v>
      </c>
    </row>
    <row r="176" spans="1:16" ht="12.75">
      <c r="A176" s="25" t="s">
        <v>45</v>
      </c>
      <c s="29" t="s">
        <v>332</v>
      </c>
      <c s="29" t="s">
        <v>931</v>
      </c>
      <c s="25" t="s">
        <v>47</v>
      </c>
      <c s="30" t="s">
        <v>932</v>
      </c>
      <c s="31" t="s">
        <v>151</v>
      </c>
      <c s="32">
        <v>40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51">
      <c r="A178" s="36" t="s">
        <v>52</v>
      </c>
      <c r="E178" s="37" t="s">
        <v>929</v>
      </c>
    </row>
    <row r="179" spans="1:5" ht="38.25">
      <c r="A179" t="s">
        <v>54</v>
      </c>
      <c r="E179" s="35" t="s">
        <v>703</v>
      </c>
    </row>
    <row r="180" spans="1:16" ht="25.5">
      <c r="A180" s="25" t="s">
        <v>45</v>
      </c>
      <c s="29" t="s">
        <v>339</v>
      </c>
      <c s="29" t="s">
        <v>933</v>
      </c>
      <c s="25" t="s">
        <v>814</v>
      </c>
      <c s="30" t="s">
        <v>934</v>
      </c>
      <c s="31" t="s">
        <v>100</v>
      </c>
      <c s="32">
        <v>30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928</v>
      </c>
    </row>
    <row r="182" spans="1:5" ht="63.75">
      <c r="A182" s="36" t="s">
        <v>52</v>
      </c>
      <c r="E182" s="37" t="s">
        <v>935</v>
      </c>
    </row>
    <row r="183" spans="1:5" ht="38.25">
      <c r="A183" t="s">
        <v>54</v>
      </c>
      <c r="E183" s="35" t="s">
        <v>936</v>
      </c>
    </row>
    <row r="184" spans="1:16" ht="12.75">
      <c r="A184" s="25" t="s">
        <v>45</v>
      </c>
      <c s="29" t="s">
        <v>345</v>
      </c>
      <c s="29" t="s">
        <v>371</v>
      </c>
      <c s="25" t="s">
        <v>47</v>
      </c>
      <c s="30" t="s">
        <v>372</v>
      </c>
      <c s="31" t="s">
        <v>100</v>
      </c>
      <c s="32">
        <v>30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47</v>
      </c>
    </row>
    <row r="186" spans="1:5" ht="63.75">
      <c r="A186" s="36" t="s">
        <v>52</v>
      </c>
      <c r="E186" s="37" t="s">
        <v>937</v>
      </c>
    </row>
    <row r="187" spans="1:5" ht="25.5">
      <c r="A187" t="s">
        <v>54</v>
      </c>
      <c r="E187" s="35" t="s">
        <v>374</v>
      </c>
    </row>
    <row r="188" spans="1:16" ht="12.75">
      <c r="A188" s="25" t="s">
        <v>45</v>
      </c>
      <c s="29" t="s">
        <v>351</v>
      </c>
      <c s="29" t="s">
        <v>938</v>
      </c>
      <c s="25" t="s">
        <v>814</v>
      </c>
      <c s="30" t="s">
        <v>939</v>
      </c>
      <c s="31" t="s">
        <v>100</v>
      </c>
      <c s="32">
        <v>8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25.5">
      <c r="A189" s="34" t="s">
        <v>50</v>
      </c>
      <c r="E189" s="35" t="s">
        <v>940</v>
      </c>
    </row>
    <row r="190" spans="1:5" ht="63.75">
      <c r="A190" s="36" t="s">
        <v>52</v>
      </c>
      <c r="E190" s="37" t="s">
        <v>941</v>
      </c>
    </row>
    <row r="191" spans="1:5" ht="38.25">
      <c r="A191" t="s">
        <v>54</v>
      </c>
      <c r="E191" s="35" t="s">
        <v>942</v>
      </c>
    </row>
    <row r="192" spans="1:16" ht="12.75">
      <c r="A192" s="25" t="s">
        <v>45</v>
      </c>
      <c s="29" t="s">
        <v>356</v>
      </c>
      <c s="29" t="s">
        <v>943</v>
      </c>
      <c s="25" t="s">
        <v>47</v>
      </c>
      <c s="30" t="s">
        <v>944</v>
      </c>
      <c s="31" t="s">
        <v>100</v>
      </c>
      <c s="32">
        <v>8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47</v>
      </c>
    </row>
    <row r="194" spans="1:5" ht="63.75">
      <c r="A194" s="36" t="s">
        <v>52</v>
      </c>
      <c r="E194" s="37" t="s">
        <v>945</v>
      </c>
    </row>
    <row r="195" spans="1:5" ht="25.5">
      <c r="A195" t="s">
        <v>54</v>
      </c>
      <c r="E195" s="35" t="s">
        <v>374</v>
      </c>
    </row>
    <row r="196" spans="1:16" ht="12.75">
      <c r="A196" s="25" t="s">
        <v>45</v>
      </c>
      <c s="29" t="s">
        <v>362</v>
      </c>
      <c s="29" t="s">
        <v>946</v>
      </c>
      <c s="25" t="s">
        <v>47</v>
      </c>
      <c s="30" t="s">
        <v>947</v>
      </c>
      <c s="31" t="s">
        <v>178</v>
      </c>
      <c s="32">
        <v>42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47</v>
      </c>
    </row>
    <row r="198" spans="1:5" ht="38.25">
      <c r="A198" s="36" t="s">
        <v>52</v>
      </c>
      <c r="E198" s="37" t="s">
        <v>948</v>
      </c>
    </row>
    <row r="199" spans="1:5" ht="38.25">
      <c r="A199" t="s">
        <v>54</v>
      </c>
      <c r="E199" s="35" t="s">
        <v>949</v>
      </c>
    </row>
    <row r="200" spans="1:16" ht="12.75">
      <c r="A200" s="25" t="s">
        <v>45</v>
      </c>
      <c s="29" t="s">
        <v>367</v>
      </c>
      <c s="29" t="s">
        <v>950</v>
      </c>
      <c s="25" t="s">
        <v>47</v>
      </c>
      <c s="30" t="s">
        <v>951</v>
      </c>
      <c s="31" t="s">
        <v>178</v>
      </c>
      <c s="32">
        <v>14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47</v>
      </c>
    </row>
    <row r="202" spans="1:5" ht="25.5">
      <c r="A202" s="36" t="s">
        <v>52</v>
      </c>
      <c r="E202" s="37" t="s">
        <v>952</v>
      </c>
    </row>
    <row r="203" spans="1:5" ht="25.5">
      <c r="A203" t="s">
        <v>54</v>
      </c>
      <c r="E203" s="35" t="s">
        <v>953</v>
      </c>
    </row>
    <row r="204" spans="1:16" ht="12.75">
      <c r="A204" s="25" t="s">
        <v>45</v>
      </c>
      <c s="29" t="s">
        <v>370</v>
      </c>
      <c s="29" t="s">
        <v>954</v>
      </c>
      <c s="25" t="s">
        <v>814</v>
      </c>
      <c s="30" t="s">
        <v>955</v>
      </c>
      <c s="31" t="s">
        <v>100</v>
      </c>
      <c s="32">
        <v>2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25.5">
      <c r="A205" s="34" t="s">
        <v>50</v>
      </c>
      <c r="E205" s="35" t="s">
        <v>956</v>
      </c>
    </row>
    <row r="206" spans="1:5" ht="25.5">
      <c r="A206" s="36" t="s">
        <v>52</v>
      </c>
      <c r="E206" s="37" t="s">
        <v>957</v>
      </c>
    </row>
    <row r="207" spans="1:5" ht="76.5">
      <c r="A207" t="s">
        <v>54</v>
      </c>
      <c r="E207" s="35" t="s">
        <v>958</v>
      </c>
    </row>
    <row r="208" spans="1:16" ht="12.75">
      <c r="A208" s="25" t="s">
        <v>45</v>
      </c>
      <c s="29" t="s">
        <v>375</v>
      </c>
      <c s="29" t="s">
        <v>959</v>
      </c>
      <c s="25" t="s">
        <v>47</v>
      </c>
      <c s="30" t="s">
        <v>960</v>
      </c>
      <c s="31" t="s">
        <v>100</v>
      </c>
      <c s="32">
        <v>2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47</v>
      </c>
    </row>
    <row r="210" spans="1:5" ht="12.75">
      <c r="A210" s="36" t="s">
        <v>52</v>
      </c>
      <c r="E210" s="37" t="s">
        <v>102</v>
      </c>
    </row>
    <row r="211" spans="1:5" ht="25.5">
      <c r="A211" t="s">
        <v>54</v>
      </c>
      <c r="E211" s="35" t="s">
        <v>961</v>
      </c>
    </row>
    <row r="212" spans="1:16" ht="12.75">
      <c r="A212" s="25" t="s">
        <v>45</v>
      </c>
      <c s="29" t="s">
        <v>379</v>
      </c>
      <c s="29" t="s">
        <v>962</v>
      </c>
      <c s="25" t="s">
        <v>814</v>
      </c>
      <c s="30" t="s">
        <v>963</v>
      </c>
      <c s="31" t="s">
        <v>100</v>
      </c>
      <c s="32">
        <v>1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38.25">
      <c r="A213" s="34" t="s">
        <v>50</v>
      </c>
      <c r="E213" s="35" t="s">
        <v>964</v>
      </c>
    </row>
    <row r="214" spans="1:5" ht="12.75">
      <c r="A214" s="36" t="s">
        <v>52</v>
      </c>
      <c r="E214" s="37" t="s">
        <v>68</v>
      </c>
    </row>
    <row r="215" spans="1:5" ht="89.25">
      <c r="A215" t="s">
        <v>54</v>
      </c>
      <c r="E215" s="35" t="s">
        <v>965</v>
      </c>
    </row>
    <row r="216" spans="1:16" ht="12.75">
      <c r="A216" s="25" t="s">
        <v>45</v>
      </c>
      <c s="29" t="s">
        <v>385</v>
      </c>
      <c s="29" t="s">
        <v>966</v>
      </c>
      <c s="25" t="s">
        <v>47</v>
      </c>
      <c s="30" t="s">
        <v>967</v>
      </c>
      <c s="31" t="s">
        <v>100</v>
      </c>
      <c s="32">
        <v>1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47</v>
      </c>
    </row>
    <row r="218" spans="1:5" ht="12.75">
      <c r="A218" s="36" t="s">
        <v>52</v>
      </c>
      <c r="E218" s="37" t="s">
        <v>68</v>
      </c>
    </row>
    <row r="219" spans="1:5" ht="25.5">
      <c r="A219" t="s">
        <v>54</v>
      </c>
      <c r="E219" s="35" t="s">
        <v>961</v>
      </c>
    </row>
    <row r="220" spans="1:16" ht="12.75">
      <c r="A220" s="25" t="s">
        <v>45</v>
      </c>
      <c s="29" t="s">
        <v>388</v>
      </c>
      <c s="29" t="s">
        <v>968</v>
      </c>
      <c s="25" t="s">
        <v>814</v>
      </c>
      <c s="30" t="s">
        <v>969</v>
      </c>
      <c s="31" t="s">
        <v>100</v>
      </c>
      <c s="32">
        <v>2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928</v>
      </c>
    </row>
    <row r="222" spans="1:5" ht="25.5">
      <c r="A222" s="36" t="s">
        <v>52</v>
      </c>
      <c r="E222" s="37" t="s">
        <v>970</v>
      </c>
    </row>
    <row r="223" spans="1:5" ht="63.75">
      <c r="A223" t="s">
        <v>54</v>
      </c>
      <c r="E223" s="35" t="s">
        <v>971</v>
      </c>
    </row>
    <row r="224" spans="1:16" ht="12.75">
      <c r="A224" s="25" t="s">
        <v>45</v>
      </c>
      <c s="29" t="s">
        <v>394</v>
      </c>
      <c s="29" t="s">
        <v>972</v>
      </c>
      <c s="25" t="s">
        <v>47</v>
      </c>
      <c s="30" t="s">
        <v>973</v>
      </c>
      <c s="31" t="s">
        <v>100</v>
      </c>
      <c s="32">
        <v>2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47</v>
      </c>
    </row>
    <row r="226" spans="1:5" ht="12.75">
      <c r="A226" s="36" t="s">
        <v>52</v>
      </c>
      <c r="E226" s="37" t="s">
        <v>102</v>
      </c>
    </row>
    <row r="227" spans="1:5" ht="25.5">
      <c r="A227" t="s">
        <v>54</v>
      </c>
      <c r="E227" s="35" t="s">
        <v>961</v>
      </c>
    </row>
    <row r="228" spans="1:16" ht="12.75">
      <c r="A228" s="25" t="s">
        <v>45</v>
      </c>
      <c s="29" t="s">
        <v>400</v>
      </c>
      <c s="29" t="s">
        <v>974</v>
      </c>
      <c s="25" t="s">
        <v>814</v>
      </c>
      <c s="30" t="s">
        <v>975</v>
      </c>
      <c s="31" t="s">
        <v>100</v>
      </c>
      <c s="32">
        <v>20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976</v>
      </c>
    </row>
    <row r="230" spans="1:5" ht="12.75">
      <c r="A230" s="36" t="s">
        <v>52</v>
      </c>
      <c r="E230" s="37" t="s">
        <v>977</v>
      </c>
    </row>
    <row r="231" spans="1:5" ht="51">
      <c r="A231" t="s">
        <v>54</v>
      </c>
      <c r="E231" s="35" t="s">
        <v>978</v>
      </c>
    </row>
    <row r="232" spans="1:16" ht="12.75">
      <c r="A232" s="25" t="s">
        <v>45</v>
      </c>
      <c s="29" t="s">
        <v>405</v>
      </c>
      <c s="29" t="s">
        <v>979</v>
      </c>
      <c s="25" t="s">
        <v>47</v>
      </c>
      <c s="30" t="s">
        <v>980</v>
      </c>
      <c s="31" t="s">
        <v>100</v>
      </c>
      <c s="32">
        <v>20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47</v>
      </c>
    </row>
    <row r="234" spans="1:5" ht="12.75">
      <c r="A234" s="36" t="s">
        <v>52</v>
      </c>
      <c r="E234" s="37" t="s">
        <v>977</v>
      </c>
    </row>
    <row r="235" spans="1:5" ht="25.5">
      <c r="A235" t="s">
        <v>54</v>
      </c>
      <c r="E235" s="35" t="s">
        <v>961</v>
      </c>
    </row>
    <row r="236" spans="1:16" ht="12.75">
      <c r="A236" s="25" t="s">
        <v>45</v>
      </c>
      <c s="29" t="s">
        <v>411</v>
      </c>
      <c s="29" t="s">
        <v>981</v>
      </c>
      <c s="25" t="s">
        <v>814</v>
      </c>
      <c s="30" t="s">
        <v>982</v>
      </c>
      <c s="31" t="s">
        <v>100</v>
      </c>
      <c s="32">
        <v>100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928</v>
      </c>
    </row>
    <row r="238" spans="1:5" ht="63.75">
      <c r="A238" s="36" t="s">
        <v>52</v>
      </c>
      <c r="E238" s="37" t="s">
        <v>983</v>
      </c>
    </row>
    <row r="239" spans="1:5" ht="63.75">
      <c r="A239" t="s">
        <v>54</v>
      </c>
      <c r="E239" s="35" t="s">
        <v>971</v>
      </c>
    </row>
    <row r="240" spans="1:16" ht="12.75">
      <c r="A240" s="25" t="s">
        <v>45</v>
      </c>
      <c s="29" t="s">
        <v>417</v>
      </c>
      <c s="29" t="s">
        <v>984</v>
      </c>
      <c s="25" t="s">
        <v>47</v>
      </c>
      <c s="30" t="s">
        <v>985</v>
      </c>
      <c s="31" t="s">
        <v>100</v>
      </c>
      <c s="32">
        <v>100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47</v>
      </c>
    </row>
    <row r="242" spans="1:5" ht="63.75">
      <c r="A242" s="36" t="s">
        <v>52</v>
      </c>
      <c r="E242" s="37" t="s">
        <v>983</v>
      </c>
    </row>
    <row r="243" spans="1:5" ht="25.5">
      <c r="A243" t="s">
        <v>54</v>
      </c>
      <c r="E243" s="35" t="s">
        <v>961</v>
      </c>
    </row>
    <row r="244" spans="1:16" ht="12.75">
      <c r="A244" s="25" t="s">
        <v>45</v>
      </c>
      <c s="29" t="s">
        <v>423</v>
      </c>
      <c s="29" t="s">
        <v>986</v>
      </c>
      <c s="25" t="s">
        <v>814</v>
      </c>
      <c s="30" t="s">
        <v>987</v>
      </c>
      <c s="31" t="s">
        <v>100</v>
      </c>
      <c s="32">
        <v>50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12.75">
      <c r="A245" s="34" t="s">
        <v>50</v>
      </c>
      <c r="E245" s="35" t="s">
        <v>928</v>
      </c>
    </row>
    <row r="246" spans="1:5" ht="63.75">
      <c r="A246" s="36" t="s">
        <v>52</v>
      </c>
      <c r="E246" s="37" t="s">
        <v>988</v>
      </c>
    </row>
    <row r="247" spans="1:5" ht="63.75">
      <c r="A247" t="s">
        <v>54</v>
      </c>
      <c r="E247" s="35" t="s">
        <v>971</v>
      </c>
    </row>
    <row r="248" spans="1:16" ht="12.75">
      <c r="A248" s="25" t="s">
        <v>45</v>
      </c>
      <c s="29" t="s">
        <v>428</v>
      </c>
      <c s="29" t="s">
        <v>989</v>
      </c>
      <c s="25" t="s">
        <v>47</v>
      </c>
      <c s="30" t="s">
        <v>990</v>
      </c>
      <c s="31" t="s">
        <v>100</v>
      </c>
      <c s="32">
        <v>50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47</v>
      </c>
    </row>
    <row r="250" spans="1:5" ht="63.75">
      <c r="A250" s="36" t="s">
        <v>52</v>
      </c>
      <c r="E250" s="37" t="s">
        <v>988</v>
      </c>
    </row>
    <row r="251" spans="1:5" ht="25.5">
      <c r="A251" t="s">
        <v>54</v>
      </c>
      <c r="E251" s="35" t="s">
        <v>961</v>
      </c>
    </row>
    <row r="252" spans="1:16" ht="12.75">
      <c r="A252" s="25" t="s">
        <v>45</v>
      </c>
      <c s="29" t="s">
        <v>432</v>
      </c>
      <c s="29" t="s">
        <v>991</v>
      </c>
      <c s="25" t="s">
        <v>47</v>
      </c>
      <c s="30" t="s">
        <v>992</v>
      </c>
      <c s="31" t="s">
        <v>151</v>
      </c>
      <c s="32">
        <v>39</v>
      </c>
      <c s="33">
        <v>0</v>
      </c>
      <c s="33">
        <f>ROUND(ROUND(H252,2)*ROUND(G252,3),2)</f>
      </c>
      <c r="O252">
        <f>(I252*21)/100</f>
      </c>
      <c t="s">
        <v>23</v>
      </c>
    </row>
    <row r="253" spans="1:5" ht="12.75">
      <c r="A253" s="34" t="s">
        <v>50</v>
      </c>
      <c r="E253" s="35" t="s">
        <v>47</v>
      </c>
    </row>
    <row r="254" spans="1:5" ht="25.5">
      <c r="A254" s="36" t="s">
        <v>52</v>
      </c>
      <c r="E254" s="37" t="s">
        <v>1185</v>
      </c>
    </row>
    <row r="255" spans="1:5" ht="25.5">
      <c r="A255" t="s">
        <v>54</v>
      </c>
      <c r="E255" s="35" t="s">
        <v>399</v>
      </c>
    </row>
    <row r="256" spans="1:16" ht="12.75">
      <c r="A256" s="25" t="s">
        <v>45</v>
      </c>
      <c s="29" t="s">
        <v>692</v>
      </c>
      <c s="29" t="s">
        <v>994</v>
      </c>
      <c s="25" t="s">
        <v>47</v>
      </c>
      <c s="30" t="s">
        <v>995</v>
      </c>
      <c s="31" t="s">
        <v>151</v>
      </c>
      <c s="32">
        <v>39</v>
      </c>
      <c s="33">
        <v>0</v>
      </c>
      <c s="33">
        <f>ROUND(ROUND(H256,2)*ROUND(G256,3),2)</f>
      </c>
      <c r="O256">
        <f>(I256*21)/100</f>
      </c>
      <c t="s">
        <v>23</v>
      </c>
    </row>
    <row r="257" spans="1:5" ht="12.75">
      <c r="A257" s="34" t="s">
        <v>50</v>
      </c>
      <c r="E257" s="35" t="s">
        <v>996</v>
      </c>
    </row>
    <row r="258" spans="1:5" ht="12.75">
      <c r="A258" s="36" t="s">
        <v>52</v>
      </c>
      <c r="E258" s="37" t="s">
        <v>1186</v>
      </c>
    </row>
    <row r="259" spans="1:5" ht="38.25">
      <c r="A259" t="s">
        <v>54</v>
      </c>
      <c r="E259" s="35" t="s">
        <v>404</v>
      </c>
    </row>
    <row r="260" spans="1:16" ht="12.75">
      <c r="A260" s="25" t="s">
        <v>45</v>
      </c>
      <c s="29" t="s">
        <v>698</v>
      </c>
      <c s="29" t="s">
        <v>424</v>
      </c>
      <c s="25" t="s">
        <v>47</v>
      </c>
      <c s="30" t="s">
        <v>425</v>
      </c>
      <c s="31" t="s">
        <v>131</v>
      </c>
      <c s="32">
        <v>12</v>
      </c>
      <c s="33">
        <v>0</v>
      </c>
      <c s="33">
        <f>ROUND(ROUND(H260,2)*ROUND(G260,3),2)</f>
      </c>
      <c r="O260">
        <f>(I260*21)/100</f>
      </c>
      <c t="s">
        <v>23</v>
      </c>
    </row>
    <row r="261" spans="1:5" ht="12.75">
      <c r="A261" s="34" t="s">
        <v>50</v>
      </c>
      <c r="E261" s="35" t="s">
        <v>998</v>
      </c>
    </row>
    <row r="262" spans="1:5" ht="12.75">
      <c r="A262" s="36" t="s">
        <v>52</v>
      </c>
      <c r="E262" s="37" t="s">
        <v>1187</v>
      </c>
    </row>
    <row r="263" spans="1:5" ht="102">
      <c r="A263" t="s">
        <v>54</v>
      </c>
      <c r="E263" s="35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1190</v>
      </c>
      <c s="38">
        <f>0+I9+I50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1188</v>
      </c>
      <c s="1"/>
      <c s="14" t="s">
        <v>1189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1190</v>
      </c>
      <c s="6"/>
      <c s="18" t="s">
        <v>66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89.25">
      <c r="A11" s="34" t="s">
        <v>50</v>
      </c>
      <c r="E11" s="35" t="s">
        <v>67</v>
      </c>
    </row>
    <row r="12" spans="1:5" ht="12.75">
      <c r="A12" s="36" t="s">
        <v>52</v>
      </c>
      <c r="E12" s="37" t="s">
        <v>68</v>
      </c>
    </row>
    <row r="13" spans="1:5" ht="12.75">
      <c r="A13" t="s">
        <v>54</v>
      </c>
      <c r="E13" s="35" t="s">
        <v>55</v>
      </c>
    </row>
    <row r="14" spans="1:16" ht="12.75">
      <c r="A14" s="25" t="s">
        <v>45</v>
      </c>
      <c s="29" t="s">
        <v>23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1003</v>
      </c>
    </row>
    <row r="16" spans="1:5" ht="51">
      <c r="A16" s="36" t="s">
        <v>52</v>
      </c>
      <c r="E16" s="37" t="s">
        <v>1191</v>
      </c>
    </row>
    <row r="17" spans="1:5" ht="12.75">
      <c r="A17" t="s">
        <v>54</v>
      </c>
      <c r="E17" s="35" t="s">
        <v>55</v>
      </c>
    </row>
    <row r="18" spans="1:16" ht="12.75">
      <c r="A18" s="25" t="s">
        <v>45</v>
      </c>
      <c s="29" t="s">
        <v>22</v>
      </c>
      <c s="29" t="s">
        <v>73</v>
      </c>
      <c s="25" t="s">
        <v>47</v>
      </c>
      <c s="30" t="s">
        <v>74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75</v>
      </c>
    </row>
    <row r="20" spans="1:5" ht="12.75">
      <c r="A20" s="36" t="s">
        <v>52</v>
      </c>
      <c r="E20" s="37" t="s">
        <v>68</v>
      </c>
    </row>
    <row r="21" spans="1:5" ht="38.25">
      <c r="A21" t="s">
        <v>54</v>
      </c>
      <c r="E21" s="35" t="s">
        <v>76</v>
      </c>
    </row>
    <row r="22" spans="1:16" ht="12.75">
      <c r="A22" s="25" t="s">
        <v>45</v>
      </c>
      <c s="29" t="s">
        <v>33</v>
      </c>
      <c s="29" t="s">
        <v>77</v>
      </c>
      <c s="25" t="s">
        <v>78</v>
      </c>
      <c s="30" t="s">
        <v>79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63.75">
      <c r="A23" s="34" t="s">
        <v>50</v>
      </c>
      <c r="E23" s="35" t="s">
        <v>80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60</v>
      </c>
    </row>
    <row r="26" spans="1:16" ht="12.75">
      <c r="A26" s="25" t="s">
        <v>45</v>
      </c>
      <c s="29" t="s">
        <v>35</v>
      </c>
      <c s="29" t="s">
        <v>77</v>
      </c>
      <c s="25" t="s">
        <v>81</v>
      </c>
      <c s="30" t="s">
        <v>79</v>
      </c>
      <c s="31" t="s">
        <v>49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82</v>
      </c>
    </row>
    <row r="28" spans="1:5" ht="25.5">
      <c r="A28" s="36" t="s">
        <v>52</v>
      </c>
      <c r="E28" s="37" t="s">
        <v>83</v>
      </c>
    </row>
    <row r="29" spans="1:5" ht="12.75">
      <c r="A29" t="s">
        <v>54</v>
      </c>
      <c r="E29" s="35" t="s">
        <v>60</v>
      </c>
    </row>
    <row r="30" spans="1:16" ht="12.75">
      <c r="A30" s="25" t="s">
        <v>45</v>
      </c>
      <c s="29" t="s">
        <v>37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50</v>
      </c>
      <c r="E31" s="35" t="s">
        <v>1005</v>
      </c>
    </row>
    <row r="32" spans="1:5" ht="12.75">
      <c r="A32" s="36" t="s">
        <v>52</v>
      </c>
      <c r="E32" s="37" t="s">
        <v>68</v>
      </c>
    </row>
    <row r="33" spans="1:5" ht="12.75">
      <c r="A33" t="s">
        <v>54</v>
      </c>
      <c r="E33" s="35" t="s">
        <v>60</v>
      </c>
    </row>
    <row r="34" spans="1:16" ht="12.75">
      <c r="A34" s="25" t="s">
        <v>45</v>
      </c>
      <c s="29" t="s">
        <v>87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76.5">
      <c r="A35" s="34" t="s">
        <v>50</v>
      </c>
      <c r="E35" s="35" t="s">
        <v>88</v>
      </c>
    </row>
    <row r="36" spans="1:5" ht="12.75">
      <c r="A36" s="36" t="s">
        <v>52</v>
      </c>
      <c r="E36" s="37" t="s">
        <v>68</v>
      </c>
    </row>
    <row r="37" spans="1:5" ht="12.75">
      <c r="A37" t="s">
        <v>54</v>
      </c>
      <c r="E37" s="35" t="s">
        <v>60</v>
      </c>
    </row>
    <row r="38" spans="1:16" ht="12.75">
      <c r="A38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49</v>
      </c>
      <c s="32">
        <v>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02">
      <c r="A39" s="34" t="s">
        <v>50</v>
      </c>
      <c r="E39" s="35" t="s">
        <v>92</v>
      </c>
    </row>
    <row r="40" spans="1:5" ht="12.75">
      <c r="A40" s="36" t="s">
        <v>52</v>
      </c>
      <c r="E40" s="37" t="s">
        <v>68</v>
      </c>
    </row>
    <row r="41" spans="1:5" ht="12.75">
      <c r="A41" t="s">
        <v>54</v>
      </c>
      <c r="E41" s="35" t="s">
        <v>60</v>
      </c>
    </row>
    <row r="42" spans="1:16" ht="12.75">
      <c r="A42" s="25" t="s">
        <v>45</v>
      </c>
      <c s="29" t="s">
        <v>40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95</v>
      </c>
    </row>
    <row r="44" spans="1:5" ht="63.75">
      <c r="A44" s="36" t="s">
        <v>52</v>
      </c>
      <c r="E44" s="37" t="s">
        <v>96</v>
      </c>
    </row>
    <row r="45" spans="1:5" ht="63.75">
      <c r="A45" t="s">
        <v>54</v>
      </c>
      <c r="E45" s="35" t="s">
        <v>97</v>
      </c>
    </row>
    <row r="46" spans="1:16" ht="12.75">
      <c r="A46" s="25" t="s">
        <v>45</v>
      </c>
      <c s="29" t="s">
        <v>42</v>
      </c>
      <c s="29" t="s">
        <v>98</v>
      </c>
      <c s="25" t="s">
        <v>47</v>
      </c>
      <c s="30" t="s">
        <v>99</v>
      </c>
      <c s="31" t="s">
        <v>100</v>
      </c>
      <c s="32">
        <v>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101</v>
      </c>
    </row>
    <row r="48" spans="1:5" ht="12.75">
      <c r="A48" s="36" t="s">
        <v>52</v>
      </c>
      <c r="E48" s="37" t="s">
        <v>102</v>
      </c>
    </row>
    <row r="49" spans="1:5" ht="89.25">
      <c r="A49" t="s">
        <v>54</v>
      </c>
      <c r="E49" s="35" t="s">
        <v>103</v>
      </c>
    </row>
    <row r="50" spans="1:18" ht="12.75" customHeight="1">
      <c r="A50" s="6" t="s">
        <v>43</v>
      </c>
      <c s="6"/>
      <c s="42" t="s">
        <v>87</v>
      </c>
      <c s="6"/>
      <c s="27" t="s">
        <v>104</v>
      </c>
      <c s="6"/>
      <c s="6"/>
      <c s="6"/>
      <c s="43">
        <f>0+Q50</f>
      </c>
      <c r="O50">
        <f>0+R50</f>
      </c>
      <c r="Q50">
        <f>0+I51+I55</f>
      </c>
      <c>
        <f>0+O51+O55</f>
      </c>
    </row>
    <row r="51" spans="1:16" ht="12.75">
      <c r="A51" s="25" t="s">
        <v>45</v>
      </c>
      <c s="29" t="s">
        <v>105</v>
      </c>
      <c s="29" t="s">
        <v>106</v>
      </c>
      <c s="25" t="s">
        <v>78</v>
      </c>
      <c s="30" t="s">
        <v>107</v>
      </c>
      <c s="31" t="s">
        <v>100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1192</v>
      </c>
    </row>
    <row r="53" spans="1:5" ht="12.75">
      <c r="A53" s="36" t="s">
        <v>52</v>
      </c>
      <c r="E53" s="37" t="s">
        <v>102</v>
      </c>
    </row>
    <row r="54" spans="1:5" ht="140.25">
      <c r="A54" t="s">
        <v>54</v>
      </c>
      <c r="E54" s="35" t="s">
        <v>109</v>
      </c>
    </row>
    <row r="55" spans="1:16" ht="12.75">
      <c r="A55" s="25" t="s">
        <v>45</v>
      </c>
      <c s="29" t="s">
        <v>110</v>
      </c>
      <c s="29" t="s">
        <v>111</v>
      </c>
      <c s="25" t="s">
        <v>78</v>
      </c>
      <c s="30" t="s">
        <v>112</v>
      </c>
      <c s="31" t="s">
        <v>100</v>
      </c>
      <c s="32">
        <v>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1193</v>
      </c>
    </row>
    <row r="57" spans="1:5" ht="12.75">
      <c r="A57" s="36" t="s">
        <v>52</v>
      </c>
      <c r="E57" s="37" t="s">
        <v>102</v>
      </c>
    </row>
    <row r="58" spans="1:5" ht="165.75">
      <c r="A58" t="s">
        <v>54</v>
      </c>
      <c r="E58" s="35" t="s">
        <v>114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0+O9+O26+O103+O116+O125+O190+O199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1194</v>
      </c>
      <c s="38">
        <f>0+I9+I26+I103+I116+I125+I190+I199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1188</v>
      </c>
      <c s="1"/>
      <c s="14" t="s">
        <v>1189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1194</v>
      </c>
      <c s="6"/>
      <c s="18" t="s">
        <v>1195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5" t="s">
        <v>45</v>
      </c>
      <c s="29" t="s">
        <v>29</v>
      </c>
      <c s="29" t="s">
        <v>117</v>
      </c>
      <c s="25" t="s">
        <v>78</v>
      </c>
      <c s="30" t="s">
        <v>118</v>
      </c>
      <c s="31" t="s">
        <v>119</v>
      </c>
      <c s="32">
        <v>798.71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89.25">
      <c r="A12" s="36" t="s">
        <v>52</v>
      </c>
      <c r="E12" s="37" t="s">
        <v>1196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117</v>
      </c>
      <c s="25" t="s">
        <v>81</v>
      </c>
      <c s="30" t="s">
        <v>118</v>
      </c>
      <c s="31" t="s">
        <v>119</v>
      </c>
      <c s="32">
        <v>218.24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1009</v>
      </c>
    </row>
    <row r="16" spans="1:5" ht="12.75">
      <c r="A16" s="36" t="s">
        <v>52</v>
      </c>
      <c r="E16" s="37" t="s">
        <v>1197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125</v>
      </c>
      <c s="25" t="s">
        <v>47</v>
      </c>
      <c s="30" t="s">
        <v>126</v>
      </c>
      <c s="31" t="s">
        <v>119</v>
      </c>
      <c s="32">
        <v>1638.456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127</v>
      </c>
    </row>
    <row r="20" spans="1:5" ht="76.5">
      <c r="A20" s="36" t="s">
        <v>52</v>
      </c>
      <c r="E20" s="37" t="s">
        <v>1198</v>
      </c>
    </row>
    <row r="21" spans="1:5" ht="25.5">
      <c r="A21" t="s">
        <v>54</v>
      </c>
      <c r="E21" s="35" t="s">
        <v>122</v>
      </c>
    </row>
    <row r="22" spans="1:16" ht="12.75">
      <c r="A22" s="25" t="s">
        <v>45</v>
      </c>
      <c s="29" t="s">
        <v>33</v>
      </c>
      <c s="29" t="s">
        <v>129</v>
      </c>
      <c s="25" t="s">
        <v>47</v>
      </c>
      <c s="30" t="s">
        <v>130</v>
      </c>
      <c s="31" t="s">
        <v>131</v>
      </c>
      <c s="32">
        <v>26.075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132</v>
      </c>
    </row>
    <row r="24" spans="1:5" ht="12.75">
      <c r="A24" s="36" t="s">
        <v>52</v>
      </c>
      <c r="E24" s="37" t="s">
        <v>1199</v>
      </c>
    </row>
    <row r="25" spans="1:5" ht="38.25">
      <c r="A25" t="s">
        <v>54</v>
      </c>
      <c r="E25" s="35" t="s">
        <v>134</v>
      </c>
    </row>
    <row r="26" spans="1:18" ht="12.75" customHeight="1">
      <c r="A26" s="6" t="s">
        <v>43</v>
      </c>
      <c s="6"/>
      <c s="42" t="s">
        <v>29</v>
      </c>
      <c s="6"/>
      <c s="27" t="s">
        <v>135</v>
      </c>
      <c s="6"/>
      <c s="6"/>
      <c s="6"/>
      <c s="43">
        <f>0+Q26</f>
      </c>
      <c r="O26">
        <f>0+R26</f>
      </c>
      <c r="Q26">
        <f>0+I27+I31+I35+I39+I43+I47+I51+I55+I59+I63+I67+I71+I75+I79+I83+I87+I91+I95+I99</f>
      </c>
      <c>
        <f>0+O27+O31+O35+O39+O43+O47+O51+O55+O59+O63+O67+O71+O75+O79+O83+O87+O91+O95+O99</f>
      </c>
    </row>
    <row r="27" spans="1:16" ht="25.5">
      <c r="A27" s="25" t="s">
        <v>45</v>
      </c>
      <c s="29" t="s">
        <v>35</v>
      </c>
      <c s="29" t="s">
        <v>136</v>
      </c>
      <c s="25" t="s">
        <v>47</v>
      </c>
      <c s="30" t="s">
        <v>137</v>
      </c>
      <c s="31" t="s">
        <v>131</v>
      </c>
      <c s="32">
        <v>113.368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138</v>
      </c>
    </row>
    <row r="29" spans="1:5" ht="89.25">
      <c r="A29" s="36" t="s">
        <v>52</v>
      </c>
      <c r="E29" s="37" t="s">
        <v>1200</v>
      </c>
    </row>
    <row r="30" spans="1:5" ht="63.75">
      <c r="A30" t="s">
        <v>54</v>
      </c>
      <c r="E30" s="35" t="s">
        <v>140</v>
      </c>
    </row>
    <row r="31" spans="1:16" ht="12.75">
      <c r="A31" s="25" t="s">
        <v>45</v>
      </c>
      <c s="29" t="s">
        <v>37</v>
      </c>
      <c s="29" t="s">
        <v>141</v>
      </c>
      <c s="25" t="s">
        <v>47</v>
      </c>
      <c s="30" t="s">
        <v>142</v>
      </c>
      <c s="31" t="s">
        <v>131</v>
      </c>
      <c s="32">
        <v>99.15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1201</v>
      </c>
    </row>
    <row r="33" spans="1:5" ht="63.75">
      <c r="A33" s="36" t="s">
        <v>52</v>
      </c>
      <c r="E33" s="37" t="s">
        <v>1202</v>
      </c>
    </row>
    <row r="34" spans="1:5" ht="63.75">
      <c r="A34" t="s">
        <v>54</v>
      </c>
      <c r="E34" s="35" t="s">
        <v>140</v>
      </c>
    </row>
    <row r="35" spans="1:16" ht="12.75">
      <c r="A35" s="25" t="s">
        <v>45</v>
      </c>
      <c s="29" t="s">
        <v>87</v>
      </c>
      <c s="29" t="s">
        <v>145</v>
      </c>
      <c s="25" t="s">
        <v>47</v>
      </c>
      <c s="30" t="s">
        <v>146</v>
      </c>
      <c s="31" t="s">
        <v>131</v>
      </c>
      <c s="32">
        <v>237.5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147</v>
      </c>
    </row>
    <row r="37" spans="1:5" ht="51">
      <c r="A37" s="36" t="s">
        <v>52</v>
      </c>
      <c r="E37" s="37" t="s">
        <v>1203</v>
      </c>
    </row>
    <row r="38" spans="1:5" ht="63.75">
      <c r="A38" t="s">
        <v>54</v>
      </c>
      <c r="E38" s="35" t="s">
        <v>140</v>
      </c>
    </row>
    <row r="39" spans="1:16" ht="12.75">
      <c r="A39" s="25" t="s">
        <v>45</v>
      </c>
      <c s="29" t="s">
        <v>89</v>
      </c>
      <c s="29" t="s">
        <v>149</v>
      </c>
      <c s="25" t="s">
        <v>47</v>
      </c>
      <c s="30" t="s">
        <v>150</v>
      </c>
      <c s="31" t="s">
        <v>151</v>
      </c>
      <c s="32">
        <v>226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152</v>
      </c>
    </row>
    <row r="41" spans="1:5" ht="25.5">
      <c r="A41" s="36" t="s">
        <v>52</v>
      </c>
      <c r="E41" s="37" t="s">
        <v>1204</v>
      </c>
    </row>
    <row r="42" spans="1:5" ht="63.75">
      <c r="A42" t="s">
        <v>54</v>
      </c>
      <c r="E42" s="35" t="s">
        <v>140</v>
      </c>
    </row>
    <row r="43" spans="1:16" ht="25.5">
      <c r="A43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131</v>
      </c>
      <c s="32">
        <v>269.65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1017</v>
      </c>
    </row>
    <row r="45" spans="1:5" ht="76.5">
      <c r="A45" s="36" t="s">
        <v>52</v>
      </c>
      <c r="E45" s="37" t="s">
        <v>1205</v>
      </c>
    </row>
    <row r="46" spans="1:5" ht="63.75">
      <c r="A46" t="s">
        <v>54</v>
      </c>
      <c r="E46" s="35" t="s">
        <v>140</v>
      </c>
    </row>
    <row r="47" spans="1:16" ht="12.75">
      <c r="A47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151</v>
      </c>
      <c s="32">
        <v>141.8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160</v>
      </c>
    </row>
    <row r="49" spans="1:5" ht="51">
      <c r="A49" s="36" t="s">
        <v>52</v>
      </c>
      <c r="E49" s="37" t="s">
        <v>1206</v>
      </c>
    </row>
    <row r="50" spans="1:5" ht="25.5">
      <c r="A50" t="s">
        <v>54</v>
      </c>
      <c r="E50" s="35" t="s">
        <v>162</v>
      </c>
    </row>
    <row r="51" spans="1:16" ht="12.75">
      <c r="A51" s="25" t="s">
        <v>45</v>
      </c>
      <c s="29" t="s">
        <v>105</v>
      </c>
      <c s="29" t="s">
        <v>163</v>
      </c>
      <c s="25" t="s">
        <v>47</v>
      </c>
      <c s="30" t="s">
        <v>164</v>
      </c>
      <c s="31" t="s">
        <v>131</v>
      </c>
      <c s="32">
        <v>721.563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165</v>
      </c>
    </row>
    <row r="53" spans="1:5" ht="51">
      <c r="A53" s="36" t="s">
        <v>52</v>
      </c>
      <c r="E53" s="37" t="s">
        <v>1207</v>
      </c>
    </row>
    <row r="54" spans="1:5" ht="382.5">
      <c r="A54" t="s">
        <v>54</v>
      </c>
      <c r="E54" s="35" t="s">
        <v>167</v>
      </c>
    </row>
    <row r="55" spans="1:16" ht="12.75">
      <c r="A55" s="25" t="s">
        <v>45</v>
      </c>
      <c s="29" t="s">
        <v>110</v>
      </c>
      <c s="29" t="s">
        <v>168</v>
      </c>
      <c s="25" t="s">
        <v>78</v>
      </c>
      <c s="30" t="s">
        <v>169</v>
      </c>
      <c s="31" t="s">
        <v>131</v>
      </c>
      <c s="32">
        <v>15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170</v>
      </c>
    </row>
    <row r="57" spans="1:5" ht="12.75">
      <c r="A57" s="36" t="s">
        <v>52</v>
      </c>
      <c r="E57" s="37" t="s">
        <v>1208</v>
      </c>
    </row>
    <row r="58" spans="1:5" ht="318.75">
      <c r="A58" t="s">
        <v>54</v>
      </c>
      <c r="E58" s="35" t="s">
        <v>172</v>
      </c>
    </row>
    <row r="59" spans="1:16" ht="12.75">
      <c r="A59" s="25" t="s">
        <v>45</v>
      </c>
      <c s="29" t="s">
        <v>173</v>
      </c>
      <c s="29" t="s">
        <v>168</v>
      </c>
      <c s="25" t="s">
        <v>81</v>
      </c>
      <c s="30" t="s">
        <v>169</v>
      </c>
      <c s="31" t="s">
        <v>131</v>
      </c>
      <c s="32">
        <v>26.075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174</v>
      </c>
    </row>
    <row r="61" spans="1:5" ht="12.75">
      <c r="A61" s="36" t="s">
        <v>52</v>
      </c>
      <c r="E61" s="37" t="s">
        <v>1199</v>
      </c>
    </row>
    <row r="62" spans="1:5" ht="318.75">
      <c r="A62" t="s">
        <v>54</v>
      </c>
      <c r="E62" s="35" t="s">
        <v>172</v>
      </c>
    </row>
    <row r="63" spans="1:16" ht="12.75">
      <c r="A63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178</v>
      </c>
      <c s="32">
        <v>75.5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179</v>
      </c>
    </row>
    <row r="65" spans="1:5" ht="25.5">
      <c r="A65" s="36" t="s">
        <v>52</v>
      </c>
      <c r="E65" s="37" t="s">
        <v>1209</v>
      </c>
    </row>
    <row r="66" spans="1:5" ht="63.75">
      <c r="A66" t="s">
        <v>54</v>
      </c>
      <c r="E66" s="35" t="s">
        <v>181</v>
      </c>
    </row>
    <row r="67" spans="1:16" ht="12.75">
      <c r="A67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131</v>
      </c>
      <c s="32">
        <v>15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185</v>
      </c>
    </row>
    <row r="69" spans="1:5" ht="25.5">
      <c r="A69" s="36" t="s">
        <v>52</v>
      </c>
      <c r="E69" s="37" t="s">
        <v>1210</v>
      </c>
    </row>
    <row r="70" spans="1:5" ht="63.75">
      <c r="A70" t="s">
        <v>54</v>
      </c>
      <c r="E70" s="35" t="s">
        <v>187</v>
      </c>
    </row>
    <row r="71" spans="1:16" ht="12.75">
      <c r="A71" s="25" t="s">
        <v>45</v>
      </c>
      <c s="29" t="s">
        <v>188</v>
      </c>
      <c s="29" t="s">
        <v>183</v>
      </c>
      <c s="25" t="s">
        <v>189</v>
      </c>
      <c s="30" t="s">
        <v>184</v>
      </c>
      <c s="31" t="s">
        <v>131</v>
      </c>
      <c s="32">
        <v>29.7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190</v>
      </c>
    </row>
    <row r="73" spans="1:5" ht="63.75">
      <c r="A73" s="36" t="s">
        <v>52</v>
      </c>
      <c r="E73" s="37" t="s">
        <v>1211</v>
      </c>
    </row>
    <row r="74" spans="1:5" ht="63.75">
      <c r="A74" t="s">
        <v>54</v>
      </c>
      <c r="E74" s="35" t="s">
        <v>187</v>
      </c>
    </row>
    <row r="75" spans="1:16" ht="12.75">
      <c r="A75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131</v>
      </c>
      <c s="32">
        <v>89.103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195</v>
      </c>
    </row>
    <row r="77" spans="1:5" ht="89.25">
      <c r="A77" s="36" t="s">
        <v>52</v>
      </c>
      <c r="E77" s="37" t="s">
        <v>1212</v>
      </c>
    </row>
    <row r="78" spans="1:5" ht="318.75">
      <c r="A78" t="s">
        <v>54</v>
      </c>
      <c r="E78" s="35" t="s">
        <v>197</v>
      </c>
    </row>
    <row r="79" spans="1:16" ht="12.75">
      <c r="A79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131</v>
      </c>
      <c s="32">
        <v>15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201</v>
      </c>
    </row>
    <row r="81" spans="1:5" ht="12.75">
      <c r="A81" s="36" t="s">
        <v>52</v>
      </c>
      <c r="E81" s="37" t="s">
        <v>1213</v>
      </c>
    </row>
    <row r="82" spans="1:5" ht="191.25">
      <c r="A82" t="s">
        <v>54</v>
      </c>
      <c r="E82" s="35" t="s">
        <v>203</v>
      </c>
    </row>
    <row r="83" spans="1:16" ht="12.75">
      <c r="A83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131</v>
      </c>
      <c s="32">
        <v>26.075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207</v>
      </c>
    </row>
    <row r="85" spans="1:5" ht="51">
      <c r="A85" s="36" t="s">
        <v>52</v>
      </c>
      <c r="E85" s="37" t="s">
        <v>1214</v>
      </c>
    </row>
    <row r="86" spans="1:5" ht="242.25">
      <c r="A86" t="s">
        <v>54</v>
      </c>
      <c r="E86" s="35" t="s">
        <v>209</v>
      </c>
    </row>
    <row r="87" spans="1:16" ht="12.75">
      <c r="A87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131</v>
      </c>
      <c s="32">
        <v>34.495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213</v>
      </c>
    </row>
    <row r="89" spans="1:5" ht="89.25">
      <c r="A89" s="36" t="s">
        <v>52</v>
      </c>
      <c r="E89" s="37" t="s">
        <v>1215</v>
      </c>
    </row>
    <row r="90" spans="1:5" ht="229.5">
      <c r="A90" t="s">
        <v>54</v>
      </c>
      <c r="E90" s="35" t="s">
        <v>215</v>
      </c>
    </row>
    <row r="91" spans="1:16" ht="12.75">
      <c r="A91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131</v>
      </c>
      <c s="32">
        <v>44.168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219</v>
      </c>
    </row>
    <row r="93" spans="1:5" ht="51">
      <c r="A93" s="36" t="s">
        <v>52</v>
      </c>
      <c r="E93" s="37" t="s">
        <v>1216</v>
      </c>
    </row>
    <row r="94" spans="1:5" ht="293.25">
      <c r="A94" t="s">
        <v>54</v>
      </c>
      <c r="E94" s="35" t="s">
        <v>221</v>
      </c>
    </row>
    <row r="95" spans="1:16" ht="12.75">
      <c r="A95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178</v>
      </c>
      <c s="32">
        <v>1443.125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38.25">
      <c r="A97" s="36" t="s">
        <v>52</v>
      </c>
      <c r="E97" s="37" t="s">
        <v>1217</v>
      </c>
    </row>
    <row r="98" spans="1:5" ht="38.25">
      <c r="A98" t="s">
        <v>54</v>
      </c>
      <c r="E98" s="35" t="s">
        <v>226</v>
      </c>
    </row>
    <row r="99" spans="1:16" ht="12.75">
      <c r="A99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131</v>
      </c>
      <c s="32">
        <v>15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50</v>
      </c>
      <c r="E100" s="35" t="s">
        <v>230</v>
      </c>
    </row>
    <row r="101" spans="1:5" ht="25.5">
      <c r="A101" s="36" t="s">
        <v>52</v>
      </c>
      <c r="E101" s="37" t="s">
        <v>1218</v>
      </c>
    </row>
    <row r="102" spans="1:5" ht="38.25">
      <c r="A102" t="s">
        <v>54</v>
      </c>
      <c r="E102" s="35" t="s">
        <v>232</v>
      </c>
    </row>
    <row r="103" spans="1:18" ht="12.75" customHeight="1">
      <c r="A103" s="6" t="s">
        <v>43</v>
      </c>
      <c s="6"/>
      <c s="42" t="s">
        <v>23</v>
      </c>
      <c s="6"/>
      <c s="27" t="s">
        <v>233</v>
      </c>
      <c s="6"/>
      <c s="6"/>
      <c s="6"/>
      <c s="43">
        <f>0+Q103</f>
      </c>
      <c r="O103">
        <f>0+R103</f>
      </c>
      <c r="Q103">
        <f>0+I104+I108+I112</f>
      </c>
      <c>
        <f>0+O104+O108+O112</f>
      </c>
    </row>
    <row r="104" spans="1:16" ht="12.75">
      <c r="A104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151</v>
      </c>
      <c s="32">
        <v>59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237</v>
      </c>
    </row>
    <row r="106" spans="1:5" ht="25.5">
      <c r="A106" s="36" t="s">
        <v>52</v>
      </c>
      <c r="E106" s="37" t="s">
        <v>1219</v>
      </c>
    </row>
    <row r="107" spans="1:5" ht="165.75">
      <c r="A107" t="s">
        <v>54</v>
      </c>
      <c r="E107" s="35" t="s">
        <v>239</v>
      </c>
    </row>
    <row r="108" spans="1:16" ht="12.75">
      <c r="A108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178</v>
      </c>
      <c s="32">
        <v>1443.125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38.25">
      <c r="A109" s="34" t="s">
        <v>50</v>
      </c>
      <c r="E109" s="35" t="s">
        <v>243</v>
      </c>
    </row>
    <row r="110" spans="1:5" ht="38.25">
      <c r="A110" s="36" t="s">
        <v>52</v>
      </c>
      <c r="E110" s="37" t="s">
        <v>1217</v>
      </c>
    </row>
    <row r="111" spans="1:5" ht="51">
      <c r="A111" t="s">
        <v>54</v>
      </c>
      <c r="E111" s="35" t="s">
        <v>244</v>
      </c>
    </row>
    <row r="112" spans="1:16" ht="12.75">
      <c r="A112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131</v>
      </c>
      <c s="32">
        <v>721.563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248</v>
      </c>
    </row>
    <row r="114" spans="1:5" ht="38.25">
      <c r="A114" s="36" t="s">
        <v>52</v>
      </c>
      <c r="E114" s="37" t="s">
        <v>1220</v>
      </c>
    </row>
    <row r="115" spans="1:5" ht="38.25">
      <c r="A115" t="s">
        <v>54</v>
      </c>
      <c r="E115" s="35" t="s">
        <v>250</v>
      </c>
    </row>
    <row r="116" spans="1:18" ht="12.75" customHeight="1">
      <c r="A116" s="6" t="s">
        <v>43</v>
      </c>
      <c s="6"/>
      <c s="42" t="s">
        <v>33</v>
      </c>
      <c s="6"/>
      <c s="27" t="s">
        <v>259</v>
      </c>
      <c s="6"/>
      <c s="6"/>
      <c s="6"/>
      <c s="43">
        <f>0+Q116</f>
      </c>
      <c r="O116">
        <f>0+R116</f>
      </c>
      <c r="Q116">
        <f>0+I117+I121</f>
      </c>
      <c>
        <f>0+O117+O121</f>
      </c>
    </row>
    <row r="117" spans="1:16" ht="12.75">
      <c r="A117" s="25" t="s">
        <v>45</v>
      </c>
      <c s="29" t="s">
        <v>252</v>
      </c>
      <c s="29" t="s">
        <v>261</v>
      </c>
      <c s="25" t="s">
        <v>47</v>
      </c>
      <c s="30" t="s">
        <v>262</v>
      </c>
      <c s="31" t="s">
        <v>131</v>
      </c>
      <c s="32">
        <v>0.972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263</v>
      </c>
    </row>
    <row r="119" spans="1:5" ht="25.5">
      <c r="A119" s="36" t="s">
        <v>52</v>
      </c>
      <c r="E119" s="37" t="s">
        <v>1221</v>
      </c>
    </row>
    <row r="120" spans="1:5" ht="369.75">
      <c r="A120" t="s">
        <v>54</v>
      </c>
      <c r="E120" s="35" t="s">
        <v>265</v>
      </c>
    </row>
    <row r="121" spans="1:16" ht="12.75">
      <c r="A121" s="25" t="s">
        <v>45</v>
      </c>
      <c s="29" t="s">
        <v>260</v>
      </c>
      <c s="29" t="s">
        <v>267</v>
      </c>
      <c s="25" t="s">
        <v>47</v>
      </c>
      <c s="30" t="s">
        <v>268</v>
      </c>
      <c s="31" t="s">
        <v>131</v>
      </c>
      <c s="32">
        <v>9.085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269</v>
      </c>
    </row>
    <row r="123" spans="1:5" ht="12.75">
      <c r="A123" s="36" t="s">
        <v>52</v>
      </c>
      <c r="E123" s="37" t="s">
        <v>1222</v>
      </c>
    </row>
    <row r="124" spans="1:5" ht="38.25">
      <c r="A124" t="s">
        <v>54</v>
      </c>
      <c r="E124" s="35" t="s">
        <v>250</v>
      </c>
    </row>
    <row r="125" spans="1:18" ht="12.75" customHeight="1">
      <c r="A125" s="6" t="s">
        <v>43</v>
      </c>
      <c s="6"/>
      <c s="42" t="s">
        <v>35</v>
      </c>
      <c s="6"/>
      <c s="27" t="s">
        <v>271</v>
      </c>
      <c s="6"/>
      <c s="6"/>
      <c s="6"/>
      <c s="43">
        <f>0+Q125</f>
      </c>
      <c r="O125">
        <f>0+R125</f>
      </c>
      <c r="Q125">
        <f>0+I126+I130+I134+I138+I142+I146+I150+I154+I158+I162+I166+I170+I174+I178+I182+I186</f>
      </c>
      <c>
        <f>0+O126+O130+O134+O138+O142+O146+O150+O154+O158+O162+O166+O170+O174+O178+O182+O186</f>
      </c>
    </row>
    <row r="126" spans="1:16" ht="12.75">
      <c r="A126" s="25" t="s">
        <v>45</v>
      </c>
      <c s="29" t="s">
        <v>266</v>
      </c>
      <c s="29" t="s">
        <v>273</v>
      </c>
      <c s="25" t="s">
        <v>47</v>
      </c>
      <c s="30" t="s">
        <v>274</v>
      </c>
      <c s="31" t="s">
        <v>131</v>
      </c>
      <c s="32">
        <v>228.591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1223</v>
      </c>
    </row>
    <row r="128" spans="1:5" ht="76.5">
      <c r="A128" s="36" t="s">
        <v>52</v>
      </c>
      <c r="E128" s="37" t="s">
        <v>1224</v>
      </c>
    </row>
    <row r="129" spans="1:5" ht="51">
      <c r="A129" t="s">
        <v>54</v>
      </c>
      <c r="E129" s="35" t="s">
        <v>277</v>
      </c>
    </row>
    <row r="130" spans="1:16" ht="12.75">
      <c r="A130" s="25" t="s">
        <v>45</v>
      </c>
      <c s="29" t="s">
        <v>272</v>
      </c>
      <c s="29" t="s">
        <v>279</v>
      </c>
      <c s="25" t="s">
        <v>47</v>
      </c>
      <c s="30" t="s">
        <v>280</v>
      </c>
      <c s="31" t="s">
        <v>178</v>
      </c>
      <c s="32">
        <v>1629.6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281</v>
      </c>
    </row>
    <row r="132" spans="1:5" ht="76.5">
      <c r="A132" s="36" t="s">
        <v>52</v>
      </c>
      <c r="E132" s="37" t="s">
        <v>1225</v>
      </c>
    </row>
    <row r="133" spans="1:5" ht="51">
      <c r="A133" t="s">
        <v>54</v>
      </c>
      <c r="E133" s="35" t="s">
        <v>277</v>
      </c>
    </row>
    <row r="134" spans="1:16" ht="12.75">
      <c r="A134" s="25" t="s">
        <v>45</v>
      </c>
      <c s="29" t="s">
        <v>278</v>
      </c>
      <c s="29" t="s">
        <v>1226</v>
      </c>
      <c s="25" t="s">
        <v>47</v>
      </c>
      <c s="30" t="s">
        <v>1227</v>
      </c>
      <c s="31" t="s">
        <v>178</v>
      </c>
      <c s="32">
        <v>233.1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1228</v>
      </c>
    </row>
    <row r="136" spans="1:5" ht="25.5">
      <c r="A136" s="36" t="s">
        <v>52</v>
      </c>
      <c r="E136" s="37" t="s">
        <v>1229</v>
      </c>
    </row>
    <row r="137" spans="1:5" ht="102">
      <c r="A137" t="s">
        <v>54</v>
      </c>
      <c r="E137" s="35" t="s">
        <v>1230</v>
      </c>
    </row>
    <row r="138" spans="1:16" ht="12.75">
      <c r="A138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178</v>
      </c>
      <c s="32">
        <v>75.5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286</v>
      </c>
    </row>
    <row r="140" spans="1:5" ht="25.5">
      <c r="A140" s="36" t="s">
        <v>52</v>
      </c>
      <c r="E140" s="37" t="s">
        <v>1209</v>
      </c>
    </row>
    <row r="141" spans="1:5" ht="38.25">
      <c r="A141" t="s">
        <v>54</v>
      </c>
      <c r="E141" s="35" t="s">
        <v>287</v>
      </c>
    </row>
    <row r="142" spans="1:16" ht="12.75">
      <c r="A142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178</v>
      </c>
      <c s="32">
        <v>1246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291</v>
      </c>
    </row>
    <row r="144" spans="1:5" ht="12.75">
      <c r="A144" s="36" t="s">
        <v>52</v>
      </c>
      <c r="E144" s="37" t="s">
        <v>1231</v>
      </c>
    </row>
    <row r="145" spans="1:5" ht="51">
      <c r="A145" t="s">
        <v>54</v>
      </c>
      <c r="E145" s="35" t="s">
        <v>293</v>
      </c>
    </row>
    <row r="146" spans="1:16" ht="12.75">
      <c r="A146" s="25" t="s">
        <v>45</v>
      </c>
      <c s="29" t="s">
        <v>294</v>
      </c>
      <c s="29" t="s">
        <v>295</v>
      </c>
      <c s="25" t="s">
        <v>78</v>
      </c>
      <c s="30" t="s">
        <v>296</v>
      </c>
      <c s="31" t="s">
        <v>178</v>
      </c>
      <c s="32">
        <v>4478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297</v>
      </c>
    </row>
    <row r="148" spans="1:5" ht="25.5">
      <c r="A148" s="36" t="s">
        <v>52</v>
      </c>
      <c r="E148" s="37" t="s">
        <v>1232</v>
      </c>
    </row>
    <row r="149" spans="1:5" ht="51">
      <c r="A149" t="s">
        <v>54</v>
      </c>
      <c r="E149" s="35" t="s">
        <v>293</v>
      </c>
    </row>
    <row r="150" spans="1:16" ht="12.75">
      <c r="A150" s="25" t="s">
        <v>45</v>
      </c>
      <c s="29" t="s">
        <v>299</v>
      </c>
      <c s="29" t="s">
        <v>295</v>
      </c>
      <c s="25" t="s">
        <v>81</v>
      </c>
      <c s="30" t="s">
        <v>296</v>
      </c>
      <c s="31" t="s">
        <v>178</v>
      </c>
      <c s="32">
        <v>222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1233</v>
      </c>
    </row>
    <row r="152" spans="1:5" ht="25.5">
      <c r="A152" s="36" t="s">
        <v>52</v>
      </c>
      <c r="E152" s="37" t="s">
        <v>1234</v>
      </c>
    </row>
    <row r="153" spans="1:5" ht="51">
      <c r="A153" t="s">
        <v>54</v>
      </c>
      <c r="E153" s="35" t="s">
        <v>293</v>
      </c>
    </row>
    <row r="154" spans="1:16" ht="12.75">
      <c r="A154" s="25" t="s">
        <v>45</v>
      </c>
      <c s="29" t="s">
        <v>305</v>
      </c>
      <c s="29" t="s">
        <v>300</v>
      </c>
      <c s="25" t="s">
        <v>47</v>
      </c>
      <c s="30" t="s">
        <v>301</v>
      </c>
      <c s="31" t="s">
        <v>178</v>
      </c>
      <c s="32">
        <v>250.8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50</v>
      </c>
      <c r="E155" s="35" t="s">
        <v>302</v>
      </c>
    </row>
    <row r="156" spans="1:5" ht="25.5">
      <c r="A156" s="36" t="s">
        <v>52</v>
      </c>
      <c r="E156" s="37" t="s">
        <v>303</v>
      </c>
    </row>
    <row r="157" spans="1:5" ht="51">
      <c r="A157" t="s">
        <v>54</v>
      </c>
      <c r="E157" s="35" t="s">
        <v>304</v>
      </c>
    </row>
    <row r="158" spans="1:16" ht="12.75">
      <c r="A158" s="25" t="s">
        <v>45</v>
      </c>
      <c s="29" t="s">
        <v>311</v>
      </c>
      <c s="29" t="s">
        <v>1235</v>
      </c>
      <c s="25" t="s">
        <v>47</v>
      </c>
      <c s="30" t="s">
        <v>1236</v>
      </c>
      <c s="31" t="s">
        <v>178</v>
      </c>
      <c s="32">
        <v>222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1237</v>
      </c>
    </row>
    <row r="160" spans="1:5" ht="25.5">
      <c r="A160" s="36" t="s">
        <v>52</v>
      </c>
      <c r="E160" s="37" t="s">
        <v>1234</v>
      </c>
    </row>
    <row r="161" spans="1:5" ht="140.25">
      <c r="A161" t="s">
        <v>54</v>
      </c>
      <c r="E161" s="35" t="s">
        <v>310</v>
      </c>
    </row>
    <row r="162" spans="1:16" ht="12.75">
      <c r="A162" s="25" t="s">
        <v>45</v>
      </c>
      <c s="29" t="s">
        <v>316</v>
      </c>
      <c s="29" t="s">
        <v>306</v>
      </c>
      <c s="25" t="s">
        <v>47</v>
      </c>
      <c s="30" t="s">
        <v>307</v>
      </c>
      <c s="31" t="s">
        <v>178</v>
      </c>
      <c s="32">
        <v>2208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308</v>
      </c>
    </row>
    <row r="164" spans="1:5" ht="76.5">
      <c r="A164" s="36" t="s">
        <v>52</v>
      </c>
      <c r="E164" s="37" t="s">
        <v>1238</v>
      </c>
    </row>
    <row r="165" spans="1:5" ht="140.25">
      <c r="A165" t="s">
        <v>54</v>
      </c>
      <c r="E165" s="35" t="s">
        <v>310</v>
      </c>
    </row>
    <row r="166" spans="1:16" ht="12.75">
      <c r="A166" s="25" t="s">
        <v>45</v>
      </c>
      <c s="29" t="s">
        <v>321</v>
      </c>
      <c s="29" t="s">
        <v>312</v>
      </c>
      <c s="25" t="s">
        <v>47</v>
      </c>
      <c s="30" t="s">
        <v>313</v>
      </c>
      <c s="31" t="s">
        <v>178</v>
      </c>
      <c s="32">
        <v>2269.54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314</v>
      </c>
    </row>
    <row r="168" spans="1:5" ht="76.5">
      <c r="A168" s="36" t="s">
        <v>52</v>
      </c>
      <c r="E168" s="37" t="s">
        <v>1239</v>
      </c>
    </row>
    <row r="169" spans="1:5" ht="140.25">
      <c r="A169" t="s">
        <v>54</v>
      </c>
      <c r="E169" s="35" t="s">
        <v>310</v>
      </c>
    </row>
    <row r="170" spans="1:16" ht="12.75">
      <c r="A170" s="25" t="s">
        <v>45</v>
      </c>
      <c s="29" t="s">
        <v>326</v>
      </c>
      <c s="29" t="s">
        <v>317</v>
      </c>
      <c s="25" t="s">
        <v>47</v>
      </c>
      <c s="30" t="s">
        <v>318</v>
      </c>
      <c s="31" t="s">
        <v>131</v>
      </c>
      <c s="32">
        <v>62.316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319</v>
      </c>
    </row>
    <row r="172" spans="1:5" ht="51">
      <c r="A172" s="36" t="s">
        <v>52</v>
      </c>
      <c r="E172" s="37" t="s">
        <v>1240</v>
      </c>
    </row>
    <row r="173" spans="1:5" ht="140.25">
      <c r="A173" t="s">
        <v>54</v>
      </c>
      <c r="E173" s="35" t="s">
        <v>310</v>
      </c>
    </row>
    <row r="174" spans="1:16" ht="12.75">
      <c r="A174" s="25" t="s">
        <v>45</v>
      </c>
      <c s="29" t="s">
        <v>332</v>
      </c>
      <c s="29" t="s">
        <v>322</v>
      </c>
      <c s="25" t="s">
        <v>47</v>
      </c>
      <c s="30" t="s">
        <v>323</v>
      </c>
      <c s="31" t="s">
        <v>178</v>
      </c>
      <c s="32">
        <v>250.8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324</v>
      </c>
    </row>
    <row r="176" spans="1:5" ht="25.5">
      <c r="A176" s="36" t="s">
        <v>52</v>
      </c>
      <c r="E176" s="37" t="s">
        <v>303</v>
      </c>
    </row>
    <row r="177" spans="1:5" ht="102">
      <c r="A177" t="s">
        <v>54</v>
      </c>
      <c r="E177" s="35" t="s">
        <v>325</v>
      </c>
    </row>
    <row r="178" spans="1:16" ht="12.75">
      <c r="A178" s="25" t="s">
        <v>45</v>
      </c>
      <c s="29" t="s">
        <v>339</v>
      </c>
      <c s="29" t="s">
        <v>1241</v>
      </c>
      <c s="25" t="s">
        <v>47</v>
      </c>
      <c s="30" t="s">
        <v>1242</v>
      </c>
      <c s="31" t="s">
        <v>178</v>
      </c>
      <c s="32">
        <v>9.6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25.5">
      <c r="A179" s="34" t="s">
        <v>50</v>
      </c>
      <c r="E179" s="35" t="s">
        <v>1243</v>
      </c>
    </row>
    <row r="180" spans="1:5" ht="25.5">
      <c r="A180" s="36" t="s">
        <v>52</v>
      </c>
      <c r="E180" s="37" t="s">
        <v>1244</v>
      </c>
    </row>
    <row r="181" spans="1:5" ht="153">
      <c r="A181" t="s">
        <v>54</v>
      </c>
      <c r="E181" s="35" t="s">
        <v>644</v>
      </c>
    </row>
    <row r="182" spans="1:16" ht="25.5">
      <c r="A182" s="25" t="s">
        <v>45</v>
      </c>
      <c s="29" t="s">
        <v>345</v>
      </c>
      <c s="29" t="s">
        <v>1245</v>
      </c>
      <c s="25" t="s">
        <v>47</v>
      </c>
      <c s="30" t="s">
        <v>1246</v>
      </c>
      <c s="31" t="s">
        <v>178</v>
      </c>
      <c s="32">
        <v>2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25.5">
      <c r="A183" s="34" t="s">
        <v>50</v>
      </c>
      <c r="E183" s="35" t="s">
        <v>1247</v>
      </c>
    </row>
    <row r="184" spans="1:5" ht="25.5">
      <c r="A184" s="36" t="s">
        <v>52</v>
      </c>
      <c r="E184" s="37" t="s">
        <v>1057</v>
      </c>
    </row>
    <row r="185" spans="1:5" ht="153">
      <c r="A185" t="s">
        <v>54</v>
      </c>
      <c r="E185" s="35" t="s">
        <v>644</v>
      </c>
    </row>
    <row r="186" spans="1:16" ht="12.75">
      <c r="A186" s="25" t="s">
        <v>45</v>
      </c>
      <c s="29" t="s">
        <v>351</v>
      </c>
      <c s="29" t="s">
        <v>1248</v>
      </c>
      <c s="25" t="s">
        <v>47</v>
      </c>
      <c s="30" t="s">
        <v>1249</v>
      </c>
      <c s="31" t="s">
        <v>178</v>
      </c>
      <c s="32">
        <v>10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50</v>
      </c>
      <c r="E187" s="35" t="s">
        <v>1250</v>
      </c>
    </row>
    <row r="188" spans="1:5" ht="12.75">
      <c r="A188" s="36" t="s">
        <v>52</v>
      </c>
      <c r="E188" s="37" t="s">
        <v>1054</v>
      </c>
    </row>
    <row r="189" spans="1:5" ht="89.25">
      <c r="A189" t="s">
        <v>54</v>
      </c>
      <c r="E189" s="35" t="s">
        <v>1251</v>
      </c>
    </row>
    <row r="190" spans="1:18" ht="12.75" customHeight="1">
      <c r="A190" s="6" t="s">
        <v>43</v>
      </c>
      <c s="6"/>
      <c s="42" t="s">
        <v>89</v>
      </c>
      <c s="6"/>
      <c s="27" t="s">
        <v>338</v>
      </c>
      <c s="6"/>
      <c s="6"/>
      <c s="6"/>
      <c s="43">
        <f>0+Q190</f>
      </c>
      <c r="O190">
        <f>0+R190</f>
      </c>
      <c r="Q190">
        <f>0+I191+I195</f>
      </c>
      <c>
        <f>0+O191+O195</f>
      </c>
    </row>
    <row r="191" spans="1:16" ht="12.75">
      <c r="A191" s="25" t="s">
        <v>45</v>
      </c>
      <c s="29" t="s">
        <v>356</v>
      </c>
      <c s="29" t="s">
        <v>340</v>
      </c>
      <c s="25" t="s">
        <v>47</v>
      </c>
      <c s="30" t="s">
        <v>341</v>
      </c>
      <c s="31" t="s">
        <v>151</v>
      </c>
      <c s="32">
        <v>79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342</v>
      </c>
    </row>
    <row r="193" spans="1:5" ht="25.5">
      <c r="A193" s="36" t="s">
        <v>52</v>
      </c>
      <c r="E193" s="37" t="s">
        <v>1252</v>
      </c>
    </row>
    <row r="194" spans="1:5" ht="255">
      <c r="A194" t="s">
        <v>54</v>
      </c>
      <c r="E194" s="35" t="s">
        <v>344</v>
      </c>
    </row>
    <row r="195" spans="1:16" ht="12.75">
      <c r="A195" s="25" t="s">
        <v>45</v>
      </c>
      <c s="29" t="s">
        <v>362</v>
      </c>
      <c s="29" t="s">
        <v>346</v>
      </c>
      <c s="25" t="s">
        <v>47</v>
      </c>
      <c s="30" t="s">
        <v>347</v>
      </c>
      <c s="31" t="s">
        <v>100</v>
      </c>
      <c s="32">
        <v>3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50</v>
      </c>
      <c r="E196" s="35" t="s">
        <v>47</v>
      </c>
    </row>
    <row r="197" spans="1:5" ht="25.5">
      <c r="A197" s="36" t="s">
        <v>52</v>
      </c>
      <c r="E197" s="37" t="s">
        <v>1253</v>
      </c>
    </row>
    <row r="198" spans="1:5" ht="76.5">
      <c r="A198" t="s">
        <v>54</v>
      </c>
      <c r="E198" s="35" t="s">
        <v>349</v>
      </c>
    </row>
    <row r="199" spans="1:18" ht="12.75" customHeight="1">
      <c r="A199" s="6" t="s">
        <v>43</v>
      </c>
      <c s="6"/>
      <c s="42" t="s">
        <v>40</v>
      </c>
      <c s="6"/>
      <c s="27" t="s">
        <v>350</v>
      </c>
      <c s="6"/>
      <c s="6"/>
      <c s="6"/>
      <c s="43">
        <f>0+Q199</f>
      </c>
      <c r="O199">
        <f>0+R199</f>
      </c>
      <c r="Q199">
        <f>0+I200+I204+I208+I212+I216+I220+I224+I228+I232+I236+I240+I244+I248+I252+I256+I260+I264+I268+I272+I276+I280+I284+I288+I292+I296+I300+I304</f>
      </c>
      <c>
        <f>0+O200+O204+O208+O212+O216+O220+O224+O228+O232+O236+O240+O244+O248+O252+O256+O260+O264+O268+O272+O276+O280+O284+O288+O292+O296+O300+O304</f>
      </c>
    </row>
    <row r="200" spans="1:16" ht="25.5">
      <c r="A200" s="25" t="s">
        <v>45</v>
      </c>
      <c s="29" t="s">
        <v>367</v>
      </c>
      <c s="29" t="s">
        <v>1254</v>
      </c>
      <c s="25" t="s">
        <v>47</v>
      </c>
      <c s="30" t="s">
        <v>1255</v>
      </c>
      <c s="31" t="s">
        <v>151</v>
      </c>
      <c s="32">
        <v>14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1256</v>
      </c>
    </row>
    <row r="202" spans="1:5" ht="12.75">
      <c r="A202" s="36" t="s">
        <v>52</v>
      </c>
      <c r="E202" s="37" t="s">
        <v>1257</v>
      </c>
    </row>
    <row r="203" spans="1:5" ht="38.25">
      <c r="A203" t="s">
        <v>54</v>
      </c>
      <c r="E203" s="35" t="s">
        <v>703</v>
      </c>
    </row>
    <row r="204" spans="1:16" ht="25.5">
      <c r="A204" s="25" t="s">
        <v>45</v>
      </c>
      <c s="29" t="s">
        <v>370</v>
      </c>
      <c s="29" t="s">
        <v>352</v>
      </c>
      <c s="25" t="s">
        <v>47</v>
      </c>
      <c s="30" t="s">
        <v>353</v>
      </c>
      <c s="31" t="s">
        <v>151</v>
      </c>
      <c s="32">
        <v>88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1258</v>
      </c>
    </row>
    <row r="206" spans="1:5" ht="25.5">
      <c r="A206" s="36" t="s">
        <v>52</v>
      </c>
      <c r="E206" s="37" t="s">
        <v>1259</v>
      </c>
    </row>
    <row r="207" spans="1:5" ht="140.25">
      <c r="A207" t="s">
        <v>54</v>
      </c>
      <c r="E207" s="35" t="s">
        <v>355</v>
      </c>
    </row>
    <row r="208" spans="1:16" ht="12.75">
      <c r="A208" s="25" t="s">
        <v>45</v>
      </c>
      <c s="29" t="s">
        <v>375</v>
      </c>
      <c s="29" t="s">
        <v>357</v>
      </c>
      <c s="25" t="s">
        <v>78</v>
      </c>
      <c s="30" t="s">
        <v>358</v>
      </c>
      <c s="31" t="s">
        <v>100</v>
      </c>
      <c s="32">
        <v>8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359</v>
      </c>
    </row>
    <row r="210" spans="1:5" ht="25.5">
      <c r="A210" s="36" t="s">
        <v>52</v>
      </c>
      <c r="E210" s="37" t="s">
        <v>1260</v>
      </c>
    </row>
    <row r="211" spans="1:5" ht="51">
      <c r="A211" t="s">
        <v>54</v>
      </c>
      <c r="E211" s="35" t="s">
        <v>361</v>
      </c>
    </row>
    <row r="212" spans="1:16" ht="12.75">
      <c r="A212" s="25" t="s">
        <v>45</v>
      </c>
      <c s="29" t="s">
        <v>379</v>
      </c>
      <c s="29" t="s">
        <v>357</v>
      </c>
      <c s="25" t="s">
        <v>81</v>
      </c>
      <c s="30" t="s">
        <v>358</v>
      </c>
      <c s="31" t="s">
        <v>100</v>
      </c>
      <c s="32">
        <v>4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1261</v>
      </c>
    </row>
    <row r="214" spans="1:5" ht="12.75">
      <c r="A214" s="36" t="s">
        <v>52</v>
      </c>
      <c r="E214" s="37" t="s">
        <v>1262</v>
      </c>
    </row>
    <row r="215" spans="1:5" ht="51">
      <c r="A215" t="s">
        <v>54</v>
      </c>
      <c r="E215" s="35" t="s">
        <v>361</v>
      </c>
    </row>
    <row r="216" spans="1:16" ht="25.5">
      <c r="A216" s="25" t="s">
        <v>45</v>
      </c>
      <c s="29" t="s">
        <v>385</v>
      </c>
      <c s="29" t="s">
        <v>363</v>
      </c>
      <c s="25" t="s">
        <v>78</v>
      </c>
      <c s="30" t="s">
        <v>364</v>
      </c>
      <c s="31" t="s">
        <v>100</v>
      </c>
      <c s="32">
        <v>8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365</v>
      </c>
    </row>
    <row r="218" spans="1:5" ht="51">
      <c r="A218" s="36" t="s">
        <v>52</v>
      </c>
      <c r="E218" s="37" t="s">
        <v>1263</v>
      </c>
    </row>
    <row r="219" spans="1:5" ht="51">
      <c r="A219" t="s">
        <v>54</v>
      </c>
      <c r="E219" s="35" t="s">
        <v>361</v>
      </c>
    </row>
    <row r="220" spans="1:16" ht="25.5">
      <c r="A220" s="25" t="s">
        <v>45</v>
      </c>
      <c s="29" t="s">
        <v>388</v>
      </c>
      <c s="29" t="s">
        <v>363</v>
      </c>
      <c s="25" t="s">
        <v>81</v>
      </c>
      <c s="30" t="s">
        <v>364</v>
      </c>
      <c s="31" t="s">
        <v>100</v>
      </c>
      <c s="32">
        <v>16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368</v>
      </c>
    </row>
    <row r="222" spans="1:5" ht="25.5">
      <c r="A222" s="36" t="s">
        <v>52</v>
      </c>
      <c r="E222" s="37" t="s">
        <v>369</v>
      </c>
    </row>
    <row r="223" spans="1:5" ht="51">
      <c r="A223" t="s">
        <v>54</v>
      </c>
      <c r="E223" s="35" t="s">
        <v>361</v>
      </c>
    </row>
    <row r="224" spans="1:16" ht="25.5">
      <c r="A224" s="25" t="s">
        <v>45</v>
      </c>
      <c s="29" t="s">
        <v>394</v>
      </c>
      <c s="29" t="s">
        <v>933</v>
      </c>
      <c s="25" t="s">
        <v>47</v>
      </c>
      <c s="30" t="s">
        <v>934</v>
      </c>
      <c s="31" t="s">
        <v>100</v>
      </c>
      <c s="32">
        <v>12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1264</v>
      </c>
    </row>
    <row r="226" spans="1:5" ht="63.75">
      <c r="A226" s="36" t="s">
        <v>52</v>
      </c>
      <c r="E226" s="37" t="s">
        <v>1265</v>
      </c>
    </row>
    <row r="227" spans="1:5" ht="25.5">
      <c r="A227" t="s">
        <v>54</v>
      </c>
      <c r="E227" s="35" t="s">
        <v>1266</v>
      </c>
    </row>
    <row r="228" spans="1:16" ht="12.75">
      <c r="A228" s="25" t="s">
        <v>45</v>
      </c>
      <c s="29" t="s">
        <v>400</v>
      </c>
      <c s="29" t="s">
        <v>371</v>
      </c>
      <c s="25" t="s">
        <v>47</v>
      </c>
      <c s="30" t="s">
        <v>372</v>
      </c>
      <c s="31" t="s">
        <v>100</v>
      </c>
      <c s="32">
        <v>13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47</v>
      </c>
    </row>
    <row r="230" spans="1:5" ht="25.5">
      <c r="A230" s="36" t="s">
        <v>52</v>
      </c>
      <c r="E230" s="37" t="s">
        <v>1267</v>
      </c>
    </row>
    <row r="231" spans="1:5" ht="25.5">
      <c r="A231" t="s">
        <v>54</v>
      </c>
      <c r="E231" s="35" t="s">
        <v>374</v>
      </c>
    </row>
    <row r="232" spans="1:16" ht="12.75">
      <c r="A232" s="25" t="s">
        <v>45</v>
      </c>
      <c s="29" t="s">
        <v>405</v>
      </c>
      <c s="29" t="s">
        <v>1268</v>
      </c>
      <c s="25" t="s">
        <v>47</v>
      </c>
      <c s="30" t="s">
        <v>1269</v>
      </c>
      <c s="31" t="s">
        <v>100</v>
      </c>
      <c s="32">
        <v>2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47</v>
      </c>
    </row>
    <row r="234" spans="1:5" ht="12.75">
      <c r="A234" s="36" t="s">
        <v>52</v>
      </c>
      <c r="E234" s="37" t="s">
        <v>1270</v>
      </c>
    </row>
    <row r="235" spans="1:5" ht="38.25">
      <c r="A235" t="s">
        <v>54</v>
      </c>
      <c r="E235" s="35" t="s">
        <v>1271</v>
      </c>
    </row>
    <row r="236" spans="1:16" ht="12.75">
      <c r="A236" s="25" t="s">
        <v>45</v>
      </c>
      <c s="29" t="s">
        <v>411</v>
      </c>
      <c s="29" t="s">
        <v>1272</v>
      </c>
      <c s="25" t="s">
        <v>47</v>
      </c>
      <c s="30" t="s">
        <v>1273</v>
      </c>
      <c s="31" t="s">
        <v>100</v>
      </c>
      <c s="32">
        <v>1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47</v>
      </c>
    </row>
    <row r="238" spans="1:5" ht="12.75">
      <c r="A238" s="36" t="s">
        <v>52</v>
      </c>
      <c r="E238" s="37" t="s">
        <v>1274</v>
      </c>
    </row>
    <row r="239" spans="1:5" ht="25.5">
      <c r="A239" t="s">
        <v>54</v>
      </c>
      <c r="E239" s="35" t="s">
        <v>1266</v>
      </c>
    </row>
    <row r="240" spans="1:16" ht="12.75">
      <c r="A240" s="25" t="s">
        <v>45</v>
      </c>
      <c s="29" t="s">
        <v>417</v>
      </c>
      <c s="29" t="s">
        <v>376</v>
      </c>
      <c s="25" t="s">
        <v>47</v>
      </c>
      <c s="30" t="s">
        <v>377</v>
      </c>
      <c s="31" t="s">
        <v>100</v>
      </c>
      <c s="32">
        <v>7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47</v>
      </c>
    </row>
    <row r="242" spans="1:5" ht="25.5">
      <c r="A242" s="36" t="s">
        <v>52</v>
      </c>
      <c r="E242" s="37" t="s">
        <v>1275</v>
      </c>
    </row>
    <row r="243" spans="1:5" ht="25.5">
      <c r="A243" t="s">
        <v>54</v>
      </c>
      <c r="E243" s="35" t="s">
        <v>374</v>
      </c>
    </row>
    <row r="244" spans="1:16" ht="25.5">
      <c r="A244" s="25" t="s">
        <v>45</v>
      </c>
      <c s="29" t="s">
        <v>423</v>
      </c>
      <c s="29" t="s">
        <v>1276</v>
      </c>
      <c s="25" t="s">
        <v>47</v>
      </c>
      <c s="30" t="s">
        <v>1277</v>
      </c>
      <c s="31" t="s">
        <v>100</v>
      </c>
      <c s="32">
        <v>6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12.75">
      <c r="A245" s="34" t="s">
        <v>50</v>
      </c>
      <c r="E245" s="35" t="s">
        <v>47</v>
      </c>
    </row>
    <row r="246" spans="1:5" ht="12.75">
      <c r="A246" s="36" t="s">
        <v>52</v>
      </c>
      <c r="E246" s="37" t="s">
        <v>1278</v>
      </c>
    </row>
    <row r="247" spans="1:5" ht="25.5">
      <c r="A247" t="s">
        <v>54</v>
      </c>
      <c r="E247" s="35" t="s">
        <v>1279</v>
      </c>
    </row>
    <row r="248" spans="1:16" ht="25.5">
      <c r="A248" s="25" t="s">
        <v>45</v>
      </c>
      <c s="29" t="s">
        <v>428</v>
      </c>
      <c s="29" t="s">
        <v>380</v>
      </c>
      <c s="25" t="s">
        <v>47</v>
      </c>
      <c s="30" t="s">
        <v>381</v>
      </c>
      <c s="31" t="s">
        <v>178</v>
      </c>
      <c s="32">
        <v>101.61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382</v>
      </c>
    </row>
    <row r="250" spans="1:5" ht="127.5">
      <c r="A250" s="36" t="s">
        <v>52</v>
      </c>
      <c r="E250" s="37" t="s">
        <v>1280</v>
      </c>
    </row>
    <row r="251" spans="1:5" ht="38.25">
      <c r="A251" t="s">
        <v>54</v>
      </c>
      <c r="E251" s="35" t="s">
        <v>384</v>
      </c>
    </row>
    <row r="252" spans="1:16" ht="25.5">
      <c r="A252" s="25" t="s">
        <v>45</v>
      </c>
      <c s="29" t="s">
        <v>432</v>
      </c>
      <c s="29" t="s">
        <v>386</v>
      </c>
      <c s="25" t="s">
        <v>47</v>
      </c>
      <c s="30" t="s">
        <v>387</v>
      </c>
      <c s="31" t="s">
        <v>178</v>
      </c>
      <c s="32">
        <v>101.61</v>
      </c>
      <c s="33">
        <v>0</v>
      </c>
      <c s="33">
        <f>ROUND(ROUND(H252,2)*ROUND(G252,3),2)</f>
      </c>
      <c r="O252">
        <f>(I252*21)/100</f>
      </c>
      <c t="s">
        <v>23</v>
      </c>
    </row>
    <row r="253" spans="1:5" ht="12.75">
      <c r="A253" s="34" t="s">
        <v>50</v>
      </c>
      <c r="E253" s="35" t="s">
        <v>47</v>
      </c>
    </row>
    <row r="254" spans="1:5" ht="127.5">
      <c r="A254" s="36" t="s">
        <v>52</v>
      </c>
      <c r="E254" s="37" t="s">
        <v>1280</v>
      </c>
    </row>
    <row r="255" spans="1:5" ht="38.25">
      <c r="A255" t="s">
        <v>54</v>
      </c>
      <c r="E255" s="35" t="s">
        <v>384</v>
      </c>
    </row>
    <row r="256" spans="1:16" ht="12.75">
      <c r="A256" s="25" t="s">
        <v>45</v>
      </c>
      <c s="29" t="s">
        <v>692</v>
      </c>
      <c s="29" t="s">
        <v>1281</v>
      </c>
      <c s="25" t="s">
        <v>47</v>
      </c>
      <c s="30" t="s">
        <v>1282</v>
      </c>
      <c s="31" t="s">
        <v>100</v>
      </c>
      <c s="32">
        <v>24</v>
      </c>
      <c s="33">
        <v>0</v>
      </c>
      <c s="33">
        <f>ROUND(ROUND(H256,2)*ROUND(G256,3),2)</f>
      </c>
      <c r="O256">
        <f>(I256*21)/100</f>
      </c>
      <c t="s">
        <v>23</v>
      </c>
    </row>
    <row r="257" spans="1:5" ht="12.75">
      <c r="A257" s="34" t="s">
        <v>50</v>
      </c>
      <c r="E257" s="35" t="s">
        <v>47</v>
      </c>
    </row>
    <row r="258" spans="1:5" ht="38.25">
      <c r="A258" s="36" t="s">
        <v>52</v>
      </c>
      <c r="E258" s="37" t="s">
        <v>1283</v>
      </c>
    </row>
    <row r="259" spans="1:5" ht="38.25">
      <c r="A259" t="s">
        <v>54</v>
      </c>
      <c r="E259" s="35" t="s">
        <v>1284</v>
      </c>
    </row>
    <row r="260" spans="1:16" ht="12.75">
      <c r="A260" s="25" t="s">
        <v>45</v>
      </c>
      <c s="29" t="s">
        <v>698</v>
      </c>
      <c s="29" t="s">
        <v>735</v>
      </c>
      <c s="25" t="s">
        <v>47</v>
      </c>
      <c s="30" t="s">
        <v>736</v>
      </c>
      <c s="31" t="s">
        <v>151</v>
      </c>
      <c s="32">
        <v>158</v>
      </c>
      <c s="33">
        <v>0</v>
      </c>
      <c s="33">
        <f>ROUND(ROUND(H260,2)*ROUND(G260,3),2)</f>
      </c>
      <c r="O260">
        <f>(I260*21)/100</f>
      </c>
      <c t="s">
        <v>23</v>
      </c>
    </row>
    <row r="261" spans="1:5" ht="12.75">
      <c r="A261" s="34" t="s">
        <v>50</v>
      </c>
      <c r="E261" s="35" t="s">
        <v>1285</v>
      </c>
    </row>
    <row r="262" spans="1:5" ht="25.5">
      <c r="A262" s="36" t="s">
        <v>52</v>
      </c>
      <c r="E262" s="37" t="s">
        <v>1286</v>
      </c>
    </row>
    <row r="263" spans="1:5" ht="38.25">
      <c r="A263" t="s">
        <v>54</v>
      </c>
      <c r="E263" s="35" t="s">
        <v>739</v>
      </c>
    </row>
    <row r="264" spans="1:16" ht="12.75">
      <c r="A264" s="25" t="s">
        <v>45</v>
      </c>
      <c s="29" t="s">
        <v>704</v>
      </c>
      <c s="29" t="s">
        <v>1287</v>
      </c>
      <c s="25" t="s">
        <v>78</v>
      </c>
      <c s="30" t="s">
        <v>1288</v>
      </c>
      <c s="31" t="s">
        <v>151</v>
      </c>
      <c s="32">
        <v>138.5</v>
      </c>
      <c s="33">
        <v>0</v>
      </c>
      <c s="33">
        <f>ROUND(ROUND(H264,2)*ROUND(G264,3),2)</f>
      </c>
      <c r="O264">
        <f>(I264*21)/100</f>
      </c>
      <c t="s">
        <v>23</v>
      </c>
    </row>
    <row r="265" spans="1:5" ht="12.75">
      <c r="A265" s="34" t="s">
        <v>50</v>
      </c>
      <c r="E265" s="35" t="s">
        <v>1289</v>
      </c>
    </row>
    <row r="266" spans="1:5" ht="25.5">
      <c r="A266" s="36" t="s">
        <v>52</v>
      </c>
      <c r="E266" s="37" t="s">
        <v>1290</v>
      </c>
    </row>
    <row r="267" spans="1:5" ht="38.25">
      <c r="A267" t="s">
        <v>54</v>
      </c>
      <c r="E267" s="35" t="s">
        <v>1291</v>
      </c>
    </row>
    <row r="268" spans="1:16" ht="12.75">
      <c r="A268" s="25" t="s">
        <v>45</v>
      </c>
      <c s="29" t="s">
        <v>710</v>
      </c>
      <c s="29" t="s">
        <v>1287</v>
      </c>
      <c s="25" t="s">
        <v>81</v>
      </c>
      <c s="30" t="s">
        <v>1288</v>
      </c>
      <c s="31" t="s">
        <v>151</v>
      </c>
      <c s="32">
        <v>32</v>
      </c>
      <c s="33">
        <v>0</v>
      </c>
      <c s="33">
        <f>ROUND(ROUND(H268,2)*ROUND(G268,3),2)</f>
      </c>
      <c r="O268">
        <f>(I268*21)/100</f>
      </c>
      <c t="s">
        <v>23</v>
      </c>
    </row>
    <row r="269" spans="1:5" ht="12.75">
      <c r="A269" s="34" t="s">
        <v>50</v>
      </c>
      <c r="E269" s="35" t="s">
        <v>1292</v>
      </c>
    </row>
    <row r="270" spans="1:5" ht="25.5">
      <c r="A270" s="36" t="s">
        <v>52</v>
      </c>
      <c r="E270" s="37" t="s">
        <v>1293</v>
      </c>
    </row>
    <row r="271" spans="1:5" ht="38.25">
      <c r="A271" t="s">
        <v>54</v>
      </c>
      <c r="E271" s="35" t="s">
        <v>1291</v>
      </c>
    </row>
    <row r="272" spans="1:16" ht="12.75">
      <c r="A272" s="25" t="s">
        <v>45</v>
      </c>
      <c s="29" t="s">
        <v>715</v>
      </c>
      <c s="29" t="s">
        <v>389</v>
      </c>
      <c s="25" t="s">
        <v>47</v>
      </c>
      <c s="30" t="s">
        <v>390</v>
      </c>
      <c s="31" t="s">
        <v>151</v>
      </c>
      <c s="32">
        <v>10</v>
      </c>
      <c s="33">
        <v>0</v>
      </c>
      <c s="33">
        <f>ROUND(ROUND(H272,2)*ROUND(G272,3),2)</f>
      </c>
      <c r="O272">
        <f>(I272*21)/100</f>
      </c>
      <c t="s">
        <v>23</v>
      </c>
    </row>
    <row r="273" spans="1:5" ht="12.75">
      <c r="A273" s="34" t="s">
        <v>50</v>
      </c>
      <c r="E273" s="35" t="s">
        <v>1294</v>
      </c>
    </row>
    <row r="274" spans="1:5" ht="12.75">
      <c r="A274" s="36" t="s">
        <v>52</v>
      </c>
      <c r="E274" s="37" t="s">
        <v>1054</v>
      </c>
    </row>
    <row r="275" spans="1:5" ht="38.25">
      <c r="A275" t="s">
        <v>54</v>
      </c>
      <c r="E275" s="35" t="s">
        <v>393</v>
      </c>
    </row>
    <row r="276" spans="1:16" ht="12.75">
      <c r="A276" s="25" t="s">
        <v>45</v>
      </c>
      <c s="29" t="s">
        <v>721</v>
      </c>
      <c s="29" t="s">
        <v>395</v>
      </c>
      <c s="25" t="s">
        <v>47</v>
      </c>
      <c s="30" t="s">
        <v>396</v>
      </c>
      <c s="31" t="s">
        <v>151</v>
      </c>
      <c s="32">
        <v>31.3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12.75">
      <c r="A277" s="34" t="s">
        <v>50</v>
      </c>
      <c r="E277" s="35" t="s">
        <v>397</v>
      </c>
    </row>
    <row r="278" spans="1:5" ht="25.5">
      <c r="A278" s="36" t="s">
        <v>52</v>
      </c>
      <c r="E278" s="37" t="s">
        <v>1295</v>
      </c>
    </row>
    <row r="279" spans="1:5" ht="25.5">
      <c r="A279" t="s">
        <v>54</v>
      </c>
      <c r="E279" s="35" t="s">
        <v>399</v>
      </c>
    </row>
    <row r="280" spans="1:16" ht="12.75">
      <c r="A280" s="25" t="s">
        <v>45</v>
      </c>
      <c s="29" t="s">
        <v>724</v>
      </c>
      <c s="29" t="s">
        <v>401</v>
      </c>
      <c s="25" t="s">
        <v>47</v>
      </c>
      <c s="30" t="s">
        <v>402</v>
      </c>
      <c s="31" t="s">
        <v>151</v>
      </c>
      <c s="32">
        <v>141.8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25.5">
      <c r="A281" s="34" t="s">
        <v>50</v>
      </c>
      <c r="E281" s="35" t="s">
        <v>403</v>
      </c>
    </row>
    <row r="282" spans="1:5" ht="51">
      <c r="A282" s="36" t="s">
        <v>52</v>
      </c>
      <c r="E282" s="37" t="s">
        <v>1206</v>
      </c>
    </row>
    <row r="283" spans="1:5" ht="38.25">
      <c r="A283" t="s">
        <v>54</v>
      </c>
      <c r="E283" s="35" t="s">
        <v>404</v>
      </c>
    </row>
    <row r="284" spans="1:16" ht="12.75">
      <c r="A284" s="25" t="s">
        <v>45</v>
      </c>
      <c s="29" t="s">
        <v>730</v>
      </c>
      <c s="29" t="s">
        <v>406</v>
      </c>
      <c s="25" t="s">
        <v>47</v>
      </c>
      <c s="30" t="s">
        <v>407</v>
      </c>
      <c s="31" t="s">
        <v>178</v>
      </c>
      <c s="32">
        <v>35.2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50</v>
      </c>
      <c r="E285" s="35" t="s">
        <v>408</v>
      </c>
    </row>
    <row r="286" spans="1:5" ht="38.25">
      <c r="A286" s="36" t="s">
        <v>52</v>
      </c>
      <c r="E286" s="37" t="s">
        <v>1296</v>
      </c>
    </row>
    <row r="287" spans="1:5" ht="102">
      <c r="A287" t="s">
        <v>54</v>
      </c>
      <c r="E287" s="35" t="s">
        <v>410</v>
      </c>
    </row>
    <row r="288" spans="1:16" ht="12.75">
      <c r="A288" s="25" t="s">
        <v>45</v>
      </c>
      <c s="29" t="s">
        <v>734</v>
      </c>
      <c s="29" t="s">
        <v>412</v>
      </c>
      <c s="25" t="s">
        <v>47</v>
      </c>
      <c s="30" t="s">
        <v>413</v>
      </c>
      <c s="31" t="s">
        <v>178</v>
      </c>
      <c s="32">
        <v>5.5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50</v>
      </c>
      <c r="E289" s="35" t="s">
        <v>414</v>
      </c>
    </row>
    <row r="290" spans="1:5" ht="12.75">
      <c r="A290" s="36" t="s">
        <v>52</v>
      </c>
      <c r="E290" s="37" t="s">
        <v>415</v>
      </c>
    </row>
    <row r="291" spans="1:5" ht="76.5">
      <c r="A291" t="s">
        <v>54</v>
      </c>
      <c r="E291" s="35" t="s">
        <v>416</v>
      </c>
    </row>
    <row r="292" spans="1:16" ht="12.75">
      <c r="A292" s="25" t="s">
        <v>45</v>
      </c>
      <c s="29" t="s">
        <v>740</v>
      </c>
      <c s="29" t="s">
        <v>418</v>
      </c>
      <c s="25" t="s">
        <v>47</v>
      </c>
      <c s="30" t="s">
        <v>419</v>
      </c>
      <c s="31" t="s">
        <v>100</v>
      </c>
      <c s="32">
        <v>2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25.5">
      <c r="A293" s="34" t="s">
        <v>50</v>
      </c>
      <c r="E293" s="35" t="s">
        <v>420</v>
      </c>
    </row>
    <row r="294" spans="1:5" ht="25.5">
      <c r="A294" s="36" t="s">
        <v>52</v>
      </c>
      <c r="E294" s="37" t="s">
        <v>1057</v>
      </c>
    </row>
    <row r="295" spans="1:5" ht="38.25">
      <c r="A295" t="s">
        <v>54</v>
      </c>
      <c r="E295" s="35" t="s">
        <v>422</v>
      </c>
    </row>
    <row r="296" spans="1:16" ht="12.75">
      <c r="A296" s="25" t="s">
        <v>45</v>
      </c>
      <c s="29" t="s">
        <v>745</v>
      </c>
      <c s="29" t="s">
        <v>424</v>
      </c>
      <c s="25" t="s">
        <v>47</v>
      </c>
      <c s="30" t="s">
        <v>425</v>
      </c>
      <c s="31" t="s">
        <v>131</v>
      </c>
      <c s="32">
        <v>2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12.75">
      <c r="A297" s="34" t="s">
        <v>50</v>
      </c>
      <c r="E297" s="35" t="s">
        <v>47</v>
      </c>
    </row>
    <row r="298" spans="1:5" ht="25.5">
      <c r="A298" s="36" t="s">
        <v>52</v>
      </c>
      <c r="E298" s="37" t="s">
        <v>426</v>
      </c>
    </row>
    <row r="299" spans="1:5" ht="102">
      <c r="A299" t="s">
        <v>54</v>
      </c>
      <c r="E299" s="35" t="s">
        <v>427</v>
      </c>
    </row>
    <row r="300" spans="1:16" ht="12.75">
      <c r="A300" s="25" t="s">
        <v>45</v>
      </c>
      <c s="29" t="s">
        <v>750</v>
      </c>
      <c s="29" t="s">
        <v>429</v>
      </c>
      <c s="25" t="s">
        <v>47</v>
      </c>
      <c s="30" t="s">
        <v>430</v>
      </c>
      <c s="31" t="s">
        <v>100</v>
      </c>
      <c s="32">
        <v>3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2.75">
      <c r="A301" s="34" t="s">
        <v>50</v>
      </c>
      <c r="E301" s="35" t="s">
        <v>47</v>
      </c>
    </row>
    <row r="302" spans="1:5" ht="25.5">
      <c r="A302" s="36" t="s">
        <v>52</v>
      </c>
      <c r="E302" s="37" t="s">
        <v>1297</v>
      </c>
    </row>
    <row r="303" spans="1:5" ht="89.25">
      <c r="A303" t="s">
        <v>54</v>
      </c>
      <c r="E303" s="35" t="s">
        <v>431</v>
      </c>
    </row>
    <row r="304" spans="1:16" ht="12.75">
      <c r="A304" s="25" t="s">
        <v>45</v>
      </c>
      <c s="29" t="s">
        <v>755</v>
      </c>
      <c s="29" t="s">
        <v>433</v>
      </c>
      <c s="25" t="s">
        <v>47</v>
      </c>
      <c s="30" t="s">
        <v>434</v>
      </c>
      <c s="31" t="s">
        <v>151</v>
      </c>
      <c s="32">
        <v>80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12.75">
      <c r="A305" s="34" t="s">
        <v>50</v>
      </c>
      <c r="E305" s="35" t="s">
        <v>435</v>
      </c>
    </row>
    <row r="306" spans="1:5" ht="12.75">
      <c r="A306" s="36" t="s">
        <v>52</v>
      </c>
      <c r="E306" s="37" t="s">
        <v>1298</v>
      </c>
    </row>
    <row r="307" spans="1:5" ht="76.5">
      <c r="A307" t="s">
        <v>54</v>
      </c>
      <c r="E307" s="35" t="s">
        <v>437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0+O9+O30+O55+O108+O133+O198+O215+O220+O237+O254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1299</v>
      </c>
      <c s="38">
        <f>0+I9+I30+I55+I108+I133+I198+I215+I220+I237+I254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1188</v>
      </c>
      <c s="1"/>
      <c s="14" t="s">
        <v>1189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1299</v>
      </c>
      <c s="6"/>
      <c s="18" t="s">
        <v>1300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5" t="s">
        <v>45</v>
      </c>
      <c s="29" t="s">
        <v>29</v>
      </c>
      <c s="29" t="s">
        <v>117</v>
      </c>
      <c s="25" t="s">
        <v>47</v>
      </c>
      <c s="30" t="s">
        <v>118</v>
      </c>
      <c s="31" t="s">
        <v>119</v>
      </c>
      <c s="32">
        <v>3179.55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63.75">
      <c r="A12" s="36" t="s">
        <v>52</v>
      </c>
      <c r="E12" s="37" t="s">
        <v>1301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125</v>
      </c>
      <c s="25" t="s">
        <v>47</v>
      </c>
      <c s="30" t="s">
        <v>126</v>
      </c>
      <c s="31" t="s">
        <v>119</v>
      </c>
      <c s="32">
        <v>3204.92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127</v>
      </c>
    </row>
    <row r="16" spans="1:5" ht="63.75">
      <c r="A16" s="36" t="s">
        <v>52</v>
      </c>
      <c r="E16" s="37" t="s">
        <v>1302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442</v>
      </c>
      <c s="25" t="s">
        <v>47</v>
      </c>
      <c s="30" t="s">
        <v>443</v>
      </c>
      <c s="31" t="s">
        <v>119</v>
      </c>
      <c s="32">
        <v>1.925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1303</v>
      </c>
    </row>
    <row r="21" spans="1:5" ht="25.5">
      <c r="A21" t="s">
        <v>54</v>
      </c>
      <c r="E21" s="35" t="s">
        <v>122</v>
      </c>
    </row>
    <row r="22" spans="1:16" ht="12.75">
      <c r="A22" s="25" t="s">
        <v>45</v>
      </c>
      <c s="29" t="s">
        <v>33</v>
      </c>
      <c s="29" t="s">
        <v>445</v>
      </c>
      <c s="25" t="s">
        <v>47</v>
      </c>
      <c s="30" t="s">
        <v>446</v>
      </c>
      <c s="31" t="s">
        <v>100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447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60</v>
      </c>
    </row>
    <row r="26" spans="1:16" ht="12.75">
      <c r="A26" s="25" t="s">
        <v>45</v>
      </c>
      <c s="29" t="s">
        <v>35</v>
      </c>
      <c s="29" t="s">
        <v>448</v>
      </c>
      <c s="25" t="s">
        <v>47</v>
      </c>
      <c s="30" t="s">
        <v>449</v>
      </c>
      <c s="31" t="s">
        <v>100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68</v>
      </c>
    </row>
    <row r="29" spans="1:5" ht="51">
      <c r="A29" t="s">
        <v>54</v>
      </c>
      <c r="E29" s="35" t="s">
        <v>450</v>
      </c>
    </row>
    <row r="30" spans="1:18" ht="12.75" customHeight="1">
      <c r="A30" s="6" t="s">
        <v>43</v>
      </c>
      <c s="6"/>
      <c s="42" t="s">
        <v>29</v>
      </c>
      <c s="6"/>
      <c s="27" t="s">
        <v>135</v>
      </c>
      <c s="6"/>
      <c s="6"/>
      <c s="6"/>
      <c s="43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25" t="s">
        <v>45</v>
      </c>
      <c s="29" t="s">
        <v>37</v>
      </c>
      <c s="29" t="s">
        <v>451</v>
      </c>
      <c s="25" t="s">
        <v>47</v>
      </c>
      <c s="30" t="s">
        <v>452</v>
      </c>
      <c s="31" t="s">
        <v>131</v>
      </c>
      <c s="32">
        <v>450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453</v>
      </c>
    </row>
    <row r="33" spans="1:5" ht="12.75">
      <c r="A33" s="36" t="s">
        <v>52</v>
      </c>
      <c r="E33" s="37" t="s">
        <v>454</v>
      </c>
    </row>
    <row r="34" spans="1:5" ht="369.75">
      <c r="A34" t="s">
        <v>54</v>
      </c>
      <c r="E34" s="35" t="s">
        <v>455</v>
      </c>
    </row>
    <row r="35" spans="1:16" ht="12.75">
      <c r="A35" s="25" t="s">
        <v>45</v>
      </c>
      <c s="29" t="s">
        <v>87</v>
      </c>
      <c s="29" t="s">
        <v>163</v>
      </c>
      <c s="25" t="s">
        <v>47</v>
      </c>
      <c s="30" t="s">
        <v>164</v>
      </c>
      <c s="31" t="s">
        <v>131</v>
      </c>
      <c s="32">
        <v>654.4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456</v>
      </c>
    </row>
    <row r="37" spans="1:5" ht="12.75">
      <c r="A37" s="36" t="s">
        <v>52</v>
      </c>
      <c r="E37" s="37" t="s">
        <v>1304</v>
      </c>
    </row>
    <row r="38" spans="1:5" ht="382.5">
      <c r="A38" t="s">
        <v>54</v>
      </c>
      <c r="E38" s="35" t="s">
        <v>167</v>
      </c>
    </row>
    <row r="39" spans="1:16" ht="12.75">
      <c r="A39" s="25" t="s">
        <v>45</v>
      </c>
      <c s="29" t="s">
        <v>89</v>
      </c>
      <c s="29" t="s">
        <v>458</v>
      </c>
      <c s="25" t="s">
        <v>47</v>
      </c>
      <c s="30" t="s">
        <v>459</v>
      </c>
      <c s="31" t="s">
        <v>131</v>
      </c>
      <c s="32">
        <v>238.7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460</v>
      </c>
    </row>
    <row r="41" spans="1:5" ht="12.75">
      <c r="A41" s="36" t="s">
        <v>52</v>
      </c>
      <c r="E41" s="37" t="s">
        <v>1305</v>
      </c>
    </row>
    <row r="42" spans="1:5" ht="382.5">
      <c r="A42" t="s">
        <v>54</v>
      </c>
      <c r="E42" s="35" t="s">
        <v>462</v>
      </c>
    </row>
    <row r="43" spans="1:16" ht="12.75">
      <c r="A43" s="25" t="s">
        <v>45</v>
      </c>
      <c s="29" t="s">
        <v>40</v>
      </c>
      <c s="29" t="s">
        <v>463</v>
      </c>
      <c s="25" t="s">
        <v>47</v>
      </c>
      <c s="30" t="s">
        <v>464</v>
      </c>
      <c s="31" t="s">
        <v>131</v>
      </c>
      <c s="32">
        <v>343.65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465</v>
      </c>
    </row>
    <row r="45" spans="1:5" ht="76.5">
      <c r="A45" s="36" t="s">
        <v>52</v>
      </c>
      <c r="E45" s="37" t="s">
        <v>1306</v>
      </c>
    </row>
    <row r="46" spans="1:5" ht="357">
      <c r="A46" t="s">
        <v>54</v>
      </c>
      <c r="E46" s="35" t="s">
        <v>467</v>
      </c>
    </row>
    <row r="47" spans="1:16" ht="12.75">
      <c r="A47" s="25" t="s">
        <v>45</v>
      </c>
      <c s="29" t="s">
        <v>42</v>
      </c>
      <c s="29" t="s">
        <v>468</v>
      </c>
      <c s="25" t="s">
        <v>47</v>
      </c>
      <c s="30" t="s">
        <v>469</v>
      </c>
      <c s="31" t="s">
        <v>131</v>
      </c>
      <c s="32">
        <v>196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470</v>
      </c>
    </row>
    <row r="49" spans="1:5" ht="25.5">
      <c r="A49" s="36" t="s">
        <v>52</v>
      </c>
      <c r="E49" s="37" t="s">
        <v>1307</v>
      </c>
    </row>
    <row r="50" spans="1:5" ht="293.25">
      <c r="A50" t="s">
        <v>54</v>
      </c>
      <c r="E50" s="35" t="s">
        <v>472</v>
      </c>
    </row>
    <row r="51" spans="1:16" ht="12.75">
      <c r="A51" s="25" t="s">
        <v>45</v>
      </c>
      <c s="29" t="s">
        <v>105</v>
      </c>
      <c s="29" t="s">
        <v>473</v>
      </c>
      <c s="25" t="s">
        <v>47</v>
      </c>
      <c s="30" t="s">
        <v>474</v>
      </c>
      <c s="31" t="s">
        <v>131</v>
      </c>
      <c s="32">
        <v>450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475</v>
      </c>
    </row>
    <row r="53" spans="1:5" ht="12.75">
      <c r="A53" s="36" t="s">
        <v>52</v>
      </c>
      <c r="E53" s="37" t="s">
        <v>454</v>
      </c>
    </row>
    <row r="54" spans="1:5" ht="280.5">
      <c r="A54" t="s">
        <v>54</v>
      </c>
      <c r="E54" s="35" t="s">
        <v>476</v>
      </c>
    </row>
    <row r="55" spans="1:18" ht="12.75" customHeight="1">
      <c r="A55" s="6" t="s">
        <v>43</v>
      </c>
      <c s="6"/>
      <c s="42" t="s">
        <v>23</v>
      </c>
      <c s="6"/>
      <c s="27" t="s">
        <v>233</v>
      </c>
      <c s="6"/>
      <c s="6"/>
      <c s="6"/>
      <c s="43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25" t="s">
        <v>45</v>
      </c>
      <c s="29" t="s">
        <v>110</v>
      </c>
      <c s="29" t="s">
        <v>477</v>
      </c>
      <c s="25" t="s">
        <v>47</v>
      </c>
      <c s="30" t="s">
        <v>478</v>
      </c>
      <c s="31" t="s">
        <v>131</v>
      </c>
      <c s="32">
        <v>5.572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479</v>
      </c>
    </row>
    <row r="58" spans="1:5" ht="51">
      <c r="A58" s="36" t="s">
        <v>52</v>
      </c>
      <c r="E58" s="37" t="s">
        <v>1308</v>
      </c>
    </row>
    <row r="59" spans="1:5" ht="51">
      <c r="A59" t="s">
        <v>54</v>
      </c>
      <c r="E59" s="35" t="s">
        <v>481</v>
      </c>
    </row>
    <row r="60" spans="1:16" ht="12.75">
      <c r="A60" s="25" t="s">
        <v>45</v>
      </c>
      <c s="29" t="s">
        <v>173</v>
      </c>
      <c s="29" t="s">
        <v>482</v>
      </c>
      <c s="25" t="s">
        <v>47</v>
      </c>
      <c s="30" t="s">
        <v>483</v>
      </c>
      <c s="31" t="s">
        <v>131</v>
      </c>
      <c s="32">
        <v>0.322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484</v>
      </c>
    </row>
    <row r="62" spans="1:5" ht="63.75">
      <c r="A62" s="36" t="s">
        <v>52</v>
      </c>
      <c r="E62" s="37" t="s">
        <v>1309</v>
      </c>
    </row>
    <row r="63" spans="1:5" ht="51">
      <c r="A63" t="s">
        <v>54</v>
      </c>
      <c r="E63" s="35" t="s">
        <v>481</v>
      </c>
    </row>
    <row r="64" spans="1:16" ht="12.75">
      <c r="A64" s="25" t="s">
        <v>45</v>
      </c>
      <c s="29" t="s">
        <v>175</v>
      </c>
      <c s="29" t="s">
        <v>486</v>
      </c>
      <c s="25" t="s">
        <v>47</v>
      </c>
      <c s="30" t="s">
        <v>487</v>
      </c>
      <c s="31" t="s">
        <v>178</v>
      </c>
      <c s="32">
        <v>253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488</v>
      </c>
    </row>
    <row r="66" spans="1:5" ht="25.5">
      <c r="A66" s="36" t="s">
        <v>52</v>
      </c>
      <c r="E66" s="37" t="s">
        <v>1310</v>
      </c>
    </row>
    <row r="67" spans="1:5" ht="102">
      <c r="A67" t="s">
        <v>54</v>
      </c>
      <c r="E67" s="35" t="s">
        <v>490</v>
      </c>
    </row>
    <row r="68" spans="1:16" ht="12.75">
      <c r="A68" s="25" t="s">
        <v>45</v>
      </c>
      <c s="29" t="s">
        <v>182</v>
      </c>
      <c s="29" t="s">
        <v>491</v>
      </c>
      <c s="25" t="s">
        <v>47</v>
      </c>
      <c s="30" t="s">
        <v>492</v>
      </c>
      <c s="31" t="s">
        <v>119</v>
      </c>
      <c s="32">
        <v>9.747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493</v>
      </c>
    </row>
    <row r="70" spans="1:5" ht="76.5">
      <c r="A70" s="36" t="s">
        <v>52</v>
      </c>
      <c r="E70" s="37" t="s">
        <v>1311</v>
      </c>
    </row>
    <row r="71" spans="1:5" ht="38.25">
      <c r="A71" t="s">
        <v>54</v>
      </c>
      <c r="E71" s="35" t="s">
        <v>495</v>
      </c>
    </row>
    <row r="72" spans="1:16" ht="12.75">
      <c r="A72" s="25" t="s">
        <v>45</v>
      </c>
      <c s="29" t="s">
        <v>188</v>
      </c>
      <c s="29" t="s">
        <v>496</v>
      </c>
      <c s="25" t="s">
        <v>47</v>
      </c>
      <c s="30" t="s">
        <v>497</v>
      </c>
      <c s="31" t="s">
        <v>178</v>
      </c>
      <c s="32">
        <v>208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498</v>
      </c>
    </row>
    <row r="74" spans="1:5" ht="25.5">
      <c r="A74" s="36" t="s">
        <v>52</v>
      </c>
      <c r="E74" s="37" t="s">
        <v>1312</v>
      </c>
    </row>
    <row r="75" spans="1:5" ht="25.5">
      <c r="A75" t="s">
        <v>54</v>
      </c>
      <c r="E75" s="35" t="s">
        <v>500</v>
      </c>
    </row>
    <row r="76" spans="1:16" ht="25.5">
      <c r="A76" s="25" t="s">
        <v>45</v>
      </c>
      <c s="29" t="s">
        <v>192</v>
      </c>
      <c s="29" t="s">
        <v>501</v>
      </c>
      <c s="25" t="s">
        <v>47</v>
      </c>
      <c s="30" t="s">
        <v>502</v>
      </c>
      <c s="31" t="s">
        <v>151</v>
      </c>
      <c s="32">
        <v>112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503</v>
      </c>
    </row>
    <row r="78" spans="1:5" ht="12.75">
      <c r="A78" s="36" t="s">
        <v>52</v>
      </c>
      <c r="E78" s="37" t="s">
        <v>1074</v>
      </c>
    </row>
    <row r="79" spans="1:5" ht="63.75">
      <c r="A79" t="s">
        <v>54</v>
      </c>
      <c r="E79" s="35" t="s">
        <v>505</v>
      </c>
    </row>
    <row r="80" spans="1:16" ht="12.75">
      <c r="A80" s="25" t="s">
        <v>45</v>
      </c>
      <c s="29" t="s">
        <v>198</v>
      </c>
      <c s="29" t="s">
        <v>506</v>
      </c>
      <c s="25" t="s">
        <v>47</v>
      </c>
      <c s="30" t="s">
        <v>507</v>
      </c>
      <c s="31" t="s">
        <v>151</v>
      </c>
      <c s="32">
        <v>128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38.25">
      <c r="A81" s="34" t="s">
        <v>50</v>
      </c>
      <c r="E81" s="35" t="s">
        <v>508</v>
      </c>
    </row>
    <row r="82" spans="1:5" ht="12.75">
      <c r="A82" s="36" t="s">
        <v>52</v>
      </c>
      <c r="E82" s="37" t="s">
        <v>1075</v>
      </c>
    </row>
    <row r="83" spans="1:5" ht="63.75">
      <c r="A83" t="s">
        <v>54</v>
      </c>
      <c r="E83" s="35" t="s">
        <v>505</v>
      </c>
    </row>
    <row r="84" spans="1:16" ht="12.75">
      <c r="A84" s="25" t="s">
        <v>45</v>
      </c>
      <c s="29" t="s">
        <v>204</v>
      </c>
      <c s="29" t="s">
        <v>510</v>
      </c>
      <c s="25" t="s">
        <v>47</v>
      </c>
      <c s="30" t="s">
        <v>511</v>
      </c>
      <c s="31" t="s">
        <v>151</v>
      </c>
      <c s="32">
        <v>240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38.25">
      <c r="A85" s="34" t="s">
        <v>50</v>
      </c>
      <c r="E85" s="35" t="s">
        <v>512</v>
      </c>
    </row>
    <row r="86" spans="1:5" ht="12.75">
      <c r="A86" s="36" t="s">
        <v>52</v>
      </c>
      <c r="E86" s="37" t="s">
        <v>1313</v>
      </c>
    </row>
    <row r="87" spans="1:5" ht="191.25">
      <c r="A87" t="s">
        <v>54</v>
      </c>
      <c r="E87" s="35" t="s">
        <v>514</v>
      </c>
    </row>
    <row r="88" spans="1:16" ht="12.75">
      <c r="A88" s="25" t="s">
        <v>45</v>
      </c>
      <c s="29" t="s">
        <v>210</v>
      </c>
      <c s="29" t="s">
        <v>515</v>
      </c>
      <c s="25" t="s">
        <v>47</v>
      </c>
      <c s="30" t="s">
        <v>516</v>
      </c>
      <c s="31" t="s">
        <v>151</v>
      </c>
      <c s="32">
        <v>80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517</v>
      </c>
    </row>
    <row r="90" spans="1:5" ht="12.75">
      <c r="A90" s="36" t="s">
        <v>52</v>
      </c>
      <c r="E90" s="37" t="s">
        <v>1077</v>
      </c>
    </row>
    <row r="91" spans="1:5" ht="191.25">
      <c r="A91" t="s">
        <v>54</v>
      </c>
      <c r="E91" s="35" t="s">
        <v>514</v>
      </c>
    </row>
    <row r="92" spans="1:16" ht="12.75">
      <c r="A92" s="25" t="s">
        <v>45</v>
      </c>
      <c s="29" t="s">
        <v>216</v>
      </c>
      <c s="29" t="s">
        <v>519</v>
      </c>
      <c s="25" t="s">
        <v>47</v>
      </c>
      <c s="30" t="s">
        <v>520</v>
      </c>
      <c s="31" t="s">
        <v>131</v>
      </c>
      <c s="32">
        <v>213.1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521</v>
      </c>
    </row>
    <row r="94" spans="1:5" ht="63.75">
      <c r="A94" s="36" t="s">
        <v>52</v>
      </c>
      <c r="E94" s="37" t="s">
        <v>1314</v>
      </c>
    </row>
    <row r="95" spans="1:5" ht="369.75">
      <c r="A95" t="s">
        <v>54</v>
      </c>
      <c r="E95" s="35" t="s">
        <v>523</v>
      </c>
    </row>
    <row r="96" spans="1:16" ht="12.75">
      <c r="A96" s="25" t="s">
        <v>45</v>
      </c>
      <c s="29" t="s">
        <v>222</v>
      </c>
      <c s="29" t="s">
        <v>524</v>
      </c>
      <c s="25" t="s">
        <v>47</v>
      </c>
      <c s="30" t="s">
        <v>525</v>
      </c>
      <c s="31" t="s">
        <v>119</v>
      </c>
      <c s="32">
        <v>31.965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526</v>
      </c>
    </row>
    <row r="98" spans="1:5" ht="25.5">
      <c r="A98" s="36" t="s">
        <v>52</v>
      </c>
      <c r="E98" s="37" t="s">
        <v>1315</v>
      </c>
    </row>
    <row r="99" spans="1:5" ht="267.75">
      <c r="A99" t="s">
        <v>54</v>
      </c>
      <c r="E99" s="35" t="s">
        <v>528</v>
      </c>
    </row>
    <row r="100" spans="1:16" ht="12.75">
      <c r="A100" s="25" t="s">
        <v>45</v>
      </c>
      <c s="29" t="s">
        <v>227</v>
      </c>
      <c s="29" t="s">
        <v>529</v>
      </c>
      <c s="25" t="s">
        <v>47</v>
      </c>
      <c s="30" t="s">
        <v>530</v>
      </c>
      <c s="31" t="s">
        <v>131</v>
      </c>
      <c s="32">
        <v>36.173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531</v>
      </c>
    </row>
    <row r="102" spans="1:5" ht="25.5">
      <c r="A102" s="36" t="s">
        <v>52</v>
      </c>
      <c r="E102" s="37" t="s">
        <v>1080</v>
      </c>
    </row>
    <row r="103" spans="1:5" ht="89.25">
      <c r="A103" t="s">
        <v>54</v>
      </c>
      <c r="E103" s="35" t="s">
        <v>533</v>
      </c>
    </row>
    <row r="104" spans="1:16" ht="12.75">
      <c r="A104" s="25" t="s">
        <v>45</v>
      </c>
      <c s="29" t="s">
        <v>234</v>
      </c>
      <c s="29" t="s">
        <v>534</v>
      </c>
      <c s="25" t="s">
        <v>47</v>
      </c>
      <c s="30" t="s">
        <v>535</v>
      </c>
      <c s="31" t="s">
        <v>100</v>
      </c>
      <c s="32">
        <v>32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536</v>
      </c>
    </row>
    <row r="106" spans="1:5" ht="25.5">
      <c r="A106" s="36" t="s">
        <v>52</v>
      </c>
      <c r="E106" s="37" t="s">
        <v>1081</v>
      </c>
    </row>
    <row r="107" spans="1:5" ht="153">
      <c r="A107" t="s">
        <v>54</v>
      </c>
      <c r="E107" s="35" t="s">
        <v>538</v>
      </c>
    </row>
    <row r="108" spans="1:18" ht="12.75" customHeight="1">
      <c r="A108" s="6" t="s">
        <v>43</v>
      </c>
      <c s="6"/>
      <c s="42" t="s">
        <v>22</v>
      </c>
      <c s="6"/>
      <c s="27" t="s">
        <v>251</v>
      </c>
      <c s="6"/>
      <c s="6"/>
      <c s="6"/>
      <c s="43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25" t="s">
        <v>45</v>
      </c>
      <c s="29" t="s">
        <v>240</v>
      </c>
      <c s="29" t="s">
        <v>539</v>
      </c>
      <c s="25" t="s">
        <v>47</v>
      </c>
      <c s="30" t="s">
        <v>540</v>
      </c>
      <c s="31" t="s">
        <v>541</v>
      </c>
      <c s="32">
        <v>617.6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25.5">
      <c r="A111" s="36" t="s">
        <v>52</v>
      </c>
      <c r="E111" s="37" t="s">
        <v>1316</v>
      </c>
    </row>
    <row r="112" spans="1:5" ht="25.5">
      <c r="A112" t="s">
        <v>54</v>
      </c>
      <c r="E112" s="35" t="s">
        <v>543</v>
      </c>
    </row>
    <row r="113" spans="1:16" ht="12.75">
      <c r="A113" s="25" t="s">
        <v>45</v>
      </c>
      <c s="29" t="s">
        <v>245</v>
      </c>
      <c s="29" t="s">
        <v>544</v>
      </c>
      <c s="25" t="s">
        <v>47</v>
      </c>
      <c s="30" t="s">
        <v>545</v>
      </c>
      <c s="31" t="s">
        <v>131</v>
      </c>
      <c s="32">
        <v>61.164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546</v>
      </c>
    </row>
    <row r="115" spans="1:5" ht="76.5">
      <c r="A115" s="36" t="s">
        <v>52</v>
      </c>
      <c r="E115" s="37" t="s">
        <v>1317</v>
      </c>
    </row>
    <row r="116" spans="1:5" ht="408">
      <c r="A116" t="s">
        <v>54</v>
      </c>
      <c r="E116" s="35" t="s">
        <v>548</v>
      </c>
    </row>
    <row r="117" spans="1:16" ht="12.75">
      <c r="A117" s="25" t="s">
        <v>45</v>
      </c>
      <c s="29" t="s">
        <v>252</v>
      </c>
      <c s="29" t="s">
        <v>549</v>
      </c>
      <c s="25" t="s">
        <v>47</v>
      </c>
      <c s="30" t="s">
        <v>550</v>
      </c>
      <c s="31" t="s">
        <v>119</v>
      </c>
      <c s="32">
        <v>11.016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12.75">
      <c r="A119" s="36" t="s">
        <v>52</v>
      </c>
      <c r="E119" s="37" t="s">
        <v>1318</v>
      </c>
    </row>
    <row r="120" spans="1:5" ht="242.25">
      <c r="A120" t="s">
        <v>54</v>
      </c>
      <c r="E120" s="35" t="s">
        <v>552</v>
      </c>
    </row>
    <row r="121" spans="1:16" ht="12.75">
      <c r="A121" s="25" t="s">
        <v>45</v>
      </c>
      <c s="29" t="s">
        <v>260</v>
      </c>
      <c s="29" t="s">
        <v>553</v>
      </c>
      <c s="25" t="s">
        <v>47</v>
      </c>
      <c s="30" t="s">
        <v>554</v>
      </c>
      <c s="31" t="s">
        <v>131</v>
      </c>
      <c s="32">
        <v>135.34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555</v>
      </c>
    </row>
    <row r="123" spans="1:5" ht="89.25">
      <c r="A123" s="36" t="s">
        <v>52</v>
      </c>
      <c r="E123" s="37" t="s">
        <v>1319</v>
      </c>
    </row>
    <row r="124" spans="1:5" ht="38.25">
      <c r="A124" t="s">
        <v>54</v>
      </c>
      <c r="E124" s="35" t="s">
        <v>557</v>
      </c>
    </row>
    <row r="125" spans="1:16" ht="12.75">
      <c r="A125" s="25" t="s">
        <v>45</v>
      </c>
      <c s="29" t="s">
        <v>266</v>
      </c>
      <c s="29" t="s">
        <v>558</v>
      </c>
      <c s="25" t="s">
        <v>47</v>
      </c>
      <c s="30" t="s">
        <v>559</v>
      </c>
      <c s="31" t="s">
        <v>131</v>
      </c>
      <c s="32">
        <v>375.7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1086</v>
      </c>
    </row>
    <row r="127" spans="1:5" ht="114.75">
      <c r="A127" s="36" t="s">
        <v>52</v>
      </c>
      <c r="E127" s="37" t="s">
        <v>1320</v>
      </c>
    </row>
    <row r="128" spans="1:5" ht="395.25">
      <c r="A128" t="s">
        <v>54</v>
      </c>
      <c r="E128" s="35" t="s">
        <v>562</v>
      </c>
    </row>
    <row r="129" spans="1:16" ht="12.75">
      <c r="A129" s="25" t="s">
        <v>45</v>
      </c>
      <c s="29" t="s">
        <v>272</v>
      </c>
      <c s="29" t="s">
        <v>563</v>
      </c>
      <c s="25" t="s">
        <v>47</v>
      </c>
      <c s="30" t="s">
        <v>564</v>
      </c>
      <c s="31" t="s">
        <v>119</v>
      </c>
      <c s="32">
        <v>56.355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12.75">
      <c r="A131" s="36" t="s">
        <v>52</v>
      </c>
      <c r="E131" s="37" t="s">
        <v>1321</v>
      </c>
    </row>
    <row r="132" spans="1:5" ht="267.75">
      <c r="A132" t="s">
        <v>54</v>
      </c>
      <c r="E132" s="35" t="s">
        <v>566</v>
      </c>
    </row>
    <row r="133" spans="1:18" ht="12.75" customHeight="1">
      <c r="A133" s="6" t="s">
        <v>43</v>
      </c>
      <c s="6"/>
      <c s="42" t="s">
        <v>33</v>
      </c>
      <c s="6"/>
      <c s="27" t="s">
        <v>259</v>
      </c>
      <c s="6"/>
      <c s="6"/>
      <c s="6"/>
      <c s="43">
        <f>0+Q133</f>
      </c>
      <c r="O133">
        <f>0+R133</f>
      </c>
      <c r="Q133">
        <f>0+I134+I138+I142+I146+I150+I154+I158+I162+I166+I170+I174+I178+I182+I186+I190+I194</f>
      </c>
      <c>
        <f>0+O134+O138+O142+O146+O150+O154+O158+O162+O166+O170+O174+O178+O182+O186+O190+O194</f>
      </c>
    </row>
    <row r="134" spans="1:16" ht="12.75">
      <c r="A134" s="25" t="s">
        <v>45</v>
      </c>
      <c s="29" t="s">
        <v>278</v>
      </c>
      <c s="29" t="s">
        <v>567</v>
      </c>
      <c s="25" t="s">
        <v>47</v>
      </c>
      <c s="30" t="s">
        <v>568</v>
      </c>
      <c s="31" t="s">
        <v>131</v>
      </c>
      <c s="32">
        <v>38.5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569</v>
      </c>
    </row>
    <row r="136" spans="1:5" ht="12.75">
      <c r="A136" s="36" t="s">
        <v>52</v>
      </c>
      <c r="E136" s="37" t="s">
        <v>1322</v>
      </c>
    </row>
    <row r="137" spans="1:5" ht="395.25">
      <c r="A137" t="s">
        <v>54</v>
      </c>
      <c r="E137" s="35" t="s">
        <v>562</v>
      </c>
    </row>
    <row r="138" spans="1:16" ht="12.75">
      <c r="A138" s="25" t="s">
        <v>45</v>
      </c>
      <c s="29" t="s">
        <v>283</v>
      </c>
      <c s="29" t="s">
        <v>571</v>
      </c>
      <c s="25" t="s">
        <v>47</v>
      </c>
      <c s="30" t="s">
        <v>572</v>
      </c>
      <c s="31" t="s">
        <v>119</v>
      </c>
      <c s="32">
        <v>4.62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6" t="s">
        <v>52</v>
      </c>
      <c r="E140" s="37" t="s">
        <v>1323</v>
      </c>
    </row>
    <row r="141" spans="1:5" ht="267.75">
      <c r="A141" t="s">
        <v>54</v>
      </c>
      <c r="E141" s="35" t="s">
        <v>566</v>
      </c>
    </row>
    <row r="142" spans="1:16" ht="12.75">
      <c r="A142" s="25" t="s">
        <v>45</v>
      </c>
      <c s="29" t="s">
        <v>288</v>
      </c>
      <c s="29" t="s">
        <v>574</v>
      </c>
      <c s="25" t="s">
        <v>47</v>
      </c>
      <c s="30" t="s">
        <v>575</v>
      </c>
      <c s="31" t="s">
        <v>131</v>
      </c>
      <c s="32">
        <v>132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576</v>
      </c>
    </row>
    <row r="144" spans="1:5" ht="51">
      <c r="A144" s="36" t="s">
        <v>52</v>
      </c>
      <c r="E144" s="37" t="s">
        <v>1324</v>
      </c>
    </row>
    <row r="145" spans="1:5" ht="395.25">
      <c r="A145" t="s">
        <v>54</v>
      </c>
      <c r="E145" s="35" t="s">
        <v>562</v>
      </c>
    </row>
    <row r="146" spans="1:16" ht="12.75">
      <c r="A146" s="25" t="s">
        <v>45</v>
      </c>
      <c s="29" t="s">
        <v>294</v>
      </c>
      <c s="29" t="s">
        <v>578</v>
      </c>
      <c s="25" t="s">
        <v>47</v>
      </c>
      <c s="30" t="s">
        <v>579</v>
      </c>
      <c s="31" t="s">
        <v>119</v>
      </c>
      <c s="32">
        <v>19.8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52</v>
      </c>
      <c r="E148" s="37" t="s">
        <v>1325</v>
      </c>
    </row>
    <row r="149" spans="1:5" ht="267.75">
      <c r="A149" t="s">
        <v>54</v>
      </c>
      <c r="E149" s="35" t="s">
        <v>581</v>
      </c>
    </row>
    <row r="150" spans="1:16" ht="12.75">
      <c r="A150" s="25" t="s">
        <v>45</v>
      </c>
      <c s="29" t="s">
        <v>299</v>
      </c>
      <c s="29" t="s">
        <v>582</v>
      </c>
      <c s="25" t="s">
        <v>78</v>
      </c>
      <c s="30" t="s">
        <v>583</v>
      </c>
      <c s="31" t="s">
        <v>119</v>
      </c>
      <c s="32">
        <v>1.26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584</v>
      </c>
    </row>
    <row r="152" spans="1:5" ht="25.5">
      <c r="A152" s="36" t="s">
        <v>52</v>
      </c>
      <c r="E152" s="37" t="s">
        <v>1326</v>
      </c>
    </row>
    <row r="153" spans="1:5" ht="306">
      <c r="A153" t="s">
        <v>54</v>
      </c>
      <c r="E153" s="35" t="s">
        <v>586</v>
      </c>
    </row>
    <row r="154" spans="1:16" ht="12.75">
      <c r="A154" s="25" t="s">
        <v>45</v>
      </c>
      <c s="29" t="s">
        <v>305</v>
      </c>
      <c s="29" t="s">
        <v>587</v>
      </c>
      <c s="25" t="s">
        <v>47</v>
      </c>
      <c s="30" t="s">
        <v>588</v>
      </c>
      <c s="31" t="s">
        <v>119</v>
      </c>
      <c s="32">
        <v>1.76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589</v>
      </c>
    </row>
    <row r="156" spans="1:5" ht="25.5">
      <c r="A156" s="36" t="s">
        <v>52</v>
      </c>
      <c r="E156" s="37" t="s">
        <v>590</v>
      </c>
    </row>
    <row r="157" spans="1:5" ht="306">
      <c r="A157" t="s">
        <v>54</v>
      </c>
      <c r="E157" s="35" t="s">
        <v>591</v>
      </c>
    </row>
    <row r="158" spans="1:16" ht="12.75">
      <c r="A158" s="25" t="s">
        <v>45</v>
      </c>
      <c s="29" t="s">
        <v>311</v>
      </c>
      <c s="29" t="s">
        <v>592</v>
      </c>
      <c s="25" t="s">
        <v>47</v>
      </c>
      <c s="30" t="s">
        <v>593</v>
      </c>
      <c s="31" t="s">
        <v>119</v>
      </c>
      <c s="32">
        <v>93.72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51">
      <c r="A159" s="34" t="s">
        <v>50</v>
      </c>
      <c r="E159" s="35" t="s">
        <v>594</v>
      </c>
    </row>
    <row r="160" spans="1:5" ht="25.5">
      <c r="A160" s="36" t="s">
        <v>52</v>
      </c>
      <c r="E160" s="37" t="s">
        <v>1327</v>
      </c>
    </row>
    <row r="161" spans="1:5" ht="306">
      <c r="A161" t="s">
        <v>54</v>
      </c>
      <c r="E161" s="35" t="s">
        <v>591</v>
      </c>
    </row>
    <row r="162" spans="1:16" ht="12.75">
      <c r="A162" s="25" t="s">
        <v>45</v>
      </c>
      <c s="29" t="s">
        <v>316</v>
      </c>
      <c s="29" t="s">
        <v>596</v>
      </c>
      <c s="25" t="s">
        <v>47</v>
      </c>
      <c s="30" t="s">
        <v>597</v>
      </c>
      <c s="31" t="s">
        <v>151</v>
      </c>
      <c s="32">
        <v>32.7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47</v>
      </c>
    </row>
    <row r="164" spans="1:5" ht="12.75">
      <c r="A164" s="36" t="s">
        <v>52</v>
      </c>
      <c r="E164" s="37" t="s">
        <v>1328</v>
      </c>
    </row>
    <row r="165" spans="1:5" ht="63.75">
      <c r="A165" t="s">
        <v>54</v>
      </c>
      <c r="E165" s="35" t="s">
        <v>599</v>
      </c>
    </row>
    <row r="166" spans="1:16" ht="12.75">
      <c r="A166" s="25" t="s">
        <v>45</v>
      </c>
      <c s="29" t="s">
        <v>321</v>
      </c>
      <c s="29" t="s">
        <v>261</v>
      </c>
      <c s="25" t="s">
        <v>47</v>
      </c>
      <c s="30" t="s">
        <v>262</v>
      </c>
      <c s="31" t="s">
        <v>131</v>
      </c>
      <c s="32">
        <v>79.535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600</v>
      </c>
    </row>
    <row r="168" spans="1:5" ht="63.75">
      <c r="A168" s="36" t="s">
        <v>52</v>
      </c>
      <c r="E168" s="37" t="s">
        <v>1329</v>
      </c>
    </row>
    <row r="169" spans="1:5" ht="395.25">
      <c r="A169" t="s">
        <v>54</v>
      </c>
      <c r="E169" s="35" t="s">
        <v>562</v>
      </c>
    </row>
    <row r="170" spans="1:16" ht="12.75">
      <c r="A170" s="25" t="s">
        <v>45</v>
      </c>
      <c s="29" t="s">
        <v>326</v>
      </c>
      <c s="29" t="s">
        <v>602</v>
      </c>
      <c s="25" t="s">
        <v>47</v>
      </c>
      <c s="30" t="s">
        <v>603</v>
      </c>
      <c s="31" t="s">
        <v>131</v>
      </c>
      <c s="32">
        <v>5.265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604</v>
      </c>
    </row>
    <row r="172" spans="1:5" ht="25.5">
      <c r="A172" s="36" t="s">
        <v>52</v>
      </c>
      <c r="E172" s="37" t="s">
        <v>1330</v>
      </c>
    </row>
    <row r="173" spans="1:5" ht="395.25">
      <c r="A173" t="s">
        <v>54</v>
      </c>
      <c r="E173" s="35" t="s">
        <v>562</v>
      </c>
    </row>
    <row r="174" spans="1:16" ht="12.75">
      <c r="A174" s="25" t="s">
        <v>45</v>
      </c>
      <c s="29" t="s">
        <v>332</v>
      </c>
      <c s="29" t="s">
        <v>606</v>
      </c>
      <c s="25" t="s">
        <v>47</v>
      </c>
      <c s="30" t="s">
        <v>607</v>
      </c>
      <c s="31" t="s">
        <v>131</v>
      </c>
      <c s="32">
        <v>168.5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608</v>
      </c>
    </row>
    <row r="176" spans="1:5" ht="38.25">
      <c r="A176" s="36" t="s">
        <v>52</v>
      </c>
      <c r="E176" s="37" t="s">
        <v>1331</v>
      </c>
    </row>
    <row r="177" spans="1:5" ht="38.25">
      <c r="A177" t="s">
        <v>54</v>
      </c>
      <c r="E177" s="35" t="s">
        <v>250</v>
      </c>
    </row>
    <row r="178" spans="1:16" ht="12.75">
      <c r="A178" s="25" t="s">
        <v>45</v>
      </c>
      <c s="29" t="s">
        <v>339</v>
      </c>
      <c s="29" t="s">
        <v>610</v>
      </c>
      <c s="25" t="s">
        <v>47</v>
      </c>
      <c s="30" t="s">
        <v>611</v>
      </c>
      <c s="31" t="s">
        <v>131</v>
      </c>
      <c s="32">
        <v>27.196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612</v>
      </c>
    </row>
    <row r="180" spans="1:5" ht="38.25">
      <c r="A180" s="36" t="s">
        <v>52</v>
      </c>
      <c r="E180" s="37" t="s">
        <v>1332</v>
      </c>
    </row>
    <row r="181" spans="1:5" ht="395.25">
      <c r="A181" t="s">
        <v>54</v>
      </c>
      <c r="E181" s="35" t="s">
        <v>562</v>
      </c>
    </row>
    <row r="182" spans="1:16" ht="12.75">
      <c r="A182" s="25" t="s">
        <v>45</v>
      </c>
      <c s="29" t="s">
        <v>345</v>
      </c>
      <c s="29" t="s">
        <v>614</v>
      </c>
      <c s="25" t="s">
        <v>47</v>
      </c>
      <c s="30" t="s">
        <v>615</v>
      </c>
      <c s="31" t="s">
        <v>131</v>
      </c>
      <c s="32">
        <v>250.8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616</v>
      </c>
    </row>
    <row r="184" spans="1:5" ht="63.75">
      <c r="A184" s="36" t="s">
        <v>52</v>
      </c>
      <c r="E184" s="37" t="s">
        <v>1333</v>
      </c>
    </row>
    <row r="185" spans="1:5" ht="38.25">
      <c r="A185" t="s">
        <v>54</v>
      </c>
      <c r="E185" s="35" t="s">
        <v>250</v>
      </c>
    </row>
    <row r="186" spans="1:16" ht="25.5">
      <c r="A186" s="25" t="s">
        <v>45</v>
      </c>
      <c s="29" t="s">
        <v>351</v>
      </c>
      <c s="29" t="s">
        <v>618</v>
      </c>
      <c s="25" t="s">
        <v>47</v>
      </c>
      <c s="30" t="s">
        <v>619</v>
      </c>
      <c s="31" t="s">
        <v>131</v>
      </c>
      <c s="32">
        <v>728.64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25.5">
      <c r="A187" s="34" t="s">
        <v>50</v>
      </c>
      <c r="E187" s="35" t="s">
        <v>620</v>
      </c>
    </row>
    <row r="188" spans="1:5" ht="38.25">
      <c r="A188" s="36" t="s">
        <v>52</v>
      </c>
      <c r="E188" s="37" t="s">
        <v>1334</v>
      </c>
    </row>
    <row r="189" spans="1:5" ht="38.25">
      <c r="A189" t="s">
        <v>54</v>
      </c>
      <c r="E189" s="35" t="s">
        <v>250</v>
      </c>
    </row>
    <row r="190" spans="1:16" ht="12.75">
      <c r="A190" s="25" t="s">
        <v>45</v>
      </c>
      <c s="29" t="s">
        <v>356</v>
      </c>
      <c s="29" t="s">
        <v>622</v>
      </c>
      <c s="25" t="s">
        <v>47</v>
      </c>
      <c s="30" t="s">
        <v>623</v>
      </c>
      <c s="31" t="s">
        <v>131</v>
      </c>
      <c s="32">
        <v>196.25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50</v>
      </c>
      <c r="E191" s="35" t="s">
        <v>624</v>
      </c>
    </row>
    <row r="192" spans="1:5" ht="12.75">
      <c r="A192" s="36" t="s">
        <v>52</v>
      </c>
      <c r="E192" s="37" t="s">
        <v>1335</v>
      </c>
    </row>
    <row r="193" spans="1:5" ht="51">
      <c r="A193" t="s">
        <v>54</v>
      </c>
      <c r="E193" s="35" t="s">
        <v>626</v>
      </c>
    </row>
    <row r="194" spans="1:16" ht="12.75">
      <c r="A194" s="25" t="s">
        <v>45</v>
      </c>
      <c s="29" t="s">
        <v>362</v>
      </c>
      <c s="29" t="s">
        <v>627</v>
      </c>
      <c s="25" t="s">
        <v>47</v>
      </c>
      <c s="30" t="s">
        <v>628</v>
      </c>
      <c s="31" t="s">
        <v>131</v>
      </c>
      <c s="32">
        <v>8.1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25.5">
      <c r="A195" s="34" t="s">
        <v>50</v>
      </c>
      <c r="E195" s="35" t="s">
        <v>629</v>
      </c>
    </row>
    <row r="196" spans="1:5" ht="25.5">
      <c r="A196" s="36" t="s">
        <v>52</v>
      </c>
      <c r="E196" s="37" t="s">
        <v>1336</v>
      </c>
    </row>
    <row r="197" spans="1:5" ht="102">
      <c r="A197" t="s">
        <v>54</v>
      </c>
      <c r="E197" s="35" t="s">
        <v>631</v>
      </c>
    </row>
    <row r="198" spans="1:18" ht="12.75" customHeight="1">
      <c r="A198" s="6" t="s">
        <v>43</v>
      </c>
      <c s="6"/>
      <c s="42" t="s">
        <v>35</v>
      </c>
      <c s="6"/>
      <c s="27" t="s">
        <v>271</v>
      </c>
      <c s="6"/>
      <c s="6"/>
      <c s="6"/>
      <c s="43">
        <f>0+Q198</f>
      </c>
      <c r="O198">
        <f>0+R198</f>
      </c>
      <c r="Q198">
        <f>0+I199+I203+I207+I211</f>
      </c>
      <c>
        <f>0+O199+O203+O207+O211</f>
      </c>
    </row>
    <row r="199" spans="1:16" ht="12.75">
      <c r="A199" s="25" t="s">
        <v>45</v>
      </c>
      <c s="29" t="s">
        <v>367</v>
      </c>
      <c s="29" t="s">
        <v>279</v>
      </c>
      <c s="25" t="s">
        <v>47</v>
      </c>
      <c s="30" t="s">
        <v>280</v>
      </c>
      <c s="31" t="s">
        <v>178</v>
      </c>
      <c s="32">
        <v>34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50</v>
      </c>
      <c r="E200" s="35" t="s">
        <v>1337</v>
      </c>
    </row>
    <row r="201" spans="1:5" ht="25.5">
      <c r="A201" s="36" t="s">
        <v>52</v>
      </c>
      <c r="E201" s="37" t="s">
        <v>1338</v>
      </c>
    </row>
    <row r="202" spans="1:5" ht="51">
      <c r="A202" t="s">
        <v>54</v>
      </c>
      <c r="E202" s="35" t="s">
        <v>277</v>
      </c>
    </row>
    <row r="203" spans="1:16" ht="12.75">
      <c r="A203" s="25" t="s">
        <v>45</v>
      </c>
      <c s="29" t="s">
        <v>370</v>
      </c>
      <c s="29" t="s">
        <v>634</v>
      </c>
      <c s="25" t="s">
        <v>47</v>
      </c>
      <c s="30" t="s">
        <v>635</v>
      </c>
      <c s="31" t="s">
        <v>131</v>
      </c>
      <c s="32">
        <v>1.496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636</v>
      </c>
    </row>
    <row r="205" spans="1:5" ht="63.75">
      <c r="A205" s="36" t="s">
        <v>52</v>
      </c>
      <c r="E205" s="37" t="s">
        <v>1339</v>
      </c>
    </row>
    <row r="206" spans="1:5" ht="140.25">
      <c r="A206" t="s">
        <v>54</v>
      </c>
      <c r="E206" s="35" t="s">
        <v>310</v>
      </c>
    </row>
    <row r="207" spans="1:16" ht="12.75">
      <c r="A207" s="25" t="s">
        <v>45</v>
      </c>
      <c s="29" t="s">
        <v>375</v>
      </c>
      <c s="29" t="s">
        <v>638</v>
      </c>
      <c s="25" t="s">
        <v>47</v>
      </c>
      <c s="30" t="s">
        <v>639</v>
      </c>
      <c s="31" t="s">
        <v>131</v>
      </c>
      <c s="32">
        <v>15.428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1112</v>
      </c>
    </row>
    <row r="209" spans="1:5" ht="38.25">
      <c r="A209" s="36" t="s">
        <v>52</v>
      </c>
      <c r="E209" s="37" t="s">
        <v>1340</v>
      </c>
    </row>
    <row r="210" spans="1:5" ht="140.25">
      <c r="A210" t="s">
        <v>54</v>
      </c>
      <c r="E210" s="35" t="s">
        <v>310</v>
      </c>
    </row>
    <row r="211" spans="1:16" ht="12.75">
      <c r="A211" s="25" t="s">
        <v>45</v>
      </c>
      <c s="29" t="s">
        <v>379</v>
      </c>
      <c s="29" t="s">
        <v>641</v>
      </c>
      <c s="25" t="s">
        <v>47</v>
      </c>
      <c s="30" t="s">
        <v>642</v>
      </c>
      <c s="31" t="s">
        <v>178</v>
      </c>
      <c s="32">
        <v>34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643</v>
      </c>
    </row>
    <row r="213" spans="1:5" ht="25.5">
      <c r="A213" s="36" t="s">
        <v>52</v>
      </c>
      <c r="E213" s="37" t="s">
        <v>1338</v>
      </c>
    </row>
    <row r="214" spans="1:5" ht="153">
      <c r="A214" t="s">
        <v>54</v>
      </c>
      <c r="E214" s="35" t="s">
        <v>644</v>
      </c>
    </row>
    <row r="215" spans="1:18" ht="12.75" customHeight="1">
      <c r="A215" s="6" t="s">
        <v>43</v>
      </c>
      <c s="6"/>
      <c s="42" t="s">
        <v>37</v>
      </c>
      <c s="6"/>
      <c s="27" t="s">
        <v>650</v>
      </c>
      <c s="6"/>
      <c s="6"/>
      <c s="6"/>
      <c s="43">
        <f>0+Q215</f>
      </c>
      <c r="O215">
        <f>0+R215</f>
      </c>
      <c r="Q215">
        <f>0+I216</f>
      </c>
      <c>
        <f>0+O216</f>
      </c>
    </row>
    <row r="216" spans="1:16" ht="12.75">
      <c r="A216" s="25" t="s">
        <v>45</v>
      </c>
      <c s="29" t="s">
        <v>385</v>
      </c>
      <c s="29" t="s">
        <v>651</v>
      </c>
      <c s="25" t="s">
        <v>47</v>
      </c>
      <c s="30" t="s">
        <v>652</v>
      </c>
      <c s="31" t="s">
        <v>178</v>
      </c>
      <c s="32">
        <v>162.12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653</v>
      </c>
    </row>
    <row r="218" spans="1:5" ht="38.25">
      <c r="A218" s="36" t="s">
        <v>52</v>
      </c>
      <c r="E218" s="37" t="s">
        <v>1341</v>
      </c>
    </row>
    <row r="219" spans="1:5" ht="25.5">
      <c r="A219" t="s">
        <v>54</v>
      </c>
      <c r="E219" s="35" t="s">
        <v>655</v>
      </c>
    </row>
    <row r="220" spans="1:18" ht="12.75" customHeight="1">
      <c r="A220" s="6" t="s">
        <v>43</v>
      </c>
      <c s="6"/>
      <c s="42" t="s">
        <v>87</v>
      </c>
      <c s="6"/>
      <c s="27" t="s">
        <v>104</v>
      </c>
      <c s="6"/>
      <c s="6"/>
      <c s="6"/>
      <c s="43">
        <f>0+Q220</f>
      </c>
      <c r="O220">
        <f>0+R220</f>
      </c>
      <c r="Q220">
        <f>0+I221+I225+I229+I233</f>
      </c>
      <c>
        <f>0+O221+O225+O229+O233</f>
      </c>
    </row>
    <row r="221" spans="1:16" ht="25.5">
      <c r="A221" s="25" t="s">
        <v>45</v>
      </c>
      <c s="29" t="s">
        <v>388</v>
      </c>
      <c s="29" t="s">
        <v>656</v>
      </c>
      <c s="25" t="s">
        <v>47</v>
      </c>
      <c s="30" t="s">
        <v>657</v>
      </c>
      <c s="31" t="s">
        <v>178</v>
      </c>
      <c s="32">
        <v>593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658</v>
      </c>
    </row>
    <row r="223" spans="1:5" ht="63.75">
      <c r="A223" s="36" t="s">
        <v>52</v>
      </c>
      <c r="E223" s="37" t="s">
        <v>1342</v>
      </c>
    </row>
    <row r="224" spans="1:5" ht="216.75">
      <c r="A224" t="s">
        <v>54</v>
      </c>
      <c r="E224" s="35" t="s">
        <v>660</v>
      </c>
    </row>
    <row r="225" spans="1:16" ht="12.75">
      <c r="A225" s="25" t="s">
        <v>45</v>
      </c>
      <c s="29" t="s">
        <v>394</v>
      </c>
      <c s="29" t="s">
        <v>661</v>
      </c>
      <c s="25" t="s">
        <v>47</v>
      </c>
      <c s="30" t="s">
        <v>662</v>
      </c>
      <c s="31" t="s">
        <v>178</v>
      </c>
      <c s="32">
        <v>150.54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663</v>
      </c>
    </row>
    <row r="227" spans="1:5" ht="63.75">
      <c r="A227" s="36" t="s">
        <v>52</v>
      </c>
      <c r="E227" s="37" t="s">
        <v>1343</v>
      </c>
    </row>
    <row r="228" spans="1:5" ht="38.25">
      <c r="A228" t="s">
        <v>54</v>
      </c>
      <c r="E228" s="35" t="s">
        <v>665</v>
      </c>
    </row>
    <row r="229" spans="1:16" ht="12.75">
      <c r="A229" s="25" t="s">
        <v>45</v>
      </c>
      <c s="29" t="s">
        <v>400</v>
      </c>
      <c s="29" t="s">
        <v>666</v>
      </c>
      <c s="25" t="s">
        <v>47</v>
      </c>
      <c s="30" t="s">
        <v>667</v>
      </c>
      <c s="31" t="s">
        <v>178</v>
      </c>
      <c s="32">
        <v>21.06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668</v>
      </c>
    </row>
    <row r="231" spans="1:5" ht="12.75">
      <c r="A231" s="36" t="s">
        <v>52</v>
      </c>
      <c r="E231" s="37" t="s">
        <v>1344</v>
      </c>
    </row>
    <row r="232" spans="1:5" ht="51">
      <c r="A232" t="s">
        <v>54</v>
      </c>
      <c r="E232" s="35" t="s">
        <v>670</v>
      </c>
    </row>
    <row r="233" spans="1:16" ht="12.75">
      <c r="A233" s="25" t="s">
        <v>45</v>
      </c>
      <c s="29" t="s">
        <v>405</v>
      </c>
      <c s="29" t="s">
        <v>671</v>
      </c>
      <c s="25" t="s">
        <v>47</v>
      </c>
      <c s="30" t="s">
        <v>672</v>
      </c>
      <c s="31" t="s">
        <v>178</v>
      </c>
      <c s="32">
        <v>25.476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673</v>
      </c>
    </row>
    <row r="235" spans="1:5" ht="12.75">
      <c r="A235" s="36" t="s">
        <v>52</v>
      </c>
      <c r="E235" s="37" t="s">
        <v>1345</v>
      </c>
    </row>
    <row r="236" spans="1:5" ht="51">
      <c r="A236" t="s">
        <v>54</v>
      </c>
      <c r="E236" s="35" t="s">
        <v>670</v>
      </c>
    </row>
    <row r="237" spans="1:18" ht="12.75" customHeight="1">
      <c r="A237" s="6" t="s">
        <v>43</v>
      </c>
      <c s="6"/>
      <c s="42" t="s">
        <v>89</v>
      </c>
      <c s="6"/>
      <c s="27" t="s">
        <v>338</v>
      </c>
      <c s="6"/>
      <c s="6"/>
      <c s="6"/>
      <c s="43">
        <f>0+Q237</f>
      </c>
      <c r="O237">
        <f>0+R237</f>
      </c>
      <c r="Q237">
        <f>0+I238+I242+I246+I250</f>
      </c>
      <c>
        <f>0+O238+O242+O246+O250</f>
      </c>
    </row>
    <row r="238" spans="1:16" ht="12.75">
      <c r="A238" s="25" t="s">
        <v>45</v>
      </c>
      <c s="29" t="s">
        <v>411</v>
      </c>
      <c s="29" t="s">
        <v>675</v>
      </c>
      <c s="25" t="s">
        <v>47</v>
      </c>
      <c s="30" t="s">
        <v>676</v>
      </c>
      <c s="31" t="s">
        <v>151</v>
      </c>
      <c s="32">
        <v>20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677</v>
      </c>
    </row>
    <row r="240" spans="1:5" ht="12.75">
      <c r="A240" s="36" t="s">
        <v>52</v>
      </c>
      <c r="E240" s="37" t="s">
        <v>1128</v>
      </c>
    </row>
    <row r="241" spans="1:5" ht="242.25">
      <c r="A241" t="s">
        <v>54</v>
      </c>
      <c r="E241" s="35" t="s">
        <v>679</v>
      </c>
    </row>
    <row r="242" spans="1:16" ht="12.75">
      <c r="A242" s="25" t="s">
        <v>45</v>
      </c>
      <c s="29" t="s">
        <v>417</v>
      </c>
      <c s="29" t="s">
        <v>680</v>
      </c>
      <c s="25" t="s">
        <v>47</v>
      </c>
      <c s="30" t="s">
        <v>681</v>
      </c>
      <c s="31" t="s">
        <v>151</v>
      </c>
      <c s="32">
        <v>32.7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682</v>
      </c>
    </row>
    <row r="244" spans="1:5" ht="12.75">
      <c r="A244" s="36" t="s">
        <v>52</v>
      </c>
      <c r="E244" s="37" t="s">
        <v>1328</v>
      </c>
    </row>
    <row r="245" spans="1:5" ht="242.25">
      <c r="A245" t="s">
        <v>54</v>
      </c>
      <c r="E245" s="35" t="s">
        <v>679</v>
      </c>
    </row>
    <row r="246" spans="1:16" ht="12.75">
      <c r="A246" s="25" t="s">
        <v>45</v>
      </c>
      <c s="29" t="s">
        <v>423</v>
      </c>
      <c s="29" t="s">
        <v>683</v>
      </c>
      <c s="25" t="s">
        <v>47</v>
      </c>
      <c s="30" t="s">
        <v>684</v>
      </c>
      <c s="31" t="s">
        <v>151</v>
      </c>
      <c s="32">
        <v>170.4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685</v>
      </c>
    </row>
    <row r="248" spans="1:5" ht="38.25">
      <c r="A248" s="36" t="s">
        <v>52</v>
      </c>
      <c r="E248" s="37" t="s">
        <v>1346</v>
      </c>
    </row>
    <row r="249" spans="1:5" ht="242.25">
      <c r="A249" t="s">
        <v>54</v>
      </c>
      <c r="E249" s="35" t="s">
        <v>687</v>
      </c>
    </row>
    <row r="250" spans="1:16" ht="12.75">
      <c r="A250" s="25" t="s">
        <v>45</v>
      </c>
      <c s="29" t="s">
        <v>428</v>
      </c>
      <c s="29" t="s">
        <v>1347</v>
      </c>
      <c s="25" t="s">
        <v>47</v>
      </c>
      <c s="30" t="s">
        <v>1348</v>
      </c>
      <c s="31" t="s">
        <v>100</v>
      </c>
      <c s="32">
        <v>1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50</v>
      </c>
      <c r="E251" s="35" t="s">
        <v>1349</v>
      </c>
    </row>
    <row r="252" spans="1:5" ht="25.5">
      <c r="A252" s="36" t="s">
        <v>52</v>
      </c>
      <c r="E252" s="37" t="s">
        <v>1350</v>
      </c>
    </row>
    <row r="253" spans="1:5" ht="38.25">
      <c r="A253" t="s">
        <v>54</v>
      </c>
      <c r="E253" s="35" t="s">
        <v>1351</v>
      </c>
    </row>
    <row r="254" spans="1:18" ht="12.75" customHeight="1">
      <c r="A254" s="6" t="s">
        <v>43</v>
      </c>
      <c s="6"/>
      <c s="42" t="s">
        <v>40</v>
      </c>
      <c s="6"/>
      <c s="27" t="s">
        <v>350</v>
      </c>
      <c s="6"/>
      <c s="6"/>
      <c s="6"/>
      <c s="43">
        <f>0+Q254</f>
      </c>
      <c r="O254">
        <f>0+R254</f>
      </c>
      <c r="Q254">
        <f>0+I255+I259+I263+I267+I271+I275+I279+I283+I287+I291+I295+I299+I303+I307+I311+I315+I319</f>
      </c>
      <c>
        <f>0+O255+O259+O263+O267+O271+O275+O279+O283+O287+O291+O295+O299+O303+O307+O311+O315+O319</f>
      </c>
    </row>
    <row r="255" spans="1:16" ht="12.75">
      <c r="A255" s="25" t="s">
        <v>45</v>
      </c>
      <c s="29" t="s">
        <v>432</v>
      </c>
      <c s="29" t="s">
        <v>693</v>
      </c>
      <c s="25" t="s">
        <v>47</v>
      </c>
      <c s="30" t="s">
        <v>694</v>
      </c>
      <c s="31" t="s">
        <v>151</v>
      </c>
      <c s="32">
        <v>18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50</v>
      </c>
      <c r="E256" s="35" t="s">
        <v>695</v>
      </c>
    </row>
    <row r="257" spans="1:5" ht="12.75">
      <c r="A257" s="36" t="s">
        <v>52</v>
      </c>
      <c r="E257" s="37" t="s">
        <v>1352</v>
      </c>
    </row>
    <row r="258" spans="1:5" ht="63.75">
      <c r="A258" t="s">
        <v>54</v>
      </c>
      <c r="E258" s="35" t="s">
        <v>697</v>
      </c>
    </row>
    <row r="259" spans="1:16" ht="12.75">
      <c r="A259" s="25" t="s">
        <v>45</v>
      </c>
      <c s="29" t="s">
        <v>692</v>
      </c>
      <c s="29" t="s">
        <v>699</v>
      </c>
      <c s="25" t="s">
        <v>47</v>
      </c>
      <c s="30" t="s">
        <v>700</v>
      </c>
      <c s="31" t="s">
        <v>151</v>
      </c>
      <c s="32">
        <v>76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50</v>
      </c>
      <c r="E260" s="35" t="s">
        <v>701</v>
      </c>
    </row>
    <row r="261" spans="1:5" ht="38.25">
      <c r="A261" s="36" t="s">
        <v>52</v>
      </c>
      <c r="E261" s="37" t="s">
        <v>1353</v>
      </c>
    </row>
    <row r="262" spans="1:5" ht="38.25">
      <c r="A262" t="s">
        <v>54</v>
      </c>
      <c r="E262" s="35" t="s">
        <v>703</v>
      </c>
    </row>
    <row r="263" spans="1:16" ht="12.75">
      <c r="A263" s="25" t="s">
        <v>45</v>
      </c>
      <c s="29" t="s">
        <v>698</v>
      </c>
      <c s="29" t="s">
        <v>705</v>
      </c>
      <c s="25" t="s">
        <v>47</v>
      </c>
      <c s="30" t="s">
        <v>706</v>
      </c>
      <c s="31" t="s">
        <v>151</v>
      </c>
      <c s="32">
        <v>83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50</v>
      </c>
      <c r="E264" s="35" t="s">
        <v>707</v>
      </c>
    </row>
    <row r="265" spans="1:5" ht="38.25">
      <c r="A265" s="36" t="s">
        <v>52</v>
      </c>
      <c r="E265" s="37" t="s">
        <v>1354</v>
      </c>
    </row>
    <row r="266" spans="1:5" ht="76.5">
      <c r="A266" t="s">
        <v>54</v>
      </c>
      <c r="E266" s="35" t="s">
        <v>709</v>
      </c>
    </row>
    <row r="267" spans="1:16" ht="12.75">
      <c r="A267" s="25" t="s">
        <v>45</v>
      </c>
      <c s="29" t="s">
        <v>704</v>
      </c>
      <c s="29" t="s">
        <v>716</v>
      </c>
      <c s="25" t="s">
        <v>47</v>
      </c>
      <c s="30" t="s">
        <v>717</v>
      </c>
      <c s="31" t="s">
        <v>151</v>
      </c>
      <c s="32">
        <v>88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12.75">
      <c r="A268" s="34" t="s">
        <v>50</v>
      </c>
      <c r="E268" s="35" t="s">
        <v>1124</v>
      </c>
    </row>
    <row r="269" spans="1:5" ht="38.25">
      <c r="A269" s="36" t="s">
        <v>52</v>
      </c>
      <c r="E269" s="37" t="s">
        <v>1355</v>
      </c>
    </row>
    <row r="270" spans="1:5" ht="114.75">
      <c r="A270" t="s">
        <v>54</v>
      </c>
      <c r="E270" s="35" t="s">
        <v>720</v>
      </c>
    </row>
    <row r="271" spans="1:16" ht="12.75">
      <c r="A271" s="25" t="s">
        <v>45</v>
      </c>
      <c s="29" t="s">
        <v>710</v>
      </c>
      <c s="29" t="s">
        <v>725</v>
      </c>
      <c s="25" t="s">
        <v>47</v>
      </c>
      <c s="30" t="s">
        <v>726</v>
      </c>
      <c s="31" t="s">
        <v>100</v>
      </c>
      <c s="32">
        <v>6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12.75">
      <c r="A272" s="34" t="s">
        <v>50</v>
      </c>
      <c r="E272" s="35" t="s">
        <v>727</v>
      </c>
    </row>
    <row r="273" spans="1:5" ht="51">
      <c r="A273" s="36" t="s">
        <v>52</v>
      </c>
      <c r="E273" s="37" t="s">
        <v>728</v>
      </c>
    </row>
    <row r="274" spans="1:5" ht="38.25">
      <c r="A274" t="s">
        <v>54</v>
      </c>
      <c r="E274" s="35" t="s">
        <v>729</v>
      </c>
    </row>
    <row r="275" spans="1:16" ht="12.75">
      <c r="A275" s="25" t="s">
        <v>45</v>
      </c>
      <c s="29" t="s">
        <v>715</v>
      </c>
      <c s="29" t="s">
        <v>731</v>
      </c>
      <c s="25" t="s">
        <v>47</v>
      </c>
      <c s="30" t="s">
        <v>732</v>
      </c>
      <c s="31" t="s">
        <v>100</v>
      </c>
      <c s="32">
        <v>2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12.75">
      <c r="A276" s="34" t="s">
        <v>50</v>
      </c>
      <c r="E276" s="35" t="s">
        <v>47</v>
      </c>
    </row>
    <row r="277" spans="1:5" ht="12.75">
      <c r="A277" s="36" t="s">
        <v>52</v>
      </c>
      <c r="E277" s="37" t="s">
        <v>102</v>
      </c>
    </row>
    <row r="278" spans="1:5" ht="38.25">
      <c r="A278" t="s">
        <v>54</v>
      </c>
      <c r="E278" s="35" t="s">
        <v>733</v>
      </c>
    </row>
    <row r="279" spans="1:16" ht="12.75">
      <c r="A279" s="25" t="s">
        <v>45</v>
      </c>
      <c s="29" t="s">
        <v>721</v>
      </c>
      <c s="29" t="s">
        <v>735</v>
      </c>
      <c s="25" t="s">
        <v>47</v>
      </c>
      <c s="30" t="s">
        <v>736</v>
      </c>
      <c s="31" t="s">
        <v>151</v>
      </c>
      <c s="32">
        <v>26.3</v>
      </c>
      <c s="33">
        <v>0</v>
      </c>
      <c s="33">
        <f>ROUND(ROUND(H279,2)*ROUND(G279,3),2)</f>
      </c>
      <c r="O279">
        <f>(I279*21)/100</f>
      </c>
      <c t="s">
        <v>23</v>
      </c>
    </row>
    <row r="280" spans="1:5" ht="12.75">
      <c r="A280" s="34" t="s">
        <v>50</v>
      </c>
      <c r="E280" s="35" t="s">
        <v>737</v>
      </c>
    </row>
    <row r="281" spans="1:5" ht="25.5">
      <c r="A281" s="36" t="s">
        <v>52</v>
      </c>
      <c r="E281" s="37" t="s">
        <v>1356</v>
      </c>
    </row>
    <row r="282" spans="1:5" ht="38.25">
      <c r="A282" t="s">
        <v>54</v>
      </c>
      <c r="E282" s="35" t="s">
        <v>739</v>
      </c>
    </row>
    <row r="283" spans="1:16" ht="12.75">
      <c r="A283" s="25" t="s">
        <v>45</v>
      </c>
      <c s="29" t="s">
        <v>724</v>
      </c>
      <c s="29" t="s">
        <v>741</v>
      </c>
      <c s="25" t="s">
        <v>47</v>
      </c>
      <c s="30" t="s">
        <v>742</v>
      </c>
      <c s="31" t="s">
        <v>151</v>
      </c>
      <c s="32">
        <v>20</v>
      </c>
      <c s="33">
        <v>0</v>
      </c>
      <c s="33">
        <f>ROUND(ROUND(H283,2)*ROUND(G283,3),2)</f>
      </c>
      <c r="O283">
        <f>(I283*21)/100</f>
      </c>
      <c t="s">
        <v>23</v>
      </c>
    </row>
    <row r="284" spans="1:5" ht="12.75">
      <c r="A284" s="34" t="s">
        <v>50</v>
      </c>
      <c r="E284" s="35" t="s">
        <v>743</v>
      </c>
    </row>
    <row r="285" spans="1:5" ht="12.75">
      <c r="A285" s="36" t="s">
        <v>52</v>
      </c>
      <c r="E285" s="37" t="s">
        <v>1128</v>
      </c>
    </row>
    <row r="286" spans="1:5" ht="38.25">
      <c r="A286" t="s">
        <v>54</v>
      </c>
      <c r="E286" s="35" t="s">
        <v>739</v>
      </c>
    </row>
    <row r="287" spans="1:16" ht="12.75">
      <c r="A287" s="25" t="s">
        <v>45</v>
      </c>
      <c s="29" t="s">
        <v>730</v>
      </c>
      <c s="29" t="s">
        <v>746</v>
      </c>
      <c s="25" t="s">
        <v>47</v>
      </c>
      <c s="30" t="s">
        <v>747</v>
      </c>
      <c s="31" t="s">
        <v>100</v>
      </c>
      <c s="32">
        <v>1</v>
      </c>
      <c s="33">
        <v>0</v>
      </c>
      <c s="33">
        <f>ROUND(ROUND(H287,2)*ROUND(G287,3),2)</f>
      </c>
      <c r="O287">
        <f>(I287*21)/100</f>
      </c>
      <c t="s">
        <v>23</v>
      </c>
    </row>
    <row r="288" spans="1:5" ht="12.75">
      <c r="A288" s="34" t="s">
        <v>50</v>
      </c>
      <c r="E288" s="35" t="s">
        <v>47</v>
      </c>
    </row>
    <row r="289" spans="1:5" ht="25.5">
      <c r="A289" s="36" t="s">
        <v>52</v>
      </c>
      <c r="E289" s="37" t="s">
        <v>1357</v>
      </c>
    </row>
    <row r="290" spans="1:5" ht="280.5">
      <c r="A290" t="s">
        <v>54</v>
      </c>
      <c r="E290" s="35" t="s">
        <v>749</v>
      </c>
    </row>
    <row r="291" spans="1:16" ht="12.75">
      <c r="A291" s="25" t="s">
        <v>45</v>
      </c>
      <c s="29" t="s">
        <v>734</v>
      </c>
      <c s="29" t="s">
        <v>751</v>
      </c>
      <c s="25" t="s">
        <v>47</v>
      </c>
      <c s="30" t="s">
        <v>752</v>
      </c>
      <c s="31" t="s">
        <v>100</v>
      </c>
      <c s="32">
        <v>6</v>
      </c>
      <c s="33">
        <v>0</v>
      </c>
      <c s="33">
        <f>ROUND(ROUND(H291,2)*ROUND(G291,3),2)</f>
      </c>
      <c r="O291">
        <f>(I291*21)/100</f>
      </c>
      <c t="s">
        <v>23</v>
      </c>
    </row>
    <row r="292" spans="1:5" ht="12.75">
      <c r="A292" s="34" t="s">
        <v>50</v>
      </c>
      <c r="E292" s="35" t="s">
        <v>47</v>
      </c>
    </row>
    <row r="293" spans="1:5" ht="25.5">
      <c r="A293" s="36" t="s">
        <v>52</v>
      </c>
      <c r="E293" s="37" t="s">
        <v>1358</v>
      </c>
    </row>
    <row r="294" spans="1:5" ht="280.5">
      <c r="A294" t="s">
        <v>54</v>
      </c>
      <c r="E294" s="35" t="s">
        <v>754</v>
      </c>
    </row>
    <row r="295" spans="1:16" ht="12.75">
      <c r="A295" s="25" t="s">
        <v>45</v>
      </c>
      <c s="29" t="s">
        <v>740</v>
      </c>
      <c s="29" t="s">
        <v>756</v>
      </c>
      <c s="25" t="s">
        <v>47</v>
      </c>
      <c s="30" t="s">
        <v>757</v>
      </c>
      <c s="31" t="s">
        <v>178</v>
      </c>
      <c s="32">
        <v>440</v>
      </c>
      <c s="33">
        <v>0</v>
      </c>
      <c s="33">
        <f>ROUND(ROUND(H295,2)*ROUND(G295,3),2)</f>
      </c>
      <c r="O295">
        <f>(I295*21)/100</f>
      </c>
      <c t="s">
        <v>23</v>
      </c>
    </row>
    <row r="296" spans="1:5" ht="12.75">
      <c r="A296" s="34" t="s">
        <v>50</v>
      </c>
      <c r="E296" s="35" t="s">
        <v>758</v>
      </c>
    </row>
    <row r="297" spans="1:5" ht="25.5">
      <c r="A297" s="36" t="s">
        <v>52</v>
      </c>
      <c r="E297" s="37" t="s">
        <v>1359</v>
      </c>
    </row>
    <row r="298" spans="1:5" ht="25.5">
      <c r="A298" t="s">
        <v>54</v>
      </c>
      <c r="E298" s="35" t="s">
        <v>760</v>
      </c>
    </row>
    <row r="299" spans="1:16" ht="12.75">
      <c r="A299" s="25" t="s">
        <v>45</v>
      </c>
      <c s="29" t="s">
        <v>745</v>
      </c>
      <c s="29" t="s">
        <v>762</v>
      </c>
      <c s="25" t="s">
        <v>47</v>
      </c>
      <c s="30" t="s">
        <v>763</v>
      </c>
      <c s="31" t="s">
        <v>178</v>
      </c>
      <c s="32">
        <v>1080</v>
      </c>
      <c s="33">
        <v>0</v>
      </c>
      <c s="33">
        <f>ROUND(ROUND(H299,2)*ROUND(G299,3),2)</f>
      </c>
      <c r="O299">
        <f>(I299*21)/100</f>
      </c>
      <c t="s">
        <v>23</v>
      </c>
    </row>
    <row r="300" spans="1:5" ht="12.75">
      <c r="A300" s="34" t="s">
        <v>50</v>
      </c>
      <c r="E300" s="35" t="s">
        <v>764</v>
      </c>
    </row>
    <row r="301" spans="1:5" ht="25.5">
      <c r="A301" s="36" t="s">
        <v>52</v>
      </c>
      <c r="E301" s="37" t="s">
        <v>1360</v>
      </c>
    </row>
    <row r="302" spans="1:5" ht="25.5">
      <c r="A302" t="s">
        <v>54</v>
      </c>
      <c r="E302" s="35" t="s">
        <v>760</v>
      </c>
    </row>
    <row r="303" spans="1:16" ht="12.75">
      <c r="A303" s="25" t="s">
        <v>45</v>
      </c>
      <c s="29" t="s">
        <v>750</v>
      </c>
      <c s="29" t="s">
        <v>767</v>
      </c>
      <c s="25" t="s">
        <v>47</v>
      </c>
      <c s="30" t="s">
        <v>768</v>
      </c>
      <c s="31" t="s">
        <v>131</v>
      </c>
      <c s="32">
        <v>426.87</v>
      </c>
      <c s="33">
        <v>0</v>
      </c>
      <c s="33">
        <f>ROUND(ROUND(H303,2)*ROUND(G303,3),2)</f>
      </c>
      <c r="O303">
        <f>(I303*21)/100</f>
      </c>
      <c t="s">
        <v>23</v>
      </c>
    </row>
    <row r="304" spans="1:5" ht="12.75">
      <c r="A304" s="34" t="s">
        <v>50</v>
      </c>
      <c r="E304" s="35" t="s">
        <v>769</v>
      </c>
    </row>
    <row r="305" spans="1:5" ht="25.5">
      <c r="A305" s="36" t="s">
        <v>52</v>
      </c>
      <c r="E305" s="37" t="s">
        <v>1361</v>
      </c>
    </row>
    <row r="306" spans="1:5" ht="102">
      <c r="A306" t="s">
        <v>54</v>
      </c>
      <c r="E306" s="35" t="s">
        <v>427</v>
      </c>
    </row>
    <row r="307" spans="1:16" ht="12.75">
      <c r="A307" s="25" t="s">
        <v>45</v>
      </c>
      <c s="29" t="s">
        <v>755</v>
      </c>
      <c s="29" t="s">
        <v>424</v>
      </c>
      <c s="25" t="s">
        <v>47</v>
      </c>
      <c s="30" t="s">
        <v>425</v>
      </c>
      <c s="31" t="s">
        <v>131</v>
      </c>
      <c s="32">
        <v>70.05</v>
      </c>
      <c s="33">
        <v>0</v>
      </c>
      <c s="33">
        <f>ROUND(ROUND(H307,2)*ROUND(G307,3),2)</f>
      </c>
      <c r="O307">
        <f>(I307*21)/100</f>
      </c>
      <c t="s">
        <v>23</v>
      </c>
    </row>
    <row r="308" spans="1:5" ht="12.75">
      <c r="A308" s="34" t="s">
        <v>50</v>
      </c>
      <c r="E308" s="35" t="s">
        <v>772</v>
      </c>
    </row>
    <row r="309" spans="1:5" ht="38.25">
      <c r="A309" s="36" t="s">
        <v>52</v>
      </c>
      <c r="E309" s="37" t="s">
        <v>1362</v>
      </c>
    </row>
    <row r="310" spans="1:5" ht="102">
      <c r="A310" t="s">
        <v>54</v>
      </c>
      <c r="E310" s="35" t="s">
        <v>427</v>
      </c>
    </row>
    <row r="311" spans="1:16" ht="12.75">
      <c r="A311" s="25" t="s">
        <v>45</v>
      </c>
      <c s="29" t="s">
        <v>761</v>
      </c>
      <c s="29" t="s">
        <v>775</v>
      </c>
      <c s="25" t="s">
        <v>78</v>
      </c>
      <c s="30" t="s">
        <v>776</v>
      </c>
      <c s="31" t="s">
        <v>131</v>
      </c>
      <c s="32">
        <v>156.575</v>
      </c>
      <c s="33">
        <v>0</v>
      </c>
      <c s="33">
        <f>ROUND(ROUND(H311,2)*ROUND(G311,3),2)</f>
      </c>
      <c r="O311">
        <f>(I311*21)/100</f>
      </c>
      <c t="s">
        <v>23</v>
      </c>
    </row>
    <row r="312" spans="1:5" ht="12.75">
      <c r="A312" s="34" t="s">
        <v>50</v>
      </c>
      <c r="E312" s="35" t="s">
        <v>777</v>
      </c>
    </row>
    <row r="313" spans="1:5" ht="89.25">
      <c r="A313" s="36" t="s">
        <v>52</v>
      </c>
      <c r="E313" s="37" t="s">
        <v>1363</v>
      </c>
    </row>
    <row r="314" spans="1:5" ht="102">
      <c r="A314" t="s">
        <v>54</v>
      </c>
      <c r="E314" s="35" t="s">
        <v>427</v>
      </c>
    </row>
    <row r="315" spans="1:16" ht="12.75">
      <c r="A315" s="25" t="s">
        <v>45</v>
      </c>
      <c s="29" t="s">
        <v>766</v>
      </c>
      <c s="29" t="s">
        <v>775</v>
      </c>
      <c s="25" t="s">
        <v>81</v>
      </c>
      <c s="30" t="s">
        <v>776</v>
      </c>
      <c s="31" t="s">
        <v>131</v>
      </c>
      <c s="32">
        <v>719.2</v>
      </c>
      <c s="33">
        <v>0</v>
      </c>
      <c s="33">
        <f>ROUND(ROUND(H315,2)*ROUND(G315,3),2)</f>
      </c>
      <c r="O315">
        <f>(I315*21)/100</f>
      </c>
      <c t="s">
        <v>23</v>
      </c>
    </row>
    <row r="316" spans="1:5" ht="12.75">
      <c r="A316" s="34" t="s">
        <v>50</v>
      </c>
      <c r="E316" s="35" t="s">
        <v>780</v>
      </c>
    </row>
    <row r="317" spans="1:5" ht="51">
      <c r="A317" s="36" t="s">
        <v>52</v>
      </c>
      <c r="E317" s="37" t="s">
        <v>1364</v>
      </c>
    </row>
    <row r="318" spans="1:5" ht="102">
      <c r="A318" t="s">
        <v>54</v>
      </c>
      <c r="E318" s="35" t="s">
        <v>427</v>
      </c>
    </row>
    <row r="319" spans="1:16" ht="12.75">
      <c r="A319" s="25" t="s">
        <v>45</v>
      </c>
      <c s="29" t="s">
        <v>771</v>
      </c>
      <c s="29" t="s">
        <v>783</v>
      </c>
      <c s="25" t="s">
        <v>47</v>
      </c>
      <c s="30" t="s">
        <v>784</v>
      </c>
      <c s="31" t="s">
        <v>178</v>
      </c>
      <c s="32">
        <v>385</v>
      </c>
      <c s="33">
        <v>0</v>
      </c>
      <c s="33">
        <f>ROUND(ROUND(H319,2)*ROUND(G319,3),2)</f>
      </c>
      <c r="O319">
        <f>(I319*21)/100</f>
      </c>
      <c t="s">
        <v>23</v>
      </c>
    </row>
    <row r="320" spans="1:5" ht="12.75">
      <c r="A320" s="34" t="s">
        <v>50</v>
      </c>
      <c r="E320" s="35" t="s">
        <v>47</v>
      </c>
    </row>
    <row r="321" spans="1:5" ht="12.75">
      <c r="A321" s="36" t="s">
        <v>52</v>
      </c>
      <c r="E321" s="37" t="s">
        <v>1365</v>
      </c>
    </row>
    <row r="322" spans="1:5" ht="89.25">
      <c r="A322" t="s">
        <v>54</v>
      </c>
      <c r="E322" s="35" t="s">
        <v>786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0+O9+O30+O103+O112+O121+O146+O171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1366</v>
      </c>
      <c s="38">
        <f>0+I9+I30+I103+I112+I121+I146+I171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1188</v>
      </c>
      <c s="1"/>
      <c s="14" t="s">
        <v>1189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1366</v>
      </c>
      <c s="6"/>
      <c s="18" t="s">
        <v>1367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5" t="s">
        <v>45</v>
      </c>
      <c s="29" t="s">
        <v>29</v>
      </c>
      <c s="29" t="s">
        <v>117</v>
      </c>
      <c s="25" t="s">
        <v>78</v>
      </c>
      <c s="30" t="s">
        <v>118</v>
      </c>
      <c s="31" t="s">
        <v>119</v>
      </c>
      <c s="32">
        <v>235.27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38.25">
      <c r="A12" s="36" t="s">
        <v>52</v>
      </c>
      <c r="E12" s="37" t="s">
        <v>1368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125</v>
      </c>
      <c s="25" t="s">
        <v>47</v>
      </c>
      <c s="30" t="s">
        <v>126</v>
      </c>
      <c s="31" t="s">
        <v>119</v>
      </c>
      <c s="32">
        <v>581.21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127</v>
      </c>
    </row>
    <row r="16" spans="1:5" ht="12.75">
      <c r="A16" s="36" t="s">
        <v>52</v>
      </c>
      <c r="E16" s="37" t="s">
        <v>1369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813</v>
      </c>
      <c s="25" t="s">
        <v>814</v>
      </c>
      <c s="30" t="s">
        <v>815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63.75">
      <c r="A19" s="34" t="s">
        <v>50</v>
      </c>
      <c r="E19" s="35" t="s">
        <v>1370</v>
      </c>
    </row>
    <row r="20" spans="1:5" ht="12.75">
      <c r="A20" s="36" t="s">
        <v>52</v>
      </c>
      <c r="E20" s="37" t="s">
        <v>68</v>
      </c>
    </row>
    <row r="21" spans="1:5" ht="12.75">
      <c r="A21" t="s">
        <v>54</v>
      </c>
      <c r="E21" s="35" t="s">
        <v>55</v>
      </c>
    </row>
    <row r="22" spans="1:16" ht="12.75">
      <c r="A22" s="25" t="s">
        <v>45</v>
      </c>
      <c s="29" t="s">
        <v>33</v>
      </c>
      <c s="29" t="s">
        <v>817</v>
      </c>
      <c s="25" t="s">
        <v>814</v>
      </c>
      <c s="30" t="s">
        <v>818</v>
      </c>
      <c s="31" t="s">
        <v>178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55</v>
      </c>
    </row>
    <row r="26" spans="1:16" ht="12.75">
      <c r="A26" s="25" t="s">
        <v>45</v>
      </c>
      <c s="29" t="s">
        <v>35</v>
      </c>
      <c s="29" t="s">
        <v>448</v>
      </c>
      <c s="25" t="s">
        <v>47</v>
      </c>
      <c s="30" t="s">
        <v>449</v>
      </c>
      <c s="31" t="s">
        <v>100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819</v>
      </c>
    </row>
    <row r="28" spans="1:5" ht="12.75">
      <c r="A28" s="36" t="s">
        <v>52</v>
      </c>
      <c r="E28" s="37" t="s">
        <v>68</v>
      </c>
    </row>
    <row r="29" spans="1:5" ht="51">
      <c r="A29" t="s">
        <v>54</v>
      </c>
      <c r="E29" s="35" t="s">
        <v>450</v>
      </c>
    </row>
    <row r="30" spans="1:18" ht="12.75" customHeight="1">
      <c r="A30" s="6" t="s">
        <v>43</v>
      </c>
      <c s="6"/>
      <c s="42" t="s">
        <v>29</v>
      </c>
      <c s="6"/>
      <c s="27" t="s">
        <v>135</v>
      </c>
      <c s="6"/>
      <c s="6"/>
      <c s="6"/>
      <c s="43">
        <f>0+Q30</f>
      </c>
      <c r="O30">
        <f>0+R30</f>
      </c>
      <c r="Q30">
        <f>0+I31+I35+I39+I43+I47+I51+I55+I59+I63+I67+I71+I75+I79+I83+I87+I91+I95+I99</f>
      </c>
      <c>
        <f>0+O31+O35+O39+O43+O47+O51+O55+O59+O63+O67+O71+O75+O79+O83+O87+O91+O95+O99</f>
      </c>
    </row>
    <row r="31" spans="1:16" ht="12.75">
      <c r="A31" s="25" t="s">
        <v>45</v>
      </c>
      <c s="29" t="s">
        <v>37</v>
      </c>
      <c s="29" t="s">
        <v>820</v>
      </c>
      <c s="25" t="s">
        <v>47</v>
      </c>
      <c s="30" t="s">
        <v>821</v>
      </c>
      <c s="31" t="s">
        <v>178</v>
      </c>
      <c s="32">
        <v>316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822</v>
      </c>
    </row>
    <row r="33" spans="1:5" ht="25.5">
      <c r="A33" s="36" t="s">
        <v>52</v>
      </c>
      <c r="E33" s="37" t="s">
        <v>1371</v>
      </c>
    </row>
    <row r="34" spans="1:5" ht="38.25">
      <c r="A34" t="s">
        <v>54</v>
      </c>
      <c r="E34" s="35" t="s">
        <v>824</v>
      </c>
    </row>
    <row r="35" spans="1:16" ht="12.75">
      <c r="A35" s="25" t="s">
        <v>45</v>
      </c>
      <c s="29" t="s">
        <v>87</v>
      </c>
      <c s="29" t="s">
        <v>825</v>
      </c>
      <c s="25" t="s">
        <v>47</v>
      </c>
      <c s="30" t="s">
        <v>826</v>
      </c>
      <c s="31" t="s">
        <v>100</v>
      </c>
      <c s="32">
        <v>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827</v>
      </c>
    </row>
    <row r="37" spans="1:5" ht="25.5">
      <c r="A37" s="36" t="s">
        <v>52</v>
      </c>
      <c r="E37" s="37" t="s">
        <v>1372</v>
      </c>
    </row>
    <row r="38" spans="1:5" ht="165.75">
      <c r="A38" t="s">
        <v>54</v>
      </c>
      <c r="E38" s="35" t="s">
        <v>829</v>
      </c>
    </row>
    <row r="39" spans="1:16" ht="12.75">
      <c r="A39" s="25" t="s">
        <v>45</v>
      </c>
      <c s="29" t="s">
        <v>89</v>
      </c>
      <c s="29" t="s">
        <v>1373</v>
      </c>
      <c s="25" t="s">
        <v>47</v>
      </c>
      <c s="30" t="s">
        <v>1374</v>
      </c>
      <c s="31" t="s">
        <v>100</v>
      </c>
      <c s="32">
        <v>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827</v>
      </c>
    </row>
    <row r="41" spans="1:5" ht="25.5">
      <c r="A41" s="36" t="s">
        <v>52</v>
      </c>
      <c r="E41" s="37" t="s">
        <v>1375</v>
      </c>
    </row>
    <row r="42" spans="1:5" ht="165.75">
      <c r="A42" t="s">
        <v>54</v>
      </c>
      <c r="E42" s="35" t="s">
        <v>829</v>
      </c>
    </row>
    <row r="43" spans="1:16" ht="25.5">
      <c r="A43" s="25" t="s">
        <v>45</v>
      </c>
      <c s="29" t="s">
        <v>40</v>
      </c>
      <c s="29" t="s">
        <v>830</v>
      </c>
      <c s="25" t="s">
        <v>47</v>
      </c>
      <c s="30" t="s">
        <v>831</v>
      </c>
      <c s="31" t="s">
        <v>131</v>
      </c>
      <c s="32">
        <v>48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832</v>
      </c>
    </row>
    <row r="45" spans="1:5" ht="12.75">
      <c r="A45" s="36" t="s">
        <v>52</v>
      </c>
      <c r="E45" s="37" t="s">
        <v>1376</v>
      </c>
    </row>
    <row r="46" spans="1:5" ht="63.75">
      <c r="A46" t="s">
        <v>54</v>
      </c>
      <c r="E46" s="35" t="s">
        <v>834</v>
      </c>
    </row>
    <row r="47" spans="1:16" ht="25.5">
      <c r="A47" s="25" t="s">
        <v>45</v>
      </c>
      <c s="29" t="s">
        <v>42</v>
      </c>
      <c s="29" t="s">
        <v>136</v>
      </c>
      <c s="25" t="s">
        <v>47</v>
      </c>
      <c s="30" t="s">
        <v>137</v>
      </c>
      <c s="31" t="s">
        <v>131</v>
      </c>
      <c s="32">
        <v>240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1377</v>
      </c>
    </row>
    <row r="49" spans="1:5" ht="25.5">
      <c r="A49" s="36" t="s">
        <v>52</v>
      </c>
      <c r="E49" s="37" t="s">
        <v>1378</v>
      </c>
    </row>
    <row r="50" spans="1:5" ht="63.75">
      <c r="A50" t="s">
        <v>54</v>
      </c>
      <c r="E50" s="35" t="s">
        <v>140</v>
      </c>
    </row>
    <row r="51" spans="1:16" ht="25.5">
      <c r="A51" s="25" t="s">
        <v>45</v>
      </c>
      <c s="29" t="s">
        <v>105</v>
      </c>
      <c s="29" t="s">
        <v>796</v>
      </c>
      <c s="25" t="s">
        <v>47</v>
      </c>
      <c s="30" t="s">
        <v>797</v>
      </c>
      <c s="31" t="s">
        <v>131</v>
      </c>
      <c s="32">
        <v>153.9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798</v>
      </c>
    </row>
    <row r="53" spans="1:5" ht="76.5">
      <c r="A53" s="36" t="s">
        <v>52</v>
      </c>
      <c r="E53" s="37" t="s">
        <v>1379</v>
      </c>
    </row>
    <row r="54" spans="1:5" ht="63.75">
      <c r="A54" t="s">
        <v>54</v>
      </c>
      <c r="E54" s="35" t="s">
        <v>140</v>
      </c>
    </row>
    <row r="55" spans="1:16" ht="25.5">
      <c r="A55" s="25" t="s">
        <v>45</v>
      </c>
      <c s="29" t="s">
        <v>110</v>
      </c>
      <c s="29" t="s">
        <v>836</v>
      </c>
      <c s="25" t="s">
        <v>47</v>
      </c>
      <c s="30" t="s">
        <v>837</v>
      </c>
      <c s="31" t="s">
        <v>131</v>
      </c>
      <c s="32">
        <v>34.977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38.25">
      <c r="A56" s="34" t="s">
        <v>50</v>
      </c>
      <c r="E56" s="35" t="s">
        <v>838</v>
      </c>
    </row>
    <row r="57" spans="1:5" ht="25.5">
      <c r="A57" s="36" t="s">
        <v>52</v>
      </c>
      <c r="E57" s="37" t="s">
        <v>1380</v>
      </c>
    </row>
    <row r="58" spans="1:5" ht="63.75">
      <c r="A58" t="s">
        <v>54</v>
      </c>
      <c r="E58" s="35" t="s">
        <v>140</v>
      </c>
    </row>
    <row r="59" spans="1:16" ht="12.75">
      <c r="A59" s="25" t="s">
        <v>45</v>
      </c>
      <c s="29" t="s">
        <v>173</v>
      </c>
      <c s="29" t="s">
        <v>158</v>
      </c>
      <c s="25" t="s">
        <v>47</v>
      </c>
      <c s="30" t="s">
        <v>159</v>
      </c>
      <c s="31" t="s">
        <v>151</v>
      </c>
      <c s="32">
        <v>54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840</v>
      </c>
    </row>
    <row r="61" spans="1:5" ht="25.5">
      <c r="A61" s="36" t="s">
        <v>52</v>
      </c>
      <c r="E61" s="37" t="s">
        <v>1381</v>
      </c>
    </row>
    <row r="62" spans="1:5" ht="25.5">
      <c r="A62" t="s">
        <v>54</v>
      </c>
      <c r="E62" s="35" t="s">
        <v>162</v>
      </c>
    </row>
    <row r="63" spans="1:16" ht="12.75">
      <c r="A63" s="25" t="s">
        <v>45</v>
      </c>
      <c s="29" t="s">
        <v>175</v>
      </c>
      <c s="29" t="s">
        <v>847</v>
      </c>
      <c s="25" t="s">
        <v>47</v>
      </c>
      <c s="30" t="s">
        <v>848</v>
      </c>
      <c s="31" t="s">
        <v>131</v>
      </c>
      <c s="32">
        <v>92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849</v>
      </c>
    </row>
    <row r="65" spans="1:5" ht="38.25">
      <c r="A65" s="36" t="s">
        <v>52</v>
      </c>
      <c r="E65" s="37" t="s">
        <v>1382</v>
      </c>
    </row>
    <row r="66" spans="1:5" ht="25.5">
      <c r="A66" t="s">
        <v>54</v>
      </c>
      <c r="E66" s="35" t="s">
        <v>851</v>
      </c>
    </row>
    <row r="67" spans="1:16" ht="12.75">
      <c r="A67" s="25" t="s">
        <v>45</v>
      </c>
      <c s="29" t="s">
        <v>182</v>
      </c>
      <c s="29" t="s">
        <v>163</v>
      </c>
      <c s="25" t="s">
        <v>78</v>
      </c>
      <c s="30" t="s">
        <v>164</v>
      </c>
      <c s="31" t="s">
        <v>131</v>
      </c>
      <c s="32">
        <v>305.85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852</v>
      </c>
    </row>
    <row r="69" spans="1:5" ht="102">
      <c r="A69" s="36" t="s">
        <v>52</v>
      </c>
      <c r="E69" s="37" t="s">
        <v>1383</v>
      </c>
    </row>
    <row r="70" spans="1:5" ht="382.5">
      <c r="A70" t="s">
        <v>54</v>
      </c>
      <c r="E70" s="35" t="s">
        <v>167</v>
      </c>
    </row>
    <row r="71" spans="1:16" ht="12.75">
      <c r="A71" s="25" t="s">
        <v>45</v>
      </c>
      <c s="29" t="s">
        <v>188</v>
      </c>
      <c s="29" t="s">
        <v>163</v>
      </c>
      <c s="25" t="s">
        <v>81</v>
      </c>
      <c s="30" t="s">
        <v>164</v>
      </c>
      <c s="31" t="s">
        <v>131</v>
      </c>
      <c s="32">
        <v>30.6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854</v>
      </c>
    </row>
    <row r="73" spans="1:5" ht="114.75">
      <c r="A73" s="36" t="s">
        <v>52</v>
      </c>
      <c r="E73" s="37" t="s">
        <v>1384</v>
      </c>
    </row>
    <row r="74" spans="1:5" ht="382.5">
      <c r="A74" t="s">
        <v>54</v>
      </c>
      <c r="E74" s="35" t="s">
        <v>167</v>
      </c>
    </row>
    <row r="75" spans="1:16" ht="12.75">
      <c r="A75" s="25" t="s">
        <v>45</v>
      </c>
      <c s="29" t="s">
        <v>192</v>
      </c>
      <c s="29" t="s">
        <v>168</v>
      </c>
      <c s="25" t="s">
        <v>47</v>
      </c>
      <c s="30" t="s">
        <v>169</v>
      </c>
      <c s="31" t="s">
        <v>131</v>
      </c>
      <c s="32">
        <v>92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856</v>
      </c>
    </row>
    <row r="77" spans="1:5" ht="12.75">
      <c r="A77" s="36" t="s">
        <v>52</v>
      </c>
      <c r="E77" s="37" t="s">
        <v>1385</v>
      </c>
    </row>
    <row r="78" spans="1:5" ht="318.75">
      <c r="A78" t="s">
        <v>54</v>
      </c>
      <c r="E78" s="35" t="s">
        <v>172</v>
      </c>
    </row>
    <row r="79" spans="1:16" ht="12.75">
      <c r="A79" s="25" t="s">
        <v>45</v>
      </c>
      <c s="29" t="s">
        <v>198</v>
      </c>
      <c s="29" t="s">
        <v>858</v>
      </c>
      <c s="25" t="s">
        <v>47</v>
      </c>
      <c s="30" t="s">
        <v>859</v>
      </c>
      <c s="31" t="s">
        <v>151</v>
      </c>
      <c s="32">
        <v>42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860</v>
      </c>
    </row>
    <row r="81" spans="1:5" ht="25.5">
      <c r="A81" s="36" t="s">
        <v>52</v>
      </c>
      <c r="E81" s="37" t="s">
        <v>1386</v>
      </c>
    </row>
    <row r="82" spans="1:5" ht="63.75">
      <c r="A82" t="s">
        <v>54</v>
      </c>
      <c r="E82" s="35" t="s">
        <v>181</v>
      </c>
    </row>
    <row r="83" spans="1:16" ht="12.75">
      <c r="A83" s="25" t="s">
        <v>45</v>
      </c>
      <c s="29" t="s">
        <v>204</v>
      </c>
      <c s="29" t="s">
        <v>199</v>
      </c>
      <c s="25" t="s">
        <v>47</v>
      </c>
      <c s="30" t="s">
        <v>200</v>
      </c>
      <c s="31" t="s">
        <v>131</v>
      </c>
      <c s="32">
        <v>92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862</v>
      </c>
    </row>
    <row r="85" spans="1:5" ht="12.75">
      <c r="A85" s="36" t="s">
        <v>52</v>
      </c>
      <c r="E85" s="37" t="s">
        <v>1387</v>
      </c>
    </row>
    <row r="86" spans="1:5" ht="191.25">
      <c r="A86" t="s">
        <v>54</v>
      </c>
      <c r="E86" s="35" t="s">
        <v>864</v>
      </c>
    </row>
    <row r="87" spans="1:16" ht="12.75">
      <c r="A87" s="25" t="s">
        <v>45</v>
      </c>
      <c s="29" t="s">
        <v>210</v>
      </c>
      <c s="29" t="s">
        <v>468</v>
      </c>
      <c s="25" t="s">
        <v>47</v>
      </c>
      <c s="30" t="s">
        <v>469</v>
      </c>
      <c s="31" t="s">
        <v>131</v>
      </c>
      <c s="32">
        <v>76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1388</v>
      </c>
    </row>
    <row r="89" spans="1:5" ht="51">
      <c r="A89" s="36" t="s">
        <v>52</v>
      </c>
      <c r="E89" s="37" t="s">
        <v>1389</v>
      </c>
    </row>
    <row r="90" spans="1:5" ht="293.25">
      <c r="A90" t="s">
        <v>54</v>
      </c>
      <c r="E90" s="35" t="s">
        <v>472</v>
      </c>
    </row>
    <row r="91" spans="1:16" ht="12.75">
      <c r="A91" s="25" t="s">
        <v>45</v>
      </c>
      <c s="29" t="s">
        <v>216</v>
      </c>
      <c s="29" t="s">
        <v>223</v>
      </c>
      <c s="25" t="s">
        <v>47</v>
      </c>
      <c s="30" t="s">
        <v>224</v>
      </c>
      <c s="31" t="s">
        <v>178</v>
      </c>
      <c s="32">
        <v>511.2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14.75">
      <c r="A93" s="36" t="s">
        <v>52</v>
      </c>
      <c r="E93" s="37" t="s">
        <v>1390</v>
      </c>
    </row>
    <row r="94" spans="1:5" ht="38.25">
      <c r="A94" t="s">
        <v>54</v>
      </c>
      <c r="E94" s="35" t="s">
        <v>226</v>
      </c>
    </row>
    <row r="95" spans="1:16" ht="12.75">
      <c r="A95" s="25" t="s">
        <v>45</v>
      </c>
      <c s="29" t="s">
        <v>222</v>
      </c>
      <c s="29" t="s">
        <v>868</v>
      </c>
      <c s="25" t="s">
        <v>47</v>
      </c>
      <c s="30" t="s">
        <v>869</v>
      </c>
      <c s="31" t="s">
        <v>131</v>
      </c>
      <c s="32">
        <v>92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870</v>
      </c>
    </row>
    <row r="97" spans="1:5" ht="38.25">
      <c r="A97" s="36" t="s">
        <v>52</v>
      </c>
      <c r="E97" s="37" t="s">
        <v>1391</v>
      </c>
    </row>
    <row r="98" spans="1:5" ht="38.25">
      <c r="A98" t="s">
        <v>54</v>
      </c>
      <c r="E98" s="35" t="s">
        <v>871</v>
      </c>
    </row>
    <row r="99" spans="1:16" ht="12.75">
      <c r="A99" s="25" t="s">
        <v>45</v>
      </c>
      <c s="29" t="s">
        <v>227</v>
      </c>
      <c s="29" t="s">
        <v>872</v>
      </c>
      <c s="25" t="s">
        <v>47</v>
      </c>
      <c s="30" t="s">
        <v>873</v>
      </c>
      <c s="31" t="s">
        <v>178</v>
      </c>
      <c s="32">
        <v>460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874</v>
      </c>
    </row>
    <row r="101" spans="1:5" ht="25.5">
      <c r="A101" s="36" t="s">
        <v>52</v>
      </c>
      <c r="E101" s="37" t="s">
        <v>1392</v>
      </c>
    </row>
    <row r="102" spans="1:5" ht="38.25">
      <c r="A102" t="s">
        <v>54</v>
      </c>
      <c r="E102" s="35" t="s">
        <v>876</v>
      </c>
    </row>
    <row r="103" spans="1:18" ht="12.75" customHeight="1">
      <c r="A103" s="6" t="s">
        <v>43</v>
      </c>
      <c s="6"/>
      <c s="42" t="s">
        <v>23</v>
      </c>
      <c s="6"/>
      <c s="27" t="s">
        <v>233</v>
      </c>
      <c s="6"/>
      <c s="6"/>
      <c s="6"/>
      <c s="43">
        <f>0+Q103</f>
      </c>
      <c r="O103">
        <f>0+R103</f>
      </c>
      <c r="Q103">
        <f>0+I104+I108</f>
      </c>
      <c>
        <f>0+O104+O108</f>
      </c>
    </row>
    <row r="104" spans="1:16" ht="12.75">
      <c r="A104" s="25" t="s">
        <v>45</v>
      </c>
      <c s="29" t="s">
        <v>234</v>
      </c>
      <c s="29" t="s">
        <v>241</v>
      </c>
      <c s="25" t="s">
        <v>47</v>
      </c>
      <c s="30" t="s">
        <v>242</v>
      </c>
      <c s="31" t="s">
        <v>178</v>
      </c>
      <c s="32">
        <v>422.55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877</v>
      </c>
    </row>
    <row r="106" spans="1:5" ht="76.5">
      <c r="A106" s="36" t="s">
        <v>52</v>
      </c>
      <c r="E106" s="37" t="s">
        <v>1393</v>
      </c>
    </row>
    <row r="107" spans="1:5" ht="51">
      <c r="A107" t="s">
        <v>54</v>
      </c>
      <c r="E107" s="35" t="s">
        <v>244</v>
      </c>
    </row>
    <row r="108" spans="1:16" ht="12.75">
      <c r="A108" s="25" t="s">
        <v>45</v>
      </c>
      <c s="29" t="s">
        <v>240</v>
      </c>
      <c s="29" t="s">
        <v>879</v>
      </c>
      <c s="25" t="s">
        <v>47</v>
      </c>
      <c s="30" t="s">
        <v>880</v>
      </c>
      <c s="31" t="s">
        <v>131</v>
      </c>
      <c s="32">
        <v>108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881</v>
      </c>
    </row>
    <row r="110" spans="1:5" ht="51">
      <c r="A110" s="36" t="s">
        <v>52</v>
      </c>
      <c r="E110" s="37" t="s">
        <v>1394</v>
      </c>
    </row>
    <row r="111" spans="1:5" ht="229.5">
      <c r="A111" t="s">
        <v>54</v>
      </c>
      <c r="E111" s="35" t="s">
        <v>883</v>
      </c>
    </row>
    <row r="112" spans="1:18" ht="12.75" customHeight="1">
      <c r="A112" s="6" t="s">
        <v>43</v>
      </c>
      <c s="6"/>
      <c s="42" t="s">
        <v>22</v>
      </c>
      <c s="6"/>
      <c s="27" t="s">
        <v>251</v>
      </c>
      <c s="6"/>
      <c s="6"/>
      <c s="6"/>
      <c s="43">
        <f>0+Q112</f>
      </c>
      <c r="O112">
        <f>0+R112</f>
      </c>
      <c r="Q112">
        <f>0+I113+I117</f>
      </c>
      <c>
        <f>0+O113+O117</f>
      </c>
    </row>
    <row r="113" spans="1:16" ht="12.75">
      <c r="A113" s="25" t="s">
        <v>45</v>
      </c>
      <c s="29" t="s">
        <v>245</v>
      </c>
      <c s="29" t="s">
        <v>884</v>
      </c>
      <c s="25" t="s">
        <v>47</v>
      </c>
      <c s="30" t="s">
        <v>885</v>
      </c>
      <c s="31" t="s">
        <v>131</v>
      </c>
      <c s="32">
        <v>96.6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886</v>
      </c>
    </row>
    <row r="115" spans="1:5" ht="12.75">
      <c r="A115" s="36" t="s">
        <v>52</v>
      </c>
      <c r="E115" s="37" t="s">
        <v>1395</v>
      </c>
    </row>
    <row r="116" spans="1:5" ht="51">
      <c r="A116" t="s">
        <v>54</v>
      </c>
      <c r="E116" s="35" t="s">
        <v>888</v>
      </c>
    </row>
    <row r="117" spans="1:16" ht="12.75">
      <c r="A117" s="25" t="s">
        <v>45</v>
      </c>
      <c s="29" t="s">
        <v>252</v>
      </c>
      <c s="29" t="s">
        <v>889</v>
      </c>
      <c s="25" t="s">
        <v>47</v>
      </c>
      <c s="30" t="s">
        <v>890</v>
      </c>
      <c s="31" t="s">
        <v>119</v>
      </c>
      <c s="32">
        <v>16.94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50</v>
      </c>
      <c r="E118" s="35" t="s">
        <v>891</v>
      </c>
    </row>
    <row r="119" spans="1:5" ht="25.5">
      <c r="A119" s="36" t="s">
        <v>52</v>
      </c>
      <c r="E119" s="37" t="s">
        <v>892</v>
      </c>
    </row>
    <row r="120" spans="1:5" ht="409.5">
      <c r="A120" t="s">
        <v>54</v>
      </c>
      <c r="E120" s="35" t="s">
        <v>893</v>
      </c>
    </row>
    <row r="121" spans="1:18" ht="12.75" customHeight="1">
      <c r="A121" s="6" t="s">
        <v>43</v>
      </c>
      <c s="6"/>
      <c s="42" t="s">
        <v>33</v>
      </c>
      <c s="6"/>
      <c s="27" t="s">
        <v>259</v>
      </c>
      <c s="6"/>
      <c s="6"/>
      <c s="6"/>
      <c s="43">
        <f>0+Q121</f>
      </c>
      <c r="O121">
        <f>0+R121</f>
      </c>
      <c r="Q121">
        <f>0+I122+I126+I130+I134+I138+I142</f>
      </c>
      <c>
        <f>0+O122+O126+O130+O134+O138+O142</f>
      </c>
    </row>
    <row r="122" spans="1:16" ht="12.75">
      <c r="A122" s="25" t="s">
        <v>45</v>
      </c>
      <c s="29" t="s">
        <v>260</v>
      </c>
      <c s="29" t="s">
        <v>267</v>
      </c>
      <c s="25" t="s">
        <v>47</v>
      </c>
      <c s="30" t="s">
        <v>268</v>
      </c>
      <c s="31" t="s">
        <v>131</v>
      </c>
      <c s="32">
        <v>18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894</v>
      </c>
    </row>
    <row r="124" spans="1:5" ht="63.75">
      <c r="A124" s="36" t="s">
        <v>52</v>
      </c>
      <c r="E124" s="37" t="s">
        <v>895</v>
      </c>
    </row>
    <row r="125" spans="1:5" ht="38.25">
      <c r="A125" t="s">
        <v>54</v>
      </c>
      <c r="E125" s="35" t="s">
        <v>250</v>
      </c>
    </row>
    <row r="126" spans="1:16" ht="12.75">
      <c r="A126" s="25" t="s">
        <v>45</v>
      </c>
      <c s="29" t="s">
        <v>266</v>
      </c>
      <c s="29" t="s">
        <v>610</v>
      </c>
      <c s="25" t="s">
        <v>47</v>
      </c>
      <c s="30" t="s">
        <v>611</v>
      </c>
      <c s="31" t="s">
        <v>131</v>
      </c>
      <c s="32">
        <v>64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896</v>
      </c>
    </row>
    <row r="128" spans="1:5" ht="25.5">
      <c r="A128" s="36" t="s">
        <v>52</v>
      </c>
      <c r="E128" s="37" t="s">
        <v>1396</v>
      </c>
    </row>
    <row r="129" spans="1:5" ht="395.25">
      <c r="A129" t="s">
        <v>54</v>
      </c>
      <c r="E129" s="35" t="s">
        <v>562</v>
      </c>
    </row>
    <row r="130" spans="1:16" ht="25.5">
      <c r="A130" s="25" t="s">
        <v>45</v>
      </c>
      <c s="29" t="s">
        <v>272</v>
      </c>
      <c s="29" t="s">
        <v>618</v>
      </c>
      <c s="25" t="s">
        <v>78</v>
      </c>
      <c s="30" t="s">
        <v>619</v>
      </c>
      <c s="31" t="s">
        <v>131</v>
      </c>
      <c s="32">
        <v>33.15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25.5">
      <c r="A131" s="34" t="s">
        <v>50</v>
      </c>
      <c r="E131" s="35" t="s">
        <v>1174</v>
      </c>
    </row>
    <row r="132" spans="1:5" ht="63.75">
      <c r="A132" s="36" t="s">
        <v>52</v>
      </c>
      <c r="E132" s="37" t="s">
        <v>1397</v>
      </c>
    </row>
    <row r="133" spans="1:5" ht="38.25">
      <c r="A133" t="s">
        <v>54</v>
      </c>
      <c r="E133" s="35" t="s">
        <v>250</v>
      </c>
    </row>
    <row r="134" spans="1:16" ht="25.5">
      <c r="A134" s="25" t="s">
        <v>45</v>
      </c>
      <c s="29" t="s">
        <v>278</v>
      </c>
      <c s="29" t="s">
        <v>618</v>
      </c>
      <c s="25" t="s">
        <v>81</v>
      </c>
      <c s="30" t="s">
        <v>619</v>
      </c>
      <c s="31" t="s">
        <v>131</v>
      </c>
      <c s="32">
        <v>46.75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25.5">
      <c r="A135" s="34" t="s">
        <v>50</v>
      </c>
      <c r="E135" s="35" t="s">
        <v>1176</v>
      </c>
    </row>
    <row r="136" spans="1:5" ht="89.25">
      <c r="A136" s="36" t="s">
        <v>52</v>
      </c>
      <c r="E136" s="37" t="s">
        <v>1398</v>
      </c>
    </row>
    <row r="137" spans="1:5" ht="38.25">
      <c r="A137" t="s">
        <v>54</v>
      </c>
      <c r="E137" s="35" t="s">
        <v>250</v>
      </c>
    </row>
    <row r="138" spans="1:16" ht="12.75">
      <c r="A138" s="25" t="s">
        <v>45</v>
      </c>
      <c s="29" t="s">
        <v>283</v>
      </c>
      <c s="29" t="s">
        <v>622</v>
      </c>
      <c s="25" t="s">
        <v>47</v>
      </c>
      <c s="30" t="s">
        <v>623</v>
      </c>
      <c s="31" t="s">
        <v>131</v>
      </c>
      <c s="32">
        <v>24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38.25">
      <c r="A139" s="34" t="s">
        <v>50</v>
      </c>
      <c r="E139" s="35" t="s">
        <v>902</v>
      </c>
    </row>
    <row r="140" spans="1:5" ht="38.25">
      <c r="A140" s="36" t="s">
        <v>52</v>
      </c>
      <c r="E140" s="37" t="s">
        <v>903</v>
      </c>
    </row>
    <row r="141" spans="1:5" ht="51">
      <c r="A141" t="s">
        <v>54</v>
      </c>
      <c r="E141" s="35" t="s">
        <v>626</v>
      </c>
    </row>
    <row r="142" spans="1:16" ht="12.75">
      <c r="A142" s="25" t="s">
        <v>45</v>
      </c>
      <c s="29" t="s">
        <v>288</v>
      </c>
      <c s="29" t="s">
        <v>904</v>
      </c>
      <c s="25" t="s">
        <v>47</v>
      </c>
      <c s="30" t="s">
        <v>905</v>
      </c>
      <c s="31" t="s">
        <v>131</v>
      </c>
      <c s="32">
        <v>48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25.5">
      <c r="A143" s="34" t="s">
        <v>50</v>
      </c>
      <c r="E143" s="35" t="s">
        <v>906</v>
      </c>
    </row>
    <row r="144" spans="1:5" ht="38.25">
      <c r="A144" s="36" t="s">
        <v>52</v>
      </c>
      <c r="E144" s="37" t="s">
        <v>1399</v>
      </c>
    </row>
    <row r="145" spans="1:5" ht="51">
      <c r="A145" t="s">
        <v>54</v>
      </c>
      <c r="E145" s="35" t="s">
        <v>908</v>
      </c>
    </row>
    <row r="146" spans="1:18" ht="12.75" customHeight="1">
      <c r="A146" s="6" t="s">
        <v>43</v>
      </c>
      <c s="6"/>
      <c s="42" t="s">
        <v>35</v>
      </c>
      <c s="6"/>
      <c s="27" t="s">
        <v>271</v>
      </c>
      <c s="6"/>
      <c s="6"/>
      <c s="6"/>
      <c s="43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25" t="s">
        <v>45</v>
      </c>
      <c s="29" t="s">
        <v>294</v>
      </c>
      <c s="29" t="s">
        <v>273</v>
      </c>
      <c s="25" t="s">
        <v>47</v>
      </c>
      <c s="30" t="s">
        <v>274</v>
      </c>
      <c s="31" t="s">
        <v>131</v>
      </c>
      <c s="32">
        <v>105.3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909</v>
      </c>
    </row>
    <row r="149" spans="1:5" ht="63.75">
      <c r="A149" s="36" t="s">
        <v>52</v>
      </c>
      <c r="E149" s="37" t="s">
        <v>1400</v>
      </c>
    </row>
    <row r="150" spans="1:5" ht="51">
      <c r="A150" t="s">
        <v>54</v>
      </c>
      <c r="E150" s="35" t="s">
        <v>277</v>
      </c>
    </row>
    <row r="151" spans="1:16" ht="12.75">
      <c r="A151" s="25" t="s">
        <v>45</v>
      </c>
      <c s="29" t="s">
        <v>299</v>
      </c>
      <c s="29" t="s">
        <v>911</v>
      </c>
      <c s="25" t="s">
        <v>47</v>
      </c>
      <c s="30" t="s">
        <v>912</v>
      </c>
      <c s="31" t="s">
        <v>178</v>
      </c>
      <c s="32">
        <v>195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913</v>
      </c>
    </row>
    <row r="153" spans="1:5" ht="51">
      <c r="A153" s="36" t="s">
        <v>52</v>
      </c>
      <c r="E153" s="37" t="s">
        <v>1401</v>
      </c>
    </row>
    <row r="154" spans="1:5" ht="38.25">
      <c r="A154" t="s">
        <v>54</v>
      </c>
      <c r="E154" s="35" t="s">
        <v>287</v>
      </c>
    </row>
    <row r="155" spans="1:16" ht="12.75">
      <c r="A155" s="25" t="s">
        <v>45</v>
      </c>
      <c s="29" t="s">
        <v>305</v>
      </c>
      <c s="29" t="s">
        <v>295</v>
      </c>
      <c s="25" t="s">
        <v>47</v>
      </c>
      <c s="30" t="s">
        <v>296</v>
      </c>
      <c s="31" t="s">
        <v>178</v>
      </c>
      <c s="32">
        <v>276.5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47</v>
      </c>
    </row>
    <row r="157" spans="1:5" ht="12.75">
      <c r="A157" s="36" t="s">
        <v>52</v>
      </c>
      <c r="E157" s="37" t="s">
        <v>1402</v>
      </c>
    </row>
    <row r="158" spans="1:5" ht="51">
      <c r="A158" t="s">
        <v>54</v>
      </c>
      <c r="E158" s="35" t="s">
        <v>293</v>
      </c>
    </row>
    <row r="159" spans="1:16" ht="12.75">
      <c r="A159" s="25" t="s">
        <v>45</v>
      </c>
      <c s="29" t="s">
        <v>311</v>
      </c>
      <c s="29" t="s">
        <v>916</v>
      </c>
      <c s="25" t="s">
        <v>47</v>
      </c>
      <c s="30" t="s">
        <v>917</v>
      </c>
      <c s="31" t="s">
        <v>178</v>
      </c>
      <c s="32">
        <v>276.5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918</v>
      </c>
    </row>
    <row r="161" spans="1:5" ht="25.5">
      <c r="A161" s="36" t="s">
        <v>52</v>
      </c>
      <c r="E161" s="37" t="s">
        <v>1403</v>
      </c>
    </row>
    <row r="162" spans="1:5" ht="140.25">
      <c r="A162" t="s">
        <v>54</v>
      </c>
      <c r="E162" s="35" t="s">
        <v>310</v>
      </c>
    </row>
    <row r="163" spans="1:16" ht="12.75">
      <c r="A163" s="25" t="s">
        <v>45</v>
      </c>
      <c s="29" t="s">
        <v>316</v>
      </c>
      <c s="29" t="s">
        <v>920</v>
      </c>
      <c s="25" t="s">
        <v>47</v>
      </c>
      <c s="30" t="s">
        <v>921</v>
      </c>
      <c s="31" t="s">
        <v>178</v>
      </c>
      <c s="32">
        <v>317.975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922</v>
      </c>
    </row>
    <row r="165" spans="1:5" ht="38.25">
      <c r="A165" s="36" t="s">
        <v>52</v>
      </c>
      <c r="E165" s="37" t="s">
        <v>1404</v>
      </c>
    </row>
    <row r="166" spans="1:5" ht="140.25">
      <c r="A166" t="s">
        <v>54</v>
      </c>
      <c r="E166" s="35" t="s">
        <v>310</v>
      </c>
    </row>
    <row r="167" spans="1:16" ht="12.75">
      <c r="A167" s="25" t="s">
        <v>45</v>
      </c>
      <c s="29" t="s">
        <v>321</v>
      </c>
      <c s="29" t="s">
        <v>804</v>
      </c>
      <c s="25" t="s">
        <v>47</v>
      </c>
      <c s="30" t="s">
        <v>805</v>
      </c>
      <c s="31" t="s">
        <v>178</v>
      </c>
      <c s="32">
        <v>324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25.5">
      <c r="A168" s="34" t="s">
        <v>50</v>
      </c>
      <c r="E168" s="35" t="s">
        <v>924</v>
      </c>
    </row>
    <row r="169" spans="1:5" ht="51">
      <c r="A169" s="36" t="s">
        <v>52</v>
      </c>
      <c r="E169" s="37" t="s">
        <v>1405</v>
      </c>
    </row>
    <row r="170" spans="1:5" ht="153">
      <c r="A170" t="s">
        <v>54</v>
      </c>
      <c r="E170" s="35" t="s">
        <v>808</v>
      </c>
    </row>
    <row r="171" spans="1:18" ht="12.75" customHeight="1">
      <c r="A171" s="6" t="s">
        <v>43</v>
      </c>
      <c s="6"/>
      <c s="42" t="s">
        <v>40</v>
      </c>
      <c s="6"/>
      <c s="27" t="s">
        <v>350</v>
      </c>
      <c s="6"/>
      <c s="6"/>
      <c s="6"/>
      <c s="43">
        <f>0+Q171</f>
      </c>
      <c r="O171">
        <f>0+R171</f>
      </c>
      <c r="Q171">
        <f>0+I172+I176+I180+I184+I188+I192+I196+I200+I204+I208+I212+I216+I220+I224+I228+I232+I236+I240+I244+I248+I252+I256+I260</f>
      </c>
      <c>
        <f>0+O172+O176+O180+O184+O188+O192+O196+O200+O204+O208+O212+O216+O220+O224+O228+O232+O236+O240+O244+O248+O252+O256+O260</f>
      </c>
    </row>
    <row r="172" spans="1:16" ht="12.75">
      <c r="A172" s="25" t="s">
        <v>45</v>
      </c>
      <c s="29" t="s">
        <v>326</v>
      </c>
      <c s="29" t="s">
        <v>926</v>
      </c>
      <c s="25" t="s">
        <v>814</v>
      </c>
      <c s="30" t="s">
        <v>927</v>
      </c>
      <c s="31" t="s">
        <v>151</v>
      </c>
      <c s="32">
        <v>40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928</v>
      </c>
    </row>
    <row r="174" spans="1:5" ht="51">
      <c r="A174" s="36" t="s">
        <v>52</v>
      </c>
      <c r="E174" s="37" t="s">
        <v>929</v>
      </c>
    </row>
    <row r="175" spans="1:5" ht="76.5">
      <c r="A175" t="s">
        <v>54</v>
      </c>
      <c r="E175" s="35" t="s">
        <v>930</v>
      </c>
    </row>
    <row r="176" spans="1:16" ht="12.75">
      <c r="A176" s="25" t="s">
        <v>45</v>
      </c>
      <c s="29" t="s">
        <v>332</v>
      </c>
      <c s="29" t="s">
        <v>931</v>
      </c>
      <c s="25" t="s">
        <v>47</v>
      </c>
      <c s="30" t="s">
        <v>932</v>
      </c>
      <c s="31" t="s">
        <v>151</v>
      </c>
      <c s="32">
        <v>40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51">
      <c r="A178" s="36" t="s">
        <v>52</v>
      </c>
      <c r="E178" s="37" t="s">
        <v>929</v>
      </c>
    </row>
    <row r="179" spans="1:5" ht="38.25">
      <c r="A179" t="s">
        <v>54</v>
      </c>
      <c r="E179" s="35" t="s">
        <v>703</v>
      </c>
    </row>
    <row r="180" spans="1:16" ht="25.5">
      <c r="A180" s="25" t="s">
        <v>45</v>
      </c>
      <c s="29" t="s">
        <v>339</v>
      </c>
      <c s="29" t="s">
        <v>933</v>
      </c>
      <c s="25" t="s">
        <v>814</v>
      </c>
      <c s="30" t="s">
        <v>934</v>
      </c>
      <c s="31" t="s">
        <v>100</v>
      </c>
      <c s="32">
        <v>40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928</v>
      </c>
    </row>
    <row r="182" spans="1:5" ht="63.75">
      <c r="A182" s="36" t="s">
        <v>52</v>
      </c>
      <c r="E182" s="37" t="s">
        <v>1406</v>
      </c>
    </row>
    <row r="183" spans="1:5" ht="38.25">
      <c r="A183" t="s">
        <v>54</v>
      </c>
      <c r="E183" s="35" t="s">
        <v>936</v>
      </c>
    </row>
    <row r="184" spans="1:16" ht="12.75">
      <c r="A184" s="25" t="s">
        <v>45</v>
      </c>
      <c s="29" t="s">
        <v>345</v>
      </c>
      <c s="29" t="s">
        <v>371</v>
      </c>
      <c s="25" t="s">
        <v>47</v>
      </c>
      <c s="30" t="s">
        <v>372</v>
      </c>
      <c s="31" t="s">
        <v>100</v>
      </c>
      <c s="32">
        <v>40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47</v>
      </c>
    </row>
    <row r="186" spans="1:5" ht="63.75">
      <c r="A186" s="36" t="s">
        <v>52</v>
      </c>
      <c r="E186" s="37" t="s">
        <v>1407</v>
      </c>
    </row>
    <row r="187" spans="1:5" ht="25.5">
      <c r="A187" t="s">
        <v>54</v>
      </c>
      <c r="E187" s="35" t="s">
        <v>374</v>
      </c>
    </row>
    <row r="188" spans="1:16" ht="12.75">
      <c r="A188" s="25" t="s">
        <v>45</v>
      </c>
      <c s="29" t="s">
        <v>351</v>
      </c>
      <c s="29" t="s">
        <v>938</v>
      </c>
      <c s="25" t="s">
        <v>814</v>
      </c>
      <c s="30" t="s">
        <v>939</v>
      </c>
      <c s="31" t="s">
        <v>100</v>
      </c>
      <c s="32">
        <v>10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25.5">
      <c r="A189" s="34" t="s">
        <v>50</v>
      </c>
      <c r="E189" s="35" t="s">
        <v>940</v>
      </c>
    </row>
    <row r="190" spans="1:5" ht="63.75">
      <c r="A190" s="36" t="s">
        <v>52</v>
      </c>
      <c r="E190" s="37" t="s">
        <v>1408</v>
      </c>
    </row>
    <row r="191" spans="1:5" ht="38.25">
      <c r="A191" t="s">
        <v>54</v>
      </c>
      <c r="E191" s="35" t="s">
        <v>942</v>
      </c>
    </row>
    <row r="192" spans="1:16" ht="12.75">
      <c r="A192" s="25" t="s">
        <v>45</v>
      </c>
      <c s="29" t="s">
        <v>356</v>
      </c>
      <c s="29" t="s">
        <v>943</v>
      </c>
      <c s="25" t="s">
        <v>47</v>
      </c>
      <c s="30" t="s">
        <v>944</v>
      </c>
      <c s="31" t="s">
        <v>100</v>
      </c>
      <c s="32">
        <v>10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47</v>
      </c>
    </row>
    <row r="194" spans="1:5" ht="63.75">
      <c r="A194" s="36" t="s">
        <v>52</v>
      </c>
      <c r="E194" s="37" t="s">
        <v>1409</v>
      </c>
    </row>
    <row r="195" spans="1:5" ht="25.5">
      <c r="A195" t="s">
        <v>54</v>
      </c>
      <c r="E195" s="35" t="s">
        <v>374</v>
      </c>
    </row>
    <row r="196" spans="1:16" ht="12.75">
      <c r="A196" s="25" t="s">
        <v>45</v>
      </c>
      <c s="29" t="s">
        <v>362</v>
      </c>
      <c s="29" t="s">
        <v>946</v>
      </c>
      <c s="25" t="s">
        <v>47</v>
      </c>
      <c s="30" t="s">
        <v>947</v>
      </c>
      <c s="31" t="s">
        <v>178</v>
      </c>
      <c s="32">
        <v>42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47</v>
      </c>
    </row>
    <row r="198" spans="1:5" ht="38.25">
      <c r="A198" s="36" t="s">
        <v>52</v>
      </c>
      <c r="E198" s="37" t="s">
        <v>948</v>
      </c>
    </row>
    <row r="199" spans="1:5" ht="38.25">
      <c r="A199" t="s">
        <v>54</v>
      </c>
      <c r="E199" s="35" t="s">
        <v>949</v>
      </c>
    </row>
    <row r="200" spans="1:16" ht="12.75">
      <c r="A200" s="25" t="s">
        <v>45</v>
      </c>
      <c s="29" t="s">
        <v>367</v>
      </c>
      <c s="29" t="s">
        <v>950</v>
      </c>
      <c s="25" t="s">
        <v>47</v>
      </c>
      <c s="30" t="s">
        <v>951</v>
      </c>
      <c s="31" t="s">
        <v>178</v>
      </c>
      <c s="32">
        <v>14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47</v>
      </c>
    </row>
    <row r="202" spans="1:5" ht="25.5">
      <c r="A202" s="36" t="s">
        <v>52</v>
      </c>
      <c r="E202" s="37" t="s">
        <v>952</v>
      </c>
    </row>
    <row r="203" spans="1:5" ht="25.5">
      <c r="A203" t="s">
        <v>54</v>
      </c>
      <c r="E203" s="35" t="s">
        <v>953</v>
      </c>
    </row>
    <row r="204" spans="1:16" ht="12.75">
      <c r="A204" s="25" t="s">
        <v>45</v>
      </c>
      <c s="29" t="s">
        <v>370</v>
      </c>
      <c s="29" t="s">
        <v>954</v>
      </c>
      <c s="25" t="s">
        <v>814</v>
      </c>
      <c s="30" t="s">
        <v>955</v>
      </c>
      <c s="31" t="s">
        <v>100</v>
      </c>
      <c s="32">
        <v>2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25.5">
      <c r="A205" s="34" t="s">
        <v>50</v>
      </c>
      <c r="E205" s="35" t="s">
        <v>956</v>
      </c>
    </row>
    <row r="206" spans="1:5" ht="25.5">
      <c r="A206" s="36" t="s">
        <v>52</v>
      </c>
      <c r="E206" s="37" t="s">
        <v>957</v>
      </c>
    </row>
    <row r="207" spans="1:5" ht="76.5">
      <c r="A207" t="s">
        <v>54</v>
      </c>
      <c r="E207" s="35" t="s">
        <v>958</v>
      </c>
    </row>
    <row r="208" spans="1:16" ht="12.75">
      <c r="A208" s="25" t="s">
        <v>45</v>
      </c>
      <c s="29" t="s">
        <v>375</v>
      </c>
      <c s="29" t="s">
        <v>959</v>
      </c>
      <c s="25" t="s">
        <v>47</v>
      </c>
      <c s="30" t="s">
        <v>960</v>
      </c>
      <c s="31" t="s">
        <v>100</v>
      </c>
      <c s="32">
        <v>2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47</v>
      </c>
    </row>
    <row r="210" spans="1:5" ht="12.75">
      <c r="A210" s="36" t="s">
        <v>52</v>
      </c>
      <c r="E210" s="37" t="s">
        <v>102</v>
      </c>
    </row>
    <row r="211" spans="1:5" ht="25.5">
      <c r="A211" t="s">
        <v>54</v>
      </c>
      <c r="E211" s="35" t="s">
        <v>961</v>
      </c>
    </row>
    <row r="212" spans="1:16" ht="12.75">
      <c r="A212" s="25" t="s">
        <v>45</v>
      </c>
      <c s="29" t="s">
        <v>379</v>
      </c>
      <c s="29" t="s">
        <v>962</v>
      </c>
      <c s="25" t="s">
        <v>814</v>
      </c>
      <c s="30" t="s">
        <v>963</v>
      </c>
      <c s="31" t="s">
        <v>100</v>
      </c>
      <c s="32">
        <v>1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51">
      <c r="A213" s="34" t="s">
        <v>50</v>
      </c>
      <c r="E213" s="35" t="s">
        <v>1410</v>
      </c>
    </row>
    <row r="214" spans="1:5" ht="12.75">
      <c r="A214" s="36" t="s">
        <v>52</v>
      </c>
      <c r="E214" s="37" t="s">
        <v>68</v>
      </c>
    </row>
    <row r="215" spans="1:5" ht="89.25">
      <c r="A215" t="s">
        <v>54</v>
      </c>
      <c r="E215" s="35" t="s">
        <v>965</v>
      </c>
    </row>
    <row r="216" spans="1:16" ht="12.75">
      <c r="A216" s="25" t="s">
        <v>45</v>
      </c>
      <c s="29" t="s">
        <v>385</v>
      </c>
      <c s="29" t="s">
        <v>966</v>
      </c>
      <c s="25" t="s">
        <v>47</v>
      </c>
      <c s="30" t="s">
        <v>967</v>
      </c>
      <c s="31" t="s">
        <v>100</v>
      </c>
      <c s="32">
        <v>1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47</v>
      </c>
    </row>
    <row r="218" spans="1:5" ht="12.75">
      <c r="A218" s="36" t="s">
        <v>52</v>
      </c>
      <c r="E218" s="37" t="s">
        <v>68</v>
      </c>
    </row>
    <row r="219" spans="1:5" ht="25.5">
      <c r="A219" t="s">
        <v>54</v>
      </c>
      <c r="E219" s="35" t="s">
        <v>961</v>
      </c>
    </row>
    <row r="220" spans="1:16" ht="12.75">
      <c r="A220" s="25" t="s">
        <v>45</v>
      </c>
      <c s="29" t="s">
        <v>388</v>
      </c>
      <c s="29" t="s">
        <v>968</v>
      </c>
      <c s="25" t="s">
        <v>814</v>
      </c>
      <c s="30" t="s">
        <v>969</v>
      </c>
      <c s="31" t="s">
        <v>100</v>
      </c>
      <c s="32">
        <v>2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928</v>
      </c>
    </row>
    <row r="222" spans="1:5" ht="25.5">
      <c r="A222" s="36" t="s">
        <v>52</v>
      </c>
      <c r="E222" s="37" t="s">
        <v>970</v>
      </c>
    </row>
    <row r="223" spans="1:5" ht="63.75">
      <c r="A223" t="s">
        <v>54</v>
      </c>
      <c r="E223" s="35" t="s">
        <v>971</v>
      </c>
    </row>
    <row r="224" spans="1:16" ht="12.75">
      <c r="A224" s="25" t="s">
        <v>45</v>
      </c>
      <c s="29" t="s">
        <v>394</v>
      </c>
      <c s="29" t="s">
        <v>972</v>
      </c>
      <c s="25" t="s">
        <v>47</v>
      </c>
      <c s="30" t="s">
        <v>973</v>
      </c>
      <c s="31" t="s">
        <v>100</v>
      </c>
      <c s="32">
        <v>2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47</v>
      </c>
    </row>
    <row r="226" spans="1:5" ht="12.75">
      <c r="A226" s="36" t="s">
        <v>52</v>
      </c>
      <c r="E226" s="37" t="s">
        <v>102</v>
      </c>
    </row>
    <row r="227" spans="1:5" ht="25.5">
      <c r="A227" t="s">
        <v>54</v>
      </c>
      <c r="E227" s="35" t="s">
        <v>961</v>
      </c>
    </row>
    <row r="228" spans="1:16" ht="12.75">
      <c r="A228" s="25" t="s">
        <v>45</v>
      </c>
      <c s="29" t="s">
        <v>400</v>
      </c>
      <c s="29" t="s">
        <v>974</v>
      </c>
      <c s="25" t="s">
        <v>814</v>
      </c>
      <c s="30" t="s">
        <v>975</v>
      </c>
      <c s="31" t="s">
        <v>100</v>
      </c>
      <c s="32">
        <v>20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976</v>
      </c>
    </row>
    <row r="230" spans="1:5" ht="12.75">
      <c r="A230" s="36" t="s">
        <v>52</v>
      </c>
      <c r="E230" s="37" t="s">
        <v>977</v>
      </c>
    </row>
    <row r="231" spans="1:5" ht="51">
      <c r="A231" t="s">
        <v>54</v>
      </c>
      <c r="E231" s="35" t="s">
        <v>978</v>
      </c>
    </row>
    <row r="232" spans="1:16" ht="12.75">
      <c r="A232" s="25" t="s">
        <v>45</v>
      </c>
      <c s="29" t="s">
        <v>405</v>
      </c>
      <c s="29" t="s">
        <v>979</v>
      </c>
      <c s="25" t="s">
        <v>47</v>
      </c>
      <c s="30" t="s">
        <v>980</v>
      </c>
      <c s="31" t="s">
        <v>100</v>
      </c>
      <c s="32">
        <v>20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47</v>
      </c>
    </row>
    <row r="234" spans="1:5" ht="12.75">
      <c r="A234" s="36" t="s">
        <v>52</v>
      </c>
      <c r="E234" s="37" t="s">
        <v>977</v>
      </c>
    </row>
    <row r="235" spans="1:5" ht="25.5">
      <c r="A235" t="s">
        <v>54</v>
      </c>
      <c r="E235" s="35" t="s">
        <v>961</v>
      </c>
    </row>
    <row r="236" spans="1:16" ht="12.75">
      <c r="A236" s="25" t="s">
        <v>45</v>
      </c>
      <c s="29" t="s">
        <v>411</v>
      </c>
      <c s="29" t="s">
        <v>981</v>
      </c>
      <c s="25" t="s">
        <v>814</v>
      </c>
      <c s="30" t="s">
        <v>982</v>
      </c>
      <c s="31" t="s">
        <v>100</v>
      </c>
      <c s="32">
        <v>128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928</v>
      </c>
    </row>
    <row r="238" spans="1:5" ht="63.75">
      <c r="A238" s="36" t="s">
        <v>52</v>
      </c>
      <c r="E238" s="37" t="s">
        <v>1411</v>
      </c>
    </row>
    <row r="239" spans="1:5" ht="63.75">
      <c r="A239" t="s">
        <v>54</v>
      </c>
      <c r="E239" s="35" t="s">
        <v>971</v>
      </c>
    </row>
    <row r="240" spans="1:16" ht="12.75">
      <c r="A240" s="25" t="s">
        <v>45</v>
      </c>
      <c s="29" t="s">
        <v>417</v>
      </c>
      <c s="29" t="s">
        <v>984</v>
      </c>
      <c s="25" t="s">
        <v>47</v>
      </c>
      <c s="30" t="s">
        <v>985</v>
      </c>
      <c s="31" t="s">
        <v>100</v>
      </c>
      <c s="32">
        <v>100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47</v>
      </c>
    </row>
    <row r="242" spans="1:5" ht="63.75">
      <c r="A242" s="36" t="s">
        <v>52</v>
      </c>
      <c r="E242" s="37" t="s">
        <v>983</v>
      </c>
    </row>
    <row r="243" spans="1:5" ht="25.5">
      <c r="A243" t="s">
        <v>54</v>
      </c>
      <c r="E243" s="35" t="s">
        <v>961</v>
      </c>
    </row>
    <row r="244" spans="1:16" ht="12.75">
      <c r="A244" s="25" t="s">
        <v>45</v>
      </c>
      <c s="29" t="s">
        <v>423</v>
      </c>
      <c s="29" t="s">
        <v>986</v>
      </c>
      <c s="25" t="s">
        <v>814</v>
      </c>
      <c s="30" t="s">
        <v>987</v>
      </c>
      <c s="31" t="s">
        <v>100</v>
      </c>
      <c s="32">
        <v>64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12.75">
      <c r="A245" s="34" t="s">
        <v>50</v>
      </c>
      <c r="E245" s="35" t="s">
        <v>928</v>
      </c>
    </row>
    <row r="246" spans="1:5" ht="63.75">
      <c r="A246" s="36" t="s">
        <v>52</v>
      </c>
      <c r="E246" s="37" t="s">
        <v>1412</v>
      </c>
    </row>
    <row r="247" spans="1:5" ht="63.75">
      <c r="A247" t="s">
        <v>54</v>
      </c>
      <c r="E247" s="35" t="s">
        <v>971</v>
      </c>
    </row>
    <row r="248" spans="1:16" ht="12.75">
      <c r="A248" s="25" t="s">
        <v>45</v>
      </c>
      <c s="29" t="s">
        <v>428</v>
      </c>
      <c s="29" t="s">
        <v>989</v>
      </c>
      <c s="25" t="s">
        <v>47</v>
      </c>
      <c s="30" t="s">
        <v>990</v>
      </c>
      <c s="31" t="s">
        <v>100</v>
      </c>
      <c s="32">
        <v>64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47</v>
      </c>
    </row>
    <row r="250" spans="1:5" ht="63.75">
      <c r="A250" s="36" t="s">
        <v>52</v>
      </c>
      <c r="E250" s="37" t="s">
        <v>1412</v>
      </c>
    </row>
    <row r="251" spans="1:5" ht="25.5">
      <c r="A251" t="s">
        <v>54</v>
      </c>
      <c r="E251" s="35" t="s">
        <v>961</v>
      </c>
    </row>
    <row r="252" spans="1:16" ht="12.75">
      <c r="A252" s="25" t="s">
        <v>45</v>
      </c>
      <c s="29" t="s">
        <v>432</v>
      </c>
      <c s="29" t="s">
        <v>991</v>
      </c>
      <c s="25" t="s">
        <v>47</v>
      </c>
      <c s="30" t="s">
        <v>992</v>
      </c>
      <c s="31" t="s">
        <v>151</v>
      </c>
      <c s="32">
        <v>54</v>
      </c>
      <c s="33">
        <v>0</v>
      </c>
      <c s="33">
        <f>ROUND(ROUND(H252,2)*ROUND(G252,3),2)</f>
      </c>
      <c r="O252">
        <f>(I252*21)/100</f>
      </c>
      <c t="s">
        <v>23</v>
      </c>
    </row>
    <row r="253" spans="1:5" ht="12.75">
      <c r="A253" s="34" t="s">
        <v>50</v>
      </c>
      <c r="E253" s="35" t="s">
        <v>47</v>
      </c>
    </row>
    <row r="254" spans="1:5" ht="25.5">
      <c r="A254" s="36" t="s">
        <v>52</v>
      </c>
      <c r="E254" s="37" t="s">
        <v>1413</v>
      </c>
    </row>
    <row r="255" spans="1:5" ht="25.5">
      <c r="A255" t="s">
        <v>54</v>
      </c>
      <c r="E255" s="35" t="s">
        <v>399</v>
      </c>
    </row>
    <row r="256" spans="1:16" ht="12.75">
      <c r="A256" s="25" t="s">
        <v>45</v>
      </c>
      <c s="29" t="s">
        <v>692</v>
      </c>
      <c s="29" t="s">
        <v>994</v>
      </c>
      <c s="25" t="s">
        <v>47</v>
      </c>
      <c s="30" t="s">
        <v>995</v>
      </c>
      <c s="31" t="s">
        <v>151</v>
      </c>
      <c s="32">
        <v>54</v>
      </c>
      <c s="33">
        <v>0</v>
      </c>
      <c s="33">
        <f>ROUND(ROUND(H256,2)*ROUND(G256,3),2)</f>
      </c>
      <c r="O256">
        <f>(I256*21)/100</f>
      </c>
      <c t="s">
        <v>23</v>
      </c>
    </row>
    <row r="257" spans="1:5" ht="12.75">
      <c r="A257" s="34" t="s">
        <v>50</v>
      </c>
      <c r="E257" s="35" t="s">
        <v>996</v>
      </c>
    </row>
    <row r="258" spans="1:5" ht="12.75">
      <c r="A258" s="36" t="s">
        <v>52</v>
      </c>
      <c r="E258" s="37" t="s">
        <v>1414</v>
      </c>
    </row>
    <row r="259" spans="1:5" ht="38.25">
      <c r="A259" t="s">
        <v>54</v>
      </c>
      <c r="E259" s="35" t="s">
        <v>404</v>
      </c>
    </row>
    <row r="260" spans="1:16" ht="12.75">
      <c r="A260" s="25" t="s">
        <v>45</v>
      </c>
      <c s="29" t="s">
        <v>698</v>
      </c>
      <c s="29" t="s">
        <v>424</v>
      </c>
      <c s="25" t="s">
        <v>47</v>
      </c>
      <c s="30" t="s">
        <v>425</v>
      </c>
      <c s="31" t="s">
        <v>131</v>
      </c>
      <c s="32">
        <v>16</v>
      </c>
      <c s="33">
        <v>0</v>
      </c>
      <c s="33">
        <f>ROUND(ROUND(H260,2)*ROUND(G260,3),2)</f>
      </c>
      <c r="O260">
        <f>(I260*21)/100</f>
      </c>
      <c t="s">
        <v>23</v>
      </c>
    </row>
    <row r="261" spans="1:5" ht="12.75">
      <c r="A261" s="34" t="s">
        <v>50</v>
      </c>
      <c r="E261" s="35" t="s">
        <v>998</v>
      </c>
    </row>
    <row r="262" spans="1:5" ht="12.75">
      <c r="A262" s="36" t="s">
        <v>52</v>
      </c>
      <c r="E262" s="37" t="s">
        <v>1415</v>
      </c>
    </row>
    <row r="263" spans="1:5" ht="102">
      <c r="A263" t="s">
        <v>54</v>
      </c>
      <c r="E263" s="35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102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58</v>
      </c>
    </row>
    <row r="15" spans="1:5" ht="165.75">
      <c r="A15" s="36" t="s">
        <v>52</v>
      </c>
      <c r="E15" s="37" t="s">
        <v>59</v>
      </c>
    </row>
    <row r="16" spans="1:5" ht="12.75">
      <c r="A16" t="s">
        <v>54</v>
      </c>
      <c r="E16" s="35" t="s">
        <v>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</v>
      </c>
      <c s="38">
        <f>0+I9+I50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62</v>
      </c>
      <c s="1"/>
      <c s="14" t="s">
        <v>63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65</v>
      </c>
      <c s="6"/>
      <c s="18" t="s">
        <v>66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89.25">
      <c r="A11" s="34" t="s">
        <v>50</v>
      </c>
      <c r="E11" s="35" t="s">
        <v>67</v>
      </c>
    </row>
    <row r="12" spans="1:5" ht="12.75">
      <c r="A12" s="36" t="s">
        <v>52</v>
      </c>
      <c r="E12" s="37" t="s">
        <v>68</v>
      </c>
    </row>
    <row r="13" spans="1:5" ht="12.75">
      <c r="A13" t="s">
        <v>54</v>
      </c>
      <c r="E13" s="35" t="s">
        <v>55</v>
      </c>
    </row>
    <row r="14" spans="1:16" ht="12.75">
      <c r="A14" s="25" t="s">
        <v>45</v>
      </c>
      <c s="29" t="s">
        <v>23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71</v>
      </c>
    </row>
    <row r="16" spans="1:5" ht="76.5">
      <c r="A16" s="36" t="s">
        <v>52</v>
      </c>
      <c r="E16" s="37" t="s">
        <v>72</v>
      </c>
    </row>
    <row r="17" spans="1:5" ht="12.75">
      <c r="A17" t="s">
        <v>54</v>
      </c>
      <c r="E17" s="35" t="s">
        <v>55</v>
      </c>
    </row>
    <row r="18" spans="1:16" ht="12.75">
      <c r="A18" s="25" t="s">
        <v>45</v>
      </c>
      <c s="29" t="s">
        <v>22</v>
      </c>
      <c s="29" t="s">
        <v>73</v>
      </c>
      <c s="25" t="s">
        <v>47</v>
      </c>
      <c s="30" t="s">
        <v>74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75</v>
      </c>
    </row>
    <row r="20" spans="1:5" ht="12.75">
      <c r="A20" s="36" t="s">
        <v>52</v>
      </c>
      <c r="E20" s="37" t="s">
        <v>68</v>
      </c>
    </row>
    <row r="21" spans="1:5" ht="38.25">
      <c r="A21" t="s">
        <v>54</v>
      </c>
      <c r="E21" s="35" t="s">
        <v>76</v>
      </c>
    </row>
    <row r="22" spans="1:16" ht="12.75">
      <c r="A22" s="25" t="s">
        <v>45</v>
      </c>
      <c s="29" t="s">
        <v>33</v>
      </c>
      <c s="29" t="s">
        <v>77</v>
      </c>
      <c s="25" t="s">
        <v>78</v>
      </c>
      <c s="30" t="s">
        <v>79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63.75">
      <c r="A23" s="34" t="s">
        <v>50</v>
      </c>
      <c r="E23" s="35" t="s">
        <v>80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60</v>
      </c>
    </row>
    <row r="26" spans="1:16" ht="12.75">
      <c r="A26" s="25" t="s">
        <v>45</v>
      </c>
      <c s="29" t="s">
        <v>35</v>
      </c>
      <c s="29" t="s">
        <v>77</v>
      </c>
      <c s="25" t="s">
        <v>81</v>
      </c>
      <c s="30" t="s">
        <v>79</v>
      </c>
      <c s="31" t="s">
        <v>49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82</v>
      </c>
    </row>
    <row r="28" spans="1:5" ht="25.5">
      <c r="A28" s="36" t="s">
        <v>52</v>
      </c>
      <c r="E28" s="37" t="s">
        <v>83</v>
      </c>
    </row>
    <row r="29" spans="1:5" ht="12.75">
      <c r="A29" t="s">
        <v>54</v>
      </c>
      <c r="E29" s="35" t="s">
        <v>60</v>
      </c>
    </row>
    <row r="30" spans="1:16" ht="12.75">
      <c r="A30" s="25" t="s">
        <v>45</v>
      </c>
      <c s="29" t="s">
        <v>37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50</v>
      </c>
      <c r="E31" s="35" t="s">
        <v>86</v>
      </c>
    </row>
    <row r="32" spans="1:5" ht="12.75">
      <c r="A32" s="36" t="s">
        <v>52</v>
      </c>
      <c r="E32" s="37" t="s">
        <v>68</v>
      </c>
    </row>
    <row r="33" spans="1:5" ht="12.75">
      <c r="A33" t="s">
        <v>54</v>
      </c>
      <c r="E33" s="35" t="s">
        <v>60</v>
      </c>
    </row>
    <row r="34" spans="1:16" ht="12.75">
      <c r="A34" s="25" t="s">
        <v>45</v>
      </c>
      <c s="29" t="s">
        <v>87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76.5">
      <c r="A35" s="34" t="s">
        <v>50</v>
      </c>
      <c r="E35" s="35" t="s">
        <v>88</v>
      </c>
    </row>
    <row r="36" spans="1:5" ht="12.75">
      <c r="A36" s="36" t="s">
        <v>52</v>
      </c>
      <c r="E36" s="37" t="s">
        <v>68</v>
      </c>
    </row>
    <row r="37" spans="1:5" ht="12.75">
      <c r="A37" t="s">
        <v>54</v>
      </c>
      <c r="E37" s="35" t="s">
        <v>60</v>
      </c>
    </row>
    <row r="38" spans="1:16" ht="12.75">
      <c r="A38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49</v>
      </c>
      <c s="32">
        <v>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02">
      <c r="A39" s="34" t="s">
        <v>50</v>
      </c>
      <c r="E39" s="35" t="s">
        <v>92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60</v>
      </c>
    </row>
    <row r="42" spans="1:16" ht="12.75">
      <c r="A42" s="25" t="s">
        <v>45</v>
      </c>
      <c s="29" t="s">
        <v>40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95</v>
      </c>
    </row>
    <row r="44" spans="1:5" ht="63.75">
      <c r="A44" s="36" t="s">
        <v>52</v>
      </c>
      <c r="E44" s="37" t="s">
        <v>96</v>
      </c>
    </row>
    <row r="45" spans="1:5" ht="63.75">
      <c r="A45" t="s">
        <v>54</v>
      </c>
      <c r="E45" s="35" t="s">
        <v>97</v>
      </c>
    </row>
    <row r="46" spans="1:16" ht="12.75">
      <c r="A46" s="25" t="s">
        <v>45</v>
      </c>
      <c s="29" t="s">
        <v>42</v>
      </c>
      <c s="29" t="s">
        <v>98</v>
      </c>
      <c s="25" t="s">
        <v>47</v>
      </c>
      <c s="30" t="s">
        <v>99</v>
      </c>
      <c s="31" t="s">
        <v>100</v>
      </c>
      <c s="32">
        <v>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101</v>
      </c>
    </row>
    <row r="48" spans="1:5" ht="12.75">
      <c r="A48" s="36" t="s">
        <v>52</v>
      </c>
      <c r="E48" s="37" t="s">
        <v>102</v>
      </c>
    </row>
    <row r="49" spans="1:5" ht="89.25">
      <c r="A49" t="s">
        <v>54</v>
      </c>
      <c r="E49" s="35" t="s">
        <v>103</v>
      </c>
    </row>
    <row r="50" spans="1:18" ht="12.75" customHeight="1">
      <c r="A50" s="6" t="s">
        <v>43</v>
      </c>
      <c s="6"/>
      <c s="42" t="s">
        <v>87</v>
      </c>
      <c s="6"/>
      <c s="27" t="s">
        <v>104</v>
      </c>
      <c s="6"/>
      <c s="6"/>
      <c s="6"/>
      <c s="43">
        <f>0+Q50</f>
      </c>
      <c r="O50">
        <f>0+R50</f>
      </c>
      <c r="Q50">
        <f>0+I51+I55</f>
      </c>
      <c>
        <f>0+O51+O55</f>
      </c>
    </row>
    <row r="51" spans="1:16" ht="12.75">
      <c r="A51" s="25" t="s">
        <v>45</v>
      </c>
      <c s="29" t="s">
        <v>105</v>
      </c>
      <c s="29" t="s">
        <v>106</v>
      </c>
      <c s="25" t="s">
        <v>78</v>
      </c>
      <c s="30" t="s">
        <v>107</v>
      </c>
      <c s="31" t="s">
        <v>100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108</v>
      </c>
    </row>
    <row r="53" spans="1:5" ht="12.75">
      <c r="A53" s="36" t="s">
        <v>52</v>
      </c>
      <c r="E53" s="37" t="s">
        <v>68</v>
      </c>
    </row>
    <row r="54" spans="1:5" ht="140.25">
      <c r="A54" t="s">
        <v>54</v>
      </c>
      <c r="E54" s="35" t="s">
        <v>109</v>
      </c>
    </row>
    <row r="55" spans="1:16" ht="12.75">
      <c r="A55" s="25" t="s">
        <v>45</v>
      </c>
      <c s="29" t="s">
        <v>110</v>
      </c>
      <c s="29" t="s">
        <v>111</v>
      </c>
      <c s="25" t="s">
        <v>78</v>
      </c>
      <c s="30" t="s">
        <v>112</v>
      </c>
      <c s="31" t="s">
        <v>100</v>
      </c>
      <c s="32">
        <v>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113</v>
      </c>
    </row>
    <row r="57" spans="1:5" ht="12.75">
      <c r="A57" s="36" t="s">
        <v>52</v>
      </c>
      <c r="E57" s="37" t="s">
        <v>68</v>
      </c>
    </row>
    <row r="58" spans="1:5" ht="165.75">
      <c r="A58" t="s">
        <v>54</v>
      </c>
      <c r="E58" s="35" t="s">
        <v>114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0+O9+O26+O103+O116+O121+O130+O171+O180+O189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</v>
      </c>
      <c s="38">
        <f>0+I9+I26+I103+I116+I121+I130+I171+I180+I189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62</v>
      </c>
      <c s="1"/>
      <c s="14" t="s">
        <v>63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115</v>
      </c>
      <c s="6"/>
      <c s="18" t="s">
        <v>116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5" t="s">
        <v>45</v>
      </c>
      <c s="29" t="s">
        <v>29</v>
      </c>
      <c s="29" t="s">
        <v>117</v>
      </c>
      <c s="25" t="s">
        <v>78</v>
      </c>
      <c s="30" t="s">
        <v>118</v>
      </c>
      <c s="31" t="s">
        <v>119</v>
      </c>
      <c s="32">
        <v>718.17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89.25">
      <c r="A12" s="36" t="s">
        <v>52</v>
      </c>
      <c r="E12" s="37" t="s">
        <v>121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117</v>
      </c>
      <c s="25" t="s">
        <v>81</v>
      </c>
      <c s="30" t="s">
        <v>118</v>
      </c>
      <c s="31" t="s">
        <v>119</v>
      </c>
      <c s="32">
        <v>125.62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123</v>
      </c>
    </row>
    <row r="16" spans="1:5" ht="12.75">
      <c r="A16" s="36" t="s">
        <v>52</v>
      </c>
      <c r="E16" s="37" t="s">
        <v>124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125</v>
      </c>
      <c s="25" t="s">
        <v>47</v>
      </c>
      <c s="30" t="s">
        <v>126</v>
      </c>
      <c s="31" t="s">
        <v>119</v>
      </c>
      <c s="32">
        <v>1296.18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127</v>
      </c>
    </row>
    <row r="20" spans="1:5" ht="76.5">
      <c r="A20" s="36" t="s">
        <v>52</v>
      </c>
      <c r="E20" s="37" t="s">
        <v>128</v>
      </c>
    </row>
    <row r="21" spans="1:5" ht="25.5">
      <c r="A21" t="s">
        <v>54</v>
      </c>
      <c r="E21" s="35" t="s">
        <v>122</v>
      </c>
    </row>
    <row r="22" spans="1:16" ht="12.75">
      <c r="A22" s="25" t="s">
        <v>45</v>
      </c>
      <c s="29" t="s">
        <v>33</v>
      </c>
      <c s="29" t="s">
        <v>129</v>
      </c>
      <c s="25" t="s">
        <v>47</v>
      </c>
      <c s="30" t="s">
        <v>130</v>
      </c>
      <c s="31" t="s">
        <v>131</v>
      </c>
      <c s="32">
        <v>34.8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132</v>
      </c>
    </row>
    <row r="24" spans="1:5" ht="12.75">
      <c r="A24" s="36" t="s">
        <v>52</v>
      </c>
      <c r="E24" s="37" t="s">
        <v>133</v>
      </c>
    </row>
    <row r="25" spans="1:5" ht="38.25">
      <c r="A25" t="s">
        <v>54</v>
      </c>
      <c r="E25" s="35" t="s">
        <v>134</v>
      </c>
    </row>
    <row r="26" spans="1:18" ht="12.75" customHeight="1">
      <c r="A26" s="6" t="s">
        <v>43</v>
      </c>
      <c s="6"/>
      <c s="42" t="s">
        <v>29</v>
      </c>
      <c s="6"/>
      <c s="27" t="s">
        <v>135</v>
      </c>
      <c s="6"/>
      <c s="6"/>
      <c s="6"/>
      <c s="43">
        <f>0+Q26</f>
      </c>
      <c r="O26">
        <f>0+R26</f>
      </c>
      <c r="Q26">
        <f>0+I27+I31+I35+I39+I43+I47+I51+I55+I59+I63+I67+I71+I75+I79+I83+I87+I91+I95+I99</f>
      </c>
      <c>
        <f>0+O27+O31+O35+O39+O43+O47+O51+O55+O59+O63+O67+O71+O75+O79+O83+O87+O91+O95+O99</f>
      </c>
    </row>
    <row r="27" spans="1:16" ht="25.5">
      <c r="A27" s="25" t="s">
        <v>45</v>
      </c>
      <c s="29" t="s">
        <v>35</v>
      </c>
      <c s="29" t="s">
        <v>136</v>
      </c>
      <c s="25" t="s">
        <v>47</v>
      </c>
      <c s="30" t="s">
        <v>137</v>
      </c>
      <c s="31" t="s">
        <v>131</v>
      </c>
      <c s="32">
        <v>231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138</v>
      </c>
    </row>
    <row r="29" spans="1:5" ht="51">
      <c r="A29" s="36" t="s">
        <v>52</v>
      </c>
      <c r="E29" s="37" t="s">
        <v>139</v>
      </c>
    </row>
    <row r="30" spans="1:5" ht="63.75">
      <c r="A30" t="s">
        <v>54</v>
      </c>
      <c r="E30" s="35" t="s">
        <v>140</v>
      </c>
    </row>
    <row r="31" spans="1:16" ht="12.75">
      <c r="A31" s="25" t="s">
        <v>45</v>
      </c>
      <c s="29" t="s">
        <v>37</v>
      </c>
      <c s="29" t="s">
        <v>141</v>
      </c>
      <c s="25" t="s">
        <v>47</v>
      </c>
      <c s="30" t="s">
        <v>142</v>
      </c>
      <c s="31" t="s">
        <v>131</v>
      </c>
      <c s="32">
        <v>57.125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143</v>
      </c>
    </row>
    <row r="33" spans="1:5" ht="51">
      <c r="A33" s="36" t="s">
        <v>52</v>
      </c>
      <c r="E33" s="37" t="s">
        <v>144</v>
      </c>
    </row>
    <row r="34" spans="1:5" ht="63.75">
      <c r="A34" t="s">
        <v>54</v>
      </c>
      <c r="E34" s="35" t="s">
        <v>140</v>
      </c>
    </row>
    <row r="35" spans="1:16" ht="12.75">
      <c r="A35" s="25" t="s">
        <v>45</v>
      </c>
      <c s="29" t="s">
        <v>87</v>
      </c>
      <c s="29" t="s">
        <v>145</v>
      </c>
      <c s="25" t="s">
        <v>47</v>
      </c>
      <c s="30" t="s">
        <v>146</v>
      </c>
      <c s="31" t="s">
        <v>131</v>
      </c>
      <c s="32">
        <v>111.75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147</v>
      </c>
    </row>
    <row r="37" spans="1:5" ht="51">
      <c r="A37" s="36" t="s">
        <v>52</v>
      </c>
      <c r="E37" s="37" t="s">
        <v>148</v>
      </c>
    </row>
    <row r="38" spans="1:5" ht="63.75">
      <c r="A38" t="s">
        <v>54</v>
      </c>
      <c r="E38" s="35" t="s">
        <v>140</v>
      </c>
    </row>
    <row r="39" spans="1:16" ht="12.75">
      <c r="A39" s="25" t="s">
        <v>45</v>
      </c>
      <c s="29" t="s">
        <v>89</v>
      </c>
      <c s="29" t="s">
        <v>149</v>
      </c>
      <c s="25" t="s">
        <v>47</v>
      </c>
      <c s="30" t="s">
        <v>150</v>
      </c>
      <c s="31" t="s">
        <v>151</v>
      </c>
      <c s="32">
        <v>113.5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152</v>
      </c>
    </row>
    <row r="41" spans="1:5" ht="51">
      <c r="A41" s="36" t="s">
        <v>52</v>
      </c>
      <c r="E41" s="37" t="s">
        <v>153</v>
      </c>
    </row>
    <row r="42" spans="1:5" ht="63.75">
      <c r="A42" t="s">
        <v>54</v>
      </c>
      <c r="E42" s="35" t="s">
        <v>140</v>
      </c>
    </row>
    <row r="43" spans="1:16" ht="25.5">
      <c r="A43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131</v>
      </c>
      <c s="32">
        <v>178.7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156</v>
      </c>
    </row>
    <row r="45" spans="1:5" ht="89.25">
      <c r="A45" s="36" t="s">
        <v>52</v>
      </c>
      <c r="E45" s="37" t="s">
        <v>157</v>
      </c>
    </row>
    <row r="46" spans="1:5" ht="63.75">
      <c r="A46" t="s">
        <v>54</v>
      </c>
      <c r="E46" s="35" t="s">
        <v>140</v>
      </c>
    </row>
    <row r="47" spans="1:16" ht="12.75">
      <c r="A47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151</v>
      </c>
      <c s="32">
        <v>220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160</v>
      </c>
    </row>
    <row r="49" spans="1:5" ht="63.75">
      <c r="A49" s="36" t="s">
        <v>52</v>
      </c>
      <c r="E49" s="37" t="s">
        <v>161</v>
      </c>
    </row>
    <row r="50" spans="1:5" ht="25.5">
      <c r="A50" t="s">
        <v>54</v>
      </c>
      <c r="E50" s="35" t="s">
        <v>162</v>
      </c>
    </row>
    <row r="51" spans="1:16" ht="12.75">
      <c r="A51" s="25" t="s">
        <v>45</v>
      </c>
      <c s="29" t="s">
        <v>105</v>
      </c>
      <c s="29" t="s">
        <v>163</v>
      </c>
      <c s="25" t="s">
        <v>47</v>
      </c>
      <c s="30" t="s">
        <v>164</v>
      </c>
      <c s="31" t="s">
        <v>131</v>
      </c>
      <c s="32">
        <v>571.25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165</v>
      </c>
    </row>
    <row r="53" spans="1:5" ht="51">
      <c r="A53" s="36" t="s">
        <v>52</v>
      </c>
      <c r="E53" s="37" t="s">
        <v>166</v>
      </c>
    </row>
    <row r="54" spans="1:5" ht="382.5">
      <c r="A54" t="s">
        <v>54</v>
      </c>
      <c r="E54" s="35" t="s">
        <v>167</v>
      </c>
    </row>
    <row r="55" spans="1:16" ht="12.75">
      <c r="A55" s="25" t="s">
        <v>45</v>
      </c>
      <c s="29" t="s">
        <v>110</v>
      </c>
      <c s="29" t="s">
        <v>168</v>
      </c>
      <c s="25" t="s">
        <v>78</v>
      </c>
      <c s="30" t="s">
        <v>169</v>
      </c>
      <c s="31" t="s">
        <v>131</v>
      </c>
      <c s="32">
        <v>45.9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170</v>
      </c>
    </row>
    <row r="57" spans="1:5" ht="12.75">
      <c r="A57" s="36" t="s">
        <v>52</v>
      </c>
      <c r="E57" s="37" t="s">
        <v>171</v>
      </c>
    </row>
    <row r="58" spans="1:5" ht="318.75">
      <c r="A58" t="s">
        <v>54</v>
      </c>
      <c r="E58" s="35" t="s">
        <v>172</v>
      </c>
    </row>
    <row r="59" spans="1:16" ht="12.75">
      <c r="A59" s="25" t="s">
        <v>45</v>
      </c>
      <c s="29" t="s">
        <v>173</v>
      </c>
      <c s="29" t="s">
        <v>168</v>
      </c>
      <c s="25" t="s">
        <v>81</v>
      </c>
      <c s="30" t="s">
        <v>169</v>
      </c>
      <c s="31" t="s">
        <v>131</v>
      </c>
      <c s="32">
        <v>34.8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174</v>
      </c>
    </row>
    <row r="61" spans="1:5" ht="12.75">
      <c r="A61" s="36" t="s">
        <v>52</v>
      </c>
      <c r="E61" s="37" t="s">
        <v>133</v>
      </c>
    </row>
    <row r="62" spans="1:5" ht="318.75">
      <c r="A62" t="s">
        <v>54</v>
      </c>
      <c r="E62" s="35" t="s">
        <v>172</v>
      </c>
    </row>
    <row r="63" spans="1:16" ht="12.75">
      <c r="A63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178</v>
      </c>
      <c s="32">
        <v>266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179</v>
      </c>
    </row>
    <row r="65" spans="1:5" ht="25.5">
      <c r="A65" s="36" t="s">
        <v>52</v>
      </c>
      <c r="E65" s="37" t="s">
        <v>180</v>
      </c>
    </row>
    <row r="66" spans="1:5" ht="63.75">
      <c r="A66" t="s">
        <v>54</v>
      </c>
      <c r="E66" s="35" t="s">
        <v>181</v>
      </c>
    </row>
    <row r="67" spans="1:16" ht="12.75">
      <c r="A67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131</v>
      </c>
      <c s="32">
        <v>45.9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185</v>
      </c>
    </row>
    <row r="69" spans="1:5" ht="25.5">
      <c r="A69" s="36" t="s">
        <v>52</v>
      </c>
      <c r="E69" s="37" t="s">
        <v>186</v>
      </c>
    </row>
    <row r="70" spans="1:5" ht="63.75">
      <c r="A70" t="s">
        <v>54</v>
      </c>
      <c r="E70" s="35" t="s">
        <v>187</v>
      </c>
    </row>
    <row r="71" spans="1:16" ht="12.75">
      <c r="A71" s="25" t="s">
        <v>45</v>
      </c>
      <c s="29" t="s">
        <v>188</v>
      </c>
      <c s="29" t="s">
        <v>183</v>
      </c>
      <c s="25" t="s">
        <v>189</v>
      </c>
      <c s="30" t="s">
        <v>184</v>
      </c>
      <c s="31" t="s">
        <v>131</v>
      </c>
      <c s="32">
        <v>15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190</v>
      </c>
    </row>
    <row r="73" spans="1:5" ht="63.75">
      <c r="A73" s="36" t="s">
        <v>52</v>
      </c>
      <c r="E73" s="37" t="s">
        <v>191</v>
      </c>
    </row>
    <row r="74" spans="1:5" ht="63.75">
      <c r="A74" t="s">
        <v>54</v>
      </c>
      <c r="E74" s="35" t="s">
        <v>187</v>
      </c>
    </row>
    <row r="75" spans="1:16" ht="12.75">
      <c r="A75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131</v>
      </c>
      <c s="32">
        <v>43.368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195</v>
      </c>
    </row>
    <row r="77" spans="1:5" ht="89.25">
      <c r="A77" s="36" t="s">
        <v>52</v>
      </c>
      <c r="E77" s="37" t="s">
        <v>196</v>
      </c>
    </row>
    <row r="78" spans="1:5" ht="318.75">
      <c r="A78" t="s">
        <v>54</v>
      </c>
      <c r="E78" s="35" t="s">
        <v>197</v>
      </c>
    </row>
    <row r="79" spans="1:16" ht="12.75">
      <c r="A79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131</v>
      </c>
      <c s="32">
        <v>45.9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201</v>
      </c>
    </row>
    <row r="81" spans="1:5" ht="12.75">
      <c r="A81" s="36" t="s">
        <v>52</v>
      </c>
      <c r="E81" s="37" t="s">
        <v>202</v>
      </c>
    </row>
    <row r="82" spans="1:5" ht="191.25">
      <c r="A82" t="s">
        <v>54</v>
      </c>
      <c r="E82" s="35" t="s">
        <v>203</v>
      </c>
    </row>
    <row r="83" spans="1:16" ht="12.75">
      <c r="A83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131</v>
      </c>
      <c s="32">
        <v>34.825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207</v>
      </c>
    </row>
    <row r="85" spans="1:5" ht="51">
      <c r="A85" s="36" t="s">
        <v>52</v>
      </c>
      <c r="E85" s="37" t="s">
        <v>208</v>
      </c>
    </row>
    <row r="86" spans="1:5" ht="242.25">
      <c r="A86" t="s">
        <v>54</v>
      </c>
      <c r="E86" s="35" t="s">
        <v>209</v>
      </c>
    </row>
    <row r="87" spans="1:16" ht="12.75">
      <c r="A87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131</v>
      </c>
      <c s="32">
        <v>16.668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213</v>
      </c>
    </row>
    <row r="89" spans="1:5" ht="89.25">
      <c r="A89" s="36" t="s">
        <v>52</v>
      </c>
      <c r="E89" s="37" t="s">
        <v>214</v>
      </c>
    </row>
    <row r="90" spans="1:5" ht="229.5">
      <c r="A90" t="s">
        <v>54</v>
      </c>
      <c r="E90" s="35" t="s">
        <v>215</v>
      </c>
    </row>
    <row r="91" spans="1:16" ht="12.75">
      <c r="A91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131</v>
      </c>
      <c s="32">
        <v>21.743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219</v>
      </c>
    </row>
    <row r="93" spans="1:5" ht="51">
      <c r="A93" s="36" t="s">
        <v>52</v>
      </c>
      <c r="E93" s="37" t="s">
        <v>220</v>
      </c>
    </row>
    <row r="94" spans="1:5" ht="293.25">
      <c r="A94" t="s">
        <v>54</v>
      </c>
      <c r="E94" s="35" t="s">
        <v>221</v>
      </c>
    </row>
    <row r="95" spans="1:16" ht="12.75">
      <c r="A95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178</v>
      </c>
      <c s="32">
        <v>1142.5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38.25">
      <c r="A97" s="36" t="s">
        <v>52</v>
      </c>
      <c r="E97" s="37" t="s">
        <v>225</v>
      </c>
    </row>
    <row r="98" spans="1:5" ht="38.25">
      <c r="A98" t="s">
        <v>54</v>
      </c>
      <c r="E98" s="35" t="s">
        <v>226</v>
      </c>
    </row>
    <row r="99" spans="1:16" ht="12.75">
      <c r="A99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131</v>
      </c>
      <c s="32">
        <v>45.9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50</v>
      </c>
      <c r="E100" s="35" t="s">
        <v>230</v>
      </c>
    </row>
    <row r="101" spans="1:5" ht="25.5">
      <c r="A101" s="36" t="s">
        <v>52</v>
      </c>
      <c r="E101" s="37" t="s">
        <v>231</v>
      </c>
    </row>
    <row r="102" spans="1:5" ht="38.25">
      <c r="A102" t="s">
        <v>54</v>
      </c>
      <c r="E102" s="35" t="s">
        <v>232</v>
      </c>
    </row>
    <row r="103" spans="1:18" ht="12.75" customHeight="1">
      <c r="A103" s="6" t="s">
        <v>43</v>
      </c>
      <c s="6"/>
      <c s="42" t="s">
        <v>23</v>
      </c>
      <c s="6"/>
      <c s="27" t="s">
        <v>233</v>
      </c>
      <c s="6"/>
      <c s="6"/>
      <c s="6"/>
      <c s="43">
        <f>0+Q103</f>
      </c>
      <c r="O103">
        <f>0+R103</f>
      </c>
      <c r="Q103">
        <f>0+I104+I108+I112</f>
      </c>
      <c>
        <f>0+O104+O108+O112</f>
      </c>
    </row>
    <row r="104" spans="1:16" ht="12.75">
      <c r="A104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151</v>
      </c>
      <c s="32">
        <v>70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237</v>
      </c>
    </row>
    <row r="106" spans="1:5" ht="25.5">
      <c r="A106" s="36" t="s">
        <v>52</v>
      </c>
      <c r="E106" s="37" t="s">
        <v>238</v>
      </c>
    </row>
    <row r="107" spans="1:5" ht="165.75">
      <c r="A107" t="s">
        <v>54</v>
      </c>
      <c r="E107" s="35" t="s">
        <v>239</v>
      </c>
    </row>
    <row r="108" spans="1:16" ht="12.75">
      <c r="A108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178</v>
      </c>
      <c s="32">
        <v>1142.5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38.25">
      <c r="A109" s="34" t="s">
        <v>50</v>
      </c>
      <c r="E109" s="35" t="s">
        <v>243</v>
      </c>
    </row>
    <row r="110" spans="1:5" ht="38.25">
      <c r="A110" s="36" t="s">
        <v>52</v>
      </c>
      <c r="E110" s="37" t="s">
        <v>225</v>
      </c>
    </row>
    <row r="111" spans="1:5" ht="51">
      <c r="A111" t="s">
        <v>54</v>
      </c>
      <c r="E111" s="35" t="s">
        <v>244</v>
      </c>
    </row>
    <row r="112" spans="1:16" ht="12.75">
      <c r="A112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131</v>
      </c>
      <c s="32">
        <v>571.25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248</v>
      </c>
    </row>
    <row r="114" spans="1:5" ht="38.25">
      <c r="A114" s="36" t="s">
        <v>52</v>
      </c>
      <c r="E114" s="37" t="s">
        <v>249</v>
      </c>
    </row>
    <row r="115" spans="1:5" ht="38.25">
      <c r="A115" t="s">
        <v>54</v>
      </c>
      <c r="E115" s="35" t="s">
        <v>250</v>
      </c>
    </row>
    <row r="116" spans="1:18" ht="12.75" customHeight="1">
      <c r="A116" s="6" t="s">
        <v>43</v>
      </c>
      <c s="6"/>
      <c s="42" t="s">
        <v>22</v>
      </c>
      <c s="6"/>
      <c s="27" t="s">
        <v>251</v>
      </c>
      <c s="6"/>
      <c s="6"/>
      <c s="6"/>
      <c s="43">
        <f>0+Q116</f>
      </c>
      <c r="O116">
        <f>0+R116</f>
      </c>
      <c r="Q116">
        <f>0+I117</f>
      </c>
      <c>
        <f>0+O117</f>
      </c>
    </row>
    <row r="117" spans="1:16" ht="12.75">
      <c r="A117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255</v>
      </c>
      <c s="32">
        <v>20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50</v>
      </c>
      <c r="E118" s="35" t="s">
        <v>256</v>
      </c>
    </row>
    <row r="119" spans="1:5" ht="25.5">
      <c r="A119" s="36" t="s">
        <v>52</v>
      </c>
      <c r="E119" s="37" t="s">
        <v>257</v>
      </c>
    </row>
    <row r="120" spans="1:5" ht="38.25">
      <c r="A120" t="s">
        <v>54</v>
      </c>
      <c r="E120" s="35" t="s">
        <v>258</v>
      </c>
    </row>
    <row r="121" spans="1:18" ht="12.75" customHeight="1">
      <c r="A121" s="6" t="s">
        <v>43</v>
      </c>
      <c s="6"/>
      <c s="42" t="s">
        <v>33</v>
      </c>
      <c s="6"/>
      <c s="27" t="s">
        <v>259</v>
      </c>
      <c s="6"/>
      <c s="6"/>
      <c s="6"/>
      <c s="43">
        <f>0+Q121</f>
      </c>
      <c r="O121">
        <f>0+R121</f>
      </c>
      <c r="Q121">
        <f>0+I122+I126</f>
      </c>
      <c>
        <f>0+O122+O126</f>
      </c>
    </row>
    <row r="122" spans="1:16" ht="12.75">
      <c r="A122" s="25" t="s">
        <v>45</v>
      </c>
      <c s="29" t="s">
        <v>260</v>
      </c>
      <c s="29" t="s">
        <v>261</v>
      </c>
      <c s="25" t="s">
        <v>81</v>
      </c>
      <c s="30" t="s">
        <v>262</v>
      </c>
      <c s="31" t="s">
        <v>131</v>
      </c>
      <c s="32">
        <v>0.324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263</v>
      </c>
    </row>
    <row r="124" spans="1:5" ht="25.5">
      <c r="A124" s="36" t="s">
        <v>52</v>
      </c>
      <c r="E124" s="37" t="s">
        <v>264</v>
      </c>
    </row>
    <row r="125" spans="1:5" ht="369.75">
      <c r="A125" t="s">
        <v>54</v>
      </c>
      <c r="E125" s="35" t="s">
        <v>265</v>
      </c>
    </row>
    <row r="126" spans="1:16" ht="12.75">
      <c r="A126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131</v>
      </c>
      <c s="32">
        <v>4.6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269</v>
      </c>
    </row>
    <row r="128" spans="1:5" ht="12.75">
      <c r="A128" s="36" t="s">
        <v>52</v>
      </c>
      <c r="E128" s="37" t="s">
        <v>270</v>
      </c>
    </row>
    <row r="129" spans="1:5" ht="38.25">
      <c r="A129" t="s">
        <v>54</v>
      </c>
      <c r="E129" s="35" t="s">
        <v>250</v>
      </c>
    </row>
    <row r="130" spans="1:18" ht="12.75" customHeight="1">
      <c r="A130" s="6" t="s">
        <v>43</v>
      </c>
      <c s="6"/>
      <c s="42" t="s">
        <v>35</v>
      </c>
      <c s="6"/>
      <c s="27" t="s">
        <v>271</v>
      </c>
      <c s="6"/>
      <c s="6"/>
      <c s="6"/>
      <c s="43">
        <f>0+Q130</f>
      </c>
      <c r="O130">
        <f>0+R130</f>
      </c>
      <c r="Q130">
        <f>0+I131+I135+I139+I143+I147+I151+I155+I159+I163+I167</f>
      </c>
      <c>
        <f>0+O131+O135+O139+O143+O147+O151+O155+O159+O163+O167</f>
      </c>
    </row>
    <row r="131" spans="1:16" ht="12.75">
      <c r="A131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131</v>
      </c>
      <c s="32">
        <v>180.972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275</v>
      </c>
    </row>
    <row r="133" spans="1:5" ht="76.5">
      <c r="A133" s="36" t="s">
        <v>52</v>
      </c>
      <c r="E133" s="37" t="s">
        <v>276</v>
      </c>
    </row>
    <row r="134" spans="1:5" ht="51">
      <c r="A134" t="s">
        <v>54</v>
      </c>
      <c r="E134" s="35" t="s">
        <v>277</v>
      </c>
    </row>
    <row r="135" spans="1:16" ht="12.75">
      <c r="A135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178</v>
      </c>
      <c s="32">
        <v>1096.8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281</v>
      </c>
    </row>
    <row r="137" spans="1:5" ht="38.25">
      <c r="A137" s="36" t="s">
        <v>52</v>
      </c>
      <c r="E137" s="37" t="s">
        <v>282</v>
      </c>
    </row>
    <row r="138" spans="1:5" ht="51">
      <c r="A138" t="s">
        <v>54</v>
      </c>
      <c r="E138" s="35" t="s">
        <v>277</v>
      </c>
    </row>
    <row r="139" spans="1:16" ht="12.75">
      <c r="A139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178</v>
      </c>
      <c s="32">
        <v>266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286</v>
      </c>
    </row>
    <row r="141" spans="1:5" ht="25.5">
      <c r="A141" s="36" t="s">
        <v>52</v>
      </c>
      <c r="E141" s="37" t="s">
        <v>180</v>
      </c>
    </row>
    <row r="142" spans="1:5" ht="38.25">
      <c r="A142" t="s">
        <v>54</v>
      </c>
      <c r="E142" s="35" t="s">
        <v>287</v>
      </c>
    </row>
    <row r="143" spans="1:16" ht="12.75">
      <c r="A143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178</v>
      </c>
      <c s="32">
        <v>987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291</v>
      </c>
    </row>
    <row r="145" spans="1:5" ht="12.75">
      <c r="A145" s="36" t="s">
        <v>52</v>
      </c>
      <c r="E145" s="37" t="s">
        <v>292</v>
      </c>
    </row>
    <row r="146" spans="1:5" ht="51">
      <c r="A146" t="s">
        <v>54</v>
      </c>
      <c r="E146" s="35" t="s">
        <v>293</v>
      </c>
    </row>
    <row r="147" spans="1:16" ht="12.75">
      <c r="A147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178</v>
      </c>
      <c s="32">
        <v>3313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297</v>
      </c>
    </row>
    <row r="149" spans="1:5" ht="25.5">
      <c r="A149" s="36" t="s">
        <v>52</v>
      </c>
      <c r="E149" s="37" t="s">
        <v>298</v>
      </c>
    </row>
    <row r="150" spans="1:5" ht="51">
      <c r="A150" t="s">
        <v>54</v>
      </c>
      <c r="E150" s="35" t="s">
        <v>293</v>
      </c>
    </row>
    <row r="151" spans="1:16" ht="12.75">
      <c r="A151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178</v>
      </c>
      <c s="32">
        <v>250.8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302</v>
      </c>
    </row>
    <row r="153" spans="1:5" ht="25.5">
      <c r="A153" s="36" t="s">
        <v>52</v>
      </c>
      <c r="E153" s="37" t="s">
        <v>303</v>
      </c>
    </row>
    <row r="154" spans="1:5" ht="51">
      <c r="A154" t="s">
        <v>54</v>
      </c>
      <c r="E154" s="35" t="s">
        <v>304</v>
      </c>
    </row>
    <row r="155" spans="1:16" ht="12.75">
      <c r="A155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178</v>
      </c>
      <c s="32">
        <v>1632.5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308</v>
      </c>
    </row>
    <row r="157" spans="1:5" ht="76.5">
      <c r="A157" s="36" t="s">
        <v>52</v>
      </c>
      <c r="E157" s="37" t="s">
        <v>309</v>
      </c>
    </row>
    <row r="158" spans="1:5" ht="140.25">
      <c r="A158" t="s">
        <v>54</v>
      </c>
      <c r="E158" s="35" t="s">
        <v>310</v>
      </c>
    </row>
    <row r="159" spans="1:16" ht="12.75">
      <c r="A159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178</v>
      </c>
      <c s="32">
        <v>1679.9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314</v>
      </c>
    </row>
    <row r="161" spans="1:5" ht="76.5">
      <c r="A161" s="36" t="s">
        <v>52</v>
      </c>
      <c r="E161" s="37" t="s">
        <v>315</v>
      </c>
    </row>
    <row r="162" spans="1:5" ht="140.25">
      <c r="A162" t="s">
        <v>54</v>
      </c>
      <c r="E162" s="35" t="s">
        <v>310</v>
      </c>
    </row>
    <row r="163" spans="1:16" ht="12.75">
      <c r="A163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131</v>
      </c>
      <c s="32">
        <v>49.356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319</v>
      </c>
    </row>
    <row r="165" spans="1:5" ht="51">
      <c r="A165" s="36" t="s">
        <v>52</v>
      </c>
      <c r="E165" s="37" t="s">
        <v>320</v>
      </c>
    </row>
    <row r="166" spans="1:5" ht="140.25">
      <c r="A166" t="s">
        <v>54</v>
      </c>
      <c r="E166" s="35" t="s">
        <v>310</v>
      </c>
    </row>
    <row r="167" spans="1:16" ht="12.75">
      <c r="A167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178</v>
      </c>
      <c s="32">
        <v>250.8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324</v>
      </c>
    </row>
    <row r="169" spans="1:5" ht="25.5">
      <c r="A169" s="36" t="s">
        <v>52</v>
      </c>
      <c r="E169" s="37" t="s">
        <v>303</v>
      </c>
    </row>
    <row r="170" spans="1:5" ht="102">
      <c r="A170" t="s">
        <v>54</v>
      </c>
      <c r="E170" s="35" t="s">
        <v>325</v>
      </c>
    </row>
    <row r="171" spans="1:18" ht="12.75" customHeight="1">
      <c r="A171" s="6" t="s">
        <v>43</v>
      </c>
      <c s="6"/>
      <c s="42" t="s">
        <v>87</v>
      </c>
      <c s="6"/>
      <c s="27" t="s">
        <v>104</v>
      </c>
      <c s="6"/>
      <c s="6"/>
      <c s="6"/>
      <c s="43">
        <f>0+Q171</f>
      </c>
      <c r="O171">
        <f>0+R171</f>
      </c>
      <c r="Q171">
        <f>0+I172+I176</f>
      </c>
      <c>
        <f>0+O172+O176</f>
      </c>
    </row>
    <row r="172" spans="1:16" ht="12.75">
      <c r="A172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178</v>
      </c>
      <c s="32">
        <v>48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25.5">
      <c r="A173" s="34" t="s">
        <v>50</v>
      </c>
      <c r="E173" s="35" t="s">
        <v>329</v>
      </c>
    </row>
    <row r="174" spans="1:5" ht="38.25">
      <c r="A174" s="36" t="s">
        <v>52</v>
      </c>
      <c r="E174" s="37" t="s">
        <v>330</v>
      </c>
    </row>
    <row r="175" spans="1:5" ht="114.75">
      <c r="A175" t="s">
        <v>54</v>
      </c>
      <c r="E175" s="35" t="s">
        <v>331</v>
      </c>
    </row>
    <row r="176" spans="1:16" ht="12.75">
      <c r="A176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178</v>
      </c>
      <c s="32">
        <v>1.6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38.25">
      <c r="A177" s="34" t="s">
        <v>50</v>
      </c>
      <c r="E177" s="35" t="s">
        <v>335</v>
      </c>
    </row>
    <row r="178" spans="1:5" ht="12.75">
      <c r="A178" s="36" t="s">
        <v>52</v>
      </c>
      <c r="E178" s="37" t="s">
        <v>336</v>
      </c>
    </row>
    <row r="179" spans="1:5" ht="102">
      <c r="A179" t="s">
        <v>54</v>
      </c>
      <c r="E179" s="35" t="s">
        <v>337</v>
      </c>
    </row>
    <row r="180" spans="1:18" ht="12.75" customHeight="1">
      <c r="A180" s="6" t="s">
        <v>43</v>
      </c>
      <c s="6"/>
      <c s="42" t="s">
        <v>89</v>
      </c>
      <c s="6"/>
      <c s="27" t="s">
        <v>338</v>
      </c>
      <c s="6"/>
      <c s="6"/>
      <c s="6"/>
      <c s="43">
        <f>0+Q180</f>
      </c>
      <c r="O180">
        <f>0+R180</f>
      </c>
      <c r="Q180">
        <f>0+I181+I185</f>
      </c>
      <c>
        <f>0+O181+O185</f>
      </c>
    </row>
    <row r="181" spans="1:16" ht="12.75">
      <c r="A181" s="25" t="s">
        <v>45</v>
      </c>
      <c s="29" t="s">
        <v>339</v>
      </c>
      <c s="29" t="s">
        <v>340</v>
      </c>
      <c s="25" t="s">
        <v>47</v>
      </c>
      <c s="30" t="s">
        <v>341</v>
      </c>
      <c s="31" t="s">
        <v>151</v>
      </c>
      <c s="32">
        <v>40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342</v>
      </c>
    </row>
    <row r="183" spans="1:5" ht="25.5">
      <c r="A183" s="36" t="s">
        <v>52</v>
      </c>
      <c r="E183" s="37" t="s">
        <v>343</v>
      </c>
    </row>
    <row r="184" spans="1:5" ht="255">
      <c r="A184" t="s">
        <v>54</v>
      </c>
      <c r="E184" s="35" t="s">
        <v>344</v>
      </c>
    </row>
    <row r="185" spans="1:16" ht="12.75">
      <c r="A185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100</v>
      </c>
      <c s="32">
        <v>1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47</v>
      </c>
    </row>
    <row r="187" spans="1:5" ht="25.5">
      <c r="A187" s="36" t="s">
        <v>52</v>
      </c>
      <c r="E187" s="37" t="s">
        <v>348</v>
      </c>
    </row>
    <row r="188" spans="1:5" ht="76.5">
      <c r="A188" t="s">
        <v>54</v>
      </c>
      <c r="E188" s="35" t="s">
        <v>349</v>
      </c>
    </row>
    <row r="189" spans="1:18" ht="12.75" customHeight="1">
      <c r="A189" s="6" t="s">
        <v>43</v>
      </c>
      <c s="6"/>
      <c s="42" t="s">
        <v>40</v>
      </c>
      <c s="6"/>
      <c s="27" t="s">
        <v>350</v>
      </c>
      <c s="6"/>
      <c s="6"/>
      <c s="6"/>
      <c s="43">
        <f>0+Q189</f>
      </c>
      <c r="O189">
        <f>0+R189</f>
      </c>
      <c r="Q189">
        <f>0+I190+I194+I198+I202+I206+I210+I214+I218+I222+I226+I230+I234+I238+I242+I246+I250+I254</f>
      </c>
      <c>
        <f>0+O190+O194+O198+O202+O206+O210+O214+O218+O222+O226+O230+O234+O238+O242+O246+O250+O254</f>
      </c>
    </row>
    <row r="190" spans="1:16" ht="25.5">
      <c r="A190" s="25" t="s">
        <v>45</v>
      </c>
      <c s="29" t="s">
        <v>351</v>
      </c>
      <c s="29" t="s">
        <v>352</v>
      </c>
      <c s="25" t="s">
        <v>47</v>
      </c>
      <c s="30" t="s">
        <v>353</v>
      </c>
      <c s="31" t="s">
        <v>151</v>
      </c>
      <c s="32">
        <v>170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50</v>
      </c>
      <c r="E191" s="35" t="s">
        <v>47</v>
      </c>
    </row>
    <row r="192" spans="1:5" ht="25.5">
      <c r="A192" s="36" t="s">
        <v>52</v>
      </c>
      <c r="E192" s="37" t="s">
        <v>354</v>
      </c>
    </row>
    <row r="193" spans="1:5" ht="140.25">
      <c r="A193" t="s">
        <v>54</v>
      </c>
      <c r="E193" s="35" t="s">
        <v>355</v>
      </c>
    </row>
    <row r="194" spans="1:16" ht="12.75">
      <c r="A194" s="25" t="s">
        <v>45</v>
      </c>
      <c s="29" t="s">
        <v>356</v>
      </c>
      <c s="29" t="s">
        <v>357</v>
      </c>
      <c s="25" t="s">
        <v>78</v>
      </c>
      <c s="30" t="s">
        <v>358</v>
      </c>
      <c s="31" t="s">
        <v>100</v>
      </c>
      <c s="32">
        <v>6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359</v>
      </c>
    </row>
    <row r="196" spans="1:5" ht="38.25">
      <c r="A196" s="36" t="s">
        <v>52</v>
      </c>
      <c r="E196" s="37" t="s">
        <v>360</v>
      </c>
    </row>
    <row r="197" spans="1:5" ht="51">
      <c r="A197" t="s">
        <v>54</v>
      </c>
      <c r="E197" s="35" t="s">
        <v>361</v>
      </c>
    </row>
    <row r="198" spans="1:16" ht="25.5">
      <c r="A198" s="25" t="s">
        <v>45</v>
      </c>
      <c s="29" t="s">
        <v>362</v>
      </c>
      <c s="29" t="s">
        <v>363</v>
      </c>
      <c s="25" t="s">
        <v>78</v>
      </c>
      <c s="30" t="s">
        <v>364</v>
      </c>
      <c s="31" t="s">
        <v>100</v>
      </c>
      <c s="32">
        <v>16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365</v>
      </c>
    </row>
    <row r="200" spans="1:5" ht="51">
      <c r="A200" s="36" t="s">
        <v>52</v>
      </c>
      <c r="E200" s="37" t="s">
        <v>366</v>
      </c>
    </row>
    <row r="201" spans="1:5" ht="51">
      <c r="A201" t="s">
        <v>54</v>
      </c>
      <c r="E201" s="35" t="s">
        <v>361</v>
      </c>
    </row>
    <row r="202" spans="1:16" ht="25.5">
      <c r="A202" s="25" t="s">
        <v>45</v>
      </c>
      <c s="29" t="s">
        <v>367</v>
      </c>
      <c s="29" t="s">
        <v>363</v>
      </c>
      <c s="25" t="s">
        <v>81</v>
      </c>
      <c s="30" t="s">
        <v>364</v>
      </c>
      <c s="31" t="s">
        <v>100</v>
      </c>
      <c s="32">
        <v>16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368</v>
      </c>
    </row>
    <row r="204" spans="1:5" ht="25.5">
      <c r="A204" s="36" t="s">
        <v>52</v>
      </c>
      <c r="E204" s="37" t="s">
        <v>369</v>
      </c>
    </row>
    <row r="205" spans="1:5" ht="51">
      <c r="A205" t="s">
        <v>54</v>
      </c>
      <c r="E205" s="35" t="s">
        <v>361</v>
      </c>
    </row>
    <row r="206" spans="1:16" ht="12.75">
      <c r="A206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100</v>
      </c>
      <c s="32">
        <v>4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47</v>
      </c>
    </row>
    <row r="208" spans="1:5" ht="25.5">
      <c r="A208" s="36" t="s">
        <v>52</v>
      </c>
      <c r="E208" s="37" t="s">
        <v>373</v>
      </c>
    </row>
    <row r="209" spans="1:5" ht="25.5">
      <c r="A209" t="s">
        <v>54</v>
      </c>
      <c r="E209" s="35" t="s">
        <v>374</v>
      </c>
    </row>
    <row r="210" spans="1:16" ht="12.75">
      <c r="A210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100</v>
      </c>
      <c s="32">
        <v>2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12.75">
      <c r="A211" s="34" t="s">
        <v>50</v>
      </c>
      <c r="E211" s="35" t="s">
        <v>47</v>
      </c>
    </row>
    <row r="212" spans="1:5" ht="25.5">
      <c r="A212" s="36" t="s">
        <v>52</v>
      </c>
      <c r="E212" s="37" t="s">
        <v>378</v>
      </c>
    </row>
    <row r="213" spans="1:5" ht="25.5">
      <c r="A213" t="s">
        <v>54</v>
      </c>
      <c r="E213" s="35" t="s">
        <v>374</v>
      </c>
    </row>
    <row r="214" spans="1:16" ht="25.5">
      <c r="A214" s="25" t="s">
        <v>45</v>
      </c>
      <c s="29" t="s">
        <v>379</v>
      </c>
      <c s="29" t="s">
        <v>380</v>
      </c>
      <c s="25" t="s">
        <v>47</v>
      </c>
      <c s="30" t="s">
        <v>381</v>
      </c>
      <c s="31" t="s">
        <v>178</v>
      </c>
      <c s="32">
        <v>117.75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50</v>
      </c>
      <c r="E215" s="35" t="s">
        <v>382</v>
      </c>
    </row>
    <row r="216" spans="1:5" ht="51">
      <c r="A216" s="36" t="s">
        <v>52</v>
      </c>
      <c r="E216" s="37" t="s">
        <v>383</v>
      </c>
    </row>
    <row r="217" spans="1:5" ht="38.25">
      <c r="A217" t="s">
        <v>54</v>
      </c>
      <c r="E217" s="35" t="s">
        <v>384</v>
      </c>
    </row>
    <row r="218" spans="1:16" ht="25.5">
      <c r="A218" s="25" t="s">
        <v>45</v>
      </c>
      <c s="29" t="s">
        <v>385</v>
      </c>
      <c s="29" t="s">
        <v>386</v>
      </c>
      <c s="25" t="s">
        <v>47</v>
      </c>
      <c s="30" t="s">
        <v>387</v>
      </c>
      <c s="31" t="s">
        <v>178</v>
      </c>
      <c s="32">
        <v>117.75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47</v>
      </c>
    </row>
    <row r="220" spans="1:5" ht="51">
      <c r="A220" s="36" t="s">
        <v>52</v>
      </c>
      <c r="E220" s="37" t="s">
        <v>383</v>
      </c>
    </row>
    <row r="221" spans="1:5" ht="38.25">
      <c r="A221" t="s">
        <v>54</v>
      </c>
      <c r="E221" s="35" t="s">
        <v>384</v>
      </c>
    </row>
    <row r="222" spans="1:16" ht="12.75">
      <c r="A222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151</v>
      </c>
      <c s="32">
        <v>60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50</v>
      </c>
      <c r="E223" s="35" t="s">
        <v>391</v>
      </c>
    </row>
    <row r="224" spans="1:5" ht="12.75">
      <c r="A224" s="36" t="s">
        <v>52</v>
      </c>
      <c r="E224" s="37" t="s">
        <v>392</v>
      </c>
    </row>
    <row r="225" spans="1:5" ht="38.25">
      <c r="A225" t="s">
        <v>54</v>
      </c>
      <c r="E225" s="35" t="s">
        <v>393</v>
      </c>
    </row>
    <row r="226" spans="1:16" ht="12.75">
      <c r="A226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151</v>
      </c>
      <c s="32">
        <v>17.5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397</v>
      </c>
    </row>
    <row r="228" spans="1:5" ht="25.5">
      <c r="A228" s="36" t="s">
        <v>52</v>
      </c>
      <c r="E228" s="37" t="s">
        <v>398</v>
      </c>
    </row>
    <row r="229" spans="1:5" ht="25.5">
      <c r="A229" t="s">
        <v>54</v>
      </c>
      <c r="E229" s="35" t="s">
        <v>399</v>
      </c>
    </row>
    <row r="230" spans="1:16" ht="12.75">
      <c r="A230" s="25" t="s">
        <v>45</v>
      </c>
      <c s="29" t="s">
        <v>400</v>
      </c>
      <c s="29" t="s">
        <v>401</v>
      </c>
      <c s="25" t="s">
        <v>47</v>
      </c>
      <c s="30" t="s">
        <v>402</v>
      </c>
      <c s="31" t="s">
        <v>151</v>
      </c>
      <c s="32">
        <v>220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25.5">
      <c r="A231" s="34" t="s">
        <v>50</v>
      </c>
      <c r="E231" s="35" t="s">
        <v>403</v>
      </c>
    </row>
    <row r="232" spans="1:5" ht="63.75">
      <c r="A232" s="36" t="s">
        <v>52</v>
      </c>
      <c r="E232" s="37" t="s">
        <v>161</v>
      </c>
    </row>
    <row r="233" spans="1:5" ht="38.25">
      <c r="A233" t="s">
        <v>54</v>
      </c>
      <c r="E233" s="35" t="s">
        <v>404</v>
      </c>
    </row>
    <row r="234" spans="1:16" ht="12.75">
      <c r="A234" s="25" t="s">
        <v>45</v>
      </c>
      <c s="29" t="s">
        <v>405</v>
      </c>
      <c s="29" t="s">
        <v>406</v>
      </c>
      <c s="25" t="s">
        <v>47</v>
      </c>
      <c s="30" t="s">
        <v>407</v>
      </c>
      <c s="31" t="s">
        <v>178</v>
      </c>
      <c s="32">
        <v>77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408</v>
      </c>
    </row>
    <row r="236" spans="1:5" ht="38.25">
      <c r="A236" s="36" t="s">
        <v>52</v>
      </c>
      <c r="E236" s="37" t="s">
        <v>409</v>
      </c>
    </row>
    <row r="237" spans="1:5" ht="102">
      <c r="A237" t="s">
        <v>54</v>
      </c>
      <c r="E237" s="35" t="s">
        <v>410</v>
      </c>
    </row>
    <row r="238" spans="1:16" ht="12.75">
      <c r="A238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178</v>
      </c>
      <c s="32">
        <v>5.5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414</v>
      </c>
    </row>
    <row r="240" spans="1:5" ht="12.75">
      <c r="A240" s="36" t="s">
        <v>52</v>
      </c>
      <c r="E240" s="37" t="s">
        <v>415</v>
      </c>
    </row>
    <row r="241" spans="1:5" ht="76.5">
      <c r="A241" t="s">
        <v>54</v>
      </c>
      <c r="E241" s="35" t="s">
        <v>416</v>
      </c>
    </row>
    <row r="242" spans="1:16" ht="12.75">
      <c r="A242" s="25" t="s">
        <v>45</v>
      </c>
      <c s="29" t="s">
        <v>417</v>
      </c>
      <c s="29" t="s">
        <v>418</v>
      </c>
      <c s="25" t="s">
        <v>47</v>
      </c>
      <c s="30" t="s">
        <v>419</v>
      </c>
      <c s="31" t="s">
        <v>100</v>
      </c>
      <c s="32">
        <v>3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25.5">
      <c r="A243" s="34" t="s">
        <v>50</v>
      </c>
      <c r="E243" s="35" t="s">
        <v>420</v>
      </c>
    </row>
    <row r="244" spans="1:5" ht="25.5">
      <c r="A244" s="36" t="s">
        <v>52</v>
      </c>
      <c r="E244" s="37" t="s">
        <v>421</v>
      </c>
    </row>
    <row r="245" spans="1:5" ht="38.25">
      <c r="A245" t="s">
        <v>54</v>
      </c>
      <c r="E245" s="35" t="s">
        <v>422</v>
      </c>
    </row>
    <row r="246" spans="1:16" ht="12.75">
      <c r="A246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131</v>
      </c>
      <c s="32">
        <v>2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47</v>
      </c>
    </row>
    <row r="248" spans="1:5" ht="25.5">
      <c r="A248" s="36" t="s">
        <v>52</v>
      </c>
      <c r="E248" s="37" t="s">
        <v>426</v>
      </c>
    </row>
    <row r="249" spans="1:5" ht="102">
      <c r="A249" t="s">
        <v>54</v>
      </c>
      <c r="E249" s="35" t="s">
        <v>427</v>
      </c>
    </row>
    <row r="250" spans="1:16" ht="12.75">
      <c r="A250" s="25" t="s">
        <v>45</v>
      </c>
      <c s="29" t="s">
        <v>428</v>
      </c>
      <c s="29" t="s">
        <v>429</v>
      </c>
      <c s="25" t="s">
        <v>47</v>
      </c>
      <c s="30" t="s">
        <v>430</v>
      </c>
      <c s="31" t="s">
        <v>100</v>
      </c>
      <c s="32">
        <v>2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50</v>
      </c>
      <c r="E251" s="35" t="s">
        <v>47</v>
      </c>
    </row>
    <row r="252" spans="1:5" ht="12.75">
      <c r="A252" s="36" t="s">
        <v>52</v>
      </c>
      <c r="E252" s="37" t="s">
        <v>102</v>
      </c>
    </row>
    <row r="253" spans="1:5" ht="89.25">
      <c r="A253" t="s">
        <v>54</v>
      </c>
      <c r="E253" s="35" t="s">
        <v>431</v>
      </c>
    </row>
    <row r="254" spans="1:16" ht="12.75">
      <c r="A254" s="25" t="s">
        <v>45</v>
      </c>
      <c s="29" t="s">
        <v>432</v>
      </c>
      <c s="29" t="s">
        <v>433</v>
      </c>
      <c s="25" t="s">
        <v>47</v>
      </c>
      <c s="30" t="s">
        <v>434</v>
      </c>
      <c s="31" t="s">
        <v>151</v>
      </c>
      <c s="32">
        <v>40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12.75">
      <c r="A255" s="34" t="s">
        <v>50</v>
      </c>
      <c r="E255" s="35" t="s">
        <v>435</v>
      </c>
    </row>
    <row r="256" spans="1:5" ht="12.75">
      <c r="A256" s="36" t="s">
        <v>52</v>
      </c>
      <c r="E256" s="37" t="s">
        <v>436</v>
      </c>
    </row>
    <row r="257" spans="1:5" ht="76.5">
      <c r="A257" t="s">
        <v>54</v>
      </c>
      <c r="E257" s="35" t="s">
        <v>437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0+O9+O30+O55+O108+O133+O198+O219+O224+O241+O258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438</v>
      </c>
      <c s="38">
        <f>0+I9+I30+I55+I108+I133+I198+I219+I224+I241+I258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62</v>
      </c>
      <c s="1"/>
      <c s="14" t="s">
        <v>63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438</v>
      </c>
      <c s="6"/>
      <c s="18" t="s">
        <v>439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5" t="s">
        <v>45</v>
      </c>
      <c s="29" t="s">
        <v>29</v>
      </c>
      <c s="29" t="s">
        <v>117</v>
      </c>
      <c s="25" t="s">
        <v>47</v>
      </c>
      <c s="30" t="s">
        <v>118</v>
      </c>
      <c s="31" t="s">
        <v>119</v>
      </c>
      <c s="32">
        <v>2866.96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63.75">
      <c r="A12" s="36" t="s">
        <v>52</v>
      </c>
      <c r="E12" s="37" t="s">
        <v>440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125</v>
      </c>
      <c s="25" t="s">
        <v>47</v>
      </c>
      <c s="30" t="s">
        <v>126</v>
      </c>
      <c s="31" t="s">
        <v>119</v>
      </c>
      <c s="32">
        <v>3132.53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127</v>
      </c>
    </row>
    <row r="16" spans="1:5" ht="63.75">
      <c r="A16" s="36" t="s">
        <v>52</v>
      </c>
      <c r="E16" s="37" t="s">
        <v>441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442</v>
      </c>
      <c s="25" t="s">
        <v>47</v>
      </c>
      <c s="30" t="s">
        <v>443</v>
      </c>
      <c s="31" t="s">
        <v>119</v>
      </c>
      <c s="32">
        <v>2.05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444</v>
      </c>
    </row>
    <row r="21" spans="1:5" ht="25.5">
      <c r="A21" t="s">
        <v>54</v>
      </c>
      <c r="E21" s="35" t="s">
        <v>122</v>
      </c>
    </row>
    <row r="22" spans="1:16" ht="12.75">
      <c r="A22" s="25" t="s">
        <v>45</v>
      </c>
      <c s="29" t="s">
        <v>33</v>
      </c>
      <c s="29" t="s">
        <v>445</v>
      </c>
      <c s="25" t="s">
        <v>47</v>
      </c>
      <c s="30" t="s">
        <v>446</v>
      </c>
      <c s="31" t="s">
        <v>100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447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60</v>
      </c>
    </row>
    <row r="26" spans="1:16" ht="12.75">
      <c r="A26" s="25" t="s">
        <v>45</v>
      </c>
      <c s="29" t="s">
        <v>35</v>
      </c>
      <c s="29" t="s">
        <v>448</v>
      </c>
      <c s="25" t="s">
        <v>47</v>
      </c>
      <c s="30" t="s">
        <v>449</v>
      </c>
      <c s="31" t="s">
        <v>100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68</v>
      </c>
    </row>
    <row r="29" spans="1:5" ht="51">
      <c r="A29" t="s">
        <v>54</v>
      </c>
      <c r="E29" s="35" t="s">
        <v>450</v>
      </c>
    </row>
    <row r="30" spans="1:18" ht="12.75" customHeight="1">
      <c r="A30" s="6" t="s">
        <v>43</v>
      </c>
      <c s="6"/>
      <c s="42" t="s">
        <v>29</v>
      </c>
      <c s="6"/>
      <c s="27" t="s">
        <v>135</v>
      </c>
      <c s="6"/>
      <c s="6"/>
      <c s="6"/>
      <c s="43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25" t="s">
        <v>45</v>
      </c>
      <c s="29" t="s">
        <v>37</v>
      </c>
      <c s="29" t="s">
        <v>451</v>
      </c>
      <c s="25" t="s">
        <v>47</v>
      </c>
      <c s="30" t="s">
        <v>452</v>
      </c>
      <c s="31" t="s">
        <v>131</v>
      </c>
      <c s="32">
        <v>450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453</v>
      </c>
    </row>
    <row r="33" spans="1:5" ht="12.75">
      <c r="A33" s="36" t="s">
        <v>52</v>
      </c>
      <c r="E33" s="37" t="s">
        <v>454</v>
      </c>
    </row>
    <row r="34" spans="1:5" ht="369.75">
      <c r="A34" t="s">
        <v>54</v>
      </c>
      <c r="E34" s="35" t="s">
        <v>455</v>
      </c>
    </row>
    <row r="35" spans="1:16" ht="12.75">
      <c r="A35" s="25" t="s">
        <v>45</v>
      </c>
      <c s="29" t="s">
        <v>87</v>
      </c>
      <c s="29" t="s">
        <v>163</v>
      </c>
      <c s="25" t="s">
        <v>47</v>
      </c>
      <c s="30" t="s">
        <v>164</v>
      </c>
      <c s="31" t="s">
        <v>131</v>
      </c>
      <c s="32">
        <v>828.5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456</v>
      </c>
    </row>
    <row r="37" spans="1:5" ht="12.75">
      <c r="A37" s="36" t="s">
        <v>52</v>
      </c>
      <c r="E37" s="37" t="s">
        <v>457</v>
      </c>
    </row>
    <row r="38" spans="1:5" ht="382.5">
      <c r="A38" t="s">
        <v>54</v>
      </c>
      <c r="E38" s="35" t="s">
        <v>167</v>
      </c>
    </row>
    <row r="39" spans="1:16" ht="12.75">
      <c r="A39" s="25" t="s">
        <v>45</v>
      </c>
      <c s="29" t="s">
        <v>89</v>
      </c>
      <c s="29" t="s">
        <v>458</v>
      </c>
      <c s="25" t="s">
        <v>47</v>
      </c>
      <c s="30" t="s">
        <v>459</v>
      </c>
      <c s="31" t="s">
        <v>131</v>
      </c>
      <c s="32">
        <v>243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460</v>
      </c>
    </row>
    <row r="41" spans="1:5" ht="12.75">
      <c r="A41" s="36" t="s">
        <v>52</v>
      </c>
      <c r="E41" s="37" t="s">
        <v>461</v>
      </c>
    </row>
    <row r="42" spans="1:5" ht="382.5">
      <c r="A42" t="s">
        <v>54</v>
      </c>
      <c r="E42" s="35" t="s">
        <v>462</v>
      </c>
    </row>
    <row r="43" spans="1:16" ht="12.75">
      <c r="A43" s="25" t="s">
        <v>45</v>
      </c>
      <c s="29" t="s">
        <v>40</v>
      </c>
      <c s="29" t="s">
        <v>463</v>
      </c>
      <c s="25" t="s">
        <v>47</v>
      </c>
      <c s="30" t="s">
        <v>464</v>
      </c>
      <c s="31" t="s">
        <v>131</v>
      </c>
      <c s="32">
        <v>127.24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465</v>
      </c>
    </row>
    <row r="45" spans="1:5" ht="63.75">
      <c r="A45" s="36" t="s">
        <v>52</v>
      </c>
      <c r="E45" s="37" t="s">
        <v>466</v>
      </c>
    </row>
    <row r="46" spans="1:5" ht="357">
      <c r="A46" t="s">
        <v>54</v>
      </c>
      <c r="E46" s="35" t="s">
        <v>467</v>
      </c>
    </row>
    <row r="47" spans="1:16" ht="12.75">
      <c r="A47" s="25" t="s">
        <v>45</v>
      </c>
      <c s="29" t="s">
        <v>42</v>
      </c>
      <c s="29" t="s">
        <v>468</v>
      </c>
      <c s="25" t="s">
        <v>47</v>
      </c>
      <c s="30" t="s">
        <v>469</v>
      </c>
      <c s="31" t="s">
        <v>131</v>
      </c>
      <c s="32">
        <v>224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470</v>
      </c>
    </row>
    <row r="49" spans="1:5" ht="25.5">
      <c r="A49" s="36" t="s">
        <v>52</v>
      </c>
      <c r="E49" s="37" t="s">
        <v>471</v>
      </c>
    </row>
    <row r="50" spans="1:5" ht="293.25">
      <c r="A50" t="s">
        <v>54</v>
      </c>
      <c r="E50" s="35" t="s">
        <v>472</v>
      </c>
    </row>
    <row r="51" spans="1:16" ht="12.75">
      <c r="A51" s="25" t="s">
        <v>45</v>
      </c>
      <c s="29" t="s">
        <v>105</v>
      </c>
      <c s="29" t="s">
        <v>473</v>
      </c>
      <c s="25" t="s">
        <v>47</v>
      </c>
      <c s="30" t="s">
        <v>474</v>
      </c>
      <c s="31" t="s">
        <v>131</v>
      </c>
      <c s="32">
        <v>450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475</v>
      </c>
    </row>
    <row r="53" spans="1:5" ht="12.75">
      <c r="A53" s="36" t="s">
        <v>52</v>
      </c>
      <c r="E53" s="37" t="s">
        <v>454</v>
      </c>
    </row>
    <row r="54" spans="1:5" ht="280.5">
      <c r="A54" t="s">
        <v>54</v>
      </c>
      <c r="E54" s="35" t="s">
        <v>476</v>
      </c>
    </row>
    <row r="55" spans="1:18" ht="12.75" customHeight="1">
      <c r="A55" s="6" t="s">
        <v>43</v>
      </c>
      <c s="6"/>
      <c s="42" t="s">
        <v>23</v>
      </c>
      <c s="6"/>
      <c s="27" t="s">
        <v>233</v>
      </c>
      <c s="6"/>
      <c s="6"/>
      <c s="6"/>
      <c s="43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25" t="s">
        <v>45</v>
      </c>
      <c s="29" t="s">
        <v>110</v>
      </c>
      <c s="29" t="s">
        <v>477</v>
      </c>
      <c s="25" t="s">
        <v>47</v>
      </c>
      <c s="30" t="s">
        <v>478</v>
      </c>
      <c s="31" t="s">
        <v>131</v>
      </c>
      <c s="32">
        <v>6.526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479</v>
      </c>
    </row>
    <row r="58" spans="1:5" ht="51">
      <c r="A58" s="36" t="s">
        <v>52</v>
      </c>
      <c r="E58" s="37" t="s">
        <v>480</v>
      </c>
    </row>
    <row r="59" spans="1:5" ht="51">
      <c r="A59" t="s">
        <v>54</v>
      </c>
      <c r="E59" s="35" t="s">
        <v>481</v>
      </c>
    </row>
    <row r="60" spans="1:16" ht="12.75">
      <c r="A60" s="25" t="s">
        <v>45</v>
      </c>
      <c s="29" t="s">
        <v>173</v>
      </c>
      <c s="29" t="s">
        <v>482</v>
      </c>
      <c s="25" t="s">
        <v>47</v>
      </c>
      <c s="30" t="s">
        <v>483</v>
      </c>
      <c s="31" t="s">
        <v>131</v>
      </c>
      <c s="32">
        <v>1.008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484</v>
      </c>
    </row>
    <row r="62" spans="1:5" ht="63.75">
      <c r="A62" s="36" t="s">
        <v>52</v>
      </c>
      <c r="E62" s="37" t="s">
        <v>485</v>
      </c>
    </row>
    <row r="63" spans="1:5" ht="51">
      <c r="A63" t="s">
        <v>54</v>
      </c>
      <c r="E63" s="35" t="s">
        <v>481</v>
      </c>
    </row>
    <row r="64" spans="1:16" ht="12.75">
      <c r="A64" s="25" t="s">
        <v>45</v>
      </c>
      <c s="29" t="s">
        <v>175</v>
      </c>
      <c s="29" t="s">
        <v>486</v>
      </c>
      <c s="25" t="s">
        <v>47</v>
      </c>
      <c s="30" t="s">
        <v>487</v>
      </c>
      <c s="31" t="s">
        <v>178</v>
      </c>
      <c s="32">
        <v>240.9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488</v>
      </c>
    </row>
    <row r="66" spans="1:5" ht="25.5">
      <c r="A66" s="36" t="s">
        <v>52</v>
      </c>
      <c r="E66" s="37" t="s">
        <v>489</v>
      </c>
    </row>
    <row r="67" spans="1:5" ht="102">
      <c r="A67" t="s">
        <v>54</v>
      </c>
      <c r="E67" s="35" t="s">
        <v>490</v>
      </c>
    </row>
    <row r="68" spans="1:16" ht="12.75">
      <c r="A68" s="25" t="s">
        <v>45</v>
      </c>
      <c s="29" t="s">
        <v>182</v>
      </c>
      <c s="29" t="s">
        <v>491</v>
      </c>
      <c s="25" t="s">
        <v>47</v>
      </c>
      <c s="30" t="s">
        <v>492</v>
      </c>
      <c s="31" t="s">
        <v>119</v>
      </c>
      <c s="32">
        <v>15.23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493</v>
      </c>
    </row>
    <row r="70" spans="1:5" ht="76.5">
      <c r="A70" s="36" t="s">
        <v>52</v>
      </c>
      <c r="E70" s="37" t="s">
        <v>494</v>
      </c>
    </row>
    <row r="71" spans="1:5" ht="38.25">
      <c r="A71" t="s">
        <v>54</v>
      </c>
      <c r="E71" s="35" t="s">
        <v>495</v>
      </c>
    </row>
    <row r="72" spans="1:16" ht="12.75">
      <c r="A72" s="25" t="s">
        <v>45</v>
      </c>
      <c s="29" t="s">
        <v>188</v>
      </c>
      <c s="29" t="s">
        <v>496</v>
      </c>
      <c s="25" t="s">
        <v>47</v>
      </c>
      <c s="30" t="s">
        <v>497</v>
      </c>
      <c s="31" t="s">
        <v>178</v>
      </c>
      <c s="32">
        <v>375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498</v>
      </c>
    </row>
    <row r="74" spans="1:5" ht="25.5">
      <c r="A74" s="36" t="s">
        <v>52</v>
      </c>
      <c r="E74" s="37" t="s">
        <v>499</v>
      </c>
    </row>
    <row r="75" spans="1:5" ht="25.5">
      <c r="A75" t="s">
        <v>54</v>
      </c>
      <c r="E75" s="35" t="s">
        <v>500</v>
      </c>
    </row>
    <row r="76" spans="1:16" ht="25.5">
      <c r="A76" s="25" t="s">
        <v>45</v>
      </c>
      <c s="29" t="s">
        <v>192</v>
      </c>
      <c s="29" t="s">
        <v>501</v>
      </c>
      <c s="25" t="s">
        <v>47</v>
      </c>
      <c s="30" t="s">
        <v>502</v>
      </c>
      <c s="31" t="s">
        <v>151</v>
      </c>
      <c s="32">
        <v>175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503</v>
      </c>
    </row>
    <row r="78" spans="1:5" ht="12.75">
      <c r="A78" s="36" t="s">
        <v>52</v>
      </c>
      <c r="E78" s="37" t="s">
        <v>504</v>
      </c>
    </row>
    <row r="79" spans="1:5" ht="63.75">
      <c r="A79" t="s">
        <v>54</v>
      </c>
      <c r="E79" s="35" t="s">
        <v>505</v>
      </c>
    </row>
    <row r="80" spans="1:16" ht="12.75">
      <c r="A80" s="25" t="s">
        <v>45</v>
      </c>
      <c s="29" t="s">
        <v>198</v>
      </c>
      <c s="29" t="s">
        <v>506</v>
      </c>
      <c s="25" t="s">
        <v>47</v>
      </c>
      <c s="30" t="s">
        <v>507</v>
      </c>
      <c s="31" t="s">
        <v>151</v>
      </c>
      <c s="32">
        <v>200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38.25">
      <c r="A81" s="34" t="s">
        <v>50</v>
      </c>
      <c r="E81" s="35" t="s">
        <v>508</v>
      </c>
    </row>
    <row r="82" spans="1:5" ht="12.75">
      <c r="A82" s="36" t="s">
        <v>52</v>
      </c>
      <c r="E82" s="37" t="s">
        <v>509</v>
      </c>
    </row>
    <row r="83" spans="1:5" ht="63.75">
      <c r="A83" t="s">
        <v>54</v>
      </c>
      <c r="E83" s="35" t="s">
        <v>505</v>
      </c>
    </row>
    <row r="84" spans="1:16" ht="12.75">
      <c r="A84" s="25" t="s">
        <v>45</v>
      </c>
      <c s="29" t="s">
        <v>204</v>
      </c>
      <c s="29" t="s">
        <v>510</v>
      </c>
      <c s="25" t="s">
        <v>47</v>
      </c>
      <c s="30" t="s">
        <v>511</v>
      </c>
      <c s="31" t="s">
        <v>151</v>
      </c>
      <c s="32">
        <v>375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38.25">
      <c r="A85" s="34" t="s">
        <v>50</v>
      </c>
      <c r="E85" s="35" t="s">
        <v>512</v>
      </c>
    </row>
    <row r="86" spans="1:5" ht="12.75">
      <c r="A86" s="36" t="s">
        <v>52</v>
      </c>
      <c r="E86" s="37" t="s">
        <v>513</v>
      </c>
    </row>
    <row r="87" spans="1:5" ht="191.25">
      <c r="A87" t="s">
        <v>54</v>
      </c>
      <c r="E87" s="35" t="s">
        <v>514</v>
      </c>
    </row>
    <row r="88" spans="1:16" ht="12.75">
      <c r="A88" s="25" t="s">
        <v>45</v>
      </c>
      <c s="29" t="s">
        <v>210</v>
      </c>
      <c s="29" t="s">
        <v>515</v>
      </c>
      <c s="25" t="s">
        <v>47</v>
      </c>
      <c s="30" t="s">
        <v>516</v>
      </c>
      <c s="31" t="s">
        <v>151</v>
      </c>
      <c s="32">
        <v>100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517</v>
      </c>
    </row>
    <row r="90" spans="1:5" ht="12.75">
      <c r="A90" s="36" t="s">
        <v>52</v>
      </c>
      <c r="E90" s="37" t="s">
        <v>518</v>
      </c>
    </row>
    <row r="91" spans="1:5" ht="191.25">
      <c r="A91" t="s">
        <v>54</v>
      </c>
      <c r="E91" s="35" t="s">
        <v>514</v>
      </c>
    </row>
    <row r="92" spans="1:16" ht="12.75">
      <c r="A92" s="25" t="s">
        <v>45</v>
      </c>
      <c s="29" t="s">
        <v>216</v>
      </c>
      <c s="29" t="s">
        <v>519</v>
      </c>
      <c s="25" t="s">
        <v>47</v>
      </c>
      <c s="30" t="s">
        <v>520</v>
      </c>
      <c s="31" t="s">
        <v>131</v>
      </c>
      <c s="32">
        <v>245.1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521</v>
      </c>
    </row>
    <row r="94" spans="1:5" ht="38.25">
      <c r="A94" s="36" t="s">
        <v>52</v>
      </c>
      <c r="E94" s="37" t="s">
        <v>522</v>
      </c>
    </row>
    <row r="95" spans="1:5" ht="369.75">
      <c r="A95" t="s">
        <v>54</v>
      </c>
      <c r="E95" s="35" t="s">
        <v>523</v>
      </c>
    </row>
    <row r="96" spans="1:16" ht="12.75">
      <c r="A96" s="25" t="s">
        <v>45</v>
      </c>
      <c s="29" t="s">
        <v>222</v>
      </c>
      <c s="29" t="s">
        <v>524</v>
      </c>
      <c s="25" t="s">
        <v>47</v>
      </c>
      <c s="30" t="s">
        <v>525</v>
      </c>
      <c s="31" t="s">
        <v>119</v>
      </c>
      <c s="32">
        <v>36.765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526</v>
      </c>
    </row>
    <row r="98" spans="1:5" ht="25.5">
      <c r="A98" s="36" t="s">
        <v>52</v>
      </c>
      <c r="E98" s="37" t="s">
        <v>527</v>
      </c>
    </row>
    <row r="99" spans="1:5" ht="267.75">
      <c r="A99" t="s">
        <v>54</v>
      </c>
      <c r="E99" s="35" t="s">
        <v>528</v>
      </c>
    </row>
    <row r="100" spans="1:16" ht="12.75">
      <c r="A100" s="25" t="s">
        <v>45</v>
      </c>
      <c s="29" t="s">
        <v>227</v>
      </c>
      <c s="29" t="s">
        <v>529</v>
      </c>
      <c s="25" t="s">
        <v>47</v>
      </c>
      <c s="30" t="s">
        <v>530</v>
      </c>
      <c s="31" t="s">
        <v>131</v>
      </c>
      <c s="32">
        <v>56.52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531</v>
      </c>
    </row>
    <row r="102" spans="1:5" ht="25.5">
      <c r="A102" s="36" t="s">
        <v>52</v>
      </c>
      <c r="E102" s="37" t="s">
        <v>532</v>
      </c>
    </row>
    <row r="103" spans="1:5" ht="89.25">
      <c r="A103" t="s">
        <v>54</v>
      </c>
      <c r="E103" s="35" t="s">
        <v>533</v>
      </c>
    </row>
    <row r="104" spans="1:16" ht="12.75">
      <c r="A104" s="25" t="s">
        <v>45</v>
      </c>
      <c s="29" t="s">
        <v>234</v>
      </c>
      <c s="29" t="s">
        <v>534</v>
      </c>
      <c s="25" t="s">
        <v>47</v>
      </c>
      <c s="30" t="s">
        <v>535</v>
      </c>
      <c s="31" t="s">
        <v>100</v>
      </c>
      <c s="32">
        <v>50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536</v>
      </c>
    </row>
    <row r="106" spans="1:5" ht="25.5">
      <c r="A106" s="36" t="s">
        <v>52</v>
      </c>
      <c r="E106" s="37" t="s">
        <v>537</v>
      </c>
    </row>
    <row r="107" spans="1:5" ht="153">
      <c r="A107" t="s">
        <v>54</v>
      </c>
      <c r="E107" s="35" t="s">
        <v>538</v>
      </c>
    </row>
    <row r="108" spans="1:18" ht="12.75" customHeight="1">
      <c r="A108" s="6" t="s">
        <v>43</v>
      </c>
      <c s="6"/>
      <c s="42" t="s">
        <v>22</v>
      </c>
      <c s="6"/>
      <c s="27" t="s">
        <v>251</v>
      </c>
      <c s="6"/>
      <c s="6"/>
      <c s="6"/>
      <c s="43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25" t="s">
        <v>45</v>
      </c>
      <c s="29" t="s">
        <v>240</v>
      </c>
      <c s="29" t="s">
        <v>539</v>
      </c>
      <c s="25" t="s">
        <v>47</v>
      </c>
      <c s="30" t="s">
        <v>540</v>
      </c>
      <c s="31" t="s">
        <v>541</v>
      </c>
      <c s="32">
        <v>880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25.5">
      <c r="A111" s="36" t="s">
        <v>52</v>
      </c>
      <c r="E111" s="37" t="s">
        <v>542</v>
      </c>
    </row>
    <row r="112" spans="1:5" ht="25.5">
      <c r="A112" t="s">
        <v>54</v>
      </c>
      <c r="E112" s="35" t="s">
        <v>543</v>
      </c>
    </row>
    <row r="113" spans="1:16" ht="12.75">
      <c r="A113" s="25" t="s">
        <v>45</v>
      </c>
      <c s="29" t="s">
        <v>245</v>
      </c>
      <c s="29" t="s">
        <v>544</v>
      </c>
      <c s="25" t="s">
        <v>47</v>
      </c>
      <c s="30" t="s">
        <v>545</v>
      </c>
      <c s="31" t="s">
        <v>131</v>
      </c>
      <c s="32">
        <v>65.341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546</v>
      </c>
    </row>
    <row r="115" spans="1:5" ht="63.75">
      <c r="A115" s="36" t="s">
        <v>52</v>
      </c>
      <c r="E115" s="37" t="s">
        <v>547</v>
      </c>
    </row>
    <row r="116" spans="1:5" ht="408">
      <c r="A116" t="s">
        <v>54</v>
      </c>
      <c r="E116" s="35" t="s">
        <v>548</v>
      </c>
    </row>
    <row r="117" spans="1:16" ht="12.75">
      <c r="A117" s="25" t="s">
        <v>45</v>
      </c>
      <c s="29" t="s">
        <v>252</v>
      </c>
      <c s="29" t="s">
        <v>549</v>
      </c>
      <c s="25" t="s">
        <v>47</v>
      </c>
      <c s="30" t="s">
        <v>550</v>
      </c>
      <c s="31" t="s">
        <v>119</v>
      </c>
      <c s="32">
        <v>11.772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12.75">
      <c r="A119" s="36" t="s">
        <v>52</v>
      </c>
      <c r="E119" s="37" t="s">
        <v>551</v>
      </c>
    </row>
    <row r="120" spans="1:5" ht="242.25">
      <c r="A120" t="s">
        <v>54</v>
      </c>
      <c r="E120" s="35" t="s">
        <v>552</v>
      </c>
    </row>
    <row r="121" spans="1:16" ht="12.75">
      <c r="A121" s="25" t="s">
        <v>45</v>
      </c>
      <c s="29" t="s">
        <v>260</v>
      </c>
      <c s="29" t="s">
        <v>553</v>
      </c>
      <c s="25" t="s">
        <v>47</v>
      </c>
      <c s="30" t="s">
        <v>554</v>
      </c>
      <c s="31" t="s">
        <v>131</v>
      </c>
      <c s="32">
        <v>161.55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555</v>
      </c>
    </row>
    <row r="123" spans="1:5" ht="63.75">
      <c r="A123" s="36" t="s">
        <v>52</v>
      </c>
      <c r="E123" s="37" t="s">
        <v>556</v>
      </c>
    </row>
    <row r="124" spans="1:5" ht="38.25">
      <c r="A124" t="s">
        <v>54</v>
      </c>
      <c r="E124" s="35" t="s">
        <v>557</v>
      </c>
    </row>
    <row r="125" spans="1:16" ht="12.75">
      <c r="A125" s="25" t="s">
        <v>45</v>
      </c>
      <c s="29" t="s">
        <v>266</v>
      </c>
      <c s="29" t="s">
        <v>558</v>
      </c>
      <c s="25" t="s">
        <v>47</v>
      </c>
      <c s="30" t="s">
        <v>559</v>
      </c>
      <c s="31" t="s">
        <v>131</v>
      </c>
      <c s="32">
        <v>328.66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560</v>
      </c>
    </row>
    <row r="127" spans="1:5" ht="89.25">
      <c r="A127" s="36" t="s">
        <v>52</v>
      </c>
      <c r="E127" s="37" t="s">
        <v>561</v>
      </c>
    </row>
    <row r="128" spans="1:5" ht="395.25">
      <c r="A128" t="s">
        <v>54</v>
      </c>
      <c r="E128" s="35" t="s">
        <v>562</v>
      </c>
    </row>
    <row r="129" spans="1:16" ht="12.75">
      <c r="A129" s="25" t="s">
        <v>45</v>
      </c>
      <c s="29" t="s">
        <v>272</v>
      </c>
      <c s="29" t="s">
        <v>563</v>
      </c>
      <c s="25" t="s">
        <v>47</v>
      </c>
      <c s="30" t="s">
        <v>564</v>
      </c>
      <c s="31" t="s">
        <v>119</v>
      </c>
      <c s="32">
        <v>49.305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12.75">
      <c r="A131" s="36" t="s">
        <v>52</v>
      </c>
      <c r="E131" s="37" t="s">
        <v>565</v>
      </c>
    </row>
    <row r="132" spans="1:5" ht="267.75">
      <c r="A132" t="s">
        <v>54</v>
      </c>
      <c r="E132" s="35" t="s">
        <v>566</v>
      </c>
    </row>
    <row r="133" spans="1:18" ht="12.75" customHeight="1">
      <c r="A133" s="6" t="s">
        <v>43</v>
      </c>
      <c s="6"/>
      <c s="42" t="s">
        <v>33</v>
      </c>
      <c s="6"/>
      <c s="27" t="s">
        <v>259</v>
      </c>
      <c s="6"/>
      <c s="6"/>
      <c s="6"/>
      <c s="43">
        <f>0+Q133</f>
      </c>
      <c r="O133">
        <f>0+R133</f>
      </c>
      <c r="Q133">
        <f>0+I134+I138+I142+I146+I150+I154+I158+I162+I166+I170+I174+I178+I182+I186+I190+I194</f>
      </c>
      <c>
        <f>0+O134+O138+O142+O146+O150+O154+O158+O162+O166+O170+O174+O178+O182+O186+O190+O194</f>
      </c>
    </row>
    <row r="134" spans="1:16" ht="12.75">
      <c r="A134" s="25" t="s">
        <v>45</v>
      </c>
      <c s="29" t="s">
        <v>278</v>
      </c>
      <c s="29" t="s">
        <v>567</v>
      </c>
      <c s="25" t="s">
        <v>47</v>
      </c>
      <c s="30" t="s">
        <v>568</v>
      </c>
      <c s="31" t="s">
        <v>131</v>
      </c>
      <c s="32">
        <v>36.75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569</v>
      </c>
    </row>
    <row r="136" spans="1:5" ht="12.75">
      <c r="A136" s="36" t="s">
        <v>52</v>
      </c>
      <c r="E136" s="37" t="s">
        <v>570</v>
      </c>
    </row>
    <row r="137" spans="1:5" ht="395.25">
      <c r="A137" t="s">
        <v>54</v>
      </c>
      <c r="E137" s="35" t="s">
        <v>562</v>
      </c>
    </row>
    <row r="138" spans="1:16" ht="12.75">
      <c r="A138" s="25" t="s">
        <v>45</v>
      </c>
      <c s="29" t="s">
        <v>283</v>
      </c>
      <c s="29" t="s">
        <v>571</v>
      </c>
      <c s="25" t="s">
        <v>47</v>
      </c>
      <c s="30" t="s">
        <v>572</v>
      </c>
      <c s="31" t="s">
        <v>119</v>
      </c>
      <c s="32">
        <v>4.41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6" t="s">
        <v>52</v>
      </c>
      <c r="E140" s="37" t="s">
        <v>573</v>
      </c>
    </row>
    <row r="141" spans="1:5" ht="267.75">
      <c r="A141" t="s">
        <v>54</v>
      </c>
      <c r="E141" s="35" t="s">
        <v>566</v>
      </c>
    </row>
    <row r="142" spans="1:16" ht="12.75">
      <c r="A142" s="25" t="s">
        <v>45</v>
      </c>
      <c s="29" t="s">
        <v>288</v>
      </c>
      <c s="29" t="s">
        <v>574</v>
      </c>
      <c s="25" t="s">
        <v>47</v>
      </c>
      <c s="30" t="s">
        <v>575</v>
      </c>
      <c s="31" t="s">
        <v>131</v>
      </c>
      <c s="32">
        <v>127.5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576</v>
      </c>
    </row>
    <row r="144" spans="1:5" ht="51">
      <c r="A144" s="36" t="s">
        <v>52</v>
      </c>
      <c r="E144" s="37" t="s">
        <v>577</v>
      </c>
    </row>
    <row r="145" spans="1:5" ht="395.25">
      <c r="A145" t="s">
        <v>54</v>
      </c>
      <c r="E145" s="35" t="s">
        <v>562</v>
      </c>
    </row>
    <row r="146" spans="1:16" ht="12.75">
      <c r="A146" s="25" t="s">
        <v>45</v>
      </c>
      <c s="29" t="s">
        <v>294</v>
      </c>
      <c s="29" t="s">
        <v>578</v>
      </c>
      <c s="25" t="s">
        <v>47</v>
      </c>
      <c s="30" t="s">
        <v>579</v>
      </c>
      <c s="31" t="s">
        <v>119</v>
      </c>
      <c s="32">
        <v>19.125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52</v>
      </c>
      <c r="E148" s="37" t="s">
        <v>580</v>
      </c>
    </row>
    <row r="149" spans="1:5" ht="267.75">
      <c r="A149" t="s">
        <v>54</v>
      </c>
      <c r="E149" s="35" t="s">
        <v>581</v>
      </c>
    </row>
    <row r="150" spans="1:16" ht="12.75">
      <c r="A150" s="25" t="s">
        <v>45</v>
      </c>
      <c s="29" t="s">
        <v>299</v>
      </c>
      <c s="29" t="s">
        <v>582</v>
      </c>
      <c s="25" t="s">
        <v>78</v>
      </c>
      <c s="30" t="s">
        <v>583</v>
      </c>
      <c s="31" t="s">
        <v>119</v>
      </c>
      <c s="32">
        <v>1.517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584</v>
      </c>
    </row>
    <row r="152" spans="1:5" ht="25.5">
      <c r="A152" s="36" t="s">
        <v>52</v>
      </c>
      <c r="E152" s="37" t="s">
        <v>585</v>
      </c>
    </row>
    <row r="153" spans="1:5" ht="306">
      <c r="A153" t="s">
        <v>54</v>
      </c>
      <c r="E153" s="35" t="s">
        <v>586</v>
      </c>
    </row>
    <row r="154" spans="1:16" ht="12.75">
      <c r="A154" s="25" t="s">
        <v>45</v>
      </c>
      <c s="29" t="s">
        <v>305</v>
      </c>
      <c s="29" t="s">
        <v>587</v>
      </c>
      <c s="25" t="s">
        <v>47</v>
      </c>
      <c s="30" t="s">
        <v>588</v>
      </c>
      <c s="31" t="s">
        <v>119</v>
      </c>
      <c s="32">
        <v>1.76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589</v>
      </c>
    </row>
    <row r="156" spans="1:5" ht="25.5">
      <c r="A156" s="36" t="s">
        <v>52</v>
      </c>
      <c r="E156" s="37" t="s">
        <v>590</v>
      </c>
    </row>
    <row r="157" spans="1:5" ht="306">
      <c r="A157" t="s">
        <v>54</v>
      </c>
      <c r="E157" s="35" t="s">
        <v>591</v>
      </c>
    </row>
    <row r="158" spans="1:16" ht="12.75">
      <c r="A158" s="25" t="s">
        <v>45</v>
      </c>
      <c s="29" t="s">
        <v>311</v>
      </c>
      <c s="29" t="s">
        <v>592</v>
      </c>
      <c s="25" t="s">
        <v>47</v>
      </c>
      <c s="30" t="s">
        <v>593</v>
      </c>
      <c s="31" t="s">
        <v>119</v>
      </c>
      <c s="32">
        <v>98.34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51">
      <c r="A159" s="34" t="s">
        <v>50</v>
      </c>
      <c r="E159" s="35" t="s">
        <v>594</v>
      </c>
    </row>
    <row r="160" spans="1:5" ht="25.5">
      <c r="A160" s="36" t="s">
        <v>52</v>
      </c>
      <c r="E160" s="37" t="s">
        <v>595</v>
      </c>
    </row>
    <row r="161" spans="1:5" ht="306">
      <c r="A161" t="s">
        <v>54</v>
      </c>
      <c r="E161" s="35" t="s">
        <v>591</v>
      </c>
    </row>
    <row r="162" spans="1:16" ht="12.75">
      <c r="A162" s="25" t="s">
        <v>45</v>
      </c>
      <c s="29" t="s">
        <v>316</v>
      </c>
      <c s="29" t="s">
        <v>596</v>
      </c>
      <c s="25" t="s">
        <v>47</v>
      </c>
      <c s="30" t="s">
        <v>597</v>
      </c>
      <c s="31" t="s">
        <v>151</v>
      </c>
      <c s="32">
        <v>35.3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47</v>
      </c>
    </row>
    <row r="164" spans="1:5" ht="12.75">
      <c r="A164" s="36" t="s">
        <v>52</v>
      </c>
      <c r="E164" s="37" t="s">
        <v>598</v>
      </c>
    </row>
    <row r="165" spans="1:5" ht="63.75">
      <c r="A165" t="s">
        <v>54</v>
      </c>
      <c r="E165" s="35" t="s">
        <v>599</v>
      </c>
    </row>
    <row r="166" spans="1:16" ht="12.75">
      <c r="A166" s="25" t="s">
        <v>45</v>
      </c>
      <c s="29" t="s">
        <v>321</v>
      </c>
      <c s="29" t="s">
        <v>261</v>
      </c>
      <c s="25" t="s">
        <v>47</v>
      </c>
      <c s="30" t="s">
        <v>262</v>
      </c>
      <c s="31" t="s">
        <v>131</v>
      </c>
      <c s="32">
        <v>73.438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600</v>
      </c>
    </row>
    <row r="168" spans="1:5" ht="63.75">
      <c r="A168" s="36" t="s">
        <v>52</v>
      </c>
      <c r="E168" s="37" t="s">
        <v>601</v>
      </c>
    </row>
    <row r="169" spans="1:5" ht="395.25">
      <c r="A169" t="s">
        <v>54</v>
      </c>
      <c r="E169" s="35" t="s">
        <v>562</v>
      </c>
    </row>
    <row r="170" spans="1:16" ht="12.75">
      <c r="A170" s="25" t="s">
        <v>45</v>
      </c>
      <c s="29" t="s">
        <v>326</v>
      </c>
      <c s="29" t="s">
        <v>602</v>
      </c>
      <c s="25" t="s">
        <v>47</v>
      </c>
      <c s="30" t="s">
        <v>603</v>
      </c>
      <c s="31" t="s">
        <v>131</v>
      </c>
      <c s="32">
        <v>7.02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604</v>
      </c>
    </row>
    <row r="172" spans="1:5" ht="25.5">
      <c r="A172" s="36" t="s">
        <v>52</v>
      </c>
      <c r="E172" s="37" t="s">
        <v>605</v>
      </c>
    </row>
    <row r="173" spans="1:5" ht="395.25">
      <c r="A173" t="s">
        <v>54</v>
      </c>
      <c r="E173" s="35" t="s">
        <v>562</v>
      </c>
    </row>
    <row r="174" spans="1:16" ht="12.75">
      <c r="A174" s="25" t="s">
        <v>45</v>
      </c>
      <c s="29" t="s">
        <v>332</v>
      </c>
      <c s="29" t="s">
        <v>606</v>
      </c>
      <c s="25" t="s">
        <v>47</v>
      </c>
      <c s="30" t="s">
        <v>607</v>
      </c>
      <c s="31" t="s">
        <v>131</v>
      </c>
      <c s="32">
        <v>192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608</v>
      </c>
    </row>
    <row r="176" spans="1:5" ht="38.25">
      <c r="A176" s="36" t="s">
        <v>52</v>
      </c>
      <c r="E176" s="37" t="s">
        <v>609</v>
      </c>
    </row>
    <row r="177" spans="1:5" ht="38.25">
      <c r="A177" t="s">
        <v>54</v>
      </c>
      <c r="E177" s="35" t="s">
        <v>250</v>
      </c>
    </row>
    <row r="178" spans="1:16" ht="12.75">
      <c r="A178" s="25" t="s">
        <v>45</v>
      </c>
      <c s="29" t="s">
        <v>339</v>
      </c>
      <c s="29" t="s">
        <v>610</v>
      </c>
      <c s="25" t="s">
        <v>47</v>
      </c>
      <c s="30" t="s">
        <v>611</v>
      </c>
      <c s="31" t="s">
        <v>131</v>
      </c>
      <c s="32">
        <v>53.48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612</v>
      </c>
    </row>
    <row r="180" spans="1:5" ht="38.25">
      <c r="A180" s="36" t="s">
        <v>52</v>
      </c>
      <c r="E180" s="37" t="s">
        <v>613</v>
      </c>
    </row>
    <row r="181" spans="1:5" ht="395.25">
      <c r="A181" t="s">
        <v>54</v>
      </c>
      <c r="E181" s="35" t="s">
        <v>562</v>
      </c>
    </row>
    <row r="182" spans="1:16" ht="12.75">
      <c r="A182" s="25" t="s">
        <v>45</v>
      </c>
      <c s="29" t="s">
        <v>345</v>
      </c>
      <c s="29" t="s">
        <v>614</v>
      </c>
      <c s="25" t="s">
        <v>47</v>
      </c>
      <c s="30" t="s">
        <v>615</v>
      </c>
      <c s="31" t="s">
        <v>131</v>
      </c>
      <c s="32">
        <v>447.5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616</v>
      </c>
    </row>
    <row r="184" spans="1:5" ht="38.25">
      <c r="A184" s="36" t="s">
        <v>52</v>
      </c>
      <c r="E184" s="37" t="s">
        <v>617</v>
      </c>
    </row>
    <row r="185" spans="1:5" ht="38.25">
      <c r="A185" t="s">
        <v>54</v>
      </c>
      <c r="E185" s="35" t="s">
        <v>250</v>
      </c>
    </row>
    <row r="186" spans="1:16" ht="25.5">
      <c r="A186" s="25" t="s">
        <v>45</v>
      </c>
      <c s="29" t="s">
        <v>351</v>
      </c>
      <c s="29" t="s">
        <v>618</v>
      </c>
      <c s="25" t="s">
        <v>47</v>
      </c>
      <c s="30" t="s">
        <v>619</v>
      </c>
      <c s="31" t="s">
        <v>131</v>
      </c>
      <c s="32">
        <v>227.5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25.5">
      <c r="A187" s="34" t="s">
        <v>50</v>
      </c>
      <c r="E187" s="35" t="s">
        <v>620</v>
      </c>
    </row>
    <row r="188" spans="1:5" ht="38.25">
      <c r="A188" s="36" t="s">
        <v>52</v>
      </c>
      <c r="E188" s="37" t="s">
        <v>621</v>
      </c>
    </row>
    <row r="189" spans="1:5" ht="38.25">
      <c r="A189" t="s">
        <v>54</v>
      </c>
      <c r="E189" s="35" t="s">
        <v>250</v>
      </c>
    </row>
    <row r="190" spans="1:16" ht="12.75">
      <c r="A190" s="25" t="s">
        <v>45</v>
      </c>
      <c s="29" t="s">
        <v>356</v>
      </c>
      <c s="29" t="s">
        <v>622</v>
      </c>
      <c s="25" t="s">
        <v>47</v>
      </c>
      <c s="30" t="s">
        <v>623</v>
      </c>
      <c s="31" t="s">
        <v>131</v>
      </c>
      <c s="32">
        <v>268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50</v>
      </c>
      <c r="E191" s="35" t="s">
        <v>624</v>
      </c>
    </row>
    <row r="192" spans="1:5" ht="12.75">
      <c r="A192" s="36" t="s">
        <v>52</v>
      </c>
      <c r="E192" s="37" t="s">
        <v>625</v>
      </c>
    </row>
    <row r="193" spans="1:5" ht="51">
      <c r="A193" t="s">
        <v>54</v>
      </c>
      <c r="E193" s="35" t="s">
        <v>626</v>
      </c>
    </row>
    <row r="194" spans="1:16" ht="12.75">
      <c r="A194" s="25" t="s">
        <v>45</v>
      </c>
      <c s="29" t="s">
        <v>362</v>
      </c>
      <c s="29" t="s">
        <v>627</v>
      </c>
      <c s="25" t="s">
        <v>47</v>
      </c>
      <c s="30" t="s">
        <v>628</v>
      </c>
      <c s="31" t="s">
        <v>131</v>
      </c>
      <c s="32">
        <v>10.8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25.5">
      <c r="A195" s="34" t="s">
        <v>50</v>
      </c>
      <c r="E195" s="35" t="s">
        <v>629</v>
      </c>
    </row>
    <row r="196" spans="1:5" ht="25.5">
      <c r="A196" s="36" t="s">
        <v>52</v>
      </c>
      <c r="E196" s="37" t="s">
        <v>630</v>
      </c>
    </row>
    <row r="197" spans="1:5" ht="102">
      <c r="A197" t="s">
        <v>54</v>
      </c>
      <c r="E197" s="35" t="s">
        <v>631</v>
      </c>
    </row>
    <row r="198" spans="1:18" ht="12.75" customHeight="1">
      <c r="A198" s="6" t="s">
        <v>43</v>
      </c>
      <c s="6"/>
      <c s="42" t="s">
        <v>35</v>
      </c>
      <c s="6"/>
      <c s="27" t="s">
        <v>271</v>
      </c>
      <c s="6"/>
      <c s="6"/>
      <c s="6"/>
      <c s="43">
        <f>0+Q198</f>
      </c>
      <c r="O198">
        <f>0+R198</f>
      </c>
      <c r="Q198">
        <f>0+I199+I203+I207+I211+I215</f>
      </c>
      <c>
        <f>0+O199+O203+O207+O211+O215</f>
      </c>
    </row>
    <row r="199" spans="1:16" ht="12.75">
      <c r="A199" s="25" t="s">
        <v>45</v>
      </c>
      <c s="29" t="s">
        <v>367</v>
      </c>
      <c s="29" t="s">
        <v>279</v>
      </c>
      <c s="25" t="s">
        <v>47</v>
      </c>
      <c s="30" t="s">
        <v>280</v>
      </c>
      <c s="31" t="s">
        <v>178</v>
      </c>
      <c s="32">
        <v>22.9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50</v>
      </c>
      <c r="E200" s="35" t="s">
        <v>632</v>
      </c>
    </row>
    <row r="201" spans="1:5" ht="25.5">
      <c r="A201" s="36" t="s">
        <v>52</v>
      </c>
      <c r="E201" s="37" t="s">
        <v>633</v>
      </c>
    </row>
    <row r="202" spans="1:5" ht="51">
      <c r="A202" t="s">
        <v>54</v>
      </c>
      <c r="E202" s="35" t="s">
        <v>277</v>
      </c>
    </row>
    <row r="203" spans="1:16" ht="12.75">
      <c r="A203" s="25" t="s">
        <v>45</v>
      </c>
      <c s="29" t="s">
        <v>370</v>
      </c>
      <c s="29" t="s">
        <v>634</v>
      </c>
      <c s="25" t="s">
        <v>47</v>
      </c>
      <c s="30" t="s">
        <v>635</v>
      </c>
      <c s="31" t="s">
        <v>131</v>
      </c>
      <c s="32">
        <v>3.3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636</v>
      </c>
    </row>
    <row r="205" spans="1:5" ht="63.75">
      <c r="A205" s="36" t="s">
        <v>52</v>
      </c>
      <c r="E205" s="37" t="s">
        <v>637</v>
      </c>
    </row>
    <row r="206" spans="1:5" ht="140.25">
      <c r="A206" t="s">
        <v>54</v>
      </c>
      <c r="E206" s="35" t="s">
        <v>310</v>
      </c>
    </row>
    <row r="207" spans="1:16" ht="12.75">
      <c r="A207" s="25" t="s">
        <v>45</v>
      </c>
      <c s="29" t="s">
        <v>375</v>
      </c>
      <c s="29" t="s">
        <v>638</v>
      </c>
      <c s="25" t="s">
        <v>47</v>
      </c>
      <c s="30" t="s">
        <v>639</v>
      </c>
      <c s="31" t="s">
        <v>131</v>
      </c>
      <c s="32">
        <v>16.25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47</v>
      </c>
    </row>
    <row r="209" spans="1:5" ht="38.25">
      <c r="A209" s="36" t="s">
        <v>52</v>
      </c>
      <c r="E209" s="37" t="s">
        <v>640</v>
      </c>
    </row>
    <row r="210" spans="1:5" ht="140.25">
      <c r="A210" t="s">
        <v>54</v>
      </c>
      <c r="E210" s="35" t="s">
        <v>310</v>
      </c>
    </row>
    <row r="211" spans="1:16" ht="12.75">
      <c r="A211" s="25" t="s">
        <v>45</v>
      </c>
      <c s="29" t="s">
        <v>379</v>
      </c>
      <c s="29" t="s">
        <v>641</v>
      </c>
      <c s="25" t="s">
        <v>47</v>
      </c>
      <c s="30" t="s">
        <v>642</v>
      </c>
      <c s="31" t="s">
        <v>178</v>
      </c>
      <c s="32">
        <v>22.9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643</v>
      </c>
    </row>
    <row r="213" spans="1:5" ht="25.5">
      <c r="A213" s="36" t="s">
        <v>52</v>
      </c>
      <c r="E213" s="37" t="s">
        <v>633</v>
      </c>
    </row>
    <row r="214" spans="1:5" ht="153">
      <c r="A214" t="s">
        <v>54</v>
      </c>
      <c r="E214" s="35" t="s">
        <v>644</v>
      </c>
    </row>
    <row r="215" spans="1:16" ht="12.75">
      <c r="A215" s="25" t="s">
        <v>45</v>
      </c>
      <c s="29" t="s">
        <v>385</v>
      </c>
      <c s="29" t="s">
        <v>645</v>
      </c>
      <c s="25" t="s">
        <v>47</v>
      </c>
      <c s="30" t="s">
        <v>646</v>
      </c>
      <c s="31" t="s">
        <v>131</v>
      </c>
      <c s="32">
        <v>7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647</v>
      </c>
    </row>
    <row r="217" spans="1:5" ht="12.75">
      <c r="A217" s="36" t="s">
        <v>52</v>
      </c>
      <c r="E217" s="37" t="s">
        <v>648</v>
      </c>
    </row>
    <row r="218" spans="1:5" ht="127.5">
      <c r="A218" t="s">
        <v>54</v>
      </c>
      <c r="E218" s="35" t="s">
        <v>649</v>
      </c>
    </row>
    <row r="219" spans="1:18" ht="12.75" customHeight="1">
      <c r="A219" s="6" t="s">
        <v>43</v>
      </c>
      <c s="6"/>
      <c s="42" t="s">
        <v>37</v>
      </c>
      <c s="6"/>
      <c s="27" t="s">
        <v>650</v>
      </c>
      <c s="6"/>
      <c s="6"/>
      <c s="6"/>
      <c s="43">
        <f>0+Q219</f>
      </c>
      <c r="O219">
        <f>0+R219</f>
      </c>
      <c r="Q219">
        <f>0+I220</f>
      </c>
      <c>
        <f>0+O220</f>
      </c>
    </row>
    <row r="220" spans="1:16" ht="12.75">
      <c r="A220" s="25" t="s">
        <v>45</v>
      </c>
      <c s="29" t="s">
        <v>388</v>
      </c>
      <c s="29" t="s">
        <v>651</v>
      </c>
      <c s="25" t="s">
        <v>47</v>
      </c>
      <c s="30" t="s">
        <v>652</v>
      </c>
      <c s="31" t="s">
        <v>178</v>
      </c>
      <c s="32">
        <v>113.4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653</v>
      </c>
    </row>
    <row r="222" spans="1:5" ht="12.75">
      <c r="A222" s="36" t="s">
        <v>52</v>
      </c>
      <c r="E222" s="37" t="s">
        <v>654</v>
      </c>
    </row>
    <row r="223" spans="1:5" ht="25.5">
      <c r="A223" t="s">
        <v>54</v>
      </c>
      <c r="E223" s="35" t="s">
        <v>655</v>
      </c>
    </row>
    <row r="224" spans="1:18" ht="12.75" customHeight="1">
      <c r="A224" s="6" t="s">
        <v>43</v>
      </c>
      <c s="6"/>
      <c s="42" t="s">
        <v>87</v>
      </c>
      <c s="6"/>
      <c s="27" t="s">
        <v>104</v>
      </c>
      <c s="6"/>
      <c s="6"/>
      <c s="6"/>
      <c s="43">
        <f>0+Q224</f>
      </c>
      <c r="O224">
        <f>0+R224</f>
      </c>
      <c r="Q224">
        <f>0+I225+I229+I233+I237</f>
      </c>
      <c>
        <f>0+O225+O229+O233+O237</f>
      </c>
    </row>
    <row r="225" spans="1:16" ht="25.5">
      <c r="A225" s="25" t="s">
        <v>45</v>
      </c>
      <c s="29" t="s">
        <v>394</v>
      </c>
      <c s="29" t="s">
        <v>656</v>
      </c>
      <c s="25" t="s">
        <v>47</v>
      </c>
      <c s="30" t="s">
        <v>657</v>
      </c>
      <c s="31" t="s">
        <v>178</v>
      </c>
      <c s="32">
        <v>619.46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658</v>
      </c>
    </row>
    <row r="227" spans="1:5" ht="63.75">
      <c r="A227" s="36" t="s">
        <v>52</v>
      </c>
      <c r="E227" s="37" t="s">
        <v>659</v>
      </c>
    </row>
    <row r="228" spans="1:5" ht="216.75">
      <c r="A228" t="s">
        <v>54</v>
      </c>
      <c r="E228" s="35" t="s">
        <v>660</v>
      </c>
    </row>
    <row r="229" spans="1:16" ht="12.75">
      <c r="A229" s="25" t="s">
        <v>45</v>
      </c>
      <c s="29" t="s">
        <v>400</v>
      </c>
      <c s="29" t="s">
        <v>661</v>
      </c>
      <c s="25" t="s">
        <v>47</v>
      </c>
      <c s="30" t="s">
        <v>662</v>
      </c>
      <c s="31" t="s">
        <v>178</v>
      </c>
      <c s="32">
        <v>133.3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663</v>
      </c>
    </row>
    <row r="231" spans="1:5" ht="63.75">
      <c r="A231" s="36" t="s">
        <v>52</v>
      </c>
      <c r="E231" s="37" t="s">
        <v>664</v>
      </c>
    </row>
    <row r="232" spans="1:5" ht="38.25">
      <c r="A232" t="s">
        <v>54</v>
      </c>
      <c r="E232" s="35" t="s">
        <v>665</v>
      </c>
    </row>
    <row r="233" spans="1:16" ht="12.75">
      <c r="A233" s="25" t="s">
        <v>45</v>
      </c>
      <c s="29" t="s">
        <v>405</v>
      </c>
      <c s="29" t="s">
        <v>666</v>
      </c>
      <c s="25" t="s">
        <v>47</v>
      </c>
      <c s="30" t="s">
        <v>667</v>
      </c>
      <c s="31" t="s">
        <v>178</v>
      </c>
      <c s="32">
        <v>27.108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668</v>
      </c>
    </row>
    <row r="235" spans="1:5" ht="12.75">
      <c r="A235" s="36" t="s">
        <v>52</v>
      </c>
      <c r="E235" s="37" t="s">
        <v>669</v>
      </c>
    </row>
    <row r="236" spans="1:5" ht="51">
      <c r="A236" t="s">
        <v>54</v>
      </c>
      <c r="E236" s="35" t="s">
        <v>670</v>
      </c>
    </row>
    <row r="237" spans="1:16" ht="12.75">
      <c r="A237" s="25" t="s">
        <v>45</v>
      </c>
      <c s="29" t="s">
        <v>411</v>
      </c>
      <c s="29" t="s">
        <v>671</v>
      </c>
      <c s="25" t="s">
        <v>47</v>
      </c>
      <c s="30" t="s">
        <v>672</v>
      </c>
      <c s="31" t="s">
        <v>178</v>
      </c>
      <c s="32">
        <v>36.3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50</v>
      </c>
      <c r="E238" s="35" t="s">
        <v>673</v>
      </c>
    </row>
    <row r="239" spans="1:5" ht="12.75">
      <c r="A239" s="36" t="s">
        <v>52</v>
      </c>
      <c r="E239" s="37" t="s">
        <v>674</v>
      </c>
    </row>
    <row r="240" spans="1:5" ht="51">
      <c r="A240" t="s">
        <v>54</v>
      </c>
      <c r="E240" s="35" t="s">
        <v>670</v>
      </c>
    </row>
    <row r="241" spans="1:18" ht="12.75" customHeight="1">
      <c r="A241" s="6" t="s">
        <v>43</v>
      </c>
      <c s="6"/>
      <c s="42" t="s">
        <v>89</v>
      </c>
      <c s="6"/>
      <c s="27" t="s">
        <v>338</v>
      </c>
      <c s="6"/>
      <c s="6"/>
      <c s="6"/>
      <c s="43">
        <f>0+Q241</f>
      </c>
      <c r="O241">
        <f>0+R241</f>
      </c>
      <c r="Q241">
        <f>0+I242+I246+I250+I254</f>
      </c>
      <c>
        <f>0+O242+O246+O250+O254</f>
      </c>
    </row>
    <row r="242" spans="1:16" ht="12.75">
      <c r="A242" s="25" t="s">
        <v>45</v>
      </c>
      <c s="29" t="s">
        <v>417</v>
      </c>
      <c s="29" t="s">
        <v>675</v>
      </c>
      <c s="25" t="s">
        <v>47</v>
      </c>
      <c s="30" t="s">
        <v>676</v>
      </c>
      <c s="31" t="s">
        <v>151</v>
      </c>
      <c s="32">
        <v>16.5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677</v>
      </c>
    </row>
    <row r="244" spans="1:5" ht="12.75">
      <c r="A244" s="36" t="s">
        <v>52</v>
      </c>
      <c r="E244" s="37" t="s">
        <v>678</v>
      </c>
    </row>
    <row r="245" spans="1:5" ht="242.25">
      <c r="A245" t="s">
        <v>54</v>
      </c>
      <c r="E245" s="35" t="s">
        <v>679</v>
      </c>
    </row>
    <row r="246" spans="1:16" ht="12.75">
      <c r="A246" s="25" t="s">
        <v>45</v>
      </c>
      <c s="29" t="s">
        <v>423</v>
      </c>
      <c s="29" t="s">
        <v>680</v>
      </c>
      <c s="25" t="s">
        <v>47</v>
      </c>
      <c s="30" t="s">
        <v>681</v>
      </c>
      <c s="31" t="s">
        <v>151</v>
      </c>
      <c s="32">
        <v>35.3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682</v>
      </c>
    </row>
    <row r="248" spans="1:5" ht="12.75">
      <c r="A248" s="36" t="s">
        <v>52</v>
      </c>
      <c r="E248" s="37" t="s">
        <v>598</v>
      </c>
    </row>
    <row r="249" spans="1:5" ht="242.25">
      <c r="A249" t="s">
        <v>54</v>
      </c>
      <c r="E249" s="35" t="s">
        <v>679</v>
      </c>
    </row>
    <row r="250" spans="1:16" ht="12.75">
      <c r="A250" s="25" t="s">
        <v>45</v>
      </c>
      <c s="29" t="s">
        <v>428</v>
      </c>
      <c s="29" t="s">
        <v>683</v>
      </c>
      <c s="25" t="s">
        <v>47</v>
      </c>
      <c s="30" t="s">
        <v>684</v>
      </c>
      <c s="31" t="s">
        <v>151</v>
      </c>
      <c s="32">
        <v>236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12.75">
      <c r="A251" s="34" t="s">
        <v>50</v>
      </c>
      <c r="E251" s="35" t="s">
        <v>685</v>
      </c>
    </row>
    <row r="252" spans="1:5" ht="38.25">
      <c r="A252" s="36" t="s">
        <v>52</v>
      </c>
      <c r="E252" s="37" t="s">
        <v>686</v>
      </c>
    </row>
    <row r="253" spans="1:5" ht="242.25">
      <c r="A253" t="s">
        <v>54</v>
      </c>
      <c r="E253" s="35" t="s">
        <v>687</v>
      </c>
    </row>
    <row r="254" spans="1:16" ht="12.75">
      <c r="A254" s="25" t="s">
        <v>45</v>
      </c>
      <c s="29" t="s">
        <v>432</v>
      </c>
      <c s="29" t="s">
        <v>688</v>
      </c>
      <c s="25" t="s">
        <v>47</v>
      </c>
      <c s="30" t="s">
        <v>689</v>
      </c>
      <c s="31" t="s">
        <v>100</v>
      </c>
      <c s="32">
        <v>20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12.75">
      <c r="A255" s="34" t="s">
        <v>50</v>
      </c>
      <c r="E255" s="35" t="s">
        <v>47</v>
      </c>
    </row>
    <row r="256" spans="1:5" ht="12.75">
      <c r="A256" s="36" t="s">
        <v>52</v>
      </c>
      <c r="E256" s="37" t="s">
        <v>690</v>
      </c>
    </row>
    <row r="257" spans="1:5" ht="51">
      <c r="A257" t="s">
        <v>54</v>
      </c>
      <c r="E257" s="35" t="s">
        <v>691</v>
      </c>
    </row>
    <row r="258" spans="1:18" ht="12.75" customHeight="1">
      <c r="A258" s="6" t="s">
        <v>43</v>
      </c>
      <c s="6"/>
      <c s="42" t="s">
        <v>40</v>
      </c>
      <c s="6"/>
      <c s="27" t="s">
        <v>350</v>
      </c>
      <c s="6"/>
      <c s="6"/>
      <c s="6"/>
      <c s="43">
        <f>0+Q258</f>
      </c>
      <c r="O258">
        <f>0+R258</f>
      </c>
      <c r="Q258">
        <f>0+I259+I263+I267+I271+I275+I279+I283+I287+I291+I295+I299+I303+I307+I311+I315+I319+I323+I327+I331</f>
      </c>
      <c>
        <f>0+O259+O263+O267+O271+O275+O279+O283+O287+O291+O295+O299+O303+O307+O311+O315+O319+O323+O327+O331</f>
      </c>
    </row>
    <row r="259" spans="1:16" ht="12.75">
      <c r="A259" s="25" t="s">
        <v>45</v>
      </c>
      <c s="29" t="s">
        <v>692</v>
      </c>
      <c s="29" t="s">
        <v>693</v>
      </c>
      <c s="25" t="s">
        <v>47</v>
      </c>
      <c s="30" t="s">
        <v>694</v>
      </c>
      <c s="31" t="s">
        <v>151</v>
      </c>
      <c s="32">
        <v>5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50</v>
      </c>
      <c r="E260" s="35" t="s">
        <v>695</v>
      </c>
    </row>
    <row r="261" spans="1:5" ht="25.5">
      <c r="A261" s="36" t="s">
        <v>52</v>
      </c>
      <c r="E261" s="37" t="s">
        <v>696</v>
      </c>
    </row>
    <row r="262" spans="1:5" ht="63.75">
      <c r="A262" t="s">
        <v>54</v>
      </c>
      <c r="E262" s="35" t="s">
        <v>697</v>
      </c>
    </row>
    <row r="263" spans="1:16" ht="12.75">
      <c r="A263" s="25" t="s">
        <v>45</v>
      </c>
      <c s="29" t="s">
        <v>698</v>
      </c>
      <c s="29" t="s">
        <v>699</v>
      </c>
      <c s="25" t="s">
        <v>47</v>
      </c>
      <c s="30" t="s">
        <v>700</v>
      </c>
      <c s="31" t="s">
        <v>151</v>
      </c>
      <c s="32">
        <v>55.8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50</v>
      </c>
      <c r="E264" s="35" t="s">
        <v>701</v>
      </c>
    </row>
    <row r="265" spans="1:5" ht="12.75">
      <c r="A265" s="36" t="s">
        <v>52</v>
      </c>
      <c r="E265" s="37" t="s">
        <v>702</v>
      </c>
    </row>
    <row r="266" spans="1:5" ht="38.25">
      <c r="A266" t="s">
        <v>54</v>
      </c>
      <c r="E266" s="35" t="s">
        <v>703</v>
      </c>
    </row>
    <row r="267" spans="1:16" ht="12.75">
      <c r="A267" s="25" t="s">
        <v>45</v>
      </c>
      <c s="29" t="s">
        <v>704</v>
      </c>
      <c s="29" t="s">
        <v>705</v>
      </c>
      <c s="25" t="s">
        <v>47</v>
      </c>
      <c s="30" t="s">
        <v>706</v>
      </c>
      <c s="31" t="s">
        <v>151</v>
      </c>
      <c s="32">
        <v>67.9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12.75">
      <c r="A268" s="34" t="s">
        <v>50</v>
      </c>
      <c r="E268" s="35" t="s">
        <v>707</v>
      </c>
    </row>
    <row r="269" spans="1:5" ht="38.25">
      <c r="A269" s="36" t="s">
        <v>52</v>
      </c>
      <c r="E269" s="37" t="s">
        <v>708</v>
      </c>
    </row>
    <row r="270" spans="1:5" ht="76.5">
      <c r="A270" t="s">
        <v>54</v>
      </c>
      <c r="E270" s="35" t="s">
        <v>709</v>
      </c>
    </row>
    <row r="271" spans="1:16" ht="25.5">
      <c r="A271" s="25" t="s">
        <v>45</v>
      </c>
      <c s="29" t="s">
        <v>710</v>
      </c>
      <c s="29" t="s">
        <v>711</v>
      </c>
      <c s="25" t="s">
        <v>47</v>
      </c>
      <c s="30" t="s">
        <v>712</v>
      </c>
      <c s="31" t="s">
        <v>151</v>
      </c>
      <c s="32">
        <v>56.8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12.75">
      <c r="A272" s="34" t="s">
        <v>50</v>
      </c>
      <c r="E272" s="35" t="s">
        <v>713</v>
      </c>
    </row>
    <row r="273" spans="1:5" ht="12.75">
      <c r="A273" s="36" t="s">
        <v>52</v>
      </c>
      <c r="E273" s="37" t="s">
        <v>714</v>
      </c>
    </row>
    <row r="274" spans="1:5" ht="38.25">
      <c r="A274" t="s">
        <v>54</v>
      </c>
      <c r="E274" s="35" t="s">
        <v>703</v>
      </c>
    </row>
    <row r="275" spans="1:16" ht="12.75">
      <c r="A275" s="25" t="s">
        <v>45</v>
      </c>
      <c s="29" t="s">
        <v>715</v>
      </c>
      <c s="29" t="s">
        <v>716</v>
      </c>
      <c s="25" t="s">
        <v>78</v>
      </c>
      <c s="30" t="s">
        <v>717</v>
      </c>
      <c s="31" t="s">
        <v>151</v>
      </c>
      <c s="32">
        <v>58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12.75">
      <c r="A276" s="34" t="s">
        <v>50</v>
      </c>
      <c r="E276" s="35" t="s">
        <v>718</v>
      </c>
    </row>
    <row r="277" spans="1:5" ht="12.75">
      <c r="A277" s="36" t="s">
        <v>52</v>
      </c>
      <c r="E277" s="37" t="s">
        <v>719</v>
      </c>
    </row>
    <row r="278" spans="1:5" ht="114.75">
      <c r="A278" t="s">
        <v>54</v>
      </c>
      <c r="E278" s="35" t="s">
        <v>720</v>
      </c>
    </row>
    <row r="279" spans="1:16" ht="12.75">
      <c r="A279" s="25" t="s">
        <v>45</v>
      </c>
      <c s="29" t="s">
        <v>721</v>
      </c>
      <c s="29" t="s">
        <v>716</v>
      </c>
      <c s="25" t="s">
        <v>81</v>
      </c>
      <c s="30" t="s">
        <v>717</v>
      </c>
      <c s="31" t="s">
        <v>151</v>
      </c>
      <c s="32">
        <v>58</v>
      </c>
      <c s="33">
        <v>0</v>
      </c>
      <c s="33">
        <f>ROUND(ROUND(H279,2)*ROUND(G279,3),2)</f>
      </c>
      <c r="O279">
        <f>(I279*21)/100</f>
      </c>
      <c t="s">
        <v>23</v>
      </c>
    </row>
    <row r="280" spans="1:5" ht="12.75">
      <c r="A280" s="34" t="s">
        <v>50</v>
      </c>
      <c r="E280" s="35" t="s">
        <v>722</v>
      </c>
    </row>
    <row r="281" spans="1:5" ht="12.75">
      <c r="A281" s="36" t="s">
        <v>52</v>
      </c>
      <c r="E281" s="37" t="s">
        <v>723</v>
      </c>
    </row>
    <row r="282" spans="1:5" ht="114.75">
      <c r="A282" t="s">
        <v>54</v>
      </c>
      <c r="E282" s="35" t="s">
        <v>720</v>
      </c>
    </row>
    <row r="283" spans="1:16" ht="12.75">
      <c r="A283" s="25" t="s">
        <v>45</v>
      </c>
      <c s="29" t="s">
        <v>724</v>
      </c>
      <c s="29" t="s">
        <v>725</v>
      </c>
      <c s="25" t="s">
        <v>47</v>
      </c>
      <c s="30" t="s">
        <v>726</v>
      </c>
      <c s="31" t="s">
        <v>100</v>
      </c>
      <c s="32">
        <v>6</v>
      </c>
      <c s="33">
        <v>0</v>
      </c>
      <c s="33">
        <f>ROUND(ROUND(H283,2)*ROUND(G283,3),2)</f>
      </c>
      <c r="O283">
        <f>(I283*21)/100</f>
      </c>
      <c t="s">
        <v>23</v>
      </c>
    </row>
    <row r="284" spans="1:5" ht="12.75">
      <c r="A284" s="34" t="s">
        <v>50</v>
      </c>
      <c r="E284" s="35" t="s">
        <v>727</v>
      </c>
    </row>
    <row r="285" spans="1:5" ht="51">
      <c r="A285" s="36" t="s">
        <v>52</v>
      </c>
      <c r="E285" s="37" t="s">
        <v>728</v>
      </c>
    </row>
    <row r="286" spans="1:5" ht="38.25">
      <c r="A286" t="s">
        <v>54</v>
      </c>
      <c r="E286" s="35" t="s">
        <v>729</v>
      </c>
    </row>
    <row r="287" spans="1:16" ht="12.75">
      <c r="A287" s="25" t="s">
        <v>45</v>
      </c>
      <c s="29" t="s">
        <v>730</v>
      </c>
      <c s="29" t="s">
        <v>731</v>
      </c>
      <c s="25" t="s">
        <v>47</v>
      </c>
      <c s="30" t="s">
        <v>732</v>
      </c>
      <c s="31" t="s">
        <v>100</v>
      </c>
      <c s="32">
        <v>2</v>
      </c>
      <c s="33">
        <v>0</v>
      </c>
      <c s="33">
        <f>ROUND(ROUND(H287,2)*ROUND(G287,3),2)</f>
      </c>
      <c r="O287">
        <f>(I287*21)/100</f>
      </c>
      <c t="s">
        <v>23</v>
      </c>
    </row>
    <row r="288" spans="1:5" ht="12.75">
      <c r="A288" s="34" t="s">
        <v>50</v>
      </c>
      <c r="E288" s="35" t="s">
        <v>47</v>
      </c>
    </row>
    <row r="289" spans="1:5" ht="12.75">
      <c r="A289" s="36" t="s">
        <v>52</v>
      </c>
      <c r="E289" s="37" t="s">
        <v>102</v>
      </c>
    </row>
    <row r="290" spans="1:5" ht="38.25">
      <c r="A290" t="s">
        <v>54</v>
      </c>
      <c r="E290" s="35" t="s">
        <v>733</v>
      </c>
    </row>
    <row r="291" spans="1:16" ht="12.75">
      <c r="A291" s="25" t="s">
        <v>45</v>
      </c>
      <c s="29" t="s">
        <v>734</v>
      </c>
      <c s="29" t="s">
        <v>735</v>
      </c>
      <c s="25" t="s">
        <v>47</v>
      </c>
      <c s="30" t="s">
        <v>736</v>
      </c>
      <c s="31" t="s">
        <v>151</v>
      </c>
      <c s="32">
        <v>21.7</v>
      </c>
      <c s="33">
        <v>0</v>
      </c>
      <c s="33">
        <f>ROUND(ROUND(H291,2)*ROUND(G291,3),2)</f>
      </c>
      <c r="O291">
        <f>(I291*21)/100</f>
      </c>
      <c t="s">
        <v>23</v>
      </c>
    </row>
    <row r="292" spans="1:5" ht="12.75">
      <c r="A292" s="34" t="s">
        <v>50</v>
      </c>
      <c r="E292" s="35" t="s">
        <v>737</v>
      </c>
    </row>
    <row r="293" spans="1:5" ht="25.5">
      <c r="A293" s="36" t="s">
        <v>52</v>
      </c>
      <c r="E293" s="37" t="s">
        <v>738</v>
      </c>
    </row>
    <row r="294" spans="1:5" ht="38.25">
      <c r="A294" t="s">
        <v>54</v>
      </c>
      <c r="E294" s="35" t="s">
        <v>739</v>
      </c>
    </row>
    <row r="295" spans="1:16" ht="12.75">
      <c r="A295" s="25" t="s">
        <v>45</v>
      </c>
      <c s="29" t="s">
        <v>740</v>
      </c>
      <c s="29" t="s">
        <v>741</v>
      </c>
      <c s="25" t="s">
        <v>47</v>
      </c>
      <c s="30" t="s">
        <v>742</v>
      </c>
      <c s="31" t="s">
        <v>151</v>
      </c>
      <c s="32">
        <v>15.3</v>
      </c>
      <c s="33">
        <v>0</v>
      </c>
      <c s="33">
        <f>ROUND(ROUND(H295,2)*ROUND(G295,3),2)</f>
      </c>
      <c r="O295">
        <f>(I295*21)/100</f>
      </c>
      <c t="s">
        <v>23</v>
      </c>
    </row>
    <row r="296" spans="1:5" ht="12.75">
      <c r="A296" s="34" t="s">
        <v>50</v>
      </c>
      <c r="E296" s="35" t="s">
        <v>743</v>
      </c>
    </row>
    <row r="297" spans="1:5" ht="12.75">
      <c r="A297" s="36" t="s">
        <v>52</v>
      </c>
      <c r="E297" s="37" t="s">
        <v>744</v>
      </c>
    </row>
    <row r="298" spans="1:5" ht="38.25">
      <c r="A298" t="s">
        <v>54</v>
      </c>
      <c r="E298" s="35" t="s">
        <v>739</v>
      </c>
    </row>
    <row r="299" spans="1:16" ht="12.75">
      <c r="A299" s="25" t="s">
        <v>45</v>
      </c>
      <c s="29" t="s">
        <v>745</v>
      </c>
      <c s="29" t="s">
        <v>746</v>
      </c>
      <c s="25" t="s">
        <v>47</v>
      </c>
      <c s="30" t="s">
        <v>747</v>
      </c>
      <c s="31" t="s">
        <v>100</v>
      </c>
      <c s="32">
        <v>2</v>
      </c>
      <c s="33">
        <v>0</v>
      </c>
      <c s="33">
        <f>ROUND(ROUND(H299,2)*ROUND(G299,3),2)</f>
      </c>
      <c r="O299">
        <f>(I299*21)/100</f>
      </c>
      <c t="s">
        <v>23</v>
      </c>
    </row>
    <row r="300" spans="1:5" ht="12.75">
      <c r="A300" s="34" t="s">
        <v>50</v>
      </c>
      <c r="E300" s="35" t="s">
        <v>47</v>
      </c>
    </row>
    <row r="301" spans="1:5" ht="25.5">
      <c r="A301" s="36" t="s">
        <v>52</v>
      </c>
      <c r="E301" s="37" t="s">
        <v>748</v>
      </c>
    </row>
    <row r="302" spans="1:5" ht="280.5">
      <c r="A302" t="s">
        <v>54</v>
      </c>
      <c r="E302" s="35" t="s">
        <v>749</v>
      </c>
    </row>
    <row r="303" spans="1:16" ht="12.75">
      <c r="A303" s="25" t="s">
        <v>45</v>
      </c>
      <c s="29" t="s">
        <v>750</v>
      </c>
      <c s="29" t="s">
        <v>751</v>
      </c>
      <c s="25" t="s">
        <v>47</v>
      </c>
      <c s="30" t="s">
        <v>752</v>
      </c>
      <c s="31" t="s">
        <v>100</v>
      </c>
      <c s="32">
        <v>22</v>
      </c>
      <c s="33">
        <v>0</v>
      </c>
      <c s="33">
        <f>ROUND(ROUND(H303,2)*ROUND(G303,3),2)</f>
      </c>
      <c r="O303">
        <f>(I303*21)/100</f>
      </c>
      <c t="s">
        <v>23</v>
      </c>
    </row>
    <row r="304" spans="1:5" ht="12.75">
      <c r="A304" s="34" t="s">
        <v>50</v>
      </c>
      <c r="E304" s="35" t="s">
        <v>47</v>
      </c>
    </row>
    <row r="305" spans="1:5" ht="25.5">
      <c r="A305" s="36" t="s">
        <v>52</v>
      </c>
      <c r="E305" s="37" t="s">
        <v>753</v>
      </c>
    </row>
    <row r="306" spans="1:5" ht="280.5">
      <c r="A306" t="s">
        <v>54</v>
      </c>
      <c r="E306" s="35" t="s">
        <v>754</v>
      </c>
    </row>
    <row r="307" spans="1:16" ht="12.75">
      <c r="A307" s="25" t="s">
        <v>45</v>
      </c>
      <c s="29" t="s">
        <v>755</v>
      </c>
      <c s="29" t="s">
        <v>756</v>
      </c>
      <c s="25" t="s">
        <v>47</v>
      </c>
      <c s="30" t="s">
        <v>757</v>
      </c>
      <c s="31" t="s">
        <v>178</v>
      </c>
      <c s="32">
        <v>410</v>
      </c>
      <c s="33">
        <v>0</v>
      </c>
      <c s="33">
        <f>ROUND(ROUND(H307,2)*ROUND(G307,3),2)</f>
      </c>
      <c r="O307">
        <f>(I307*21)/100</f>
      </c>
      <c t="s">
        <v>23</v>
      </c>
    </row>
    <row r="308" spans="1:5" ht="12.75">
      <c r="A308" s="34" t="s">
        <v>50</v>
      </c>
      <c r="E308" s="35" t="s">
        <v>758</v>
      </c>
    </row>
    <row r="309" spans="1:5" ht="25.5">
      <c r="A309" s="36" t="s">
        <v>52</v>
      </c>
      <c r="E309" s="37" t="s">
        <v>759</v>
      </c>
    </row>
    <row r="310" spans="1:5" ht="25.5">
      <c r="A310" t="s">
        <v>54</v>
      </c>
      <c r="E310" s="35" t="s">
        <v>760</v>
      </c>
    </row>
    <row r="311" spans="1:16" ht="12.75">
      <c r="A311" s="25" t="s">
        <v>45</v>
      </c>
      <c s="29" t="s">
        <v>761</v>
      </c>
      <c s="29" t="s">
        <v>762</v>
      </c>
      <c s="25" t="s">
        <v>47</v>
      </c>
      <c s="30" t="s">
        <v>763</v>
      </c>
      <c s="31" t="s">
        <v>178</v>
      </c>
      <c s="32">
        <v>1254</v>
      </c>
      <c s="33">
        <v>0</v>
      </c>
      <c s="33">
        <f>ROUND(ROUND(H311,2)*ROUND(G311,3),2)</f>
      </c>
      <c r="O311">
        <f>(I311*21)/100</f>
      </c>
      <c t="s">
        <v>23</v>
      </c>
    </row>
    <row r="312" spans="1:5" ht="12.75">
      <c r="A312" s="34" t="s">
        <v>50</v>
      </c>
      <c r="E312" s="35" t="s">
        <v>764</v>
      </c>
    </row>
    <row r="313" spans="1:5" ht="12.75">
      <c r="A313" s="36" t="s">
        <v>52</v>
      </c>
      <c r="E313" s="37" t="s">
        <v>765</v>
      </c>
    </row>
    <row r="314" spans="1:5" ht="25.5">
      <c r="A314" t="s">
        <v>54</v>
      </c>
      <c r="E314" s="35" t="s">
        <v>760</v>
      </c>
    </row>
    <row r="315" spans="1:16" ht="12.75">
      <c r="A315" s="25" t="s">
        <v>45</v>
      </c>
      <c s="29" t="s">
        <v>766</v>
      </c>
      <c s="29" t="s">
        <v>767</v>
      </c>
      <c s="25" t="s">
        <v>47</v>
      </c>
      <c s="30" t="s">
        <v>768</v>
      </c>
      <c s="31" t="s">
        <v>131</v>
      </c>
      <c s="32">
        <v>450.8</v>
      </c>
      <c s="33">
        <v>0</v>
      </c>
      <c s="33">
        <f>ROUND(ROUND(H315,2)*ROUND(G315,3),2)</f>
      </c>
      <c r="O315">
        <f>(I315*21)/100</f>
      </c>
      <c t="s">
        <v>23</v>
      </c>
    </row>
    <row r="316" spans="1:5" ht="12.75">
      <c r="A316" s="34" t="s">
        <v>50</v>
      </c>
      <c r="E316" s="35" t="s">
        <v>769</v>
      </c>
    </row>
    <row r="317" spans="1:5" ht="25.5">
      <c r="A317" s="36" t="s">
        <v>52</v>
      </c>
      <c r="E317" s="37" t="s">
        <v>770</v>
      </c>
    </row>
    <row r="318" spans="1:5" ht="102">
      <c r="A318" t="s">
        <v>54</v>
      </c>
      <c r="E318" s="35" t="s">
        <v>427</v>
      </c>
    </row>
    <row r="319" spans="1:16" ht="12.75">
      <c r="A319" s="25" t="s">
        <v>45</v>
      </c>
      <c s="29" t="s">
        <v>771</v>
      </c>
      <c s="29" t="s">
        <v>424</v>
      </c>
      <c s="25" t="s">
        <v>47</v>
      </c>
      <c s="30" t="s">
        <v>425</v>
      </c>
      <c s="31" t="s">
        <v>131</v>
      </c>
      <c s="32">
        <v>80.3</v>
      </c>
      <c s="33">
        <v>0</v>
      </c>
      <c s="33">
        <f>ROUND(ROUND(H319,2)*ROUND(G319,3),2)</f>
      </c>
      <c r="O319">
        <f>(I319*21)/100</f>
      </c>
      <c t="s">
        <v>23</v>
      </c>
    </row>
    <row r="320" spans="1:5" ht="12.75">
      <c r="A320" s="34" t="s">
        <v>50</v>
      </c>
      <c r="E320" s="35" t="s">
        <v>772</v>
      </c>
    </row>
    <row r="321" spans="1:5" ht="51">
      <c r="A321" s="36" t="s">
        <v>52</v>
      </c>
      <c r="E321" s="37" t="s">
        <v>773</v>
      </c>
    </row>
    <row r="322" spans="1:5" ht="102">
      <c r="A322" t="s">
        <v>54</v>
      </c>
      <c r="E322" s="35" t="s">
        <v>427</v>
      </c>
    </row>
    <row r="323" spans="1:16" ht="12.75">
      <c r="A323" s="25" t="s">
        <v>45</v>
      </c>
      <c s="29" t="s">
        <v>774</v>
      </c>
      <c s="29" t="s">
        <v>775</v>
      </c>
      <c s="25" t="s">
        <v>78</v>
      </c>
      <c s="30" t="s">
        <v>776</v>
      </c>
      <c s="31" t="s">
        <v>131</v>
      </c>
      <c s="32">
        <v>216.273</v>
      </c>
      <c s="33">
        <v>0</v>
      </c>
      <c s="33">
        <f>ROUND(ROUND(H323,2)*ROUND(G323,3),2)</f>
      </c>
      <c r="O323">
        <f>(I323*21)/100</f>
      </c>
      <c t="s">
        <v>23</v>
      </c>
    </row>
    <row r="324" spans="1:5" ht="12.75">
      <c r="A324" s="34" t="s">
        <v>50</v>
      </c>
      <c r="E324" s="35" t="s">
        <v>777</v>
      </c>
    </row>
    <row r="325" spans="1:5" ht="89.25">
      <c r="A325" s="36" t="s">
        <v>52</v>
      </c>
      <c r="E325" s="37" t="s">
        <v>778</v>
      </c>
    </row>
    <row r="326" spans="1:5" ht="102">
      <c r="A326" t="s">
        <v>54</v>
      </c>
      <c r="E326" s="35" t="s">
        <v>427</v>
      </c>
    </row>
    <row r="327" spans="1:16" ht="12.75">
      <c r="A327" s="25" t="s">
        <v>45</v>
      </c>
      <c s="29" t="s">
        <v>779</v>
      </c>
      <c s="29" t="s">
        <v>775</v>
      </c>
      <c s="25" t="s">
        <v>81</v>
      </c>
      <c s="30" t="s">
        <v>776</v>
      </c>
      <c s="31" t="s">
        <v>131</v>
      </c>
      <c s="32">
        <v>550</v>
      </c>
      <c s="33">
        <v>0</v>
      </c>
      <c s="33">
        <f>ROUND(ROUND(H327,2)*ROUND(G327,3),2)</f>
      </c>
      <c r="O327">
        <f>(I327*21)/100</f>
      </c>
      <c t="s">
        <v>23</v>
      </c>
    </row>
    <row r="328" spans="1:5" ht="12.75">
      <c r="A328" s="34" t="s">
        <v>50</v>
      </c>
      <c r="E328" s="35" t="s">
        <v>780</v>
      </c>
    </row>
    <row r="329" spans="1:5" ht="51">
      <c r="A329" s="36" t="s">
        <v>52</v>
      </c>
      <c r="E329" s="37" t="s">
        <v>781</v>
      </c>
    </row>
    <row r="330" spans="1:5" ht="102">
      <c r="A330" t="s">
        <v>54</v>
      </c>
      <c r="E330" s="35" t="s">
        <v>427</v>
      </c>
    </row>
    <row r="331" spans="1:16" ht="12.75">
      <c r="A331" s="25" t="s">
        <v>45</v>
      </c>
      <c s="29" t="s">
        <v>782</v>
      </c>
      <c s="29" t="s">
        <v>783</v>
      </c>
      <c s="25" t="s">
        <v>47</v>
      </c>
      <c s="30" t="s">
        <v>784</v>
      </c>
      <c s="31" t="s">
        <v>178</v>
      </c>
      <c s="32">
        <v>410</v>
      </c>
      <c s="33">
        <v>0</v>
      </c>
      <c s="33">
        <f>ROUND(ROUND(H331,2)*ROUND(G331,3),2)</f>
      </c>
      <c r="O331">
        <f>(I331*21)/100</f>
      </c>
      <c t="s">
        <v>23</v>
      </c>
    </row>
    <row r="332" spans="1:5" ht="12.75">
      <c r="A332" s="34" t="s">
        <v>50</v>
      </c>
      <c r="E332" s="35" t="s">
        <v>47</v>
      </c>
    </row>
    <row r="333" spans="1:5" ht="12.75">
      <c r="A333" s="36" t="s">
        <v>52</v>
      </c>
      <c r="E333" s="37" t="s">
        <v>785</v>
      </c>
    </row>
    <row r="334" spans="1:5" ht="89.25">
      <c r="A334" t="s">
        <v>54</v>
      </c>
      <c r="E334" s="35" t="s">
        <v>786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0+O9+O22+O27+O32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787</v>
      </c>
      <c s="38">
        <f>0+I9+I22+I27+I32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62</v>
      </c>
      <c s="1"/>
      <c s="14" t="s">
        <v>63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787</v>
      </c>
      <c s="6"/>
      <c s="18" t="s">
        <v>788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5" t="s">
        <v>45</v>
      </c>
      <c s="29" t="s">
        <v>29</v>
      </c>
      <c s="29" t="s">
        <v>117</v>
      </c>
      <c s="25" t="s">
        <v>78</v>
      </c>
      <c s="30" t="s">
        <v>118</v>
      </c>
      <c s="31" t="s">
        <v>119</v>
      </c>
      <c s="32">
        <v>18.81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12.75">
      <c r="A12" s="36" t="s">
        <v>52</v>
      </c>
      <c r="E12" s="37" t="s">
        <v>789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790</v>
      </c>
    </row>
    <row r="16" spans="1:5" ht="12.75">
      <c r="A16" s="36" t="s">
        <v>52</v>
      </c>
      <c r="E16" s="37" t="s">
        <v>68</v>
      </c>
    </row>
    <row r="17" spans="1:5" ht="12.75">
      <c r="A17" t="s">
        <v>54</v>
      </c>
      <c r="E17" s="35" t="s">
        <v>55</v>
      </c>
    </row>
    <row r="18" spans="1:16" ht="12.75">
      <c r="A18" s="25" t="s">
        <v>45</v>
      </c>
      <c s="29" t="s">
        <v>22</v>
      </c>
      <c s="29" t="s">
        <v>791</v>
      </c>
      <c s="25" t="s">
        <v>47</v>
      </c>
      <c s="30" t="s">
        <v>792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793</v>
      </c>
    </row>
    <row r="20" spans="1:5" ht="25.5">
      <c r="A20" s="36" t="s">
        <v>52</v>
      </c>
      <c r="E20" s="37" t="s">
        <v>794</v>
      </c>
    </row>
    <row r="21" spans="1:5" ht="12.75">
      <c r="A21" t="s">
        <v>54</v>
      </c>
      <c r="E21" s="35" t="s">
        <v>795</v>
      </c>
    </row>
    <row r="22" spans="1:18" ht="12.75" customHeight="1">
      <c r="A22" s="6" t="s">
        <v>43</v>
      </c>
      <c s="6"/>
      <c s="42" t="s">
        <v>29</v>
      </c>
      <c s="6"/>
      <c s="27" t="s">
        <v>135</v>
      </c>
      <c s="6"/>
      <c s="6"/>
      <c s="6"/>
      <c s="43">
        <f>0+Q22</f>
      </c>
      <c r="O22">
        <f>0+R22</f>
      </c>
      <c r="Q22">
        <f>0+I23</f>
      </c>
      <c>
        <f>0+O23</f>
      </c>
    </row>
    <row r="23" spans="1:16" ht="25.5">
      <c r="A23" s="25" t="s">
        <v>45</v>
      </c>
      <c s="29" t="s">
        <v>33</v>
      </c>
      <c s="29" t="s">
        <v>796</v>
      </c>
      <c s="25" t="s">
        <v>47</v>
      </c>
      <c s="30" t="s">
        <v>797</v>
      </c>
      <c s="31" t="s">
        <v>131</v>
      </c>
      <c s="32">
        <v>24.75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798</v>
      </c>
    </row>
    <row r="25" spans="1:5" ht="76.5">
      <c r="A25" s="36" t="s">
        <v>52</v>
      </c>
      <c r="E25" s="37" t="s">
        <v>799</v>
      </c>
    </row>
    <row r="26" spans="1:5" ht="63.75">
      <c r="A26" t="s">
        <v>54</v>
      </c>
      <c r="E26" s="35" t="s">
        <v>140</v>
      </c>
    </row>
    <row r="27" spans="1:18" ht="12.75" customHeight="1">
      <c r="A27" s="6" t="s">
        <v>43</v>
      </c>
      <c s="6"/>
      <c s="42" t="s">
        <v>23</v>
      </c>
      <c s="6"/>
      <c s="27" t="s">
        <v>233</v>
      </c>
      <c s="6"/>
      <c s="6"/>
      <c s="6"/>
      <c s="43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241</v>
      </c>
      <c s="25" t="s">
        <v>47</v>
      </c>
      <c s="30" t="s">
        <v>242</v>
      </c>
      <c s="31" t="s">
        <v>178</v>
      </c>
      <c s="32">
        <v>118.8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800</v>
      </c>
    </row>
    <row r="30" spans="1:5" ht="51">
      <c r="A30" s="36" t="s">
        <v>52</v>
      </c>
      <c r="E30" s="37" t="s">
        <v>801</v>
      </c>
    </row>
    <row r="31" spans="1:5" ht="51">
      <c r="A31" t="s">
        <v>54</v>
      </c>
      <c r="E31" s="35" t="s">
        <v>244</v>
      </c>
    </row>
    <row r="32" spans="1:18" ht="12.75" customHeight="1">
      <c r="A32" s="6" t="s">
        <v>43</v>
      </c>
      <c s="6"/>
      <c s="42" t="s">
        <v>35</v>
      </c>
      <c s="6"/>
      <c s="27" t="s">
        <v>271</v>
      </c>
      <c s="6"/>
      <c s="6"/>
      <c s="6"/>
      <c s="43">
        <f>0+Q32</f>
      </c>
      <c r="O32">
        <f>0+R32</f>
      </c>
      <c r="Q32">
        <f>0+I33+I37</f>
      </c>
      <c>
        <f>0+O33+O37</f>
      </c>
    </row>
    <row r="33" spans="1:16" ht="12.75">
      <c r="A33" s="25" t="s">
        <v>45</v>
      </c>
      <c s="29" t="s">
        <v>37</v>
      </c>
      <c s="29" t="s">
        <v>273</v>
      </c>
      <c s="25" t="s">
        <v>47</v>
      </c>
      <c s="30" t="s">
        <v>274</v>
      </c>
      <c s="31" t="s">
        <v>131</v>
      </c>
      <c s="32">
        <v>9.9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802</v>
      </c>
    </row>
    <row r="35" spans="1:5" ht="51">
      <c r="A35" s="36" t="s">
        <v>52</v>
      </c>
      <c r="E35" s="37" t="s">
        <v>803</v>
      </c>
    </row>
    <row r="36" spans="1:5" ht="51">
      <c r="A36" t="s">
        <v>54</v>
      </c>
      <c r="E36" s="35" t="s">
        <v>277</v>
      </c>
    </row>
    <row r="37" spans="1:16" ht="12.75">
      <c r="A37" s="25" t="s">
        <v>45</v>
      </c>
      <c s="29" t="s">
        <v>87</v>
      </c>
      <c s="29" t="s">
        <v>804</v>
      </c>
      <c s="25" t="s">
        <v>47</v>
      </c>
      <c s="30" t="s">
        <v>805</v>
      </c>
      <c s="31" t="s">
        <v>178</v>
      </c>
      <c s="32">
        <v>99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806</v>
      </c>
    </row>
    <row r="39" spans="1:5" ht="51">
      <c r="A39" s="36" t="s">
        <v>52</v>
      </c>
      <c r="E39" s="37" t="s">
        <v>807</v>
      </c>
    </row>
    <row r="40" spans="1:5" ht="153">
      <c r="A40" t="s">
        <v>54</v>
      </c>
      <c r="E40" s="35" t="s">
        <v>808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0+O9+O30+O99+O108+O117+O142+O167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809</v>
      </c>
      <c s="38">
        <f>0+I9+I30+I99+I108+I117+I142+I167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62</v>
      </c>
      <c s="1"/>
      <c s="14" t="s">
        <v>63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809</v>
      </c>
      <c s="6"/>
      <c s="18" t="s">
        <v>810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5" t="s">
        <v>45</v>
      </c>
      <c s="29" t="s">
        <v>29</v>
      </c>
      <c s="29" t="s">
        <v>117</v>
      </c>
      <c s="25" t="s">
        <v>78</v>
      </c>
      <c s="30" t="s">
        <v>118</v>
      </c>
      <c s="31" t="s">
        <v>119</v>
      </c>
      <c s="32">
        <v>351.98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38.25">
      <c r="A12" s="36" t="s">
        <v>52</v>
      </c>
      <c r="E12" s="37" t="s">
        <v>811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125</v>
      </c>
      <c s="25" t="s">
        <v>47</v>
      </c>
      <c s="30" t="s">
        <v>126</v>
      </c>
      <c s="31" t="s">
        <v>119</v>
      </c>
      <c s="32">
        <v>251.94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127</v>
      </c>
    </row>
    <row r="16" spans="1:5" ht="12.75">
      <c r="A16" s="36" t="s">
        <v>52</v>
      </c>
      <c r="E16" s="37" t="s">
        <v>812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813</v>
      </c>
      <c s="25" t="s">
        <v>814</v>
      </c>
      <c s="30" t="s">
        <v>815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63.75">
      <c r="A19" s="34" t="s">
        <v>50</v>
      </c>
      <c r="E19" s="35" t="s">
        <v>816</v>
      </c>
    </row>
    <row r="20" spans="1:5" ht="12.75">
      <c r="A20" s="36" t="s">
        <v>52</v>
      </c>
      <c r="E20" s="37" t="s">
        <v>68</v>
      </c>
    </row>
    <row r="21" spans="1:5" ht="12.75">
      <c r="A21" t="s">
        <v>54</v>
      </c>
      <c r="E21" s="35" t="s">
        <v>55</v>
      </c>
    </row>
    <row r="22" spans="1:16" ht="12.75">
      <c r="A22" s="25" t="s">
        <v>45</v>
      </c>
      <c s="29" t="s">
        <v>33</v>
      </c>
      <c s="29" t="s">
        <v>817</v>
      </c>
      <c s="25" t="s">
        <v>814</v>
      </c>
      <c s="30" t="s">
        <v>818</v>
      </c>
      <c s="31" t="s">
        <v>178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55</v>
      </c>
    </row>
    <row r="26" spans="1:16" ht="12.75">
      <c r="A26" s="25" t="s">
        <v>45</v>
      </c>
      <c s="29" t="s">
        <v>35</v>
      </c>
      <c s="29" t="s">
        <v>448</v>
      </c>
      <c s="25" t="s">
        <v>47</v>
      </c>
      <c s="30" t="s">
        <v>449</v>
      </c>
      <c s="31" t="s">
        <v>100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819</v>
      </c>
    </row>
    <row r="28" spans="1:5" ht="12.75">
      <c r="A28" s="36" t="s">
        <v>52</v>
      </c>
      <c r="E28" s="37" t="s">
        <v>68</v>
      </c>
    </row>
    <row r="29" spans="1:5" ht="51">
      <c r="A29" t="s">
        <v>54</v>
      </c>
      <c r="E29" s="35" t="s">
        <v>450</v>
      </c>
    </row>
    <row r="30" spans="1:18" ht="12.75" customHeight="1">
      <c r="A30" s="6" t="s">
        <v>43</v>
      </c>
      <c s="6"/>
      <c s="42" t="s">
        <v>29</v>
      </c>
      <c s="6"/>
      <c s="27" t="s">
        <v>135</v>
      </c>
      <c s="6"/>
      <c s="6"/>
      <c s="6"/>
      <c s="43">
        <f>0+Q30</f>
      </c>
      <c r="O30">
        <f>0+R30</f>
      </c>
      <c r="Q30">
        <f>0+I31+I35+I39+I43+I47+I51+I55+I59+I63+I67+I71+I75+I79+I83+I87+I91+I95</f>
      </c>
      <c>
        <f>0+O31+O35+O39+O43+O47+O51+O55+O59+O63+O67+O71+O75+O79+O83+O87+O91+O95</f>
      </c>
    </row>
    <row r="31" spans="1:16" ht="12.75">
      <c r="A31" s="25" t="s">
        <v>45</v>
      </c>
      <c s="29" t="s">
        <v>37</v>
      </c>
      <c s="29" t="s">
        <v>820</v>
      </c>
      <c s="25" t="s">
        <v>47</v>
      </c>
      <c s="30" t="s">
        <v>821</v>
      </c>
      <c s="31" t="s">
        <v>178</v>
      </c>
      <c s="32">
        <v>375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822</v>
      </c>
    </row>
    <row r="33" spans="1:5" ht="25.5">
      <c r="A33" s="36" t="s">
        <v>52</v>
      </c>
      <c r="E33" s="37" t="s">
        <v>823</v>
      </c>
    </row>
    <row r="34" spans="1:5" ht="38.25">
      <c r="A34" t="s">
        <v>54</v>
      </c>
      <c r="E34" s="35" t="s">
        <v>824</v>
      </c>
    </row>
    <row r="35" spans="1:16" ht="12.75">
      <c r="A35" s="25" t="s">
        <v>45</v>
      </c>
      <c s="29" t="s">
        <v>87</v>
      </c>
      <c s="29" t="s">
        <v>825</v>
      </c>
      <c s="25" t="s">
        <v>47</v>
      </c>
      <c s="30" t="s">
        <v>826</v>
      </c>
      <c s="31" t="s">
        <v>100</v>
      </c>
      <c s="32">
        <v>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827</v>
      </c>
    </row>
    <row r="37" spans="1:5" ht="25.5">
      <c r="A37" s="36" t="s">
        <v>52</v>
      </c>
      <c r="E37" s="37" t="s">
        <v>828</v>
      </c>
    </row>
    <row r="38" spans="1:5" ht="165.75">
      <c r="A38" t="s">
        <v>54</v>
      </c>
      <c r="E38" s="35" t="s">
        <v>829</v>
      </c>
    </row>
    <row r="39" spans="1:16" ht="25.5">
      <c r="A39" s="25" t="s">
        <v>45</v>
      </c>
      <c s="29" t="s">
        <v>89</v>
      </c>
      <c s="29" t="s">
        <v>830</v>
      </c>
      <c s="25" t="s">
        <v>47</v>
      </c>
      <c s="30" t="s">
        <v>831</v>
      </c>
      <c s="31" t="s">
        <v>131</v>
      </c>
      <c s="32">
        <v>50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832</v>
      </c>
    </row>
    <row r="41" spans="1:5" ht="12.75">
      <c r="A41" s="36" t="s">
        <v>52</v>
      </c>
      <c r="E41" s="37" t="s">
        <v>833</v>
      </c>
    </row>
    <row r="42" spans="1:5" ht="63.75">
      <c r="A42" t="s">
        <v>54</v>
      </c>
      <c r="E42" s="35" t="s">
        <v>834</v>
      </c>
    </row>
    <row r="43" spans="1:16" ht="25.5">
      <c r="A43" s="25" t="s">
        <v>45</v>
      </c>
      <c s="29" t="s">
        <v>40</v>
      </c>
      <c s="29" t="s">
        <v>796</v>
      </c>
      <c s="25" t="s">
        <v>47</v>
      </c>
      <c s="30" t="s">
        <v>797</v>
      </c>
      <c s="31" t="s">
        <v>131</v>
      </c>
      <c s="32">
        <v>216.6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798</v>
      </c>
    </row>
    <row r="45" spans="1:5" ht="76.5">
      <c r="A45" s="36" t="s">
        <v>52</v>
      </c>
      <c r="E45" s="37" t="s">
        <v>835</v>
      </c>
    </row>
    <row r="46" spans="1:5" ht="63.75">
      <c r="A46" t="s">
        <v>54</v>
      </c>
      <c r="E46" s="35" t="s">
        <v>140</v>
      </c>
    </row>
    <row r="47" spans="1:16" ht="25.5">
      <c r="A47" s="25" t="s">
        <v>45</v>
      </c>
      <c s="29" t="s">
        <v>42</v>
      </c>
      <c s="29" t="s">
        <v>836</v>
      </c>
      <c s="25" t="s">
        <v>47</v>
      </c>
      <c s="30" t="s">
        <v>837</v>
      </c>
      <c s="31" t="s">
        <v>131</v>
      </c>
      <c s="32">
        <v>41.239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38.25">
      <c r="A48" s="34" t="s">
        <v>50</v>
      </c>
      <c r="E48" s="35" t="s">
        <v>838</v>
      </c>
    </row>
    <row r="49" spans="1:5" ht="25.5">
      <c r="A49" s="36" t="s">
        <v>52</v>
      </c>
      <c r="E49" s="37" t="s">
        <v>839</v>
      </c>
    </row>
    <row r="50" spans="1:5" ht="63.75">
      <c r="A50" t="s">
        <v>54</v>
      </c>
      <c r="E50" s="35" t="s">
        <v>140</v>
      </c>
    </row>
    <row r="51" spans="1:16" ht="12.75">
      <c r="A51" s="25" t="s">
        <v>45</v>
      </c>
      <c s="29" t="s">
        <v>105</v>
      </c>
      <c s="29" t="s">
        <v>158</v>
      </c>
      <c s="25" t="s">
        <v>47</v>
      </c>
      <c s="30" t="s">
        <v>159</v>
      </c>
      <c s="31" t="s">
        <v>151</v>
      </c>
      <c s="32">
        <v>50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840</v>
      </c>
    </row>
    <row r="53" spans="1:5" ht="25.5">
      <c r="A53" s="36" t="s">
        <v>52</v>
      </c>
      <c r="E53" s="37" t="s">
        <v>841</v>
      </c>
    </row>
    <row r="54" spans="1:5" ht="25.5">
      <c r="A54" t="s">
        <v>54</v>
      </c>
      <c r="E54" s="35" t="s">
        <v>162</v>
      </c>
    </row>
    <row r="55" spans="1:16" ht="12.75">
      <c r="A55" s="25" t="s">
        <v>45</v>
      </c>
      <c s="29" t="s">
        <v>110</v>
      </c>
      <c s="29" t="s">
        <v>842</v>
      </c>
      <c s="25" t="s">
        <v>814</v>
      </c>
      <c s="30" t="s">
        <v>843</v>
      </c>
      <c s="31" t="s">
        <v>151</v>
      </c>
      <c s="32">
        <v>90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76.5">
      <c r="A56" s="34" t="s">
        <v>50</v>
      </c>
      <c r="E56" s="35" t="s">
        <v>844</v>
      </c>
    </row>
    <row r="57" spans="1:5" ht="12.75">
      <c r="A57" s="36" t="s">
        <v>52</v>
      </c>
      <c r="E57" s="37" t="s">
        <v>845</v>
      </c>
    </row>
    <row r="58" spans="1:5" ht="38.25">
      <c r="A58" t="s">
        <v>54</v>
      </c>
      <c r="E58" s="35" t="s">
        <v>846</v>
      </c>
    </row>
    <row r="59" spans="1:16" ht="12.75">
      <c r="A59" s="25" t="s">
        <v>45</v>
      </c>
      <c s="29" t="s">
        <v>173</v>
      </c>
      <c s="29" t="s">
        <v>847</v>
      </c>
      <c s="25" t="s">
        <v>47</v>
      </c>
      <c s="30" t="s">
        <v>848</v>
      </c>
      <c s="31" t="s">
        <v>131</v>
      </c>
      <c s="32">
        <v>188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849</v>
      </c>
    </row>
    <row r="61" spans="1:5" ht="38.25">
      <c r="A61" s="36" t="s">
        <v>52</v>
      </c>
      <c r="E61" s="37" t="s">
        <v>850</v>
      </c>
    </row>
    <row r="62" spans="1:5" ht="25.5">
      <c r="A62" t="s">
        <v>54</v>
      </c>
      <c r="E62" s="35" t="s">
        <v>851</v>
      </c>
    </row>
    <row r="63" spans="1:16" ht="12.75">
      <c r="A63" s="25" t="s">
        <v>45</v>
      </c>
      <c s="29" t="s">
        <v>175</v>
      </c>
      <c s="29" t="s">
        <v>163</v>
      </c>
      <c s="25" t="s">
        <v>78</v>
      </c>
      <c s="30" t="s">
        <v>164</v>
      </c>
      <c s="31" t="s">
        <v>131</v>
      </c>
      <c s="32">
        <v>132.6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852</v>
      </c>
    </row>
    <row r="65" spans="1:5" ht="63.75">
      <c r="A65" s="36" t="s">
        <v>52</v>
      </c>
      <c r="E65" s="37" t="s">
        <v>853</v>
      </c>
    </row>
    <row r="66" spans="1:5" ht="382.5">
      <c r="A66" t="s">
        <v>54</v>
      </c>
      <c r="E66" s="35" t="s">
        <v>167</v>
      </c>
    </row>
    <row r="67" spans="1:16" ht="12.75">
      <c r="A67" s="25" t="s">
        <v>45</v>
      </c>
      <c s="29" t="s">
        <v>182</v>
      </c>
      <c s="29" t="s">
        <v>163</v>
      </c>
      <c s="25" t="s">
        <v>81</v>
      </c>
      <c s="30" t="s">
        <v>164</v>
      </c>
      <c s="31" t="s">
        <v>131</v>
      </c>
      <c s="32">
        <v>33.15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854</v>
      </c>
    </row>
    <row r="69" spans="1:5" ht="114.75">
      <c r="A69" s="36" t="s">
        <v>52</v>
      </c>
      <c r="E69" s="37" t="s">
        <v>855</v>
      </c>
    </row>
    <row r="70" spans="1:5" ht="382.5">
      <c r="A70" t="s">
        <v>54</v>
      </c>
      <c r="E70" s="35" t="s">
        <v>167</v>
      </c>
    </row>
    <row r="71" spans="1:16" ht="12.75">
      <c r="A71" s="25" t="s">
        <v>45</v>
      </c>
      <c s="29" t="s">
        <v>188</v>
      </c>
      <c s="29" t="s">
        <v>168</v>
      </c>
      <c s="25" t="s">
        <v>47</v>
      </c>
      <c s="30" t="s">
        <v>169</v>
      </c>
      <c s="31" t="s">
        <v>131</v>
      </c>
      <c s="32">
        <v>188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856</v>
      </c>
    </row>
    <row r="73" spans="1:5" ht="12.75">
      <c r="A73" s="36" t="s">
        <v>52</v>
      </c>
      <c r="E73" s="37" t="s">
        <v>857</v>
      </c>
    </row>
    <row r="74" spans="1:5" ht="318.75">
      <c r="A74" t="s">
        <v>54</v>
      </c>
      <c r="E74" s="35" t="s">
        <v>172</v>
      </c>
    </row>
    <row r="75" spans="1:16" ht="12.75">
      <c r="A75" s="25" t="s">
        <v>45</v>
      </c>
      <c s="29" t="s">
        <v>192</v>
      </c>
      <c s="29" t="s">
        <v>858</v>
      </c>
      <c s="25" t="s">
        <v>47</v>
      </c>
      <c s="30" t="s">
        <v>859</v>
      </c>
      <c s="31" t="s">
        <v>151</v>
      </c>
      <c s="32">
        <v>80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860</v>
      </c>
    </row>
    <row r="77" spans="1:5" ht="25.5">
      <c r="A77" s="36" t="s">
        <v>52</v>
      </c>
      <c r="E77" s="37" t="s">
        <v>861</v>
      </c>
    </row>
    <row r="78" spans="1:5" ht="63.75">
      <c r="A78" t="s">
        <v>54</v>
      </c>
      <c r="E78" s="35" t="s">
        <v>181</v>
      </c>
    </row>
    <row r="79" spans="1:16" ht="12.75">
      <c r="A79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131</v>
      </c>
      <c s="32">
        <v>188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862</v>
      </c>
    </row>
    <row r="81" spans="1:5" ht="12.75">
      <c r="A81" s="36" t="s">
        <v>52</v>
      </c>
      <c r="E81" s="37" t="s">
        <v>863</v>
      </c>
    </row>
    <row r="82" spans="1:5" ht="191.25">
      <c r="A82" t="s">
        <v>54</v>
      </c>
      <c r="E82" s="35" t="s">
        <v>864</v>
      </c>
    </row>
    <row r="83" spans="1:16" ht="12.75">
      <c r="A83" s="25" t="s">
        <v>45</v>
      </c>
      <c s="29" t="s">
        <v>204</v>
      </c>
      <c s="29" t="s">
        <v>468</v>
      </c>
      <c s="25" t="s">
        <v>47</v>
      </c>
      <c s="30" t="s">
        <v>469</v>
      </c>
      <c s="31" t="s">
        <v>131</v>
      </c>
      <c s="32">
        <v>72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865</v>
      </c>
    </row>
    <row r="85" spans="1:5" ht="51">
      <c r="A85" s="36" t="s">
        <v>52</v>
      </c>
      <c r="E85" s="37" t="s">
        <v>866</v>
      </c>
    </row>
    <row r="86" spans="1:5" ht="293.25">
      <c r="A86" t="s">
        <v>54</v>
      </c>
      <c r="E86" s="35" t="s">
        <v>472</v>
      </c>
    </row>
    <row r="87" spans="1:16" ht="12.75">
      <c r="A87" s="25" t="s">
        <v>45</v>
      </c>
      <c s="29" t="s">
        <v>210</v>
      </c>
      <c s="29" t="s">
        <v>223</v>
      </c>
      <c s="25" t="s">
        <v>47</v>
      </c>
      <c s="30" t="s">
        <v>224</v>
      </c>
      <c s="31" t="s">
        <v>178</v>
      </c>
      <c s="32">
        <v>682.8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114.75">
      <c r="A89" s="36" t="s">
        <v>52</v>
      </c>
      <c r="E89" s="37" t="s">
        <v>867</v>
      </c>
    </row>
    <row r="90" spans="1:5" ht="38.25">
      <c r="A90" t="s">
        <v>54</v>
      </c>
      <c r="E90" s="35" t="s">
        <v>226</v>
      </c>
    </row>
    <row r="91" spans="1:16" ht="12.75">
      <c r="A91" s="25" t="s">
        <v>45</v>
      </c>
      <c s="29" t="s">
        <v>216</v>
      </c>
      <c s="29" t="s">
        <v>868</v>
      </c>
      <c s="25" t="s">
        <v>47</v>
      </c>
      <c s="30" t="s">
        <v>869</v>
      </c>
      <c s="31" t="s">
        <v>131</v>
      </c>
      <c s="32">
        <v>188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870</v>
      </c>
    </row>
    <row r="93" spans="1:5" ht="38.25">
      <c r="A93" s="36" t="s">
        <v>52</v>
      </c>
      <c r="E93" s="37" t="s">
        <v>850</v>
      </c>
    </row>
    <row r="94" spans="1:5" ht="38.25">
      <c r="A94" t="s">
        <v>54</v>
      </c>
      <c r="E94" s="35" t="s">
        <v>871</v>
      </c>
    </row>
    <row r="95" spans="1:16" ht="12.75">
      <c r="A95" s="25" t="s">
        <v>45</v>
      </c>
      <c s="29" t="s">
        <v>222</v>
      </c>
      <c s="29" t="s">
        <v>872</v>
      </c>
      <c s="25" t="s">
        <v>47</v>
      </c>
      <c s="30" t="s">
        <v>873</v>
      </c>
      <c s="31" t="s">
        <v>178</v>
      </c>
      <c s="32">
        <v>940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874</v>
      </c>
    </row>
    <row r="97" spans="1:5" ht="25.5">
      <c r="A97" s="36" t="s">
        <v>52</v>
      </c>
      <c r="E97" s="37" t="s">
        <v>875</v>
      </c>
    </row>
    <row r="98" spans="1:5" ht="38.25">
      <c r="A98" t="s">
        <v>54</v>
      </c>
      <c r="E98" s="35" t="s">
        <v>876</v>
      </c>
    </row>
    <row r="99" spans="1:18" ht="12.75" customHeight="1">
      <c r="A99" s="6" t="s">
        <v>43</v>
      </c>
      <c s="6"/>
      <c s="42" t="s">
        <v>23</v>
      </c>
      <c s="6"/>
      <c s="27" t="s">
        <v>233</v>
      </c>
      <c s="6"/>
      <c s="6"/>
      <c s="6"/>
      <c s="43">
        <f>0+Q99</f>
      </c>
      <c r="O99">
        <f>0+R99</f>
      </c>
      <c r="Q99">
        <f>0+I100+I104</f>
      </c>
      <c>
        <f>0+O100+O104</f>
      </c>
    </row>
    <row r="100" spans="1:16" ht="12.75">
      <c r="A100" s="25" t="s">
        <v>45</v>
      </c>
      <c s="29" t="s">
        <v>227</v>
      </c>
      <c s="29" t="s">
        <v>241</v>
      </c>
      <c s="25" t="s">
        <v>47</v>
      </c>
      <c s="30" t="s">
        <v>242</v>
      </c>
      <c s="31" t="s">
        <v>178</v>
      </c>
      <c s="32">
        <v>580.95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877</v>
      </c>
    </row>
    <row r="102" spans="1:5" ht="76.5">
      <c r="A102" s="36" t="s">
        <v>52</v>
      </c>
      <c r="E102" s="37" t="s">
        <v>878</v>
      </c>
    </row>
    <row r="103" spans="1:5" ht="51">
      <c r="A103" t="s">
        <v>54</v>
      </c>
      <c r="E103" s="35" t="s">
        <v>244</v>
      </c>
    </row>
    <row r="104" spans="1:16" ht="12.75">
      <c r="A104" s="25" t="s">
        <v>45</v>
      </c>
      <c s="29" t="s">
        <v>234</v>
      </c>
      <c s="29" t="s">
        <v>879</v>
      </c>
      <c s="25" t="s">
        <v>47</v>
      </c>
      <c s="30" t="s">
        <v>880</v>
      </c>
      <c s="31" t="s">
        <v>131</v>
      </c>
      <c s="32">
        <v>61.595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881</v>
      </c>
    </row>
    <row r="106" spans="1:5" ht="51">
      <c r="A106" s="36" t="s">
        <v>52</v>
      </c>
      <c r="E106" s="37" t="s">
        <v>882</v>
      </c>
    </row>
    <row r="107" spans="1:5" ht="229.5">
      <c r="A107" t="s">
        <v>54</v>
      </c>
      <c r="E107" s="35" t="s">
        <v>883</v>
      </c>
    </row>
    <row r="108" spans="1:18" ht="12.75" customHeight="1">
      <c r="A108" s="6" t="s">
        <v>43</v>
      </c>
      <c s="6"/>
      <c s="42" t="s">
        <v>22</v>
      </c>
      <c s="6"/>
      <c s="27" t="s">
        <v>251</v>
      </c>
      <c s="6"/>
      <c s="6"/>
      <c s="6"/>
      <c s="43">
        <f>0+Q108</f>
      </c>
      <c r="O108">
        <f>0+R108</f>
      </c>
      <c r="Q108">
        <f>0+I109+I113</f>
      </c>
      <c>
        <f>0+O109+O113</f>
      </c>
    </row>
    <row r="109" spans="1:16" ht="12.75">
      <c r="A109" s="25" t="s">
        <v>45</v>
      </c>
      <c s="29" t="s">
        <v>240</v>
      </c>
      <c s="29" t="s">
        <v>884</v>
      </c>
      <c s="25" t="s">
        <v>47</v>
      </c>
      <c s="30" t="s">
        <v>885</v>
      </c>
      <c s="31" t="s">
        <v>131</v>
      </c>
      <c s="32">
        <v>169.2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886</v>
      </c>
    </row>
    <row r="111" spans="1:5" ht="38.25">
      <c r="A111" s="36" t="s">
        <v>52</v>
      </c>
      <c r="E111" s="37" t="s">
        <v>887</v>
      </c>
    </row>
    <row r="112" spans="1:5" ht="51">
      <c r="A112" t="s">
        <v>54</v>
      </c>
      <c r="E112" s="35" t="s">
        <v>888</v>
      </c>
    </row>
    <row r="113" spans="1:16" ht="12.75">
      <c r="A113" s="25" t="s">
        <v>45</v>
      </c>
      <c s="29" t="s">
        <v>245</v>
      </c>
      <c s="29" t="s">
        <v>889</v>
      </c>
      <c s="25" t="s">
        <v>47</v>
      </c>
      <c s="30" t="s">
        <v>890</v>
      </c>
      <c s="31" t="s">
        <v>119</v>
      </c>
      <c s="32">
        <v>16.94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38.25">
      <c r="A114" s="34" t="s">
        <v>50</v>
      </c>
      <c r="E114" s="35" t="s">
        <v>891</v>
      </c>
    </row>
    <row r="115" spans="1:5" ht="25.5">
      <c r="A115" s="36" t="s">
        <v>52</v>
      </c>
      <c r="E115" s="37" t="s">
        <v>892</v>
      </c>
    </row>
    <row r="116" spans="1:5" ht="409.5">
      <c r="A116" t="s">
        <v>54</v>
      </c>
      <c r="E116" s="35" t="s">
        <v>893</v>
      </c>
    </row>
    <row r="117" spans="1:18" ht="12.75" customHeight="1">
      <c r="A117" s="6" t="s">
        <v>43</v>
      </c>
      <c s="6"/>
      <c s="42" t="s">
        <v>33</v>
      </c>
      <c s="6"/>
      <c s="27" t="s">
        <v>259</v>
      </c>
      <c s="6"/>
      <c s="6"/>
      <c s="6"/>
      <c s="43">
        <f>0+Q117</f>
      </c>
      <c r="O117">
        <f>0+R117</f>
      </c>
      <c r="Q117">
        <f>0+I118+I122+I126+I130+I134+I138</f>
      </c>
      <c>
        <f>0+O118+O122+O126+O130+O134+O138</f>
      </c>
    </row>
    <row r="118" spans="1:16" ht="12.75">
      <c r="A118" s="25" t="s">
        <v>45</v>
      </c>
      <c s="29" t="s">
        <v>252</v>
      </c>
      <c s="29" t="s">
        <v>267</v>
      </c>
      <c s="25" t="s">
        <v>47</v>
      </c>
      <c s="30" t="s">
        <v>268</v>
      </c>
      <c s="31" t="s">
        <v>131</v>
      </c>
      <c s="32">
        <v>18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894</v>
      </c>
    </row>
    <row r="120" spans="1:5" ht="63.75">
      <c r="A120" s="36" t="s">
        <v>52</v>
      </c>
      <c r="E120" s="37" t="s">
        <v>895</v>
      </c>
    </row>
    <row r="121" spans="1:5" ht="38.25">
      <c r="A121" t="s">
        <v>54</v>
      </c>
      <c r="E121" s="35" t="s">
        <v>250</v>
      </c>
    </row>
    <row r="122" spans="1:16" ht="12.75">
      <c r="A122" s="25" t="s">
        <v>45</v>
      </c>
      <c s="29" t="s">
        <v>260</v>
      </c>
      <c s="29" t="s">
        <v>610</v>
      </c>
      <c s="25" t="s">
        <v>47</v>
      </c>
      <c s="30" t="s">
        <v>611</v>
      </c>
      <c s="31" t="s">
        <v>131</v>
      </c>
      <c s="32">
        <v>64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25.5">
      <c r="A123" s="34" t="s">
        <v>50</v>
      </c>
      <c r="E123" s="35" t="s">
        <v>896</v>
      </c>
    </row>
    <row r="124" spans="1:5" ht="25.5">
      <c r="A124" s="36" t="s">
        <v>52</v>
      </c>
      <c r="E124" s="37" t="s">
        <v>897</v>
      </c>
    </row>
    <row r="125" spans="1:5" ht="395.25">
      <c r="A125" t="s">
        <v>54</v>
      </c>
      <c r="E125" s="35" t="s">
        <v>562</v>
      </c>
    </row>
    <row r="126" spans="1:16" ht="25.5">
      <c r="A126" s="25" t="s">
        <v>45</v>
      </c>
      <c s="29" t="s">
        <v>266</v>
      </c>
      <c s="29" t="s">
        <v>618</v>
      </c>
      <c s="25" t="s">
        <v>78</v>
      </c>
      <c s="30" t="s">
        <v>619</v>
      </c>
      <c s="31" t="s">
        <v>131</v>
      </c>
      <c s="32">
        <v>30.6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898</v>
      </c>
    </row>
    <row r="128" spans="1:5" ht="63.75">
      <c r="A128" s="36" t="s">
        <v>52</v>
      </c>
      <c r="E128" s="37" t="s">
        <v>899</v>
      </c>
    </row>
    <row r="129" spans="1:5" ht="38.25">
      <c r="A129" t="s">
        <v>54</v>
      </c>
      <c r="E129" s="35" t="s">
        <v>250</v>
      </c>
    </row>
    <row r="130" spans="1:16" ht="25.5">
      <c r="A130" s="25" t="s">
        <v>45</v>
      </c>
      <c s="29" t="s">
        <v>272</v>
      </c>
      <c s="29" t="s">
        <v>618</v>
      </c>
      <c s="25" t="s">
        <v>81</v>
      </c>
      <c s="30" t="s">
        <v>619</v>
      </c>
      <c s="31" t="s">
        <v>131</v>
      </c>
      <c s="32">
        <v>34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900</v>
      </c>
    </row>
    <row r="132" spans="1:5" ht="89.25">
      <c r="A132" s="36" t="s">
        <v>52</v>
      </c>
      <c r="E132" s="37" t="s">
        <v>901</v>
      </c>
    </row>
    <row r="133" spans="1:5" ht="38.25">
      <c r="A133" t="s">
        <v>54</v>
      </c>
      <c r="E133" s="35" t="s">
        <v>250</v>
      </c>
    </row>
    <row r="134" spans="1:16" ht="12.75">
      <c r="A134" s="25" t="s">
        <v>45</v>
      </c>
      <c s="29" t="s">
        <v>278</v>
      </c>
      <c s="29" t="s">
        <v>622</v>
      </c>
      <c s="25" t="s">
        <v>47</v>
      </c>
      <c s="30" t="s">
        <v>623</v>
      </c>
      <c s="31" t="s">
        <v>131</v>
      </c>
      <c s="32">
        <v>24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38.25">
      <c r="A135" s="34" t="s">
        <v>50</v>
      </c>
      <c r="E135" s="35" t="s">
        <v>902</v>
      </c>
    </row>
    <row r="136" spans="1:5" ht="38.25">
      <c r="A136" s="36" t="s">
        <v>52</v>
      </c>
      <c r="E136" s="37" t="s">
        <v>903</v>
      </c>
    </row>
    <row r="137" spans="1:5" ht="51">
      <c r="A137" t="s">
        <v>54</v>
      </c>
      <c r="E137" s="35" t="s">
        <v>626</v>
      </c>
    </row>
    <row r="138" spans="1:16" ht="12.75">
      <c r="A138" s="25" t="s">
        <v>45</v>
      </c>
      <c s="29" t="s">
        <v>283</v>
      </c>
      <c s="29" t="s">
        <v>904</v>
      </c>
      <c s="25" t="s">
        <v>47</v>
      </c>
      <c s="30" t="s">
        <v>905</v>
      </c>
      <c s="31" t="s">
        <v>131</v>
      </c>
      <c s="32">
        <v>50.4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25.5">
      <c r="A139" s="34" t="s">
        <v>50</v>
      </c>
      <c r="E139" s="35" t="s">
        <v>906</v>
      </c>
    </row>
    <row r="140" spans="1:5" ht="38.25">
      <c r="A140" s="36" t="s">
        <v>52</v>
      </c>
      <c r="E140" s="37" t="s">
        <v>907</v>
      </c>
    </row>
    <row r="141" spans="1:5" ht="51">
      <c r="A141" t="s">
        <v>54</v>
      </c>
      <c r="E141" s="35" t="s">
        <v>908</v>
      </c>
    </row>
    <row r="142" spans="1:18" ht="12.75" customHeight="1">
      <c r="A142" s="6" t="s">
        <v>43</v>
      </c>
      <c s="6"/>
      <c s="42" t="s">
        <v>35</v>
      </c>
      <c s="6"/>
      <c s="27" t="s">
        <v>271</v>
      </c>
      <c s="6"/>
      <c s="6"/>
      <c s="6"/>
      <c s="43">
        <f>0+Q142</f>
      </c>
      <c r="O142">
        <f>0+R142</f>
      </c>
      <c r="Q142">
        <f>0+I143+I147+I151+I155+I159+I163</f>
      </c>
      <c>
        <f>0+O143+O147+O151+O155+O159+O163</f>
      </c>
    </row>
    <row r="143" spans="1:16" ht="12.75">
      <c r="A143" s="25" t="s">
        <v>45</v>
      </c>
      <c s="29" t="s">
        <v>288</v>
      </c>
      <c s="29" t="s">
        <v>273</v>
      </c>
      <c s="25" t="s">
        <v>47</v>
      </c>
      <c s="30" t="s">
        <v>274</v>
      </c>
      <c s="31" t="s">
        <v>131</v>
      </c>
      <c s="32">
        <v>148.2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25.5">
      <c r="A144" s="34" t="s">
        <v>50</v>
      </c>
      <c r="E144" s="35" t="s">
        <v>909</v>
      </c>
    </row>
    <row r="145" spans="1:5" ht="63.75">
      <c r="A145" s="36" t="s">
        <v>52</v>
      </c>
      <c r="E145" s="37" t="s">
        <v>910</v>
      </c>
    </row>
    <row r="146" spans="1:5" ht="51">
      <c r="A146" t="s">
        <v>54</v>
      </c>
      <c r="E146" s="35" t="s">
        <v>277</v>
      </c>
    </row>
    <row r="147" spans="1:16" ht="12.75">
      <c r="A147" s="25" t="s">
        <v>45</v>
      </c>
      <c s="29" t="s">
        <v>294</v>
      </c>
      <c s="29" t="s">
        <v>911</v>
      </c>
      <c s="25" t="s">
        <v>47</v>
      </c>
      <c s="30" t="s">
        <v>912</v>
      </c>
      <c s="31" t="s">
        <v>178</v>
      </c>
      <c s="32">
        <v>296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913</v>
      </c>
    </row>
    <row r="149" spans="1:5" ht="51">
      <c r="A149" s="36" t="s">
        <v>52</v>
      </c>
      <c r="E149" s="37" t="s">
        <v>914</v>
      </c>
    </row>
    <row r="150" spans="1:5" ht="38.25">
      <c r="A150" t="s">
        <v>54</v>
      </c>
      <c r="E150" s="35" t="s">
        <v>287</v>
      </c>
    </row>
    <row r="151" spans="1:16" ht="12.75">
      <c r="A151" s="25" t="s">
        <v>45</v>
      </c>
      <c s="29" t="s">
        <v>299</v>
      </c>
      <c s="29" t="s">
        <v>295</v>
      </c>
      <c s="25" t="s">
        <v>47</v>
      </c>
      <c s="30" t="s">
        <v>296</v>
      </c>
      <c s="31" t="s">
        <v>178</v>
      </c>
      <c s="32">
        <v>326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47</v>
      </c>
    </row>
    <row r="153" spans="1:5" ht="12.75">
      <c r="A153" s="36" t="s">
        <v>52</v>
      </c>
      <c r="E153" s="37" t="s">
        <v>915</v>
      </c>
    </row>
    <row r="154" spans="1:5" ht="51">
      <c r="A154" t="s">
        <v>54</v>
      </c>
      <c r="E154" s="35" t="s">
        <v>293</v>
      </c>
    </row>
    <row r="155" spans="1:16" ht="12.75">
      <c r="A155" s="25" t="s">
        <v>45</v>
      </c>
      <c s="29" t="s">
        <v>305</v>
      </c>
      <c s="29" t="s">
        <v>916</v>
      </c>
      <c s="25" t="s">
        <v>47</v>
      </c>
      <c s="30" t="s">
        <v>917</v>
      </c>
      <c s="31" t="s">
        <v>178</v>
      </c>
      <c s="32">
        <v>326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918</v>
      </c>
    </row>
    <row r="157" spans="1:5" ht="25.5">
      <c r="A157" s="36" t="s">
        <v>52</v>
      </c>
      <c r="E157" s="37" t="s">
        <v>919</v>
      </c>
    </row>
    <row r="158" spans="1:5" ht="140.25">
      <c r="A158" t="s">
        <v>54</v>
      </c>
      <c r="E158" s="35" t="s">
        <v>310</v>
      </c>
    </row>
    <row r="159" spans="1:16" ht="12.75">
      <c r="A159" s="25" t="s">
        <v>45</v>
      </c>
      <c s="29" t="s">
        <v>311</v>
      </c>
      <c s="29" t="s">
        <v>920</v>
      </c>
      <c s="25" t="s">
        <v>47</v>
      </c>
      <c s="30" t="s">
        <v>921</v>
      </c>
      <c s="31" t="s">
        <v>178</v>
      </c>
      <c s="32">
        <v>374.9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922</v>
      </c>
    </row>
    <row r="161" spans="1:5" ht="38.25">
      <c r="A161" s="36" t="s">
        <v>52</v>
      </c>
      <c r="E161" s="37" t="s">
        <v>923</v>
      </c>
    </row>
    <row r="162" spans="1:5" ht="140.25">
      <c r="A162" t="s">
        <v>54</v>
      </c>
      <c r="E162" s="35" t="s">
        <v>310</v>
      </c>
    </row>
    <row r="163" spans="1:16" ht="12.75">
      <c r="A163" s="25" t="s">
        <v>45</v>
      </c>
      <c s="29" t="s">
        <v>316</v>
      </c>
      <c s="29" t="s">
        <v>804</v>
      </c>
      <c s="25" t="s">
        <v>47</v>
      </c>
      <c s="30" t="s">
        <v>805</v>
      </c>
      <c s="31" t="s">
        <v>178</v>
      </c>
      <c s="32">
        <v>456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25.5">
      <c r="A164" s="34" t="s">
        <v>50</v>
      </c>
      <c r="E164" s="35" t="s">
        <v>924</v>
      </c>
    </row>
    <row r="165" spans="1:5" ht="51">
      <c r="A165" s="36" t="s">
        <v>52</v>
      </c>
      <c r="E165" s="37" t="s">
        <v>925</v>
      </c>
    </row>
    <row r="166" spans="1:5" ht="153">
      <c r="A166" t="s">
        <v>54</v>
      </c>
      <c r="E166" s="35" t="s">
        <v>808</v>
      </c>
    </row>
    <row r="167" spans="1:18" ht="12.75" customHeight="1">
      <c r="A167" s="6" t="s">
        <v>43</v>
      </c>
      <c s="6"/>
      <c s="42" t="s">
        <v>40</v>
      </c>
      <c s="6"/>
      <c s="27" t="s">
        <v>350</v>
      </c>
      <c s="6"/>
      <c s="6"/>
      <c s="6"/>
      <c s="43">
        <f>0+Q167</f>
      </c>
      <c r="O167">
        <f>0+R167</f>
      </c>
      <c r="Q167">
        <f>0+I168+I172+I176+I180+I184+I188+I192+I196+I200+I204+I208+I212+I216+I220+I224+I228+I232+I236+I240+I244+I248+I252+I256</f>
      </c>
      <c>
        <f>0+O168+O172+O176+O180+O184+O188+O192+O196+O200+O204+O208+O212+O216+O220+O224+O228+O232+O236+O240+O244+O248+O252+O256</f>
      </c>
    </row>
    <row r="168" spans="1:16" ht="12.75">
      <c r="A168" s="25" t="s">
        <v>45</v>
      </c>
      <c s="29" t="s">
        <v>321</v>
      </c>
      <c s="29" t="s">
        <v>926</v>
      </c>
      <c s="25" t="s">
        <v>814</v>
      </c>
      <c s="30" t="s">
        <v>927</v>
      </c>
      <c s="31" t="s">
        <v>151</v>
      </c>
      <c s="32">
        <v>40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928</v>
      </c>
    </row>
    <row r="170" spans="1:5" ht="51">
      <c r="A170" s="36" t="s">
        <v>52</v>
      </c>
      <c r="E170" s="37" t="s">
        <v>929</v>
      </c>
    </row>
    <row r="171" spans="1:5" ht="76.5">
      <c r="A171" t="s">
        <v>54</v>
      </c>
      <c r="E171" s="35" t="s">
        <v>930</v>
      </c>
    </row>
    <row r="172" spans="1:16" ht="12.75">
      <c r="A172" s="25" t="s">
        <v>45</v>
      </c>
      <c s="29" t="s">
        <v>326</v>
      </c>
      <c s="29" t="s">
        <v>931</v>
      </c>
      <c s="25" t="s">
        <v>47</v>
      </c>
      <c s="30" t="s">
        <v>932</v>
      </c>
      <c s="31" t="s">
        <v>151</v>
      </c>
      <c s="32">
        <v>40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51">
      <c r="A174" s="36" t="s">
        <v>52</v>
      </c>
      <c r="E174" s="37" t="s">
        <v>929</v>
      </c>
    </row>
    <row r="175" spans="1:5" ht="38.25">
      <c r="A175" t="s">
        <v>54</v>
      </c>
      <c r="E175" s="35" t="s">
        <v>703</v>
      </c>
    </row>
    <row r="176" spans="1:16" ht="25.5">
      <c r="A176" s="25" t="s">
        <v>45</v>
      </c>
      <c s="29" t="s">
        <v>332</v>
      </c>
      <c s="29" t="s">
        <v>933</v>
      </c>
      <c s="25" t="s">
        <v>814</v>
      </c>
      <c s="30" t="s">
        <v>934</v>
      </c>
      <c s="31" t="s">
        <v>100</v>
      </c>
      <c s="32">
        <v>30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928</v>
      </c>
    </row>
    <row r="178" spans="1:5" ht="63.75">
      <c r="A178" s="36" t="s">
        <v>52</v>
      </c>
      <c r="E178" s="37" t="s">
        <v>935</v>
      </c>
    </row>
    <row r="179" spans="1:5" ht="38.25">
      <c r="A179" t="s">
        <v>54</v>
      </c>
      <c r="E179" s="35" t="s">
        <v>936</v>
      </c>
    </row>
    <row r="180" spans="1:16" ht="12.75">
      <c r="A180" s="25" t="s">
        <v>45</v>
      </c>
      <c s="29" t="s">
        <v>339</v>
      </c>
      <c s="29" t="s">
        <v>371</v>
      </c>
      <c s="25" t="s">
        <v>47</v>
      </c>
      <c s="30" t="s">
        <v>372</v>
      </c>
      <c s="31" t="s">
        <v>100</v>
      </c>
      <c s="32">
        <v>30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47</v>
      </c>
    </row>
    <row r="182" spans="1:5" ht="63.75">
      <c r="A182" s="36" t="s">
        <v>52</v>
      </c>
      <c r="E182" s="37" t="s">
        <v>937</v>
      </c>
    </row>
    <row r="183" spans="1:5" ht="25.5">
      <c r="A183" t="s">
        <v>54</v>
      </c>
      <c r="E183" s="35" t="s">
        <v>374</v>
      </c>
    </row>
    <row r="184" spans="1:16" ht="12.75">
      <c r="A184" s="25" t="s">
        <v>45</v>
      </c>
      <c s="29" t="s">
        <v>345</v>
      </c>
      <c s="29" t="s">
        <v>938</v>
      </c>
      <c s="25" t="s">
        <v>814</v>
      </c>
      <c s="30" t="s">
        <v>939</v>
      </c>
      <c s="31" t="s">
        <v>100</v>
      </c>
      <c s="32">
        <v>8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25.5">
      <c r="A185" s="34" t="s">
        <v>50</v>
      </c>
      <c r="E185" s="35" t="s">
        <v>940</v>
      </c>
    </row>
    <row r="186" spans="1:5" ht="63.75">
      <c r="A186" s="36" t="s">
        <v>52</v>
      </c>
      <c r="E186" s="37" t="s">
        <v>941</v>
      </c>
    </row>
    <row r="187" spans="1:5" ht="38.25">
      <c r="A187" t="s">
        <v>54</v>
      </c>
      <c r="E187" s="35" t="s">
        <v>942</v>
      </c>
    </row>
    <row r="188" spans="1:16" ht="12.75">
      <c r="A188" s="25" t="s">
        <v>45</v>
      </c>
      <c s="29" t="s">
        <v>351</v>
      </c>
      <c s="29" t="s">
        <v>943</v>
      </c>
      <c s="25" t="s">
        <v>47</v>
      </c>
      <c s="30" t="s">
        <v>944</v>
      </c>
      <c s="31" t="s">
        <v>100</v>
      </c>
      <c s="32">
        <v>8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47</v>
      </c>
    </row>
    <row r="190" spans="1:5" ht="63.75">
      <c r="A190" s="36" t="s">
        <v>52</v>
      </c>
      <c r="E190" s="37" t="s">
        <v>945</v>
      </c>
    </row>
    <row r="191" spans="1:5" ht="25.5">
      <c r="A191" t="s">
        <v>54</v>
      </c>
      <c r="E191" s="35" t="s">
        <v>374</v>
      </c>
    </row>
    <row r="192" spans="1:16" ht="12.75">
      <c r="A192" s="25" t="s">
        <v>45</v>
      </c>
      <c s="29" t="s">
        <v>356</v>
      </c>
      <c s="29" t="s">
        <v>946</v>
      </c>
      <c s="25" t="s">
        <v>47</v>
      </c>
      <c s="30" t="s">
        <v>947</v>
      </c>
      <c s="31" t="s">
        <v>178</v>
      </c>
      <c s="32">
        <v>42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47</v>
      </c>
    </row>
    <row r="194" spans="1:5" ht="38.25">
      <c r="A194" s="36" t="s">
        <v>52</v>
      </c>
      <c r="E194" s="37" t="s">
        <v>948</v>
      </c>
    </row>
    <row r="195" spans="1:5" ht="38.25">
      <c r="A195" t="s">
        <v>54</v>
      </c>
      <c r="E195" s="35" t="s">
        <v>949</v>
      </c>
    </row>
    <row r="196" spans="1:16" ht="12.75">
      <c r="A196" s="25" t="s">
        <v>45</v>
      </c>
      <c s="29" t="s">
        <v>362</v>
      </c>
      <c s="29" t="s">
        <v>950</v>
      </c>
      <c s="25" t="s">
        <v>47</v>
      </c>
      <c s="30" t="s">
        <v>951</v>
      </c>
      <c s="31" t="s">
        <v>178</v>
      </c>
      <c s="32">
        <v>14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47</v>
      </c>
    </row>
    <row r="198" spans="1:5" ht="25.5">
      <c r="A198" s="36" t="s">
        <v>52</v>
      </c>
      <c r="E198" s="37" t="s">
        <v>952</v>
      </c>
    </row>
    <row r="199" spans="1:5" ht="25.5">
      <c r="A199" t="s">
        <v>54</v>
      </c>
      <c r="E199" s="35" t="s">
        <v>953</v>
      </c>
    </row>
    <row r="200" spans="1:16" ht="12.75">
      <c r="A200" s="25" t="s">
        <v>45</v>
      </c>
      <c s="29" t="s">
        <v>367</v>
      </c>
      <c s="29" t="s">
        <v>954</v>
      </c>
      <c s="25" t="s">
        <v>814</v>
      </c>
      <c s="30" t="s">
        <v>955</v>
      </c>
      <c s="31" t="s">
        <v>100</v>
      </c>
      <c s="32">
        <v>2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25.5">
      <c r="A201" s="34" t="s">
        <v>50</v>
      </c>
      <c r="E201" s="35" t="s">
        <v>956</v>
      </c>
    </row>
    <row r="202" spans="1:5" ht="25.5">
      <c r="A202" s="36" t="s">
        <v>52</v>
      </c>
      <c r="E202" s="37" t="s">
        <v>957</v>
      </c>
    </row>
    <row r="203" spans="1:5" ht="76.5">
      <c r="A203" t="s">
        <v>54</v>
      </c>
      <c r="E203" s="35" t="s">
        <v>958</v>
      </c>
    </row>
    <row r="204" spans="1:16" ht="12.75">
      <c r="A204" s="25" t="s">
        <v>45</v>
      </c>
      <c s="29" t="s">
        <v>370</v>
      </c>
      <c s="29" t="s">
        <v>959</v>
      </c>
      <c s="25" t="s">
        <v>47</v>
      </c>
      <c s="30" t="s">
        <v>960</v>
      </c>
      <c s="31" t="s">
        <v>100</v>
      </c>
      <c s="32">
        <v>2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47</v>
      </c>
    </row>
    <row r="206" spans="1:5" ht="12.75">
      <c r="A206" s="36" t="s">
        <v>52</v>
      </c>
      <c r="E206" s="37" t="s">
        <v>102</v>
      </c>
    </row>
    <row r="207" spans="1:5" ht="25.5">
      <c r="A207" t="s">
        <v>54</v>
      </c>
      <c r="E207" s="35" t="s">
        <v>961</v>
      </c>
    </row>
    <row r="208" spans="1:16" ht="12.75">
      <c r="A208" s="25" t="s">
        <v>45</v>
      </c>
      <c s="29" t="s">
        <v>375</v>
      </c>
      <c s="29" t="s">
        <v>962</v>
      </c>
      <c s="25" t="s">
        <v>814</v>
      </c>
      <c s="30" t="s">
        <v>963</v>
      </c>
      <c s="31" t="s">
        <v>100</v>
      </c>
      <c s="32">
        <v>1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38.25">
      <c r="A209" s="34" t="s">
        <v>50</v>
      </c>
      <c r="E209" s="35" t="s">
        <v>964</v>
      </c>
    </row>
    <row r="210" spans="1:5" ht="12.75">
      <c r="A210" s="36" t="s">
        <v>52</v>
      </c>
      <c r="E210" s="37" t="s">
        <v>68</v>
      </c>
    </row>
    <row r="211" spans="1:5" ht="89.25">
      <c r="A211" t="s">
        <v>54</v>
      </c>
      <c r="E211" s="35" t="s">
        <v>965</v>
      </c>
    </row>
    <row r="212" spans="1:16" ht="12.75">
      <c r="A212" s="25" t="s">
        <v>45</v>
      </c>
      <c s="29" t="s">
        <v>379</v>
      </c>
      <c s="29" t="s">
        <v>966</v>
      </c>
      <c s="25" t="s">
        <v>47</v>
      </c>
      <c s="30" t="s">
        <v>967</v>
      </c>
      <c s="31" t="s">
        <v>100</v>
      </c>
      <c s="32">
        <v>1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47</v>
      </c>
    </row>
    <row r="214" spans="1:5" ht="12.75">
      <c r="A214" s="36" t="s">
        <v>52</v>
      </c>
      <c r="E214" s="37" t="s">
        <v>68</v>
      </c>
    </row>
    <row r="215" spans="1:5" ht="25.5">
      <c r="A215" t="s">
        <v>54</v>
      </c>
      <c r="E215" s="35" t="s">
        <v>961</v>
      </c>
    </row>
    <row r="216" spans="1:16" ht="12.75">
      <c r="A216" s="25" t="s">
        <v>45</v>
      </c>
      <c s="29" t="s">
        <v>385</v>
      </c>
      <c s="29" t="s">
        <v>968</v>
      </c>
      <c s="25" t="s">
        <v>814</v>
      </c>
      <c s="30" t="s">
        <v>969</v>
      </c>
      <c s="31" t="s">
        <v>100</v>
      </c>
      <c s="32">
        <v>2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928</v>
      </c>
    </row>
    <row r="218" spans="1:5" ht="25.5">
      <c r="A218" s="36" t="s">
        <v>52</v>
      </c>
      <c r="E218" s="37" t="s">
        <v>970</v>
      </c>
    </row>
    <row r="219" spans="1:5" ht="63.75">
      <c r="A219" t="s">
        <v>54</v>
      </c>
      <c r="E219" s="35" t="s">
        <v>971</v>
      </c>
    </row>
    <row r="220" spans="1:16" ht="12.75">
      <c r="A220" s="25" t="s">
        <v>45</v>
      </c>
      <c s="29" t="s">
        <v>388</v>
      </c>
      <c s="29" t="s">
        <v>972</v>
      </c>
      <c s="25" t="s">
        <v>47</v>
      </c>
      <c s="30" t="s">
        <v>973</v>
      </c>
      <c s="31" t="s">
        <v>100</v>
      </c>
      <c s="32">
        <v>2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47</v>
      </c>
    </row>
    <row r="222" spans="1:5" ht="12.75">
      <c r="A222" s="36" t="s">
        <v>52</v>
      </c>
      <c r="E222" s="37" t="s">
        <v>102</v>
      </c>
    </row>
    <row r="223" spans="1:5" ht="25.5">
      <c r="A223" t="s">
        <v>54</v>
      </c>
      <c r="E223" s="35" t="s">
        <v>961</v>
      </c>
    </row>
    <row r="224" spans="1:16" ht="12.75">
      <c r="A224" s="25" t="s">
        <v>45</v>
      </c>
      <c s="29" t="s">
        <v>394</v>
      </c>
      <c s="29" t="s">
        <v>974</v>
      </c>
      <c s="25" t="s">
        <v>814</v>
      </c>
      <c s="30" t="s">
        <v>975</v>
      </c>
      <c s="31" t="s">
        <v>100</v>
      </c>
      <c s="32">
        <v>20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976</v>
      </c>
    </row>
    <row r="226" spans="1:5" ht="12.75">
      <c r="A226" s="36" t="s">
        <v>52</v>
      </c>
      <c r="E226" s="37" t="s">
        <v>977</v>
      </c>
    </row>
    <row r="227" spans="1:5" ht="51">
      <c r="A227" t="s">
        <v>54</v>
      </c>
      <c r="E227" s="35" t="s">
        <v>978</v>
      </c>
    </row>
    <row r="228" spans="1:16" ht="12.75">
      <c r="A228" s="25" t="s">
        <v>45</v>
      </c>
      <c s="29" t="s">
        <v>400</v>
      </c>
      <c s="29" t="s">
        <v>979</v>
      </c>
      <c s="25" t="s">
        <v>47</v>
      </c>
      <c s="30" t="s">
        <v>980</v>
      </c>
      <c s="31" t="s">
        <v>100</v>
      </c>
      <c s="32">
        <v>20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47</v>
      </c>
    </row>
    <row r="230" spans="1:5" ht="12.75">
      <c r="A230" s="36" t="s">
        <v>52</v>
      </c>
      <c r="E230" s="37" t="s">
        <v>977</v>
      </c>
    </row>
    <row r="231" spans="1:5" ht="25.5">
      <c r="A231" t="s">
        <v>54</v>
      </c>
      <c r="E231" s="35" t="s">
        <v>961</v>
      </c>
    </row>
    <row r="232" spans="1:16" ht="12.75">
      <c r="A232" s="25" t="s">
        <v>45</v>
      </c>
      <c s="29" t="s">
        <v>405</v>
      </c>
      <c s="29" t="s">
        <v>981</v>
      </c>
      <c s="25" t="s">
        <v>814</v>
      </c>
      <c s="30" t="s">
        <v>982</v>
      </c>
      <c s="31" t="s">
        <v>100</v>
      </c>
      <c s="32">
        <v>100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928</v>
      </c>
    </row>
    <row r="234" spans="1:5" ht="63.75">
      <c r="A234" s="36" t="s">
        <v>52</v>
      </c>
      <c r="E234" s="37" t="s">
        <v>983</v>
      </c>
    </row>
    <row r="235" spans="1:5" ht="63.75">
      <c r="A235" t="s">
        <v>54</v>
      </c>
      <c r="E235" s="35" t="s">
        <v>971</v>
      </c>
    </row>
    <row r="236" spans="1:16" ht="12.75">
      <c r="A236" s="25" t="s">
        <v>45</v>
      </c>
      <c s="29" t="s">
        <v>411</v>
      </c>
      <c s="29" t="s">
        <v>984</v>
      </c>
      <c s="25" t="s">
        <v>47</v>
      </c>
      <c s="30" t="s">
        <v>985</v>
      </c>
      <c s="31" t="s">
        <v>100</v>
      </c>
      <c s="32">
        <v>100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47</v>
      </c>
    </row>
    <row r="238" spans="1:5" ht="63.75">
      <c r="A238" s="36" t="s">
        <v>52</v>
      </c>
      <c r="E238" s="37" t="s">
        <v>983</v>
      </c>
    </row>
    <row r="239" spans="1:5" ht="25.5">
      <c r="A239" t="s">
        <v>54</v>
      </c>
      <c r="E239" s="35" t="s">
        <v>961</v>
      </c>
    </row>
    <row r="240" spans="1:16" ht="12.75">
      <c r="A240" s="25" t="s">
        <v>45</v>
      </c>
      <c s="29" t="s">
        <v>417</v>
      </c>
      <c s="29" t="s">
        <v>986</v>
      </c>
      <c s="25" t="s">
        <v>814</v>
      </c>
      <c s="30" t="s">
        <v>987</v>
      </c>
      <c s="31" t="s">
        <v>100</v>
      </c>
      <c s="32">
        <v>50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928</v>
      </c>
    </row>
    <row r="242" spans="1:5" ht="63.75">
      <c r="A242" s="36" t="s">
        <v>52</v>
      </c>
      <c r="E242" s="37" t="s">
        <v>988</v>
      </c>
    </row>
    <row r="243" spans="1:5" ht="63.75">
      <c r="A243" t="s">
        <v>54</v>
      </c>
      <c r="E243" s="35" t="s">
        <v>971</v>
      </c>
    </row>
    <row r="244" spans="1:16" ht="12.75">
      <c r="A244" s="25" t="s">
        <v>45</v>
      </c>
      <c s="29" t="s">
        <v>423</v>
      </c>
      <c s="29" t="s">
        <v>989</v>
      </c>
      <c s="25" t="s">
        <v>47</v>
      </c>
      <c s="30" t="s">
        <v>990</v>
      </c>
      <c s="31" t="s">
        <v>100</v>
      </c>
      <c s="32">
        <v>50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12.75">
      <c r="A245" s="34" t="s">
        <v>50</v>
      </c>
      <c r="E245" s="35" t="s">
        <v>47</v>
      </c>
    </row>
    <row r="246" spans="1:5" ht="63.75">
      <c r="A246" s="36" t="s">
        <v>52</v>
      </c>
      <c r="E246" s="37" t="s">
        <v>988</v>
      </c>
    </row>
    <row r="247" spans="1:5" ht="25.5">
      <c r="A247" t="s">
        <v>54</v>
      </c>
      <c r="E247" s="35" t="s">
        <v>961</v>
      </c>
    </row>
    <row r="248" spans="1:16" ht="12.75">
      <c r="A248" s="25" t="s">
        <v>45</v>
      </c>
      <c s="29" t="s">
        <v>428</v>
      </c>
      <c s="29" t="s">
        <v>991</v>
      </c>
      <c s="25" t="s">
        <v>47</v>
      </c>
      <c s="30" t="s">
        <v>992</v>
      </c>
      <c s="31" t="s">
        <v>151</v>
      </c>
      <c s="32">
        <v>50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47</v>
      </c>
    </row>
    <row r="250" spans="1:5" ht="25.5">
      <c r="A250" s="36" t="s">
        <v>52</v>
      </c>
      <c r="E250" s="37" t="s">
        <v>993</v>
      </c>
    </row>
    <row r="251" spans="1:5" ht="25.5">
      <c r="A251" t="s">
        <v>54</v>
      </c>
      <c r="E251" s="35" t="s">
        <v>399</v>
      </c>
    </row>
    <row r="252" spans="1:16" ht="12.75">
      <c r="A252" s="25" t="s">
        <v>45</v>
      </c>
      <c s="29" t="s">
        <v>432</v>
      </c>
      <c s="29" t="s">
        <v>994</v>
      </c>
      <c s="25" t="s">
        <v>47</v>
      </c>
      <c s="30" t="s">
        <v>995</v>
      </c>
      <c s="31" t="s">
        <v>151</v>
      </c>
      <c s="32">
        <v>50</v>
      </c>
      <c s="33">
        <v>0</v>
      </c>
      <c s="33">
        <f>ROUND(ROUND(H252,2)*ROUND(G252,3),2)</f>
      </c>
      <c r="O252">
        <f>(I252*21)/100</f>
      </c>
      <c t="s">
        <v>23</v>
      </c>
    </row>
    <row r="253" spans="1:5" ht="12.75">
      <c r="A253" s="34" t="s">
        <v>50</v>
      </c>
      <c r="E253" s="35" t="s">
        <v>996</v>
      </c>
    </row>
    <row r="254" spans="1:5" ht="12.75">
      <c r="A254" s="36" t="s">
        <v>52</v>
      </c>
      <c r="E254" s="37" t="s">
        <v>997</v>
      </c>
    </row>
    <row r="255" spans="1:5" ht="38.25">
      <c r="A255" t="s">
        <v>54</v>
      </c>
      <c r="E255" s="35" t="s">
        <v>404</v>
      </c>
    </row>
    <row r="256" spans="1:16" ht="12.75">
      <c r="A256" s="25" t="s">
        <v>45</v>
      </c>
      <c s="29" t="s">
        <v>692</v>
      </c>
      <c s="29" t="s">
        <v>424</v>
      </c>
      <c s="25" t="s">
        <v>47</v>
      </c>
      <c s="30" t="s">
        <v>425</v>
      </c>
      <c s="31" t="s">
        <v>131</v>
      </c>
      <c s="32">
        <v>32</v>
      </c>
      <c s="33">
        <v>0</v>
      </c>
      <c s="33">
        <f>ROUND(ROUND(H256,2)*ROUND(G256,3),2)</f>
      </c>
      <c r="O256">
        <f>(I256*21)/100</f>
      </c>
      <c t="s">
        <v>23</v>
      </c>
    </row>
    <row r="257" spans="1:5" ht="12.75">
      <c r="A257" s="34" t="s">
        <v>50</v>
      </c>
      <c r="E257" s="35" t="s">
        <v>998</v>
      </c>
    </row>
    <row r="258" spans="1:5" ht="12.75">
      <c r="A258" s="36" t="s">
        <v>52</v>
      </c>
      <c r="E258" s="37" t="s">
        <v>999</v>
      </c>
    </row>
    <row r="259" spans="1:5" ht="102">
      <c r="A259" t="s">
        <v>54</v>
      </c>
      <c r="E259" s="35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1002</v>
      </c>
      <c s="38">
        <f>0+I9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1000</v>
      </c>
      <c s="1"/>
      <c s="14" t="s">
        <v>1001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1002</v>
      </c>
      <c s="6"/>
      <c s="18" t="s">
        <v>66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89.25">
      <c r="A11" s="34" t="s">
        <v>50</v>
      </c>
      <c r="E11" s="35" t="s">
        <v>67</v>
      </c>
    </row>
    <row r="12" spans="1:5" ht="12.75">
      <c r="A12" s="36" t="s">
        <v>52</v>
      </c>
      <c r="E12" s="37" t="s">
        <v>68</v>
      </c>
    </row>
    <row r="13" spans="1:5" ht="12.75">
      <c r="A13" t="s">
        <v>54</v>
      </c>
      <c r="E13" s="35" t="s">
        <v>55</v>
      </c>
    </row>
    <row r="14" spans="1:16" ht="12.75">
      <c r="A14" s="25" t="s">
        <v>45</v>
      </c>
      <c s="29" t="s">
        <v>23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1003</v>
      </c>
    </row>
    <row r="16" spans="1:5" ht="51">
      <c r="A16" s="36" t="s">
        <v>52</v>
      </c>
      <c r="E16" s="37" t="s">
        <v>1004</v>
      </c>
    </row>
    <row r="17" spans="1:5" ht="12.75">
      <c r="A17" t="s">
        <v>54</v>
      </c>
      <c r="E17" s="35" t="s">
        <v>55</v>
      </c>
    </row>
    <row r="18" spans="1:16" ht="12.75">
      <c r="A18" s="25" t="s">
        <v>45</v>
      </c>
      <c s="29" t="s">
        <v>22</v>
      </c>
      <c s="29" t="s">
        <v>73</v>
      </c>
      <c s="25" t="s">
        <v>47</v>
      </c>
      <c s="30" t="s">
        <v>74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75</v>
      </c>
    </row>
    <row r="20" spans="1:5" ht="12.75">
      <c r="A20" s="36" t="s">
        <v>52</v>
      </c>
      <c r="E20" s="37" t="s">
        <v>68</v>
      </c>
    </row>
    <row r="21" spans="1:5" ht="38.25">
      <c r="A21" t="s">
        <v>54</v>
      </c>
      <c r="E21" s="35" t="s">
        <v>76</v>
      </c>
    </row>
    <row r="22" spans="1:16" ht="12.75">
      <c r="A22" s="25" t="s">
        <v>45</v>
      </c>
      <c s="29" t="s">
        <v>33</v>
      </c>
      <c s="29" t="s">
        <v>77</v>
      </c>
      <c s="25" t="s">
        <v>78</v>
      </c>
      <c s="30" t="s">
        <v>79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63.75">
      <c r="A23" s="34" t="s">
        <v>50</v>
      </c>
      <c r="E23" s="35" t="s">
        <v>80</v>
      </c>
    </row>
    <row r="24" spans="1:5" ht="12.75">
      <c r="A24" s="36" t="s">
        <v>52</v>
      </c>
      <c r="E24" s="37" t="s">
        <v>68</v>
      </c>
    </row>
    <row r="25" spans="1:5" ht="12.75">
      <c r="A25" t="s">
        <v>54</v>
      </c>
      <c r="E25" s="35" t="s">
        <v>60</v>
      </c>
    </row>
    <row r="26" spans="1:16" ht="12.75">
      <c r="A26" s="25" t="s">
        <v>45</v>
      </c>
      <c s="29" t="s">
        <v>35</v>
      </c>
      <c s="29" t="s">
        <v>77</v>
      </c>
      <c s="25" t="s">
        <v>81</v>
      </c>
      <c s="30" t="s">
        <v>79</v>
      </c>
      <c s="31" t="s">
        <v>49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82</v>
      </c>
    </row>
    <row r="28" spans="1:5" ht="25.5">
      <c r="A28" s="36" t="s">
        <v>52</v>
      </c>
      <c r="E28" s="37" t="s">
        <v>83</v>
      </c>
    </row>
    <row r="29" spans="1:5" ht="12.75">
      <c r="A29" t="s">
        <v>54</v>
      </c>
      <c r="E29" s="35" t="s">
        <v>60</v>
      </c>
    </row>
    <row r="30" spans="1:16" ht="12.75">
      <c r="A30" s="25" t="s">
        <v>45</v>
      </c>
      <c s="29" t="s">
        <v>37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50</v>
      </c>
      <c r="E31" s="35" t="s">
        <v>1005</v>
      </c>
    </row>
    <row r="32" spans="1:5" ht="12.75">
      <c r="A32" s="36" t="s">
        <v>52</v>
      </c>
      <c r="E32" s="37" t="s">
        <v>68</v>
      </c>
    </row>
    <row r="33" spans="1:5" ht="12.75">
      <c r="A33" t="s">
        <v>54</v>
      </c>
      <c r="E33" s="35" t="s">
        <v>60</v>
      </c>
    </row>
    <row r="34" spans="1:16" ht="12.75">
      <c r="A34" s="25" t="s">
        <v>45</v>
      </c>
      <c s="29" t="s">
        <v>87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76.5">
      <c r="A35" s="34" t="s">
        <v>50</v>
      </c>
      <c r="E35" s="35" t="s">
        <v>88</v>
      </c>
    </row>
    <row r="36" spans="1:5" ht="12.75">
      <c r="A36" s="36" t="s">
        <v>52</v>
      </c>
      <c r="E36" s="37" t="s">
        <v>68</v>
      </c>
    </row>
    <row r="37" spans="1:5" ht="12.75">
      <c r="A37" t="s">
        <v>54</v>
      </c>
      <c r="E37" s="35" t="s">
        <v>60</v>
      </c>
    </row>
    <row r="38" spans="1:16" ht="12.75">
      <c r="A38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49</v>
      </c>
      <c s="32">
        <v>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02">
      <c r="A39" s="34" t="s">
        <v>50</v>
      </c>
      <c r="E39" s="35" t="s">
        <v>92</v>
      </c>
    </row>
    <row r="40" spans="1:5" ht="12.75">
      <c r="A40" s="36" t="s">
        <v>52</v>
      </c>
      <c r="E40" s="37" t="s">
        <v>47</v>
      </c>
    </row>
    <row r="41" spans="1:5" ht="12.75">
      <c r="A41" t="s">
        <v>54</v>
      </c>
      <c r="E41" s="35" t="s">
        <v>60</v>
      </c>
    </row>
    <row r="42" spans="1:16" ht="12.75">
      <c r="A42" s="25" t="s">
        <v>45</v>
      </c>
      <c s="29" t="s">
        <v>40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95</v>
      </c>
    </row>
    <row r="44" spans="1:5" ht="63.75">
      <c r="A44" s="36" t="s">
        <v>52</v>
      </c>
      <c r="E44" s="37" t="s">
        <v>96</v>
      </c>
    </row>
    <row r="45" spans="1:5" ht="63.75">
      <c r="A45" t="s">
        <v>54</v>
      </c>
      <c r="E45" s="35" t="s">
        <v>97</v>
      </c>
    </row>
    <row r="46" spans="1:16" ht="12.75">
      <c r="A46" s="25" t="s">
        <v>45</v>
      </c>
      <c s="29" t="s">
        <v>42</v>
      </c>
      <c s="29" t="s">
        <v>98</v>
      </c>
      <c s="25" t="s">
        <v>47</v>
      </c>
      <c s="30" t="s">
        <v>99</v>
      </c>
      <c s="31" t="s">
        <v>100</v>
      </c>
      <c s="32">
        <v>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101</v>
      </c>
    </row>
    <row r="48" spans="1:5" ht="12.75">
      <c r="A48" s="36" t="s">
        <v>52</v>
      </c>
      <c r="E48" s="37" t="s">
        <v>102</v>
      </c>
    </row>
    <row r="49" spans="1:5" ht="89.25">
      <c r="A49" t="s">
        <v>54</v>
      </c>
      <c r="E49" s="35" t="s">
        <v>103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0+O9+O26+O103+O116+O125+O166+O175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1006</v>
      </c>
      <c s="38">
        <f>0+I9+I26+I103+I116+I125+I166+I175</f>
      </c>
      <c r="O3" t="s">
        <v>19</v>
      </c>
      <c t="s">
        <v>23</v>
      </c>
    </row>
    <row r="4" spans="1:16" ht="15" customHeight="1">
      <c r="A4" t="s">
        <v>17</v>
      </c>
      <c s="12" t="s">
        <v>61</v>
      </c>
      <c s="13" t="s">
        <v>1000</v>
      </c>
      <c s="1"/>
      <c s="14" t="s">
        <v>1001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64</v>
      </c>
      <c s="16" t="s">
        <v>18</v>
      </c>
      <c s="17" t="s">
        <v>1006</v>
      </c>
      <c s="6"/>
      <c s="18" t="s">
        <v>1007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5" t="s">
        <v>45</v>
      </c>
      <c s="29" t="s">
        <v>29</v>
      </c>
      <c s="29" t="s">
        <v>117</v>
      </c>
      <c s="25" t="s">
        <v>78</v>
      </c>
      <c s="30" t="s">
        <v>118</v>
      </c>
      <c s="31" t="s">
        <v>119</v>
      </c>
      <c s="32">
        <v>258.226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120</v>
      </c>
    </row>
    <row r="12" spans="1:5" ht="89.25">
      <c r="A12" s="36" t="s">
        <v>52</v>
      </c>
      <c r="E12" s="37" t="s">
        <v>1008</v>
      </c>
    </row>
    <row r="13" spans="1:5" ht="25.5">
      <c r="A13" t="s">
        <v>54</v>
      </c>
      <c r="E13" s="35" t="s">
        <v>122</v>
      </c>
    </row>
    <row r="14" spans="1:16" ht="12.75">
      <c r="A14" s="25" t="s">
        <v>45</v>
      </c>
      <c s="29" t="s">
        <v>23</v>
      </c>
      <c s="29" t="s">
        <v>117</v>
      </c>
      <c s="25" t="s">
        <v>81</v>
      </c>
      <c s="30" t="s">
        <v>118</v>
      </c>
      <c s="31" t="s">
        <v>119</v>
      </c>
      <c s="32">
        <v>101.42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1009</v>
      </c>
    </row>
    <row r="16" spans="1:5" ht="12.75">
      <c r="A16" s="36" t="s">
        <v>52</v>
      </c>
      <c r="E16" s="37" t="s">
        <v>1010</v>
      </c>
    </row>
    <row r="17" spans="1:5" ht="25.5">
      <c r="A17" t="s">
        <v>54</v>
      </c>
      <c r="E17" s="35" t="s">
        <v>122</v>
      </c>
    </row>
    <row r="18" spans="1:16" ht="12.75">
      <c r="A18" s="25" t="s">
        <v>45</v>
      </c>
      <c s="29" t="s">
        <v>22</v>
      </c>
      <c s="29" t="s">
        <v>125</v>
      </c>
      <c s="25" t="s">
        <v>47</v>
      </c>
      <c s="30" t="s">
        <v>126</v>
      </c>
      <c s="31" t="s">
        <v>119</v>
      </c>
      <c s="32">
        <v>819.461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127</v>
      </c>
    </row>
    <row r="20" spans="1:5" ht="76.5">
      <c r="A20" s="36" t="s">
        <v>52</v>
      </c>
      <c r="E20" s="37" t="s">
        <v>1011</v>
      </c>
    </row>
    <row r="21" spans="1:5" ht="25.5">
      <c r="A21" t="s">
        <v>54</v>
      </c>
      <c r="E21" s="35" t="s">
        <v>122</v>
      </c>
    </row>
    <row r="22" spans="1:16" ht="12.75">
      <c r="A22" s="25" t="s">
        <v>45</v>
      </c>
      <c s="29" t="s">
        <v>33</v>
      </c>
      <c s="29" t="s">
        <v>129</v>
      </c>
      <c s="25" t="s">
        <v>47</v>
      </c>
      <c s="30" t="s">
        <v>130</v>
      </c>
      <c s="31" t="s">
        <v>131</v>
      </c>
      <c s="32">
        <v>39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132</v>
      </c>
    </row>
    <row r="24" spans="1:5" ht="12.75">
      <c r="A24" s="36" t="s">
        <v>52</v>
      </c>
      <c r="E24" s="37" t="s">
        <v>1012</v>
      </c>
    </row>
    <row r="25" spans="1:5" ht="38.25">
      <c r="A25" t="s">
        <v>54</v>
      </c>
      <c r="E25" s="35" t="s">
        <v>134</v>
      </c>
    </row>
    <row r="26" spans="1:18" ht="12.75" customHeight="1">
      <c r="A26" s="6" t="s">
        <v>43</v>
      </c>
      <c s="6"/>
      <c s="42" t="s">
        <v>29</v>
      </c>
      <c s="6"/>
      <c s="27" t="s">
        <v>135</v>
      </c>
      <c s="6"/>
      <c s="6"/>
      <c s="6"/>
      <c s="43">
        <f>0+Q26</f>
      </c>
      <c r="O26">
        <f>0+R26</f>
      </c>
      <c r="Q26">
        <f>0+I27+I31+I35+I39+I43+I47+I51+I55+I59+I63+I67+I71+I75+I79+I83+I87+I91+I95+I99</f>
      </c>
      <c>
        <f>0+O27+O31+O35+O39+O43+O47+O51+O55+O59+O63+O67+O71+O75+O79+O83+O87+O91+O95+O99</f>
      </c>
    </row>
    <row r="27" spans="1:16" ht="25.5">
      <c r="A27" s="25" t="s">
        <v>45</v>
      </c>
      <c s="29" t="s">
        <v>35</v>
      </c>
      <c s="29" t="s">
        <v>136</v>
      </c>
      <c s="25" t="s">
        <v>47</v>
      </c>
      <c s="30" t="s">
        <v>137</v>
      </c>
      <c s="31" t="s">
        <v>131</v>
      </c>
      <c s="32">
        <v>50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138</v>
      </c>
    </row>
    <row r="29" spans="1:5" ht="51">
      <c r="A29" s="36" t="s">
        <v>52</v>
      </c>
      <c r="E29" s="37" t="s">
        <v>1013</v>
      </c>
    </row>
    <row r="30" spans="1:5" ht="63.75">
      <c r="A30" t="s">
        <v>54</v>
      </c>
      <c r="E30" s="35" t="s">
        <v>140</v>
      </c>
    </row>
    <row r="31" spans="1:16" ht="12.75">
      <c r="A31" s="25" t="s">
        <v>45</v>
      </c>
      <c s="29" t="s">
        <v>37</v>
      </c>
      <c s="29" t="s">
        <v>141</v>
      </c>
      <c s="25" t="s">
        <v>47</v>
      </c>
      <c s="30" t="s">
        <v>142</v>
      </c>
      <c s="31" t="s">
        <v>131</v>
      </c>
      <c s="32">
        <v>46.05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143</v>
      </c>
    </row>
    <row r="33" spans="1:5" ht="63.75">
      <c r="A33" s="36" t="s">
        <v>52</v>
      </c>
      <c r="E33" s="37" t="s">
        <v>1014</v>
      </c>
    </row>
    <row r="34" spans="1:5" ht="63.75">
      <c r="A34" t="s">
        <v>54</v>
      </c>
      <c r="E34" s="35" t="s">
        <v>140</v>
      </c>
    </row>
    <row r="35" spans="1:16" ht="12.75">
      <c r="A35" s="25" t="s">
        <v>45</v>
      </c>
      <c s="29" t="s">
        <v>87</v>
      </c>
      <c s="29" t="s">
        <v>145</v>
      </c>
      <c s="25" t="s">
        <v>47</v>
      </c>
      <c s="30" t="s">
        <v>146</v>
      </c>
      <c s="31" t="s">
        <v>131</v>
      </c>
      <c s="32">
        <v>52.5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147</v>
      </c>
    </row>
    <row r="37" spans="1:5" ht="51">
      <c r="A37" s="36" t="s">
        <v>52</v>
      </c>
      <c r="E37" s="37" t="s">
        <v>1015</v>
      </c>
    </row>
    <row r="38" spans="1:5" ht="63.75">
      <c r="A38" t="s">
        <v>54</v>
      </c>
      <c r="E38" s="35" t="s">
        <v>140</v>
      </c>
    </row>
    <row r="39" spans="1:16" ht="12.75">
      <c r="A39" s="25" t="s">
        <v>45</v>
      </c>
      <c s="29" t="s">
        <v>89</v>
      </c>
      <c s="29" t="s">
        <v>149</v>
      </c>
      <c s="25" t="s">
        <v>47</v>
      </c>
      <c s="30" t="s">
        <v>150</v>
      </c>
      <c s="31" t="s">
        <v>151</v>
      </c>
      <c s="32">
        <v>173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152</v>
      </c>
    </row>
    <row r="41" spans="1:5" ht="25.5">
      <c r="A41" s="36" t="s">
        <v>52</v>
      </c>
      <c r="E41" s="37" t="s">
        <v>1016</v>
      </c>
    </row>
    <row r="42" spans="1:5" ht="63.75">
      <c r="A42" t="s">
        <v>54</v>
      </c>
      <c r="E42" s="35" t="s">
        <v>140</v>
      </c>
    </row>
    <row r="43" spans="1:16" ht="25.5">
      <c r="A43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131</v>
      </c>
      <c s="32">
        <v>193.6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1017</v>
      </c>
    </row>
    <row r="45" spans="1:5" ht="76.5">
      <c r="A45" s="36" t="s">
        <v>52</v>
      </c>
      <c r="E45" s="37" t="s">
        <v>1018</v>
      </c>
    </row>
    <row r="46" spans="1:5" ht="63.75">
      <c r="A46" t="s">
        <v>54</v>
      </c>
      <c r="E46" s="35" t="s">
        <v>140</v>
      </c>
    </row>
    <row r="47" spans="1:16" ht="12.75">
      <c r="A47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151</v>
      </c>
      <c s="32">
        <v>156.2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160</v>
      </c>
    </row>
    <row r="49" spans="1:5" ht="51">
      <c r="A49" s="36" t="s">
        <v>52</v>
      </c>
      <c r="E49" s="37" t="s">
        <v>1019</v>
      </c>
    </row>
    <row r="50" spans="1:5" ht="25.5">
      <c r="A50" t="s">
        <v>54</v>
      </c>
      <c r="E50" s="35" t="s">
        <v>162</v>
      </c>
    </row>
    <row r="51" spans="1:16" ht="12.75">
      <c r="A51" s="25" t="s">
        <v>45</v>
      </c>
      <c s="29" t="s">
        <v>105</v>
      </c>
      <c s="29" t="s">
        <v>163</v>
      </c>
      <c s="25" t="s">
        <v>47</v>
      </c>
      <c s="30" t="s">
        <v>164</v>
      </c>
      <c s="31" t="s">
        <v>131</v>
      </c>
      <c s="32">
        <v>280.625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165</v>
      </c>
    </row>
    <row r="53" spans="1:5" ht="51">
      <c r="A53" s="36" t="s">
        <v>52</v>
      </c>
      <c r="E53" s="37" t="s">
        <v>1020</v>
      </c>
    </row>
    <row r="54" spans="1:5" ht="382.5">
      <c r="A54" t="s">
        <v>54</v>
      </c>
      <c r="E54" s="35" t="s">
        <v>167</v>
      </c>
    </row>
    <row r="55" spans="1:16" ht="12.75">
      <c r="A55" s="25" t="s">
        <v>45</v>
      </c>
      <c s="29" t="s">
        <v>110</v>
      </c>
      <c s="29" t="s">
        <v>168</v>
      </c>
      <c s="25" t="s">
        <v>78</v>
      </c>
      <c s="30" t="s">
        <v>169</v>
      </c>
      <c s="31" t="s">
        <v>131</v>
      </c>
      <c s="32">
        <v>40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170</v>
      </c>
    </row>
    <row r="57" spans="1:5" ht="12.75">
      <c r="A57" s="36" t="s">
        <v>52</v>
      </c>
      <c r="E57" s="37" t="s">
        <v>1021</v>
      </c>
    </row>
    <row r="58" spans="1:5" ht="318.75">
      <c r="A58" t="s">
        <v>54</v>
      </c>
      <c r="E58" s="35" t="s">
        <v>172</v>
      </c>
    </row>
    <row r="59" spans="1:16" ht="12.75">
      <c r="A59" s="25" t="s">
        <v>45</v>
      </c>
      <c s="29" t="s">
        <v>173</v>
      </c>
      <c s="29" t="s">
        <v>168</v>
      </c>
      <c s="25" t="s">
        <v>81</v>
      </c>
      <c s="30" t="s">
        <v>169</v>
      </c>
      <c s="31" t="s">
        <v>131</v>
      </c>
      <c s="32">
        <v>39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174</v>
      </c>
    </row>
    <row r="61" spans="1:5" ht="12.75">
      <c r="A61" s="36" t="s">
        <v>52</v>
      </c>
      <c r="E61" s="37" t="s">
        <v>1012</v>
      </c>
    </row>
    <row r="62" spans="1:5" ht="318.75">
      <c r="A62" t="s">
        <v>54</v>
      </c>
      <c r="E62" s="35" t="s">
        <v>172</v>
      </c>
    </row>
    <row r="63" spans="1:16" ht="12.75">
      <c r="A63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178</v>
      </c>
      <c s="32">
        <v>244.5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179</v>
      </c>
    </row>
    <row r="65" spans="1:5" ht="25.5">
      <c r="A65" s="36" t="s">
        <v>52</v>
      </c>
      <c r="E65" s="37" t="s">
        <v>1022</v>
      </c>
    </row>
    <row r="66" spans="1:5" ht="63.75">
      <c r="A66" t="s">
        <v>54</v>
      </c>
      <c r="E66" s="35" t="s">
        <v>181</v>
      </c>
    </row>
    <row r="67" spans="1:16" ht="12.75">
      <c r="A67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131</v>
      </c>
      <c s="32">
        <v>40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1023</v>
      </c>
    </row>
    <row r="69" spans="1:5" ht="25.5">
      <c r="A69" s="36" t="s">
        <v>52</v>
      </c>
      <c r="E69" s="37" t="s">
        <v>1024</v>
      </c>
    </row>
    <row r="70" spans="1:5" ht="63.75">
      <c r="A70" t="s">
        <v>54</v>
      </c>
      <c r="E70" s="35" t="s">
        <v>187</v>
      </c>
    </row>
    <row r="71" spans="1:16" ht="12.75">
      <c r="A71" s="25" t="s">
        <v>45</v>
      </c>
      <c s="29" t="s">
        <v>188</v>
      </c>
      <c s="29" t="s">
        <v>183</v>
      </c>
      <c s="25" t="s">
        <v>189</v>
      </c>
      <c s="30" t="s">
        <v>184</v>
      </c>
      <c s="31" t="s">
        <v>131</v>
      </c>
      <c s="32">
        <v>25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1025</v>
      </c>
    </row>
    <row r="73" spans="1:5" ht="63.75">
      <c r="A73" s="36" t="s">
        <v>52</v>
      </c>
      <c r="E73" s="37" t="s">
        <v>1026</v>
      </c>
    </row>
    <row r="74" spans="1:5" ht="63.75">
      <c r="A74" t="s">
        <v>54</v>
      </c>
      <c r="E74" s="35" t="s">
        <v>187</v>
      </c>
    </row>
    <row r="75" spans="1:16" ht="12.75">
      <c r="A75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131</v>
      </c>
      <c s="32">
        <v>69.368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195</v>
      </c>
    </row>
    <row r="77" spans="1:5" ht="89.25">
      <c r="A77" s="36" t="s">
        <v>52</v>
      </c>
      <c r="E77" s="37" t="s">
        <v>1027</v>
      </c>
    </row>
    <row r="78" spans="1:5" ht="318.75">
      <c r="A78" t="s">
        <v>54</v>
      </c>
      <c r="E78" s="35" t="s">
        <v>197</v>
      </c>
    </row>
    <row r="79" spans="1:16" ht="12.75">
      <c r="A79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131</v>
      </c>
      <c s="32">
        <v>40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201</v>
      </c>
    </row>
    <row r="81" spans="1:5" ht="12.75">
      <c r="A81" s="36" t="s">
        <v>52</v>
      </c>
      <c r="E81" s="37" t="s">
        <v>1028</v>
      </c>
    </row>
    <row r="82" spans="1:5" ht="191.25">
      <c r="A82" t="s">
        <v>54</v>
      </c>
      <c r="E82" s="35" t="s">
        <v>203</v>
      </c>
    </row>
    <row r="83" spans="1:16" ht="12.75">
      <c r="A83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131</v>
      </c>
      <c s="32">
        <v>39.025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207</v>
      </c>
    </row>
    <row r="85" spans="1:5" ht="51">
      <c r="A85" s="36" t="s">
        <v>52</v>
      </c>
      <c r="E85" s="37" t="s">
        <v>1029</v>
      </c>
    </row>
    <row r="86" spans="1:5" ht="242.25">
      <c r="A86" t="s">
        <v>54</v>
      </c>
      <c r="E86" s="35" t="s">
        <v>209</v>
      </c>
    </row>
    <row r="87" spans="1:16" ht="12.75">
      <c r="A87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131</v>
      </c>
      <c s="32">
        <v>24.668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213</v>
      </c>
    </row>
    <row r="89" spans="1:5" ht="89.25">
      <c r="A89" s="36" t="s">
        <v>52</v>
      </c>
      <c r="E89" s="37" t="s">
        <v>1030</v>
      </c>
    </row>
    <row r="90" spans="1:5" ht="229.5">
      <c r="A90" t="s">
        <v>54</v>
      </c>
      <c r="E90" s="35" t="s">
        <v>215</v>
      </c>
    </row>
    <row r="91" spans="1:16" ht="12.75">
      <c r="A91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131</v>
      </c>
      <c s="32">
        <v>36.693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219</v>
      </c>
    </row>
    <row r="93" spans="1:5" ht="51">
      <c r="A93" s="36" t="s">
        <v>52</v>
      </c>
      <c r="E93" s="37" t="s">
        <v>1031</v>
      </c>
    </row>
    <row r="94" spans="1:5" ht="293.25">
      <c r="A94" t="s">
        <v>54</v>
      </c>
      <c r="E94" s="35" t="s">
        <v>221</v>
      </c>
    </row>
    <row r="95" spans="1:16" ht="12.75">
      <c r="A95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178</v>
      </c>
      <c s="32">
        <v>561.25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38.25">
      <c r="A97" s="36" t="s">
        <v>52</v>
      </c>
      <c r="E97" s="37" t="s">
        <v>1032</v>
      </c>
    </row>
    <row r="98" spans="1:5" ht="38.25">
      <c r="A98" t="s">
        <v>54</v>
      </c>
      <c r="E98" s="35" t="s">
        <v>226</v>
      </c>
    </row>
    <row r="99" spans="1:16" ht="12.75">
      <c r="A99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131</v>
      </c>
      <c s="32">
        <v>40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50</v>
      </c>
      <c r="E100" s="35" t="s">
        <v>230</v>
      </c>
    </row>
    <row r="101" spans="1:5" ht="25.5">
      <c r="A101" s="36" t="s">
        <v>52</v>
      </c>
      <c r="E101" s="37" t="s">
        <v>1033</v>
      </c>
    </row>
    <row r="102" spans="1:5" ht="38.25">
      <c r="A102" t="s">
        <v>54</v>
      </c>
      <c r="E102" s="35" t="s">
        <v>232</v>
      </c>
    </row>
    <row r="103" spans="1:18" ht="12.75" customHeight="1">
      <c r="A103" s="6" t="s">
        <v>43</v>
      </c>
      <c s="6"/>
      <c s="42" t="s">
        <v>23</v>
      </c>
      <c s="6"/>
      <c s="27" t="s">
        <v>233</v>
      </c>
      <c s="6"/>
      <c s="6"/>
      <c s="6"/>
      <c s="43">
        <f>0+Q103</f>
      </c>
      <c r="O103">
        <f>0+R103</f>
      </c>
      <c r="Q103">
        <f>0+I104+I108+I112</f>
      </c>
      <c>
        <f>0+O104+O108+O112</f>
      </c>
    </row>
    <row r="104" spans="1:16" ht="12.75">
      <c r="A104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151</v>
      </c>
      <c s="32">
        <v>109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237</v>
      </c>
    </row>
    <row r="106" spans="1:5" ht="25.5">
      <c r="A106" s="36" t="s">
        <v>52</v>
      </c>
      <c r="E106" s="37" t="s">
        <v>1034</v>
      </c>
    </row>
    <row r="107" spans="1:5" ht="165.75">
      <c r="A107" t="s">
        <v>54</v>
      </c>
      <c r="E107" s="35" t="s">
        <v>239</v>
      </c>
    </row>
    <row r="108" spans="1:16" ht="12.75">
      <c r="A108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178</v>
      </c>
      <c s="32">
        <v>561.25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38.25">
      <c r="A109" s="34" t="s">
        <v>50</v>
      </c>
      <c r="E109" s="35" t="s">
        <v>243</v>
      </c>
    </row>
    <row r="110" spans="1:5" ht="38.25">
      <c r="A110" s="36" t="s">
        <v>52</v>
      </c>
      <c r="E110" s="37" t="s">
        <v>1032</v>
      </c>
    </row>
    <row r="111" spans="1:5" ht="51">
      <c r="A111" t="s">
        <v>54</v>
      </c>
      <c r="E111" s="35" t="s">
        <v>244</v>
      </c>
    </row>
    <row r="112" spans="1:16" ht="12.75">
      <c r="A112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131</v>
      </c>
      <c s="32">
        <v>280.625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248</v>
      </c>
    </row>
    <row r="114" spans="1:5" ht="38.25">
      <c r="A114" s="36" t="s">
        <v>52</v>
      </c>
      <c r="E114" s="37" t="s">
        <v>1035</v>
      </c>
    </row>
    <row r="115" spans="1:5" ht="38.25">
      <c r="A115" t="s">
        <v>54</v>
      </c>
      <c r="E115" s="35" t="s">
        <v>250</v>
      </c>
    </row>
    <row r="116" spans="1:18" ht="12.75" customHeight="1">
      <c r="A116" s="6" t="s">
        <v>43</v>
      </c>
      <c s="6"/>
      <c s="42" t="s">
        <v>33</v>
      </c>
      <c s="6"/>
      <c s="27" t="s">
        <v>259</v>
      </c>
      <c s="6"/>
      <c s="6"/>
      <c s="6"/>
      <c s="43">
        <f>0+Q116</f>
      </c>
      <c r="O116">
        <f>0+R116</f>
      </c>
      <c r="Q116">
        <f>0+I117+I121</f>
      </c>
      <c>
        <f>0+O117+O121</f>
      </c>
    </row>
    <row r="117" spans="1:16" ht="12.75">
      <c r="A117" s="25" t="s">
        <v>45</v>
      </c>
      <c s="29" t="s">
        <v>252</v>
      </c>
      <c s="29" t="s">
        <v>261</v>
      </c>
      <c s="25" t="s">
        <v>47</v>
      </c>
      <c s="30" t="s">
        <v>262</v>
      </c>
      <c s="31" t="s">
        <v>131</v>
      </c>
      <c s="32">
        <v>0.324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263</v>
      </c>
    </row>
    <row r="119" spans="1:5" ht="25.5">
      <c r="A119" s="36" t="s">
        <v>52</v>
      </c>
      <c r="E119" s="37" t="s">
        <v>264</v>
      </c>
    </row>
    <row r="120" spans="1:5" ht="369.75">
      <c r="A120" t="s">
        <v>54</v>
      </c>
      <c r="E120" s="35" t="s">
        <v>265</v>
      </c>
    </row>
    <row r="121" spans="1:16" ht="12.75">
      <c r="A121" s="25" t="s">
        <v>45</v>
      </c>
      <c s="29" t="s">
        <v>260</v>
      </c>
      <c s="29" t="s">
        <v>267</v>
      </c>
      <c s="25" t="s">
        <v>47</v>
      </c>
      <c s="30" t="s">
        <v>268</v>
      </c>
      <c s="31" t="s">
        <v>131</v>
      </c>
      <c s="32">
        <v>7.59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269</v>
      </c>
    </row>
    <row r="123" spans="1:5" ht="12.75">
      <c r="A123" s="36" t="s">
        <v>52</v>
      </c>
      <c r="E123" s="37" t="s">
        <v>1036</v>
      </c>
    </row>
    <row r="124" spans="1:5" ht="38.25">
      <c r="A124" t="s">
        <v>54</v>
      </c>
      <c r="E124" s="35" t="s">
        <v>250</v>
      </c>
    </row>
    <row r="125" spans="1:18" ht="12.75" customHeight="1">
      <c r="A125" s="6" t="s">
        <v>43</v>
      </c>
      <c s="6"/>
      <c s="42" t="s">
        <v>35</v>
      </c>
      <c s="6"/>
      <c s="27" t="s">
        <v>271</v>
      </c>
      <c s="6"/>
      <c s="6"/>
      <c s="6"/>
      <c s="43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25" t="s">
        <v>45</v>
      </c>
      <c s="29" t="s">
        <v>266</v>
      </c>
      <c s="29" t="s">
        <v>273</v>
      </c>
      <c s="25" t="s">
        <v>47</v>
      </c>
      <c s="30" t="s">
        <v>274</v>
      </c>
      <c s="31" t="s">
        <v>131</v>
      </c>
      <c s="32">
        <v>88.902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275</v>
      </c>
    </row>
    <row r="128" spans="1:5" ht="76.5">
      <c r="A128" s="36" t="s">
        <v>52</v>
      </c>
      <c r="E128" s="37" t="s">
        <v>1037</v>
      </c>
    </row>
    <row r="129" spans="1:5" ht="51">
      <c r="A129" t="s">
        <v>54</v>
      </c>
      <c r="E129" s="35" t="s">
        <v>277</v>
      </c>
    </row>
    <row r="130" spans="1:16" ht="12.75">
      <c r="A130" s="25" t="s">
        <v>45</v>
      </c>
      <c s="29" t="s">
        <v>272</v>
      </c>
      <c s="29" t="s">
        <v>279</v>
      </c>
      <c s="25" t="s">
        <v>47</v>
      </c>
      <c s="30" t="s">
        <v>280</v>
      </c>
      <c s="31" t="s">
        <v>178</v>
      </c>
      <c s="32">
        <v>538.8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281</v>
      </c>
    </row>
    <row r="132" spans="1:5" ht="38.25">
      <c r="A132" s="36" t="s">
        <v>52</v>
      </c>
      <c r="E132" s="37" t="s">
        <v>1038</v>
      </c>
    </row>
    <row r="133" spans="1:5" ht="51">
      <c r="A133" t="s">
        <v>54</v>
      </c>
      <c r="E133" s="35" t="s">
        <v>277</v>
      </c>
    </row>
    <row r="134" spans="1:16" ht="12.75">
      <c r="A134" s="25" t="s">
        <v>45</v>
      </c>
      <c s="29" t="s">
        <v>278</v>
      </c>
      <c s="29" t="s">
        <v>284</v>
      </c>
      <c s="25" t="s">
        <v>47</v>
      </c>
      <c s="30" t="s">
        <v>285</v>
      </c>
      <c s="31" t="s">
        <v>178</v>
      </c>
      <c s="32">
        <v>244.5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286</v>
      </c>
    </row>
    <row r="136" spans="1:5" ht="25.5">
      <c r="A136" s="36" t="s">
        <v>52</v>
      </c>
      <c r="E136" s="37" t="s">
        <v>1022</v>
      </c>
    </row>
    <row r="137" spans="1:5" ht="38.25">
      <c r="A137" t="s">
        <v>54</v>
      </c>
      <c r="E137" s="35" t="s">
        <v>287</v>
      </c>
    </row>
    <row r="138" spans="1:16" ht="12.75">
      <c r="A138" s="25" t="s">
        <v>45</v>
      </c>
      <c s="29" t="s">
        <v>283</v>
      </c>
      <c s="29" t="s">
        <v>289</v>
      </c>
      <c s="25" t="s">
        <v>47</v>
      </c>
      <c s="30" t="s">
        <v>290</v>
      </c>
      <c s="31" t="s">
        <v>178</v>
      </c>
      <c s="32">
        <v>485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291</v>
      </c>
    </row>
    <row r="140" spans="1:5" ht="12.75">
      <c r="A140" s="36" t="s">
        <v>52</v>
      </c>
      <c r="E140" s="37" t="s">
        <v>1039</v>
      </c>
    </row>
    <row r="141" spans="1:5" ht="51">
      <c r="A141" t="s">
        <v>54</v>
      </c>
      <c r="E141" s="35" t="s">
        <v>293</v>
      </c>
    </row>
    <row r="142" spans="1:16" ht="12.75">
      <c r="A142" s="25" t="s">
        <v>45</v>
      </c>
      <c s="29" t="s">
        <v>288</v>
      </c>
      <c s="29" t="s">
        <v>295</v>
      </c>
      <c s="25" t="s">
        <v>47</v>
      </c>
      <c s="30" t="s">
        <v>296</v>
      </c>
      <c s="31" t="s">
        <v>178</v>
      </c>
      <c s="32">
        <v>3135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297</v>
      </c>
    </row>
    <row r="144" spans="1:5" ht="25.5">
      <c r="A144" s="36" t="s">
        <v>52</v>
      </c>
      <c r="E144" s="37" t="s">
        <v>1040</v>
      </c>
    </row>
    <row r="145" spans="1:5" ht="51">
      <c r="A145" t="s">
        <v>54</v>
      </c>
      <c r="E145" s="35" t="s">
        <v>293</v>
      </c>
    </row>
    <row r="146" spans="1:16" ht="12.75">
      <c r="A146" s="25" t="s">
        <v>45</v>
      </c>
      <c s="29" t="s">
        <v>294</v>
      </c>
      <c s="29" t="s">
        <v>300</v>
      </c>
      <c s="25" t="s">
        <v>47</v>
      </c>
      <c s="30" t="s">
        <v>301</v>
      </c>
      <c s="31" t="s">
        <v>178</v>
      </c>
      <c s="32">
        <v>250.8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25.5">
      <c r="A147" s="34" t="s">
        <v>50</v>
      </c>
      <c r="E147" s="35" t="s">
        <v>302</v>
      </c>
    </row>
    <row r="148" spans="1:5" ht="25.5">
      <c r="A148" s="36" t="s">
        <v>52</v>
      </c>
      <c r="E148" s="37" t="s">
        <v>303</v>
      </c>
    </row>
    <row r="149" spans="1:5" ht="51">
      <c r="A149" t="s">
        <v>54</v>
      </c>
      <c r="E149" s="35" t="s">
        <v>304</v>
      </c>
    </row>
    <row r="150" spans="1:16" ht="12.75">
      <c r="A150" s="25" t="s">
        <v>45</v>
      </c>
      <c s="29" t="s">
        <v>299</v>
      </c>
      <c s="29" t="s">
        <v>306</v>
      </c>
      <c s="25" t="s">
        <v>47</v>
      </c>
      <c s="30" t="s">
        <v>307</v>
      </c>
      <c s="31" t="s">
        <v>178</v>
      </c>
      <c s="32">
        <v>1545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308</v>
      </c>
    </row>
    <row r="152" spans="1:5" ht="76.5">
      <c r="A152" s="36" t="s">
        <v>52</v>
      </c>
      <c r="E152" s="37" t="s">
        <v>1041</v>
      </c>
    </row>
    <row r="153" spans="1:5" ht="140.25">
      <c r="A153" t="s">
        <v>54</v>
      </c>
      <c r="E153" s="35" t="s">
        <v>310</v>
      </c>
    </row>
    <row r="154" spans="1:16" ht="12.75">
      <c r="A154" s="25" t="s">
        <v>45</v>
      </c>
      <c s="29" t="s">
        <v>305</v>
      </c>
      <c s="29" t="s">
        <v>312</v>
      </c>
      <c s="25" t="s">
        <v>47</v>
      </c>
      <c s="30" t="s">
        <v>313</v>
      </c>
      <c s="31" t="s">
        <v>178</v>
      </c>
      <c s="32">
        <v>1589.69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314</v>
      </c>
    </row>
    <row r="156" spans="1:5" ht="76.5">
      <c r="A156" s="36" t="s">
        <v>52</v>
      </c>
      <c r="E156" s="37" t="s">
        <v>1042</v>
      </c>
    </row>
    <row r="157" spans="1:5" ht="140.25">
      <c r="A157" t="s">
        <v>54</v>
      </c>
      <c r="E157" s="35" t="s">
        <v>310</v>
      </c>
    </row>
    <row r="158" spans="1:16" ht="12.75">
      <c r="A158" s="25" t="s">
        <v>45</v>
      </c>
      <c s="29" t="s">
        <v>311</v>
      </c>
      <c s="29" t="s">
        <v>317</v>
      </c>
      <c s="25" t="s">
        <v>47</v>
      </c>
      <c s="30" t="s">
        <v>318</v>
      </c>
      <c s="31" t="s">
        <v>131</v>
      </c>
      <c s="32">
        <v>24.246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319</v>
      </c>
    </row>
    <row r="160" spans="1:5" ht="51">
      <c r="A160" s="36" t="s">
        <v>52</v>
      </c>
      <c r="E160" s="37" t="s">
        <v>1043</v>
      </c>
    </row>
    <row r="161" spans="1:5" ht="140.25">
      <c r="A161" t="s">
        <v>54</v>
      </c>
      <c r="E161" s="35" t="s">
        <v>310</v>
      </c>
    </row>
    <row r="162" spans="1:16" ht="12.75">
      <c r="A162" s="25" t="s">
        <v>45</v>
      </c>
      <c s="29" t="s">
        <v>316</v>
      </c>
      <c s="29" t="s">
        <v>322</v>
      </c>
      <c s="25" t="s">
        <v>47</v>
      </c>
      <c s="30" t="s">
        <v>323</v>
      </c>
      <c s="31" t="s">
        <v>178</v>
      </c>
      <c s="32">
        <v>250.8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324</v>
      </c>
    </row>
    <row r="164" spans="1:5" ht="25.5">
      <c r="A164" s="36" t="s">
        <v>52</v>
      </c>
      <c r="E164" s="37" t="s">
        <v>303</v>
      </c>
    </row>
    <row r="165" spans="1:5" ht="102">
      <c r="A165" t="s">
        <v>54</v>
      </c>
      <c r="E165" s="35" t="s">
        <v>325</v>
      </c>
    </row>
    <row r="166" spans="1:18" ht="12.75" customHeight="1">
      <c r="A166" s="6" t="s">
        <v>43</v>
      </c>
      <c s="6"/>
      <c s="42" t="s">
        <v>89</v>
      </c>
      <c s="6"/>
      <c s="27" t="s">
        <v>338</v>
      </c>
      <c s="6"/>
      <c s="6"/>
      <c s="6"/>
      <c s="43">
        <f>0+Q166</f>
      </c>
      <c r="O166">
        <f>0+R166</f>
      </c>
      <c r="Q166">
        <f>0+I167+I171</f>
      </c>
      <c>
        <f>0+O167+O171</f>
      </c>
    </row>
    <row r="167" spans="1:16" ht="12.75">
      <c r="A167" s="25" t="s">
        <v>45</v>
      </c>
      <c s="29" t="s">
        <v>321</v>
      </c>
      <c s="29" t="s">
        <v>340</v>
      </c>
      <c s="25" t="s">
        <v>47</v>
      </c>
      <c s="30" t="s">
        <v>341</v>
      </c>
      <c s="31" t="s">
        <v>151</v>
      </c>
      <c s="32">
        <v>66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342</v>
      </c>
    </row>
    <row r="169" spans="1:5" ht="25.5">
      <c r="A169" s="36" t="s">
        <v>52</v>
      </c>
      <c r="E169" s="37" t="s">
        <v>1044</v>
      </c>
    </row>
    <row r="170" spans="1:5" ht="255">
      <c r="A170" t="s">
        <v>54</v>
      </c>
      <c r="E170" s="35" t="s">
        <v>344</v>
      </c>
    </row>
    <row r="171" spans="1:16" ht="12.75">
      <c r="A171" s="25" t="s">
        <v>45</v>
      </c>
      <c s="29" t="s">
        <v>326</v>
      </c>
      <c s="29" t="s">
        <v>346</v>
      </c>
      <c s="25" t="s">
        <v>47</v>
      </c>
      <c s="30" t="s">
        <v>347</v>
      </c>
      <c s="31" t="s">
        <v>100</v>
      </c>
      <c s="32">
        <v>1</v>
      </c>
      <c s="33">
        <v>0</v>
      </c>
      <c s="33">
        <f>ROUND(ROUND(H171,2)*ROUND(G171,3),2)</f>
      </c>
      <c r="O171">
        <f>(I171*21)/100</f>
      </c>
      <c t="s">
        <v>23</v>
      </c>
    </row>
    <row r="172" spans="1:5" ht="12.75">
      <c r="A172" s="34" t="s">
        <v>50</v>
      </c>
      <c r="E172" s="35" t="s">
        <v>47</v>
      </c>
    </row>
    <row r="173" spans="1:5" ht="25.5">
      <c r="A173" s="36" t="s">
        <v>52</v>
      </c>
      <c r="E173" s="37" t="s">
        <v>348</v>
      </c>
    </row>
    <row r="174" spans="1:5" ht="76.5">
      <c r="A174" t="s">
        <v>54</v>
      </c>
      <c r="E174" s="35" t="s">
        <v>349</v>
      </c>
    </row>
    <row r="175" spans="1:18" ht="12.75" customHeight="1">
      <c r="A175" s="6" t="s">
        <v>43</v>
      </c>
      <c s="6"/>
      <c s="42" t="s">
        <v>40</v>
      </c>
      <c s="6"/>
      <c s="27" t="s">
        <v>350</v>
      </c>
      <c s="6"/>
      <c s="6"/>
      <c s="6"/>
      <c s="43">
        <f>0+Q175</f>
      </c>
      <c r="O175">
        <f>0+R175</f>
      </c>
      <c r="Q175">
        <f>0+I176+I180+I184+I188+I192+I196+I200+I204+I208+I212+I216+I220+I224+I228+I232+I236+I240+I244</f>
      </c>
      <c>
        <f>0+O176+O180+O184+O188+O192+O196+O200+O204+O208+O212+O216+O220+O224+O228+O232+O236+O240+O244</f>
      </c>
    </row>
    <row r="176" spans="1:16" ht="25.5">
      <c r="A176" s="25" t="s">
        <v>45</v>
      </c>
      <c s="29" t="s">
        <v>332</v>
      </c>
      <c s="29" t="s">
        <v>352</v>
      </c>
      <c s="25" t="s">
        <v>47</v>
      </c>
      <c s="30" t="s">
        <v>353</v>
      </c>
      <c s="31" t="s">
        <v>151</v>
      </c>
      <c s="32">
        <v>94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25.5">
      <c r="A178" s="36" t="s">
        <v>52</v>
      </c>
      <c r="E178" s="37" t="s">
        <v>1045</v>
      </c>
    </row>
    <row r="179" spans="1:5" ht="140.25">
      <c r="A179" t="s">
        <v>54</v>
      </c>
      <c r="E179" s="35" t="s">
        <v>355</v>
      </c>
    </row>
    <row r="180" spans="1:16" ht="12.75">
      <c r="A180" s="25" t="s">
        <v>45</v>
      </c>
      <c s="29" t="s">
        <v>339</v>
      </c>
      <c s="29" t="s">
        <v>357</v>
      </c>
      <c s="25" t="s">
        <v>78</v>
      </c>
      <c s="30" t="s">
        <v>358</v>
      </c>
      <c s="31" t="s">
        <v>100</v>
      </c>
      <c s="32">
        <v>8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359</v>
      </c>
    </row>
    <row r="182" spans="1:5" ht="51">
      <c r="A182" s="36" t="s">
        <v>52</v>
      </c>
      <c r="E182" s="37" t="s">
        <v>1046</v>
      </c>
    </row>
    <row r="183" spans="1:5" ht="51">
      <c r="A183" t="s">
        <v>54</v>
      </c>
      <c r="E183" s="35" t="s">
        <v>361</v>
      </c>
    </row>
    <row r="184" spans="1:16" ht="25.5">
      <c r="A184" s="25" t="s">
        <v>45</v>
      </c>
      <c s="29" t="s">
        <v>345</v>
      </c>
      <c s="29" t="s">
        <v>363</v>
      </c>
      <c s="25" t="s">
        <v>78</v>
      </c>
      <c s="30" t="s">
        <v>364</v>
      </c>
      <c s="31" t="s">
        <v>100</v>
      </c>
      <c s="32">
        <v>12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365</v>
      </c>
    </row>
    <row r="186" spans="1:5" ht="51">
      <c r="A186" s="36" t="s">
        <v>52</v>
      </c>
      <c r="E186" s="37" t="s">
        <v>1047</v>
      </c>
    </row>
    <row r="187" spans="1:5" ht="51">
      <c r="A187" t="s">
        <v>54</v>
      </c>
      <c r="E187" s="35" t="s">
        <v>361</v>
      </c>
    </row>
    <row r="188" spans="1:16" ht="25.5">
      <c r="A188" s="25" t="s">
        <v>45</v>
      </c>
      <c s="29" t="s">
        <v>351</v>
      </c>
      <c s="29" t="s">
        <v>363</v>
      </c>
      <c s="25" t="s">
        <v>81</v>
      </c>
      <c s="30" t="s">
        <v>364</v>
      </c>
      <c s="31" t="s">
        <v>100</v>
      </c>
      <c s="32">
        <v>16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368</v>
      </c>
    </row>
    <row r="190" spans="1:5" ht="25.5">
      <c r="A190" s="36" t="s">
        <v>52</v>
      </c>
      <c r="E190" s="37" t="s">
        <v>369</v>
      </c>
    </row>
    <row r="191" spans="1:5" ht="51">
      <c r="A191" t="s">
        <v>54</v>
      </c>
      <c r="E191" s="35" t="s">
        <v>361</v>
      </c>
    </row>
    <row r="192" spans="1:16" ht="12.75">
      <c r="A192" s="25" t="s">
        <v>45</v>
      </c>
      <c s="29" t="s">
        <v>356</v>
      </c>
      <c s="29" t="s">
        <v>371</v>
      </c>
      <c s="25" t="s">
        <v>47</v>
      </c>
      <c s="30" t="s">
        <v>372</v>
      </c>
      <c s="31" t="s">
        <v>100</v>
      </c>
      <c s="32">
        <v>5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47</v>
      </c>
    </row>
    <row r="194" spans="1:5" ht="25.5">
      <c r="A194" s="36" t="s">
        <v>52</v>
      </c>
      <c r="E194" s="37" t="s">
        <v>1048</v>
      </c>
    </row>
    <row r="195" spans="1:5" ht="25.5">
      <c r="A195" t="s">
        <v>54</v>
      </c>
      <c r="E195" s="35" t="s">
        <v>374</v>
      </c>
    </row>
    <row r="196" spans="1:16" ht="12.75">
      <c r="A196" s="25" t="s">
        <v>45</v>
      </c>
      <c s="29" t="s">
        <v>362</v>
      </c>
      <c s="29" t="s">
        <v>376</v>
      </c>
      <c s="25" t="s">
        <v>47</v>
      </c>
      <c s="30" t="s">
        <v>377</v>
      </c>
      <c s="31" t="s">
        <v>100</v>
      </c>
      <c s="32">
        <v>3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47</v>
      </c>
    </row>
    <row r="198" spans="1:5" ht="25.5">
      <c r="A198" s="36" t="s">
        <v>52</v>
      </c>
      <c r="E198" s="37" t="s">
        <v>1049</v>
      </c>
    </row>
    <row r="199" spans="1:5" ht="25.5">
      <c r="A199" t="s">
        <v>54</v>
      </c>
      <c r="E199" s="35" t="s">
        <v>374</v>
      </c>
    </row>
    <row r="200" spans="1:16" ht="25.5">
      <c r="A200" s="25" t="s">
        <v>45</v>
      </c>
      <c s="29" t="s">
        <v>367</v>
      </c>
      <c s="29" t="s">
        <v>380</v>
      </c>
      <c s="25" t="s">
        <v>47</v>
      </c>
      <c s="30" t="s">
        <v>381</v>
      </c>
      <c s="31" t="s">
        <v>178</v>
      </c>
      <c s="32">
        <v>93.313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382</v>
      </c>
    </row>
    <row r="202" spans="1:5" ht="63.75">
      <c r="A202" s="36" t="s">
        <v>52</v>
      </c>
      <c r="E202" s="37" t="s">
        <v>1050</v>
      </c>
    </row>
    <row r="203" spans="1:5" ht="38.25">
      <c r="A203" t="s">
        <v>54</v>
      </c>
      <c r="E203" s="35" t="s">
        <v>384</v>
      </c>
    </row>
    <row r="204" spans="1:16" ht="25.5">
      <c r="A204" s="25" t="s">
        <v>45</v>
      </c>
      <c s="29" t="s">
        <v>370</v>
      </c>
      <c s="29" t="s">
        <v>386</v>
      </c>
      <c s="25" t="s">
        <v>47</v>
      </c>
      <c s="30" t="s">
        <v>387</v>
      </c>
      <c s="31" t="s">
        <v>178</v>
      </c>
      <c s="32">
        <v>93.313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47</v>
      </c>
    </row>
    <row r="206" spans="1:5" ht="63.75">
      <c r="A206" s="36" t="s">
        <v>52</v>
      </c>
      <c r="E206" s="37" t="s">
        <v>1050</v>
      </c>
    </row>
    <row r="207" spans="1:5" ht="38.25">
      <c r="A207" t="s">
        <v>54</v>
      </c>
      <c r="E207" s="35" t="s">
        <v>384</v>
      </c>
    </row>
    <row r="208" spans="1:16" ht="12.75">
      <c r="A208" s="25" t="s">
        <v>45</v>
      </c>
      <c s="29" t="s">
        <v>375</v>
      </c>
      <c s="29" t="s">
        <v>741</v>
      </c>
      <c s="25" t="s">
        <v>47</v>
      </c>
      <c s="30" t="s">
        <v>742</v>
      </c>
      <c s="31" t="s">
        <v>151</v>
      </c>
      <c s="32">
        <v>20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1051</v>
      </c>
    </row>
    <row r="210" spans="1:5" ht="25.5">
      <c r="A210" s="36" t="s">
        <v>52</v>
      </c>
      <c r="E210" s="37" t="s">
        <v>1052</v>
      </c>
    </row>
    <row r="211" spans="1:5" ht="38.25">
      <c r="A211" t="s">
        <v>54</v>
      </c>
      <c r="E211" s="35" t="s">
        <v>739</v>
      </c>
    </row>
    <row r="212" spans="1:16" ht="12.75">
      <c r="A212" s="25" t="s">
        <v>45</v>
      </c>
      <c s="29" t="s">
        <v>379</v>
      </c>
      <c s="29" t="s">
        <v>389</v>
      </c>
      <c s="25" t="s">
        <v>47</v>
      </c>
      <c s="30" t="s">
        <v>390</v>
      </c>
      <c s="31" t="s">
        <v>151</v>
      </c>
      <c s="32">
        <v>10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1053</v>
      </c>
    </row>
    <row r="214" spans="1:5" ht="12.75">
      <c r="A214" s="36" t="s">
        <v>52</v>
      </c>
      <c r="E214" s="37" t="s">
        <v>1054</v>
      </c>
    </row>
    <row r="215" spans="1:5" ht="38.25">
      <c r="A215" t="s">
        <v>54</v>
      </c>
      <c r="E215" s="35" t="s">
        <v>393</v>
      </c>
    </row>
    <row r="216" spans="1:16" ht="12.75">
      <c r="A216" s="25" t="s">
        <v>45</v>
      </c>
      <c s="29" t="s">
        <v>385</v>
      </c>
      <c s="29" t="s">
        <v>395</v>
      </c>
      <c s="25" t="s">
        <v>47</v>
      </c>
      <c s="30" t="s">
        <v>396</v>
      </c>
      <c s="31" t="s">
        <v>151</v>
      </c>
      <c s="32">
        <v>17.5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397</v>
      </c>
    </row>
    <row r="218" spans="1:5" ht="25.5">
      <c r="A218" s="36" t="s">
        <v>52</v>
      </c>
      <c r="E218" s="37" t="s">
        <v>1055</v>
      </c>
    </row>
    <row r="219" spans="1:5" ht="25.5">
      <c r="A219" t="s">
        <v>54</v>
      </c>
      <c r="E219" s="35" t="s">
        <v>399</v>
      </c>
    </row>
    <row r="220" spans="1:16" ht="12.75">
      <c r="A220" s="25" t="s">
        <v>45</v>
      </c>
      <c s="29" t="s">
        <v>388</v>
      </c>
      <c s="29" t="s">
        <v>401</v>
      </c>
      <c s="25" t="s">
        <v>47</v>
      </c>
      <c s="30" t="s">
        <v>402</v>
      </c>
      <c s="31" t="s">
        <v>151</v>
      </c>
      <c s="32">
        <v>156.2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25.5">
      <c r="A221" s="34" t="s">
        <v>50</v>
      </c>
      <c r="E221" s="35" t="s">
        <v>403</v>
      </c>
    </row>
    <row r="222" spans="1:5" ht="51">
      <c r="A222" s="36" t="s">
        <v>52</v>
      </c>
      <c r="E222" s="37" t="s">
        <v>1019</v>
      </c>
    </row>
    <row r="223" spans="1:5" ht="38.25">
      <c r="A223" t="s">
        <v>54</v>
      </c>
      <c r="E223" s="35" t="s">
        <v>404</v>
      </c>
    </row>
    <row r="224" spans="1:16" ht="12.75">
      <c r="A224" s="25" t="s">
        <v>45</v>
      </c>
      <c s="29" t="s">
        <v>394</v>
      </c>
      <c s="29" t="s">
        <v>406</v>
      </c>
      <c s="25" t="s">
        <v>47</v>
      </c>
      <c s="30" t="s">
        <v>407</v>
      </c>
      <c s="31" t="s">
        <v>178</v>
      </c>
      <c s="32">
        <v>121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408</v>
      </c>
    </row>
    <row r="226" spans="1:5" ht="51">
      <c r="A226" s="36" t="s">
        <v>52</v>
      </c>
      <c r="E226" s="37" t="s">
        <v>1056</v>
      </c>
    </row>
    <row r="227" spans="1:5" ht="102">
      <c r="A227" t="s">
        <v>54</v>
      </c>
      <c r="E227" s="35" t="s">
        <v>410</v>
      </c>
    </row>
    <row r="228" spans="1:16" ht="12.75">
      <c r="A228" s="25" t="s">
        <v>45</v>
      </c>
      <c s="29" t="s">
        <v>400</v>
      </c>
      <c s="29" t="s">
        <v>412</v>
      </c>
      <c s="25" t="s">
        <v>47</v>
      </c>
      <c s="30" t="s">
        <v>413</v>
      </c>
      <c s="31" t="s">
        <v>178</v>
      </c>
      <c s="32">
        <v>5.5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414</v>
      </c>
    </row>
    <row r="230" spans="1:5" ht="12.75">
      <c r="A230" s="36" t="s">
        <v>52</v>
      </c>
      <c r="E230" s="37" t="s">
        <v>415</v>
      </c>
    </row>
    <row r="231" spans="1:5" ht="76.5">
      <c r="A231" t="s">
        <v>54</v>
      </c>
      <c r="E231" s="35" t="s">
        <v>416</v>
      </c>
    </row>
    <row r="232" spans="1:16" ht="12.75">
      <c r="A232" s="25" t="s">
        <v>45</v>
      </c>
      <c s="29" t="s">
        <v>405</v>
      </c>
      <c s="29" t="s">
        <v>418</v>
      </c>
      <c s="25" t="s">
        <v>47</v>
      </c>
      <c s="30" t="s">
        <v>419</v>
      </c>
      <c s="31" t="s">
        <v>100</v>
      </c>
      <c s="32">
        <v>2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25.5">
      <c r="A233" s="34" t="s">
        <v>50</v>
      </c>
      <c r="E233" s="35" t="s">
        <v>420</v>
      </c>
    </row>
    <row r="234" spans="1:5" ht="25.5">
      <c r="A234" s="36" t="s">
        <v>52</v>
      </c>
      <c r="E234" s="37" t="s">
        <v>1057</v>
      </c>
    </row>
    <row r="235" spans="1:5" ht="38.25">
      <c r="A235" t="s">
        <v>54</v>
      </c>
      <c r="E235" s="35" t="s">
        <v>422</v>
      </c>
    </row>
    <row r="236" spans="1:16" ht="12.75">
      <c r="A236" s="25" t="s">
        <v>45</v>
      </c>
      <c s="29" t="s">
        <v>411</v>
      </c>
      <c s="29" t="s">
        <v>424</v>
      </c>
      <c s="25" t="s">
        <v>47</v>
      </c>
      <c s="30" t="s">
        <v>425</v>
      </c>
      <c s="31" t="s">
        <v>131</v>
      </c>
      <c s="32">
        <v>2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47</v>
      </c>
    </row>
    <row r="238" spans="1:5" ht="25.5">
      <c r="A238" s="36" t="s">
        <v>52</v>
      </c>
      <c r="E238" s="37" t="s">
        <v>426</v>
      </c>
    </row>
    <row r="239" spans="1:5" ht="102">
      <c r="A239" t="s">
        <v>54</v>
      </c>
      <c r="E239" s="35" t="s">
        <v>427</v>
      </c>
    </row>
    <row r="240" spans="1:16" ht="12.75">
      <c r="A240" s="25" t="s">
        <v>45</v>
      </c>
      <c s="29" t="s">
        <v>417</v>
      </c>
      <c s="29" t="s">
        <v>429</v>
      </c>
      <c s="25" t="s">
        <v>47</v>
      </c>
      <c s="30" t="s">
        <v>430</v>
      </c>
      <c s="31" t="s">
        <v>100</v>
      </c>
      <c s="32">
        <v>2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47</v>
      </c>
    </row>
    <row r="242" spans="1:5" ht="25.5">
      <c r="A242" s="36" t="s">
        <v>52</v>
      </c>
      <c r="E242" s="37" t="s">
        <v>1058</v>
      </c>
    </row>
    <row r="243" spans="1:5" ht="89.25">
      <c r="A243" t="s">
        <v>54</v>
      </c>
      <c r="E243" s="35" t="s">
        <v>431</v>
      </c>
    </row>
    <row r="244" spans="1:16" ht="12.75">
      <c r="A244" s="25" t="s">
        <v>45</v>
      </c>
      <c s="29" t="s">
        <v>423</v>
      </c>
      <c s="29" t="s">
        <v>433</v>
      </c>
      <c s="25" t="s">
        <v>47</v>
      </c>
      <c s="30" t="s">
        <v>434</v>
      </c>
      <c s="31" t="s">
        <v>151</v>
      </c>
      <c s="32">
        <v>66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12.75">
      <c r="A245" s="34" t="s">
        <v>50</v>
      </c>
      <c r="E245" s="35" t="s">
        <v>435</v>
      </c>
    </row>
    <row r="246" spans="1:5" ht="12.75">
      <c r="A246" s="36" t="s">
        <v>52</v>
      </c>
      <c r="E246" s="37" t="s">
        <v>1059</v>
      </c>
    </row>
    <row r="247" spans="1:5" ht="76.5">
      <c r="A247" t="s">
        <v>54</v>
      </c>
      <c r="E247" s="35" t="s">
        <v>437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