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28680" yWindow="65416" windowWidth="29040" windowHeight="15990" activeTab="0"/>
  </bookViews>
  <sheets>
    <sheet name="Krycí list" sheetId="2" r:id="rId1"/>
    <sheet name="Svátky" sheetId="3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<sst xmlns="http://schemas.openxmlformats.org/spreadsheetml/2006/main" count="33" uniqueCount="33">
  <si>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</si>
  <si>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</si>
  <si>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</si>
  <si>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</si>
  <si>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</si>
  <si>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</si>
  <si>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</si>
  <si>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</si>
  <si>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</si>
  <si>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</si>
  <si>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</si>
  <si>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</si>
  <si>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</si>
  <si>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Dodavatel prohlašuje, že souhlasí s textem návrhu smlouvy o dílo tak, jak byl předložen jako součást zadávací dokumentace.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</si>
  <si>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</si>
  <si>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Celková cena za předmět zakázky v Kč včetně DPH</t>
  </si>
  <si>
    <t xml:space="preserve">Nový rok </t>
  </si>
  <si>
    <t>Velký pátek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</si>
  <si>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</si>
  <si>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</si>
  <si>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</si>
  <si>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</si>
  <si>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</si>
  <si>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</si>
  <si>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</si>
  <si>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</si>
  <si>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</si>
  <si>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</si>
  <si>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</si>
  <si>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Záruční doba na provedené stavební práce a dodaný materiál v měsících (min. v délce 60 měsíců)</t>
  </si>
  <si>
    <t>„Nová betonová podlaha skladu strojů, CM Broumov“</t>
  </si>
  <si>
    <r>
      <t xml:space="preserve">Termín zhotovení předmětu zakázky (v týdnech od předání staveniště) </t>
    </r>
    <r>
      <rPr>
        <b/>
        <sz val="11"/>
        <color theme="1"/>
        <rFont val="Arial"/>
        <family val="2"/>
      </rPr>
      <t>(údaj pro hodnocení nabídek)</t>
    </r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</si>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</sst>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3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2" borderId="2" xfId="0" applyFont="1" applyFill="1" applyBorder="1" applyAlignment="1" applyProtection="1">
      <alignment vertical="center"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GridLines="0" tabSelected="1" zoomScale="115" zoomScaleNormal="115" workbookViewId="0" topLeftCell="A1">
      <selection activeCell="B12" sqref="B12"/>
    </sheetView>
  </sheetViews>
  <sheetFormatPr defaultColWidth="8.8515625" defaultRowHeight="15"/>
  <cols>
    <col min="1" max="1" width="47.00390625" style="13" customWidth="1"/>
    <col min="2" max="2" width="40.00390625" style="13" customWidth="1"/>
    <col min="3" max="3" width="54.28125" style="13" customWidth="1"/>
    <col min="4" max="16384" width="8.8515625" style="13" customWidth="1"/>
  </cols>
  <sheetData>
    <row r="1" ht="15">
      <c r="A1" s="27" t="s">
        <v>0</v>
      </c>
    </row>
    <row r="2" spans="1:3" ht="58.95" customHeight="1">
      <c r="A2" s="28" t="s">
        <v>9</v>
      </c>
      <c r="B2" s="28"/>
      <c r="C2" s="24"/>
    </row>
    <row r="3" spans="1:2" ht="47.4" customHeight="1">
      <c r="A3" s="29" t="s">
        <v>30</v>
      </c>
      <c r="B3" s="29"/>
    </row>
    <row r="4" spans="1:2" ht="40.2" customHeight="1">
      <c r="A4" s="26" t="s">
        <v>5</v>
      </c>
      <c r="B4" s="5"/>
    </row>
    <row r="5" spans="1:2" ht="40.2" customHeight="1">
      <c r="A5" s="26" t="s">
        <v>6</v>
      </c>
      <c r="B5" s="6"/>
    </row>
    <row r="6" spans="1:2" ht="40.2" customHeight="1">
      <c r="A6" s="25" t="s">
        <v>8</v>
      </c>
      <c r="B6" s="6"/>
    </row>
    <row r="7" spans="1:3" ht="40.2" customHeight="1">
      <c r="A7" s="25" t="s">
        <v>7</v>
      </c>
      <c r="B7" s="6"/>
      <c r="C7" s="24"/>
    </row>
    <row r="8" spans="1:2" ht="40.2" customHeight="1">
      <c r="A8" s="23" t="s">
        <v>4</v>
      </c>
      <c r="B8" s="6"/>
    </row>
    <row r="11" ht="15">
      <c r="E11" s="22"/>
    </row>
    <row r="12" spans="1:2" s="16" customFormat="1" ht="55.2">
      <c r="A12" s="18" t="s">
        <v>14</v>
      </c>
      <c r="B12" s="12"/>
    </row>
    <row r="13" spans="1:2" s="16" customFormat="1" ht="33" customHeight="1">
      <c r="A13" s="20" t="s">
        <v>10</v>
      </c>
      <c r="B13" s="11">
        <f>B12*0.21</f>
        <v>0</v>
      </c>
    </row>
    <row r="14" spans="1:2" s="16" customFormat="1" ht="39.6" customHeight="1">
      <c r="A14" s="21" t="s">
        <v>15</v>
      </c>
      <c r="B14" s="11">
        <f>B12+B13</f>
        <v>0</v>
      </c>
    </row>
    <row r="15" spans="1:2" s="16" customFormat="1" ht="30" customHeight="1">
      <c r="A15" s="19" t="s">
        <v>11</v>
      </c>
      <c r="B15" s="7"/>
    </row>
    <row r="16" spans="1:2" s="16" customFormat="1" ht="30" customHeight="1">
      <c r="A16" s="19" t="s">
        <v>12</v>
      </c>
      <c r="B16" s="7"/>
    </row>
    <row r="17" spans="1:2" s="16" customFormat="1" ht="41.4">
      <c r="A17" s="18" t="s">
        <v>31</v>
      </c>
      <c r="B17" s="10">
        <f>ROUND((NETWORKDAYS(B15,B16,Svátky!A2:A15)/5),0)</f>
        <v>0</v>
      </c>
    </row>
    <row r="18" spans="1:2" s="16" customFormat="1" ht="43.5" customHeight="1">
      <c r="A18" s="17" t="s">
        <v>29</v>
      </c>
      <c r="B18" s="4"/>
    </row>
    <row r="21" ht="15">
      <c r="A21" s="14" t="s">
        <v>1</v>
      </c>
    </row>
    <row r="22" spans="1:2" ht="15">
      <c r="A22" s="15" t="s">
        <v>13</v>
      </c>
      <c r="B22" s="15"/>
    </row>
    <row r="23" spans="1:2" ht="15">
      <c r="A23" s="15"/>
      <c r="B23" s="15"/>
    </row>
    <row r="24" spans="1:2" ht="15">
      <c r="A24" s="15"/>
      <c r="B24" s="15"/>
    </row>
    <row r="26" spans="1:2" ht="15">
      <c r="A26" s="2" t="s">
        <v>32</v>
      </c>
      <c r="B26" s="2" t="s">
        <v>2</v>
      </c>
    </row>
    <row r="29" ht="15">
      <c r="A29" s="3"/>
    </row>
    <row r="30" ht="15">
      <c r="A30" s="1" t="s">
        <v>3</v>
      </c>
    </row>
  </sheetData>
  <sheetProtection algorithmName="SHA-512" hashValue="lCye2I2JGE/u8h9efm3LEQsxeztlImYsyC498QQo8Jha+Ifk/t6vFOmQjwheHzCpjf+4MbKzN7kGSPEqGlJbWQ==" saltValue="P2WOIcgXcQTAL1FDJ9qhCw==" spinCount="100000" sheet="1" objects="1" scenarios="1"/>
  <mergeCells count="3">
    <mergeCell ref="A22:B24"/>
    <mergeCell ref="A2:B2"/>
    <mergeCell ref="A3:B3"/>
  </mergeCells>
  <conditionalFormatting sqref="A1:XFD1 B8:XFD9 A4:XFD7 C2:XFD3 A2:A3 B14:XFD14 A15:XFD17 A19:XFD1048576 B18:XFD18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18">
    <cfRule type="containsText" priority="1" dxfId="0" operator="containsText" text="údaj pro hodnocení nabídek">
      <formula>NOT(ISERROR(SEARCH("údaj pro hodnocení nabídek",A18)))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 topLeftCell="A1">
      <selection activeCell="A1" sqref="A1:XFD1048576"/>
    </sheetView>
  </sheetViews>
  <sheetFormatPr defaultColWidth="9.140625" defaultRowHeight="15"/>
  <cols>
    <col min="1" max="1" width="15.28125" style="0" customWidth="1"/>
  </cols>
  <sheetData>
    <row r="1" ht="15">
      <c r="A1">
        <v>2021</v>
      </c>
    </row>
    <row r="2" spans="1:2" ht="15">
      <c r="A2" s="8">
        <f>("1.1."&amp;A1)*1</f>
        <v>44197</v>
      </c>
      <c r="B2" t="s">
        <v>16</v>
      </c>
    </row>
    <row r="3" spans="1:2" ht="15">
      <c r="A3" s="9">
        <f>(A4-3)*1</f>
        <v>44288</v>
      </c>
      <c r="B3" t="s">
        <v>17</v>
      </c>
    </row>
    <row r="4" spans="1:2" ht="15">
      <c r="A4" s="9">
        <f>(ROUND(DATE(A1,4,MOD(234-11*MOD(A1,19),30))/7,0)*7-6+1)*1</f>
        <v>44291</v>
      </c>
      <c r="B4" t="s">
        <v>18</v>
      </c>
    </row>
    <row r="5" spans="1:2" ht="15">
      <c r="A5" s="8">
        <f>("1.5."&amp;A1)*1</f>
        <v>44317</v>
      </c>
      <c r="B5" t="s">
        <v>19</v>
      </c>
    </row>
    <row r="6" spans="1:2" ht="15">
      <c r="A6" s="8">
        <f>("8.5."&amp;A1)*1</f>
        <v>44324</v>
      </c>
      <c r="B6" t="s">
        <v>20</v>
      </c>
    </row>
    <row r="7" spans="1:2" ht="15">
      <c r="A7" s="8">
        <f>("5.7."&amp;A1)*1</f>
        <v>44382</v>
      </c>
      <c r="B7" t="s">
        <v>21</v>
      </c>
    </row>
    <row r="8" spans="1:2" ht="15">
      <c r="A8" s="8">
        <f>("6.7."&amp;A1)*1</f>
        <v>44383</v>
      </c>
      <c r="B8" t="s">
        <v>22</v>
      </c>
    </row>
    <row r="9" spans="1:2" ht="15">
      <c r="A9" s="8">
        <f>("28.9."&amp;A1)*1</f>
        <v>44467</v>
      </c>
      <c r="B9" t="s">
        <v>23</v>
      </c>
    </row>
    <row r="10" spans="1:2" ht="15">
      <c r="A10" s="8">
        <f>("28.10."&amp;A1)*1</f>
        <v>44497</v>
      </c>
      <c r="B10" t="s">
        <v>24</v>
      </c>
    </row>
    <row r="11" spans="1:2" ht="15">
      <c r="A11" s="8">
        <f>("17.11."&amp;A1)*1</f>
        <v>44517</v>
      </c>
      <c r="B11" t="s">
        <v>25</v>
      </c>
    </row>
    <row r="12" spans="1:2" ht="15">
      <c r="A12" s="8">
        <f>("24.12."&amp;A1)*1</f>
        <v>44554</v>
      </c>
      <c r="B12" t="s">
        <v>26</v>
      </c>
    </row>
    <row r="13" spans="1:2" ht="15">
      <c r="A13" s="8">
        <f>("25.12."&amp;A1)*1</f>
        <v>44555</v>
      </c>
      <c r="B13" t="s">
        <v>27</v>
      </c>
    </row>
    <row r="14" spans="1:2" ht="15">
      <c r="A14" s="8">
        <f>("26.12."&amp;A1)*1</f>
        <v>44556</v>
      </c>
      <c r="B14" t="s">
        <v>28</v>
      </c>
    </row>
    <row r="15" ht="15">
      <c r="A15" s="8">
        <f>("31.12."&amp;A1)*1</f>
        <v>44561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2021-05-13T05:26:21Z</cp:lastPrinted>
  <dcterms:created xsi:type="dcterms:W3CDTF">2021-03-03T07:24:23Z</dcterms:created>
  <dcterms:modified xsi:type="dcterms:W3CDTF">2021-06-07T13:19:47Z</dcterms:modified>
  <cp:category/>
  <cp:version/>
  <cp:contentType/>
  <cp:contentStatus/>
</cp:coreProperties>
</file>