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ZTI 1 - Výměna pozink. po..." sheetId="2" r:id="rId2"/>
    <sheet name="ZTI 2 - Dostavba kolektoru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'ZTI 1 - Výměna pozink. po...'!$C$82:$K$153</definedName>
    <definedName name="_xlnm.Print_Area" localSheetId="1">'ZTI 1 - Výměna pozink. po...'!$C$4:$J$39,'ZTI 1 - Výměna pozink. po...'!$C$45:$J$64,'ZTI 1 - Výměna pozink. po...'!$C$70:$K$153</definedName>
    <definedName name="_xlnm.Print_Titles" localSheetId="1">'ZTI 1 - Výměna pozink. po...'!$82:$82</definedName>
    <definedName name="_xlnm._FilterDatabase" localSheetId="2" hidden="1">'ZTI 2 - Dostavba kolektoru'!$C$82:$K$154</definedName>
    <definedName name="_xlnm.Print_Area" localSheetId="2">'ZTI 2 - Dostavba kolektoru'!$C$4:$J$39,'ZTI 2 - Dostavba kolektoru'!$C$45:$J$64,'ZTI 2 - Dostavba kolektoru'!$C$70:$K$154</definedName>
    <definedName name="_xlnm.Print_Titles" localSheetId="2">'ZTI 2 - Dostavba kolektoru'!$82:$82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T150"/>
  <c r="R151"/>
  <c r="R150"/>
  <c r="P151"/>
  <c r="P150"/>
  <c r="BK151"/>
  <c r="BK150"/>
  <c r="J150"/>
  <c r="J151"/>
  <c r="BE151"/>
  <c r="J63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T106"/>
  <c r="R107"/>
  <c r="R106"/>
  <c r="P107"/>
  <c r="P106"/>
  <c r="BK107"/>
  <c r="BK106"/>
  <c r="J106"/>
  <c r="J107"/>
  <c r="BE107"/>
  <c r="J62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F37"/>
  <c i="1" r="BD56"/>
  <c i="3" r="BH86"/>
  <c r="F36"/>
  <c i="1" r="BC56"/>
  <c i="3" r="BG86"/>
  <c r="F35"/>
  <c i="1" r="BB56"/>
  <c i="3" r="BF86"/>
  <c r="J34"/>
  <c i="1" r="AW56"/>
  <c i="3" r="F34"/>
  <c i="1" r="BA56"/>
  <c i="3" r="T86"/>
  <c r="T85"/>
  <c r="T84"/>
  <c r="T83"/>
  <c r="R86"/>
  <c r="R85"/>
  <c r="R84"/>
  <c r="R83"/>
  <c r="P86"/>
  <c r="P85"/>
  <c r="P84"/>
  <c r="P83"/>
  <c i="1" r="AU56"/>
  <c i="3" r="BK86"/>
  <c r="BK85"/>
  <c r="J85"/>
  <c r="BK84"/>
  <c r="J84"/>
  <c r="BK83"/>
  <c r="J83"/>
  <c r="J59"/>
  <c r="J30"/>
  <c i="1" r="AG56"/>
  <c i="3" r="J86"/>
  <c r="BE86"/>
  <c r="J33"/>
  <c i="1" r="AV56"/>
  <c i="3" r="F33"/>
  <c i="1" r="AZ56"/>
  <c i="3" r="J61"/>
  <c r="J60"/>
  <c r="J80"/>
  <c r="J79"/>
  <c r="F79"/>
  <c r="F77"/>
  <c r="E75"/>
  <c r="J55"/>
  <c r="J54"/>
  <c r="F54"/>
  <c r="F52"/>
  <c r="E50"/>
  <c r="J39"/>
  <c r="J18"/>
  <c r="E18"/>
  <c r="F80"/>
  <c r="F55"/>
  <c r="J17"/>
  <c r="J12"/>
  <c r="J77"/>
  <c r="J52"/>
  <c r="E7"/>
  <c r="E73"/>
  <c r="E48"/>
  <c i="2" r="J37"/>
  <c r="J36"/>
  <c i="1" r="AY55"/>
  <c i="2" r="J35"/>
  <c i="1" r="AX55"/>
  <c i="2" r="BI153"/>
  <c r="BH153"/>
  <c r="BG153"/>
  <c r="BF153"/>
  <c r="T153"/>
  <c r="R153"/>
  <c r="P153"/>
  <c r="BK153"/>
  <c r="J153"/>
  <c r="BE153"/>
  <c r="BI152"/>
  <c r="BH152"/>
  <c r="BG152"/>
  <c r="BF152"/>
  <c r="T152"/>
  <c r="T151"/>
  <c r="R152"/>
  <c r="R151"/>
  <c r="P152"/>
  <c r="P151"/>
  <c r="BK152"/>
  <c r="BK151"/>
  <c r="J151"/>
  <c r="J152"/>
  <c r="BE152"/>
  <c r="J63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4"/>
  <c r="BH104"/>
  <c r="BG104"/>
  <c r="BF104"/>
  <c r="T104"/>
  <c r="T103"/>
  <c r="R104"/>
  <c r="R103"/>
  <c r="P104"/>
  <c r="P103"/>
  <c r="BK104"/>
  <c r="BK103"/>
  <c r="J103"/>
  <c r="J104"/>
  <c r="BE104"/>
  <c r="J62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F37"/>
  <c i="1" r="BD55"/>
  <c i="2" r="BH86"/>
  <c r="F36"/>
  <c i="1" r="BC55"/>
  <c i="2" r="BG86"/>
  <c r="F35"/>
  <c i="1" r="BB55"/>
  <c i="2" r="BF86"/>
  <c r="J34"/>
  <c i="1" r="AW55"/>
  <c i="2" r="F34"/>
  <c i="1" r="BA55"/>
  <c i="2" r="T86"/>
  <c r="T85"/>
  <c r="T84"/>
  <c r="T83"/>
  <c r="R86"/>
  <c r="R85"/>
  <c r="R84"/>
  <c r="R83"/>
  <c r="P86"/>
  <c r="P85"/>
  <c r="P84"/>
  <c r="P83"/>
  <c i="1" r="AU55"/>
  <c i="2" r="BK86"/>
  <c r="BK85"/>
  <c r="J85"/>
  <c r="BK84"/>
  <c r="J84"/>
  <c r="BK83"/>
  <c r="J83"/>
  <c r="J59"/>
  <c r="J30"/>
  <c i="1" r="AG55"/>
  <c i="2" r="J86"/>
  <c r="BE86"/>
  <c r="J33"/>
  <c i="1" r="AV55"/>
  <c i="2" r="F33"/>
  <c i="1" r="AZ55"/>
  <c i="2" r="J61"/>
  <c r="J60"/>
  <c r="J80"/>
  <c r="J79"/>
  <c r="F79"/>
  <c r="F77"/>
  <c r="E75"/>
  <c r="J55"/>
  <c r="J54"/>
  <c r="F54"/>
  <c r="F52"/>
  <c r="E50"/>
  <c r="J39"/>
  <c r="J18"/>
  <c r="E18"/>
  <c r="F80"/>
  <c r="F55"/>
  <c r="J17"/>
  <c r="J12"/>
  <c r="J77"/>
  <c r="J52"/>
  <c r="E7"/>
  <c r="E73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<sst xmlns="http://schemas.openxmlformats.org/spreadsheetml/2006/main">
  <si>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</si>
  <si>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</si>
  <si>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</si>
  <si>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</si>
  <si>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</si>
  <si>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{6676953b-e266-4fe0-9cd9-585320b6ed86}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</si>
  <si>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</si>
  <si>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</si>
  <si>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</si>
  <si>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</si>
  <si>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</si>
  <si>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</si>
  <si>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</si>
  <si>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</si>
  <si>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19-18b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</si>
  <si>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</si>
  <si>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</si>
  <si>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Dostavba podzemního kolektoru a úprava parkovací plochy</t>
  </si>
  <si>
    <t>KSO:</t>
  </si>
  <si>
    <t/>
  </si>
  <si>
    <t>CC-CZ:</t>
  </si>
  <si>
    <t>Místo:</t>
  </si>
  <si>
    <t>MN Dvůr Králové n. Lab.</t>
  </si>
  <si>
    <t>Datum:</t>
  </si>
  <si>
    <t>15. 10. 2019</t>
  </si>
  <si>
    <t>Zadavatel:</t>
  </si>
  <si>
    <t>IČ:</t>
  </si>
  <si>
    <t>Královehradecký kraj</t>
  </si>
  <si>
    <t>DIČ:</t>
  </si>
  <si>
    <t>Uchazeč:</t>
  </si>
  <si>
    <t>Vyplň údaj</t>
  </si>
  <si>
    <t>Projektant:</t>
  </si>
  <si>
    <t>Sanit Studio,s.r.o.</t>
  </si>
  <si>
    <t>True</t>
  </si>
  <si>
    <t>Zpracovatel:</t>
  </si>
  <si>
    <t>Ing. Jana Křížková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</si>
  <si>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</si>
  <si>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</si>
  <si>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</si>
  <si>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</si>
  <si>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</si>
  <si>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</si>
  <si>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</si>
  <si>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</si>
  <si>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</si>
  <si>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</si>
  <si>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</si>
  <si>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</si>
  <si>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</si>
  <si>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</si>
  <si>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</si>
  <si>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</si>
  <si>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</si>
  <si>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</si>
  <si>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</si>
  <si>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</si>
  <si>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</si>
  <si>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</si>
  <si>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</si>
  <si>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</si>
  <si>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</si>
  <si>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</si>
  <si>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</si>
  <si>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</si>
  <si>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</si>
  <si>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</si>
  <si>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</si>
  <si>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</si>
  <si>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</si>
  <si>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</si>
  <si>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</si>
  <si>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</si>
  <si>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</si>
  <si>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</si>
  <si>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</si>
  <si>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</si>
  <si>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</si>
  <si>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ZTI 1</t>
  </si>
  <si>
    <t>Výměna pozink. potrubí</t>
  </si>
  <si>
    <t>STA</t>
  </si>
  <si>
    <t>1</t>
  </si>
  <si>
    <t>{9f34815e-a553-4e76-8f24-73f2952776ca}</t>
  </si>
  <si>
    <t>2</t>
  </si>
  <si>
    <t>ZTI 2</t>
  </si>
  <si>
    <t>Dostavba kolektoru</t>
  </si>
  <si>
    <t>{237012a5-313b-4b65-8503-f9aa013cd872}</t>
  </si>
  <si>
    <t>KRYCÍ LIST SOUPISU PRACÍ</t>
  </si>
  <si>
    <t>Objekt:</t>
  </si>
  <si>
    <t>ZTI 1 - Výměna pozink. potrubí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</si>
  <si>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</si>
  <si>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</si>
  <si>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</si>
  <si>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</si>
  <si>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</si>
  <si>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713 - Izolace tepelné</t>
  </si>
  <si>
    <t xml:space="preserve">    722 - Zdravotechnika - vnitřní vodovod</t>
  </si>
  <si>
    <t xml:space="preserve">    727 - Zdravotechnika - požární ochrana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</si>
  <si>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</si>
  <si>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</si>
  <si>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</si>
  <si>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</si>
  <si>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</si>
  <si>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</si>
  <si>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</si>
  <si>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</si>
  <si>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</si>
  <si>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</si>
  <si>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</si>
  <si>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</si>
  <si>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</si>
  <si>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</si>
  <si>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</si>
  <si>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</si>
  <si>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</si>
  <si>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</si>
  <si>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</si>
  <si>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713410861</t>
  </si>
  <si>
    <t>Odstranění tepelné izolace potrubí a ohybů pásy nebo rohožemi s povrchovou úpravou hliníkovou fólií připevněnými samolepící hliníkovou páskou potrubí, tloušťka izolace do 50 mm</t>
  </si>
  <si>
    <t>m</t>
  </si>
  <si>
    <t>CS ÚRS 2019 01</t>
  </si>
  <si>
    <t>16</t>
  </si>
  <si>
    <t>-279985918</t>
  </si>
  <si>
    <t>VV</t>
  </si>
  <si>
    <t>19+19+25+20+5</t>
  </si>
  <si>
    <t>713463211</t>
  </si>
  <si>
    <t>Montáž izolace tepelné potrubí a ohybů tvarovkami nebo deskami potrubními pouzdry s povrchovou úpravou hliníkovou fólií (izolační materiál ve specifikaci) přelepenými samolepící hliníkovou páskou potrubí jednovrstvá D do 50 mm</t>
  </si>
  <si>
    <t>-299223785</t>
  </si>
  <si>
    <t>8+12+15+8+4+2.5+2.5</t>
  </si>
  <si>
    <t>3</t>
  </si>
  <si>
    <t>M</t>
  </si>
  <si>
    <t>63154572</t>
  </si>
  <si>
    <t>pouzdro izolační potrubní s jednostrannou Al fólií max. 250/100 °C 35/40 mm</t>
  </si>
  <si>
    <t>32</t>
  </si>
  <si>
    <t>-560757000</t>
  </si>
  <si>
    <t>4</t>
  </si>
  <si>
    <t>63154573</t>
  </si>
  <si>
    <t>pouzdro izolační potrubní s jednostrannou Al fólií max. 250/100 °C 42/40 mm</t>
  </si>
  <si>
    <t>1671592051</t>
  </si>
  <si>
    <t>12+2.5</t>
  </si>
  <si>
    <t>5</t>
  </si>
  <si>
    <t>63154018</t>
  </si>
  <si>
    <t>pouzdro izolační potrubní s jednostrannou Al fólií max. 250/100 °C 54/40 mm</t>
  </si>
  <si>
    <t>910466465</t>
  </si>
  <si>
    <t>15+8+4+2.5</t>
  </si>
  <si>
    <t>6</t>
  </si>
  <si>
    <t>713463212</t>
  </si>
  <si>
    <t>Montáž izolace tepelné potrubí a ohybů tvarovkami nebo deskami potrubními pouzdry s povrchovou úpravou hliníkovou fólií (izolační materiál ve specifikaci) přelepenými samolepící hliníkovou páskou potrubí jednovrstvá D přes 50 do 100 mm</t>
  </si>
  <si>
    <t>-708962670</t>
  </si>
  <si>
    <t>4+12+15+2.5+2.5</t>
  </si>
  <si>
    <t>7</t>
  </si>
  <si>
    <t>63154019</t>
  </si>
  <si>
    <t>pouzdro izolační potrubní s jednostrannou Al fólií max. 250/100 °C 64/40 mm</t>
  </si>
  <si>
    <t>-538660289</t>
  </si>
  <si>
    <t>4+12+2.5</t>
  </si>
  <si>
    <t>8</t>
  </si>
  <si>
    <t>63154577</t>
  </si>
  <si>
    <t>pouzdro izolační potrubní s jednostrannou Al fólií max. 250/100 °C 76/40 mm</t>
  </si>
  <si>
    <t>358259920</t>
  </si>
  <si>
    <t>15+2.5</t>
  </si>
  <si>
    <t>9</t>
  </si>
  <si>
    <t>63154001</t>
  </si>
  <si>
    <t>páska samolepící hliníková šířka 50 mm, délka 50 m</t>
  </si>
  <si>
    <t>1427104616</t>
  </si>
  <si>
    <t>10</t>
  </si>
  <si>
    <t>998713201</t>
  </si>
  <si>
    <t>Přesun hmot pro izolace tepelné stanovený procentní sazbou (%) z ceny vodorovná dopravní vzdálenost do 50 m v objektech výšky do 6 m</t>
  </si>
  <si>
    <t>%</t>
  </si>
  <si>
    <t>1524719661</t>
  </si>
  <si>
    <t>722</t>
  </si>
  <si>
    <t>Zdravotechnika - vnitřní vodovod</t>
  </si>
  <si>
    <t>11</t>
  </si>
  <si>
    <t>722130802</t>
  </si>
  <si>
    <t>Demontáž potrubí z ocelových trubek pozinkovaných závitových přes 25 do DN 40</t>
  </si>
  <si>
    <t>-514007133</t>
  </si>
  <si>
    <t>19+19+25</t>
  </si>
  <si>
    <t>12</t>
  </si>
  <si>
    <t>722130803</t>
  </si>
  <si>
    <t>Demontáž potrubí z ocelových trubek pozinkovaných závitových přes 40 do DN 50</t>
  </si>
  <si>
    <t>1606358438</t>
  </si>
  <si>
    <t>13</t>
  </si>
  <si>
    <t>722130804</t>
  </si>
  <si>
    <t>Demontáž potrubí z ocelových trubek pozinkovaných závitových DN 65</t>
  </si>
  <si>
    <t>1236598412</t>
  </si>
  <si>
    <t>14</t>
  </si>
  <si>
    <t>722130916</t>
  </si>
  <si>
    <t>Opravy vodovodního potrubí z ocelových trubek pozinkovaných závitových přeřezání ocelové trubky přes 25 do DN 50</t>
  </si>
  <si>
    <t>kus</t>
  </si>
  <si>
    <t>-1423863370</t>
  </si>
  <si>
    <t>722171934</t>
  </si>
  <si>
    <t>Výměna trubky, tvarovky, vsazení odbočky na rozvodech vody z plastů D přes 25 do 32 mm</t>
  </si>
  <si>
    <t>-591730752</t>
  </si>
  <si>
    <t>722171935</t>
  </si>
  <si>
    <t>Výměna trubky, tvarovky, vsazení odbočky na rozvodech vody z plastů D přes 32 do 40 mm</t>
  </si>
  <si>
    <t>1000309206</t>
  </si>
  <si>
    <t>17</t>
  </si>
  <si>
    <t>722171936</t>
  </si>
  <si>
    <t>Výměna trubky, tvarovky, vsazení odbočky na rozvodech vody z plastů D přes 40 do 50 mm</t>
  </si>
  <si>
    <t>-2114847474</t>
  </si>
  <si>
    <t>18</t>
  </si>
  <si>
    <t>722171938</t>
  </si>
  <si>
    <t>Výměna trubky, tvarovky, vsazení odbočky na rozvodech vody z plastů D přes 63 do 75 mm</t>
  </si>
  <si>
    <t>-2110905727</t>
  </si>
  <si>
    <t>19</t>
  </si>
  <si>
    <t>722176114</t>
  </si>
  <si>
    <t>Montáž potrubí z plastových trub svařovaných polyfuzně D přes 25 do 32 mm</t>
  </si>
  <si>
    <t>-1188236051</t>
  </si>
  <si>
    <t>20</t>
  </si>
  <si>
    <t>28615109bz</t>
  </si>
  <si>
    <t>Potrubí třívrstvé FIBER BASALT PLUS (S 3,2) D 32x4,4mm, materiál PP-RCT typ 4, PP-RCT typ 4+čedičové vlákno BF, PP-RCT typ 4. Včetně tvarovek a objímek pro potrubí.</t>
  </si>
  <si>
    <t>vlastní položka</t>
  </si>
  <si>
    <t>1439155831</t>
  </si>
  <si>
    <t>722176116</t>
  </si>
  <si>
    <t>Montáž potrubí z plastových trub svařovaných polyfuzně D přes 40 do 50 mm</t>
  </si>
  <si>
    <t>1855763469</t>
  </si>
  <si>
    <t>12+15+8+4+2.5+2.5</t>
  </si>
  <si>
    <t>22</t>
  </si>
  <si>
    <t>WVN.STRFB050TRCT1</t>
  </si>
  <si>
    <t>Potrubí třívrstvé FIBER BASALT PLUS (S 3,2) D 50x6.9mm, materiál PP-RCT typ 4, PP-RCT typ 4+čedičové vlákno BF, PP-RCT typ 4. Včetně tvarovek a objímek pro potrubí.</t>
  </si>
  <si>
    <t>-2053012682</t>
  </si>
  <si>
    <t>23</t>
  </si>
  <si>
    <t>WVN.STRFB040TRCT</t>
  </si>
  <si>
    <t xml:space="preserve">EKOPLASTIK -  TRUBKA FIBER BASALT PLUS (S 3,2) D 40x5,5mm, materiál PP-RCT typ 4, PP-RCT typ 4+čedičové vlákno BF, PP-RCT typ 4. Včetně tvarovek a objímek pro potrubí.</t>
  </si>
  <si>
    <t>1638996579</t>
  </si>
  <si>
    <t>24</t>
  </si>
  <si>
    <t>722176117</t>
  </si>
  <si>
    <t>Montáž potrubí z plastových trub svařovaných polyfuzně D přes 50 do 63 mm</t>
  </si>
  <si>
    <t>-1605165781</t>
  </si>
  <si>
    <t>25</t>
  </si>
  <si>
    <t>WVN.STRFB063TRCT2</t>
  </si>
  <si>
    <t>Potrubí třívrstvé FIBER BASALT PLUS (S 3,2) D 63x8,6mm, materiál PP-RCT typ 4, PP-RCT typ 4+čedičové vlákno BF, PP-RCT typ 4. Včetně tvarovek a objímek pro potrubí.</t>
  </si>
  <si>
    <t>1317926691</t>
  </si>
  <si>
    <t>26</t>
  </si>
  <si>
    <t>722176118</t>
  </si>
  <si>
    <t>Montáž potrubí z plastových trub svařovaných polyfuzně D přes 63 do 75 mm</t>
  </si>
  <si>
    <t>980288619</t>
  </si>
  <si>
    <t>27</t>
  </si>
  <si>
    <t>WVN.STRFB075TRCT</t>
  </si>
  <si>
    <t xml:space="preserve">EKOPLASTIK -  TRUBKA FIBER BASALT PLUS (S 4) D 75x8,4mm, materiál PP-RCT typ 4, PP-RCT typ 4+čedičové vlákno BF, PP-RCT typ 4. Včetně tvarovek a objímek pro potrubí.</t>
  </si>
  <si>
    <t>1008774520</t>
  </si>
  <si>
    <t>28</t>
  </si>
  <si>
    <t>722182013</t>
  </si>
  <si>
    <t>Podpůrný žlab pro potrubí průměru D 32</t>
  </si>
  <si>
    <t>-1843623615</t>
  </si>
  <si>
    <t>29</t>
  </si>
  <si>
    <t>722182014</t>
  </si>
  <si>
    <t>Podpůrný žlab pro potrubí průměru D 40</t>
  </si>
  <si>
    <t>-81228669</t>
  </si>
  <si>
    <t>30</t>
  </si>
  <si>
    <t>722182015</t>
  </si>
  <si>
    <t>Podpůrný žlab pro potrubí průměru D 50</t>
  </si>
  <si>
    <t>11271474</t>
  </si>
  <si>
    <t>31</t>
  </si>
  <si>
    <t>722182016</t>
  </si>
  <si>
    <t>Podpůrný žlab pro potrubí průměru D 63</t>
  </si>
  <si>
    <t>1234290199</t>
  </si>
  <si>
    <t>722182017</t>
  </si>
  <si>
    <t>Podpůrný žlab pro potrubí průměru D 75</t>
  </si>
  <si>
    <t>1162936423</t>
  </si>
  <si>
    <t>33</t>
  </si>
  <si>
    <t>722190901</t>
  </si>
  <si>
    <t>Opravy ostatní uzavření nebo otevření vodovodního potrubí při opravách včetně vypuštění a napuštění</t>
  </si>
  <si>
    <t>-1467583030</t>
  </si>
  <si>
    <t>34</t>
  </si>
  <si>
    <t>722220862</t>
  </si>
  <si>
    <t>Demontáž armatur závitových se dvěma závity přes 3/4 do G 5/4</t>
  </si>
  <si>
    <t>277066767</t>
  </si>
  <si>
    <t>35</t>
  </si>
  <si>
    <t>722220863</t>
  </si>
  <si>
    <t>Demontáž armatur závitových se dvěma závity G 6/4</t>
  </si>
  <si>
    <t>-1125498622</t>
  </si>
  <si>
    <t>36</t>
  </si>
  <si>
    <t>722220864</t>
  </si>
  <si>
    <t>Demontáž armatur závitových se dvěma závity G 2</t>
  </si>
  <si>
    <t>-986353453</t>
  </si>
  <si>
    <t>37</t>
  </si>
  <si>
    <t>722221134</t>
  </si>
  <si>
    <t>Armatury s jedním závitem ventily výtokové G 1/2</t>
  </si>
  <si>
    <t>soubor</t>
  </si>
  <si>
    <t>-1646577834</t>
  </si>
  <si>
    <t>38</t>
  </si>
  <si>
    <t>722230114</t>
  </si>
  <si>
    <t>Armatury se dvěma závity ventily přímé s odvodňovacím ventilem G 5/4</t>
  </si>
  <si>
    <t>-868608256</t>
  </si>
  <si>
    <t>39</t>
  </si>
  <si>
    <t>722230115</t>
  </si>
  <si>
    <t>Armatury se dvěma závity ventily přímé s odvodňovacím ventilem G 6/4</t>
  </si>
  <si>
    <t>-1717337027</t>
  </si>
  <si>
    <t>40</t>
  </si>
  <si>
    <t>722230116</t>
  </si>
  <si>
    <t>Armatury se dvěma závity ventily přímé s odvodňovacím ventilem G 2</t>
  </si>
  <si>
    <t>-1648121054</t>
  </si>
  <si>
    <t>41</t>
  </si>
  <si>
    <t>722231057</t>
  </si>
  <si>
    <t>Armatury se dvěma závity šoupátka mosazná PN 10 do 80°C G 2 1/2</t>
  </si>
  <si>
    <t>328353666</t>
  </si>
  <si>
    <t>42</t>
  </si>
  <si>
    <t>722239103</t>
  </si>
  <si>
    <t>Armatury se dvěma závity montáž vodovodních armatur se dvěma závity ostatních typů G 1</t>
  </si>
  <si>
    <t>-2078519230</t>
  </si>
  <si>
    <t>43</t>
  </si>
  <si>
    <t>722239104</t>
  </si>
  <si>
    <t>Armatury se dvěma závity montáž vodovodních armatur se dvěma závity ostatních typů G 5/4</t>
  </si>
  <si>
    <t>-2382574</t>
  </si>
  <si>
    <t>44</t>
  </si>
  <si>
    <t>722239105</t>
  </si>
  <si>
    <t>Armatury se dvěma závity montáž vodovodních armatur se dvěma závity ostatních typů G 6/4</t>
  </si>
  <si>
    <t>-953148165</t>
  </si>
  <si>
    <t>45</t>
  </si>
  <si>
    <t>722239106</t>
  </si>
  <si>
    <t>Armatury se dvěma závity montáž vodovodních armatur se dvěma závity ostatních typů G 2</t>
  </si>
  <si>
    <t>530690884</t>
  </si>
  <si>
    <t>46</t>
  </si>
  <si>
    <t>722290226</t>
  </si>
  <si>
    <t>Zkoušky, proplach a desinfekce vodovodního potrubí zkoušky těsnosti vodovodního potrubí závitového do DN 50</t>
  </si>
  <si>
    <t>561575420</t>
  </si>
  <si>
    <t>8+12+15+8+4+4+12+15</t>
  </si>
  <si>
    <t>47</t>
  </si>
  <si>
    <t>722290234</t>
  </si>
  <si>
    <t>Zkoušky, proplach a desinfekce vodovodního potrubí proplach a desinfekce vodovodního potrubí do DN 80</t>
  </si>
  <si>
    <t>-460749073</t>
  </si>
  <si>
    <t>48</t>
  </si>
  <si>
    <t>722290821</t>
  </si>
  <si>
    <t>Vnitrostaveništní přemístění vybouraných (demontovaných) hmot vnitřní vodovod vodorovně do 100 m v objektech výšky do 6 m</t>
  </si>
  <si>
    <t>t</t>
  </si>
  <si>
    <t>-1122588867</t>
  </si>
  <si>
    <t>49</t>
  </si>
  <si>
    <t>998722201</t>
  </si>
  <si>
    <t>Přesun hmot pro vnitřní vodovod stanovený procentní sazbou (%) z ceny vodorovná dopravní vzdálenost do 50 m v objektech výšky do 6 m</t>
  </si>
  <si>
    <t>1934979410</t>
  </si>
  <si>
    <t>727</t>
  </si>
  <si>
    <t>Zdravotechnika - požární ochrana</t>
  </si>
  <si>
    <t>50</t>
  </si>
  <si>
    <t>727121101</t>
  </si>
  <si>
    <t>Protipožární ochranné manžety z jedné strany dělící konstrukce požární odolnost EI 90 D 32</t>
  </si>
  <si>
    <t>1344927243</t>
  </si>
  <si>
    <t>51</t>
  </si>
  <si>
    <t>727121103</t>
  </si>
  <si>
    <t>Protipožární ochranné manžety z jedné strany dělící konstrukce požární odolnost EI 90 D 50</t>
  </si>
  <si>
    <t>-855285236</t>
  </si>
  <si>
    <t>ZTI 2 - Dostavba kolektoru</t>
  </si>
  <si>
    <t>-685926130</t>
  </si>
  <si>
    <t>40+40+33+33</t>
  </si>
  <si>
    <t>713461871</t>
  </si>
  <si>
    <t>Odstranění tepelné izolace potrubí, ohybů a armatur tvarovkami nebo deskami potrubními pouzdry návlekovými potrubí a ohybů</t>
  </si>
  <si>
    <t>261485053</t>
  </si>
  <si>
    <t>34+30+34+30</t>
  </si>
  <si>
    <t>-811934951</t>
  </si>
  <si>
    <t>33+40</t>
  </si>
  <si>
    <t>-1569215138</t>
  </si>
  <si>
    <t>1640306341</t>
  </si>
  <si>
    <t>1337386838</t>
  </si>
  <si>
    <t>-768581058</t>
  </si>
  <si>
    <t>-237646846</t>
  </si>
  <si>
    <t>473222064</t>
  </si>
  <si>
    <t>713463411</t>
  </si>
  <si>
    <t>Montáž izolace tepelné potrubí a ohybů tvarovkami nebo deskami potrubními pouzdry návlekovými izolačními hadicemi potrubí a ohybů</t>
  </si>
  <si>
    <t>CS ÚRS 2014 01</t>
  </si>
  <si>
    <t>-1465868746</t>
  </si>
  <si>
    <t>28377063</t>
  </si>
  <si>
    <t>izolace tepelná potrubí z pěnového polyetylenu 45 x 25 mm</t>
  </si>
  <si>
    <t>1287698712</t>
  </si>
  <si>
    <t>28377065</t>
  </si>
  <si>
    <t>izolace tepelná potrubí z pěnového polyetylenu 54 x 25 mm</t>
  </si>
  <si>
    <t>2054250629</t>
  </si>
  <si>
    <t>28377067</t>
  </si>
  <si>
    <t>izolace tepelná potrubí z pěnového polyetylenu 63 x 25 mm</t>
  </si>
  <si>
    <t>1891424520</t>
  </si>
  <si>
    <t>28377076</t>
  </si>
  <si>
    <t>izolace tepelná potrubí z pěnového polyetylenu 89 x 25 mm</t>
  </si>
  <si>
    <t>-1435260005</t>
  </si>
  <si>
    <t>879654789</t>
  </si>
  <si>
    <t>722170804</t>
  </si>
  <si>
    <t>Demontáž rozvodů vody z plastů přes 25 do Ø 50 mm</t>
  </si>
  <si>
    <t>1933595367</t>
  </si>
  <si>
    <t>40+33+34+30</t>
  </si>
  <si>
    <t>722170807</t>
  </si>
  <si>
    <t>Demontáž rozvodů vody z plastů přes 50 do Ø 110 mm</t>
  </si>
  <si>
    <t>1672594990</t>
  </si>
  <si>
    <t>40+33+30+34</t>
  </si>
  <si>
    <t>722171915</t>
  </si>
  <si>
    <t>Odříznutí trubky nebo tvarovky u rozvodů vody z plastů D přes 32 do 40 mm</t>
  </si>
  <si>
    <t>-2012880953</t>
  </si>
  <si>
    <t>722171916</t>
  </si>
  <si>
    <t>Odříznutí trubky nebo tvarovky u rozvodů vody z plastů D přes 40 do 50 mm</t>
  </si>
  <si>
    <t>-1258060612</t>
  </si>
  <si>
    <t>722171917</t>
  </si>
  <si>
    <t>Odříznutí trubky nebo tvarovky u rozvodů vody z plastů D přes 50 do 63 mm</t>
  </si>
  <si>
    <t>1304969124</t>
  </si>
  <si>
    <t>722171918</t>
  </si>
  <si>
    <t>Odříznutí trubky nebo tvarovky u rozvodů vody z plastů D přes 63 do 75 mm</t>
  </si>
  <si>
    <t>820728571</t>
  </si>
  <si>
    <t>722173915</t>
  </si>
  <si>
    <t>Spoje rozvodů vody z plastů svary polyfuzí D přes 32 do 40 mm</t>
  </si>
  <si>
    <t>1872347557</t>
  </si>
  <si>
    <t>2+2</t>
  </si>
  <si>
    <t>722173916</t>
  </si>
  <si>
    <t>Spoje rozvodů vody z plastů svary polyfuzí D přes 40 do 50 mm</t>
  </si>
  <si>
    <t>-796501983</t>
  </si>
  <si>
    <t>722173917</t>
  </si>
  <si>
    <t>Spoje rozvodů vody z plastů svary polyfuzí D přes 50 do 63 mm</t>
  </si>
  <si>
    <t>-590560387</t>
  </si>
  <si>
    <t>722173918</t>
  </si>
  <si>
    <t>Spoje rozvodů vody z plastů svary polyfuzí D přes 63 do 75 mm</t>
  </si>
  <si>
    <t>1309735571</t>
  </si>
  <si>
    <t>722174025</t>
  </si>
  <si>
    <t>Potrubí z plastových trubek z polypropylenu (PPR) svařovaných polyfuzně PN 20 (SDR 6) D 40 x 6,7</t>
  </si>
  <si>
    <t>478295022</t>
  </si>
  <si>
    <t>722174026</t>
  </si>
  <si>
    <t>Potrubí z plastových trubek z polypropylenu (PPR) svařovaných polyfuzně PN 20 (SDR 6) D 50 x 8,4</t>
  </si>
  <si>
    <t>-579591081</t>
  </si>
  <si>
    <t>722174027</t>
  </si>
  <si>
    <t>Potrubí z plastových trubek z polypropylenu (PPR) svařovaných polyfuzně PN 20 (SDR 6) D 63 x 10,5</t>
  </si>
  <si>
    <t>-1463282441</t>
  </si>
  <si>
    <t>722174030a</t>
  </si>
  <si>
    <t>Potrubí z plastových trubek z polypropylenu (PPR) svařovaných polyfuzně PN 20 (SDR 6) D 75 x 12.5</t>
  </si>
  <si>
    <t>1618120761</t>
  </si>
  <si>
    <t>1397293617</t>
  </si>
  <si>
    <t>129074948</t>
  </si>
  <si>
    <t>-1524441078</t>
  </si>
  <si>
    <t>-1951269945</t>
  </si>
  <si>
    <t>-1496431935</t>
  </si>
  <si>
    <t>1843027009</t>
  </si>
  <si>
    <t>-970815040</t>
  </si>
  <si>
    <t>1582267332</t>
  </si>
  <si>
    <t>1744382472</t>
  </si>
  <si>
    <t>779254394</t>
  </si>
  <si>
    <t>143074822</t>
  </si>
  <si>
    <t>1647359643</t>
  </si>
  <si>
    <t>722230104</t>
  </si>
  <si>
    <t>Armatury se dvěma závity ventily přímé G 5/4</t>
  </si>
  <si>
    <t>2139520688</t>
  </si>
  <si>
    <t>722230105</t>
  </si>
  <si>
    <t>Armatury se dvěma závity ventily přímé G 6/4</t>
  </si>
  <si>
    <t>-1388915131</t>
  </si>
  <si>
    <t>722230106</t>
  </si>
  <si>
    <t>Armatury se dvěma závity ventily přímé G 2</t>
  </si>
  <si>
    <t>-1352500489</t>
  </si>
  <si>
    <t>-825595542</t>
  </si>
  <si>
    <t>Zkoušky, proplach a desinfekce vodovodního potrubí - zkoušky těsnosti vodovodního potrubí závitového do DN 50</t>
  </si>
  <si>
    <t>419705635</t>
  </si>
  <si>
    <t>33+40+33+34+30+34</t>
  </si>
  <si>
    <t>722290229</t>
  </si>
  <si>
    <t>Zkoušky, proplach a desinfekce vodovodního potrubí - zkoušky těsnosti vodovodního potrubí závitového přes DN 50 do DN 100</t>
  </si>
  <si>
    <t>1716011024</t>
  </si>
  <si>
    <t>Zkoušky, proplach a desinfekce vodovodního potrubí - proplach a desinfekce vodovodního potrubí do DN 80</t>
  </si>
  <si>
    <t>-1731928480</t>
  </si>
  <si>
    <t>795414406</t>
  </si>
  <si>
    <t>1717307235</t>
  </si>
  <si>
    <t>727121102</t>
  </si>
  <si>
    <t>Protipožární ochranné manžety z jedné strany dělící konstrukce požární odolnost EI 90 D 40</t>
  </si>
  <si>
    <t>-113615285</t>
  </si>
  <si>
    <t>52</t>
  </si>
  <si>
    <t>-1706460439</t>
  </si>
  <si>
    <t>53</t>
  </si>
  <si>
    <t>727121104</t>
  </si>
  <si>
    <t>Protipožární ochranné manžety z jedné strany dělící konstrukce požární odolnost EI 90 D 63</t>
  </si>
  <si>
    <t>-1619550425</t>
  </si>
  <si>
    <t>54</t>
  </si>
  <si>
    <t>727121105</t>
  </si>
  <si>
    <t>Protipožární ochranné manžety z jedné strany dělící konstrukce požární odolnost EI 90 D 75</t>
  </si>
  <si>
    <t>-89347573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</si>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</sst>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29" fillId="0" borderId="23" xfId="0" applyFont="1" applyBorder="1" applyAlignment="1" applyProtection="1">
      <alignment horizontal="center" vertical="center"/>
    </xf>
    <xf numFmtId="49" fontId="29" fillId="0" borderId="23" xfId="0" applyNumberFormat="1" applyFont="1" applyBorder="1" applyAlignment="1" applyProtection="1">
      <alignment horizontal="left" vertical="center" wrapText="1"/>
    </xf>
    <xf numFmtId="0" fontId="29" fillId="0" borderId="23" xfId="0" applyFont="1" applyBorder="1" applyAlignment="1" applyProtection="1">
      <alignment horizontal="left" vertical="center" wrapText="1"/>
    </xf>
    <xf numFmtId="0" fontId="29" fillId="0" borderId="23" xfId="0" applyFont="1" applyBorder="1" applyAlignment="1" applyProtection="1">
      <alignment horizontal="center" vertical="center" wrapText="1"/>
    </xf>
    <xf numFmtId="167" fontId="29" fillId="0" borderId="23" xfId="0" applyNumberFormat="1" applyFont="1" applyBorder="1" applyAlignment="1" applyProtection="1">
      <alignment vertical="center"/>
    </xf>
    <xf numFmtId="4" fontId="29" fillId="2" borderId="23" xfId="0" applyNumberFormat="1" applyFont="1" applyFill="1" applyBorder="1" applyAlignment="1" applyProtection="1">
      <alignment vertical="center"/>
      <protection locked="0"/>
    </xf>
    <xf numFmtId="4" fontId="29" fillId="0" borderId="23" xfId="0" applyNumberFormat="1" applyFont="1" applyBorder="1" applyAlignment="1" applyProtection="1">
      <alignment vertical="center"/>
    </xf>
    <xf numFmtId="0" fontId="29" fillId="0" borderId="4" xfId="0" applyFont="1" applyBorder="1" applyAlignment="1">
      <alignment vertical="center"/>
    </xf>
    <xf numFmtId="0" fontId="29" fillId="2" borderId="15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5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5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33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45" customHeight="1">
      <c r="B23" s="18"/>
      <c r="C23" s="19"/>
      <c r="D23" s="19"/>
      <c r="E23" s="33" t="s">
        <v>37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25.92" customHeight="1"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8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8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39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40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41</v>
      </c>
      <c r="AL28" s="41"/>
      <c r="AM28" s="41"/>
      <c r="AN28" s="41"/>
      <c r="AO28" s="41"/>
      <c r="AP28" s="36"/>
      <c r="AQ28" s="36"/>
      <c r="AR28" s="40"/>
      <c r="BE28" s="28"/>
    </row>
    <row r="29" s="2" customFormat="1" ht="14.4" customHeight="1">
      <c r="B29" s="42"/>
      <c r="C29" s="43"/>
      <c r="D29" s="29" t="s">
        <v>42</v>
      </c>
      <c r="E29" s="43"/>
      <c r="F29" s="29" t="s">
        <v>43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28"/>
    </row>
    <row r="30" s="2" customFormat="1" ht="14.4" customHeight="1">
      <c r="B30" s="42"/>
      <c r="C30" s="43"/>
      <c r="D30" s="43"/>
      <c r="E30" s="43"/>
      <c r="F30" s="29" t="s">
        <v>44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28"/>
    </row>
    <row r="31" hidden="1" s="2" customFormat="1" ht="14.4" customHeight="1">
      <c r="B31" s="42"/>
      <c r="C31" s="43"/>
      <c r="D31" s="43"/>
      <c r="E31" s="43"/>
      <c r="F31" s="29" t="s">
        <v>45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28"/>
    </row>
    <row r="32" hidden="1" s="2" customFormat="1" ht="14.4" customHeight="1">
      <c r="B32" s="42"/>
      <c r="C32" s="43"/>
      <c r="D32" s="43"/>
      <c r="E32" s="43"/>
      <c r="F32" s="29" t="s">
        <v>46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28"/>
    </row>
    <row r="33" hidden="1" s="2" customFormat="1" ht="14.4" customHeight="1">
      <c r="B33" s="42"/>
      <c r="C33" s="43"/>
      <c r="D33" s="43"/>
      <c r="E33" s="43"/>
      <c r="F33" s="29" t="s">
        <v>47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</row>
    <row r="35" s="1" customFormat="1" ht="25.92" customHeight="1">
      <c r="B35" s="35"/>
      <c r="C35" s="47"/>
      <c r="D35" s="48" t="s">
        <v>48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49</v>
      </c>
      <c r="U35" s="49"/>
      <c r="V35" s="49"/>
      <c r="W35" s="49"/>
      <c r="X35" s="51" t="s">
        <v>50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6.96" customHeight="1"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</row>
    <row r="41" s="1" customFormat="1" ht="6.96" customHeight="1"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</row>
    <row r="42" s="1" customFormat="1" ht="24.96" customHeight="1">
      <c r="B42" s="35"/>
      <c r="C42" s="20" t="s">
        <v>51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</row>
    <row r="43" s="1" customFormat="1" ht="6.96" customHeight="1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</row>
    <row r="44" s="1" customFormat="1" ht="12" customHeight="1">
      <c r="B44" s="35"/>
      <c r="C44" s="29" t="s">
        <v>13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19-18b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40"/>
    </row>
    <row r="45" s="3" customFormat="1" ht="36.96" customHeight="1">
      <c r="B45" s="58"/>
      <c r="C45" s="59" t="s">
        <v>16</v>
      </c>
      <c r="D45" s="60"/>
      <c r="E45" s="60"/>
      <c r="F45" s="60"/>
      <c r="G45" s="60"/>
      <c r="H45" s="60"/>
      <c r="I45" s="60"/>
      <c r="J45" s="60"/>
      <c r="K45" s="60"/>
      <c r="L45" s="61" t="str">
        <f>K6</f>
        <v>Dostavba podzemního kolektoru a úprava parkovací plochy</v>
      </c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2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</row>
    <row r="47" s="1" customFormat="1" ht="12" customHeight="1"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63" t="str">
        <f>IF(K8="","",K8)</f>
        <v>MN Dvůr Králové n. Lab.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64" t="str">
        <f>IF(AN8= "","",AN8)</f>
        <v>15. 10. 2019</v>
      </c>
      <c r="AN47" s="64"/>
      <c r="AO47" s="36"/>
      <c r="AP47" s="36"/>
      <c r="AQ47" s="36"/>
      <c r="AR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</row>
    <row r="49" s="1" customFormat="1" ht="13.65" customHeight="1"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36" t="str">
        <f>IF(E11= "","",E11)</f>
        <v>Královehradecký kraj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65" t="str">
        <f>IF(E17="","",E17)</f>
        <v>Sanit Studio,s.r.o.</v>
      </c>
      <c r="AN49" s="36"/>
      <c r="AO49" s="36"/>
      <c r="AP49" s="36"/>
      <c r="AQ49" s="36"/>
      <c r="AR49" s="40"/>
      <c r="AS49" s="66" t="s">
        <v>52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</row>
    <row r="50" s="1" customFormat="1" ht="13.65" customHeight="1"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36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65" t="str">
        <f>IF(E20="","",E20)</f>
        <v>Ing. Jana Křížková</v>
      </c>
      <c r="AN50" s="36"/>
      <c r="AO50" s="36"/>
      <c r="AP50" s="36"/>
      <c r="AQ50" s="36"/>
      <c r="AR50" s="40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</row>
    <row r="51" s="1" customFormat="1" ht="10.8" customHeight="1"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4"/>
      <c r="AT51" s="75"/>
      <c r="AU51" s="76"/>
      <c r="AV51" s="76"/>
      <c r="AW51" s="76"/>
      <c r="AX51" s="76"/>
      <c r="AY51" s="76"/>
      <c r="AZ51" s="76"/>
      <c r="BA51" s="76"/>
      <c r="BB51" s="76"/>
      <c r="BC51" s="76"/>
      <c r="BD51" s="77"/>
    </row>
    <row r="52" s="1" customFormat="1" ht="29.28" customHeight="1">
      <c r="B52" s="35"/>
      <c r="C52" s="78" t="s">
        <v>53</v>
      </c>
      <c r="D52" s="79"/>
      <c r="E52" s="79"/>
      <c r="F52" s="79"/>
      <c r="G52" s="79"/>
      <c r="H52" s="80"/>
      <c r="I52" s="81" t="s">
        <v>54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82" t="s">
        <v>55</v>
      </c>
      <c r="AH52" s="79"/>
      <c r="AI52" s="79"/>
      <c r="AJ52" s="79"/>
      <c r="AK52" s="79"/>
      <c r="AL52" s="79"/>
      <c r="AM52" s="79"/>
      <c r="AN52" s="81" t="s">
        <v>56</v>
      </c>
      <c r="AO52" s="79"/>
      <c r="AP52" s="79"/>
      <c r="AQ52" s="83" t="s">
        <v>57</v>
      </c>
      <c r="AR52" s="40"/>
      <c r="AS52" s="84" t="s">
        <v>58</v>
      </c>
      <c r="AT52" s="85" t="s">
        <v>59</v>
      </c>
      <c r="AU52" s="85" t="s">
        <v>60</v>
      </c>
      <c r="AV52" s="85" t="s">
        <v>61</v>
      </c>
      <c r="AW52" s="85" t="s">
        <v>62</v>
      </c>
      <c r="AX52" s="85" t="s">
        <v>63</v>
      </c>
      <c r="AY52" s="85" t="s">
        <v>64</v>
      </c>
      <c r="AZ52" s="85" t="s">
        <v>65</v>
      </c>
      <c r="BA52" s="85" t="s">
        <v>66</v>
      </c>
      <c r="BB52" s="85" t="s">
        <v>67</v>
      </c>
      <c r="BC52" s="85" t="s">
        <v>68</v>
      </c>
      <c r="BD52" s="86" t="s">
        <v>69</v>
      </c>
    </row>
    <row r="53" s="1" customFormat="1" ht="10.8" customHeight="1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</row>
    <row r="54" s="4" customFormat="1" ht="32.4" customHeight="1">
      <c r="B54" s="90"/>
      <c r="C54" s="91" t="s">
        <v>70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ROUND(SUM(AG55:AG56),2)</f>
        <v>0</v>
      </c>
      <c r="AH54" s="93"/>
      <c r="AI54" s="93"/>
      <c r="AJ54" s="93"/>
      <c r="AK54" s="93"/>
      <c r="AL54" s="93"/>
      <c r="AM54" s="93"/>
      <c r="AN54" s="94">
        <f>SUM(AG54,AT54)</f>
        <v>0</v>
      </c>
      <c r="AO54" s="94"/>
      <c r="AP54" s="94"/>
      <c r="AQ54" s="95" t="s">
        <v>19</v>
      </c>
      <c r="AR54" s="96"/>
      <c r="AS54" s="97">
        <f>ROUND(SUM(AS55:AS56),2)</f>
        <v>0</v>
      </c>
      <c r="AT54" s="98">
        <f>ROUND(SUM(AV54:AW54),2)</f>
        <v>0</v>
      </c>
      <c r="AU54" s="99">
        <f>ROUND(SUM(AU55:AU56),5)</f>
        <v>0</v>
      </c>
      <c r="AV54" s="98">
        <f>ROUND(AZ54*L29,2)</f>
        <v>0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ROUND(SUM(AZ55:AZ56),2)</f>
        <v>0</v>
      </c>
      <c r="BA54" s="98">
        <f>ROUND(SUM(BA55:BA56),2)</f>
        <v>0</v>
      </c>
      <c r="BB54" s="98">
        <f>ROUND(SUM(BB55:BB56),2)</f>
        <v>0</v>
      </c>
      <c r="BC54" s="98">
        <f>ROUND(SUM(BC55:BC56),2)</f>
        <v>0</v>
      </c>
      <c r="BD54" s="100">
        <f>ROUND(SUM(BD55:BD56),2)</f>
        <v>0</v>
      </c>
      <c r="BS54" s="101" t="s">
        <v>71</v>
      </c>
      <c r="BT54" s="101" t="s">
        <v>72</v>
      </c>
      <c r="BU54" s="102" t="s">
        <v>73</v>
      </c>
      <c r="BV54" s="101" t="s">
        <v>74</v>
      </c>
      <c r="BW54" s="101" t="s">
        <v>5</v>
      </c>
      <c r="BX54" s="101" t="s">
        <v>75</v>
      </c>
      <c r="CL54" s="101" t="s">
        <v>19</v>
      </c>
    </row>
    <row r="55" s="5" customFormat="1" ht="16.5" customHeight="1">
      <c r="A55" s="103" t="s">
        <v>76</v>
      </c>
      <c r="B55" s="104"/>
      <c r="C55" s="105"/>
      <c r="D55" s="106" t="s">
        <v>77</v>
      </c>
      <c r="E55" s="106"/>
      <c r="F55" s="106"/>
      <c r="G55" s="106"/>
      <c r="H55" s="106"/>
      <c r="I55" s="107"/>
      <c r="J55" s="106" t="s">
        <v>78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'ZTI 1 - Výměna pozink. po...'!J30</f>
        <v>0</v>
      </c>
      <c r="AH55" s="107"/>
      <c r="AI55" s="107"/>
      <c r="AJ55" s="107"/>
      <c r="AK55" s="107"/>
      <c r="AL55" s="107"/>
      <c r="AM55" s="107"/>
      <c r="AN55" s="108">
        <f>SUM(AG55,AT55)</f>
        <v>0</v>
      </c>
      <c r="AO55" s="107"/>
      <c r="AP55" s="107"/>
      <c r="AQ55" s="109" t="s">
        <v>79</v>
      </c>
      <c r="AR55" s="110"/>
      <c r="AS55" s="111">
        <v>0</v>
      </c>
      <c r="AT55" s="112">
        <f>ROUND(SUM(AV55:AW55),2)</f>
        <v>0</v>
      </c>
      <c r="AU55" s="113">
        <f>'ZTI 1 - Výměna pozink. po...'!P83</f>
        <v>0</v>
      </c>
      <c r="AV55" s="112">
        <f>'ZTI 1 - Výměna pozink. po...'!J33</f>
        <v>0</v>
      </c>
      <c r="AW55" s="112">
        <f>'ZTI 1 - Výměna pozink. po...'!J34</f>
        <v>0</v>
      </c>
      <c r="AX55" s="112">
        <f>'ZTI 1 - Výměna pozink. po...'!J35</f>
        <v>0</v>
      </c>
      <c r="AY55" s="112">
        <f>'ZTI 1 - Výměna pozink. po...'!J36</f>
        <v>0</v>
      </c>
      <c r="AZ55" s="112">
        <f>'ZTI 1 - Výměna pozink. po...'!F33</f>
        <v>0</v>
      </c>
      <c r="BA55" s="112">
        <f>'ZTI 1 - Výměna pozink. po...'!F34</f>
        <v>0</v>
      </c>
      <c r="BB55" s="112">
        <f>'ZTI 1 - Výměna pozink. po...'!F35</f>
        <v>0</v>
      </c>
      <c r="BC55" s="112">
        <f>'ZTI 1 - Výměna pozink. po...'!F36</f>
        <v>0</v>
      </c>
      <c r="BD55" s="114">
        <f>'ZTI 1 - Výměna pozink. po...'!F37</f>
        <v>0</v>
      </c>
      <c r="BT55" s="115" t="s">
        <v>80</v>
      </c>
      <c r="BV55" s="115" t="s">
        <v>74</v>
      </c>
      <c r="BW55" s="115" t="s">
        <v>81</v>
      </c>
      <c r="BX55" s="115" t="s">
        <v>5</v>
      </c>
      <c r="CL55" s="115" t="s">
        <v>19</v>
      </c>
      <c r="CM55" s="115" t="s">
        <v>82</v>
      </c>
    </row>
    <row r="56" s="5" customFormat="1" ht="16.5" customHeight="1">
      <c r="A56" s="103" t="s">
        <v>76</v>
      </c>
      <c r="B56" s="104"/>
      <c r="C56" s="105"/>
      <c r="D56" s="106" t="s">
        <v>83</v>
      </c>
      <c r="E56" s="106"/>
      <c r="F56" s="106"/>
      <c r="G56" s="106"/>
      <c r="H56" s="106"/>
      <c r="I56" s="107"/>
      <c r="J56" s="106" t="s">
        <v>84</v>
      </c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8">
        <f>'ZTI 2 - Dostavba kolektoru'!J30</f>
        <v>0</v>
      </c>
      <c r="AH56" s="107"/>
      <c r="AI56" s="107"/>
      <c r="AJ56" s="107"/>
      <c r="AK56" s="107"/>
      <c r="AL56" s="107"/>
      <c r="AM56" s="107"/>
      <c r="AN56" s="108">
        <f>SUM(AG56,AT56)</f>
        <v>0</v>
      </c>
      <c r="AO56" s="107"/>
      <c r="AP56" s="107"/>
      <c r="AQ56" s="109" t="s">
        <v>79</v>
      </c>
      <c r="AR56" s="110"/>
      <c r="AS56" s="116">
        <v>0</v>
      </c>
      <c r="AT56" s="117">
        <f>ROUND(SUM(AV56:AW56),2)</f>
        <v>0</v>
      </c>
      <c r="AU56" s="118">
        <f>'ZTI 2 - Dostavba kolektoru'!P83</f>
        <v>0</v>
      </c>
      <c r="AV56" s="117">
        <f>'ZTI 2 - Dostavba kolektoru'!J33</f>
        <v>0</v>
      </c>
      <c r="AW56" s="117">
        <f>'ZTI 2 - Dostavba kolektoru'!J34</f>
        <v>0</v>
      </c>
      <c r="AX56" s="117">
        <f>'ZTI 2 - Dostavba kolektoru'!J35</f>
        <v>0</v>
      </c>
      <c r="AY56" s="117">
        <f>'ZTI 2 - Dostavba kolektoru'!J36</f>
        <v>0</v>
      </c>
      <c r="AZ56" s="117">
        <f>'ZTI 2 - Dostavba kolektoru'!F33</f>
        <v>0</v>
      </c>
      <c r="BA56" s="117">
        <f>'ZTI 2 - Dostavba kolektoru'!F34</f>
        <v>0</v>
      </c>
      <c r="BB56" s="117">
        <f>'ZTI 2 - Dostavba kolektoru'!F35</f>
        <v>0</v>
      </c>
      <c r="BC56" s="117">
        <f>'ZTI 2 - Dostavba kolektoru'!F36</f>
        <v>0</v>
      </c>
      <c r="BD56" s="119">
        <f>'ZTI 2 - Dostavba kolektoru'!F37</f>
        <v>0</v>
      </c>
      <c r="BT56" s="115" t="s">
        <v>80</v>
      </c>
      <c r="BV56" s="115" t="s">
        <v>74</v>
      </c>
      <c r="BW56" s="115" t="s">
        <v>85</v>
      </c>
      <c r="BX56" s="115" t="s">
        <v>5</v>
      </c>
      <c r="CL56" s="115" t="s">
        <v>19</v>
      </c>
      <c r="CM56" s="115" t="s">
        <v>82</v>
      </c>
    </row>
    <row r="57" s="1" customFormat="1" ht="30" customHeight="1"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40"/>
    </row>
    <row r="58" s="1" customFormat="1" ht="6.96" customHeight="1">
      <c r="B58" s="54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40"/>
    </row>
  </sheetData>
  <sheetProtection sheet="1" formatColumns="0" formatRows="0" objects="1" scenarios="1" spinCount="100000" saltValue="ME0RUhuGyYNa21p7bqC/NAJqjgJmrBhNRuzS/goBXUXywhRf9LKsUnLzcb6KGmwhCtInwPwW9B5MoSOiFpUfVQ==" hashValue="tyDVMMzzbSnYTr13tWzIJZeI2nL1ZVCr8C/nQHih7hcFEcUY/dqKTGVI243ss0a5ulLeew/3DoYXuso3082Y0Q==" algorithmName="SHA-512" password="CC35"/>
  <mergeCells count="46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ZTI 1 - Výměna pozink. po...'!C2" display="/"/>
    <hyperlink ref="A56" location="'ZTI 2 - Dostavba kolektoru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81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7"/>
      <c r="AT3" s="14" t="s">
        <v>82</v>
      </c>
    </row>
    <row r="4" ht="24.96" customHeight="1">
      <c r="B4" s="17"/>
      <c r="D4" s="124" t="s">
        <v>86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5" t="s">
        <v>16</v>
      </c>
      <c r="L6" s="17"/>
    </row>
    <row r="7" ht="16.5" customHeight="1">
      <c r="B7" s="17"/>
      <c r="E7" s="126" t="str">
        <f>'Rekapitulace stavby'!K6</f>
        <v>Dostavba podzemního kolektoru a úprava parkovací plochy</v>
      </c>
      <c r="F7" s="125"/>
      <c r="G7" s="125"/>
      <c r="H7" s="125"/>
      <c r="L7" s="17"/>
    </row>
    <row r="8" s="1" customFormat="1" ht="12" customHeight="1">
      <c r="B8" s="40"/>
      <c r="D8" s="125" t="s">
        <v>87</v>
      </c>
      <c r="I8" s="127"/>
      <c r="L8" s="40"/>
    </row>
    <row r="9" s="1" customFormat="1" ht="36.96" customHeight="1">
      <c r="B9" s="40"/>
      <c r="E9" s="128" t="s">
        <v>88</v>
      </c>
      <c r="F9" s="1"/>
      <c r="G9" s="1"/>
      <c r="H9" s="1"/>
      <c r="I9" s="127"/>
      <c r="L9" s="40"/>
    </row>
    <row r="10" s="1" customFormat="1">
      <c r="B10" s="40"/>
      <c r="I10" s="127"/>
      <c r="L10" s="40"/>
    </row>
    <row r="11" s="1" customFormat="1" ht="12" customHeight="1">
      <c r="B11" s="40"/>
      <c r="D11" s="125" t="s">
        <v>18</v>
      </c>
      <c r="F11" s="14" t="s">
        <v>19</v>
      </c>
      <c r="I11" s="129" t="s">
        <v>20</v>
      </c>
      <c r="J11" s="14" t="s">
        <v>19</v>
      </c>
      <c r="L11" s="40"/>
    </row>
    <row r="12" s="1" customFormat="1" ht="12" customHeight="1">
      <c r="B12" s="40"/>
      <c r="D12" s="125" t="s">
        <v>21</v>
      </c>
      <c r="F12" s="14" t="s">
        <v>22</v>
      </c>
      <c r="I12" s="129" t="s">
        <v>23</v>
      </c>
      <c r="J12" s="130" t="str">
        <f>'Rekapitulace stavby'!AN8</f>
        <v>15. 10. 2019</v>
      </c>
      <c r="L12" s="40"/>
    </row>
    <row r="13" s="1" customFormat="1" ht="10.8" customHeight="1">
      <c r="B13" s="40"/>
      <c r="I13" s="127"/>
      <c r="L13" s="40"/>
    </row>
    <row r="14" s="1" customFormat="1" ht="12" customHeight="1">
      <c r="B14" s="40"/>
      <c r="D14" s="125" t="s">
        <v>25</v>
      </c>
      <c r="I14" s="129" t="s">
        <v>26</v>
      </c>
      <c r="J14" s="14" t="s">
        <v>19</v>
      </c>
      <c r="L14" s="40"/>
    </row>
    <row r="15" s="1" customFormat="1" ht="18" customHeight="1">
      <c r="B15" s="40"/>
      <c r="E15" s="14" t="s">
        <v>27</v>
      </c>
      <c r="I15" s="129" t="s">
        <v>28</v>
      </c>
      <c r="J15" s="14" t="s">
        <v>19</v>
      </c>
      <c r="L15" s="40"/>
    </row>
    <row r="16" s="1" customFormat="1" ht="6.96" customHeight="1">
      <c r="B16" s="40"/>
      <c r="I16" s="127"/>
      <c r="L16" s="40"/>
    </row>
    <row r="17" s="1" customFormat="1" ht="12" customHeight="1">
      <c r="B17" s="40"/>
      <c r="D17" s="125" t="s">
        <v>29</v>
      </c>
      <c r="I17" s="129" t="s">
        <v>26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29" t="s">
        <v>28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7"/>
      <c r="L19" s="40"/>
    </row>
    <row r="20" s="1" customFormat="1" ht="12" customHeight="1">
      <c r="B20" s="40"/>
      <c r="D20" s="125" t="s">
        <v>31</v>
      </c>
      <c r="I20" s="129" t="s">
        <v>26</v>
      </c>
      <c r="J20" s="14" t="s">
        <v>19</v>
      </c>
      <c r="L20" s="40"/>
    </row>
    <row r="21" s="1" customFormat="1" ht="18" customHeight="1">
      <c r="B21" s="40"/>
      <c r="E21" s="14" t="s">
        <v>32</v>
      </c>
      <c r="I21" s="129" t="s">
        <v>28</v>
      </c>
      <c r="J21" s="14" t="s">
        <v>19</v>
      </c>
      <c r="L21" s="40"/>
    </row>
    <row r="22" s="1" customFormat="1" ht="6.96" customHeight="1">
      <c r="B22" s="40"/>
      <c r="I22" s="127"/>
      <c r="L22" s="40"/>
    </row>
    <row r="23" s="1" customFormat="1" ht="12" customHeight="1">
      <c r="B23" s="40"/>
      <c r="D23" s="125" t="s">
        <v>34</v>
      </c>
      <c r="I23" s="129" t="s">
        <v>26</v>
      </c>
      <c r="J23" s="14" t="s">
        <v>19</v>
      </c>
      <c r="L23" s="40"/>
    </row>
    <row r="24" s="1" customFormat="1" ht="18" customHeight="1">
      <c r="B24" s="40"/>
      <c r="E24" s="14" t="s">
        <v>35</v>
      </c>
      <c r="I24" s="129" t="s">
        <v>28</v>
      </c>
      <c r="J24" s="14" t="s">
        <v>19</v>
      </c>
      <c r="L24" s="40"/>
    </row>
    <row r="25" s="1" customFormat="1" ht="6.96" customHeight="1">
      <c r="B25" s="40"/>
      <c r="I25" s="127"/>
      <c r="L25" s="40"/>
    </row>
    <row r="26" s="1" customFormat="1" ht="12" customHeight="1">
      <c r="B26" s="40"/>
      <c r="D26" s="125" t="s">
        <v>36</v>
      </c>
      <c r="I26" s="127"/>
      <c r="L26" s="40"/>
    </row>
    <row r="27" s="6" customFormat="1" ht="16.5" customHeight="1">
      <c r="B27" s="131"/>
      <c r="E27" s="132" t="s">
        <v>19</v>
      </c>
      <c r="F27" s="132"/>
      <c r="G27" s="132"/>
      <c r="H27" s="132"/>
      <c r="I27" s="133"/>
      <c r="L27" s="131"/>
    </row>
    <row r="28" s="1" customFormat="1" ht="6.96" customHeight="1">
      <c r="B28" s="40"/>
      <c r="I28" s="127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4"/>
      <c r="J29" s="68"/>
      <c r="K29" s="68"/>
      <c r="L29" s="40"/>
    </row>
    <row r="30" s="1" customFormat="1" ht="25.44" customHeight="1">
      <c r="B30" s="40"/>
      <c r="D30" s="135" t="s">
        <v>38</v>
      </c>
      <c r="I30" s="127"/>
      <c r="J30" s="136">
        <f>ROUND(J83,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4"/>
      <c r="J31" s="68"/>
      <c r="K31" s="68"/>
      <c r="L31" s="40"/>
    </row>
    <row r="32" s="1" customFormat="1" ht="14.4" customHeight="1">
      <c r="B32" s="40"/>
      <c r="F32" s="137" t="s">
        <v>40</v>
      </c>
      <c r="I32" s="138" t="s">
        <v>39</v>
      </c>
      <c r="J32" s="137" t="s">
        <v>41</v>
      </c>
      <c r="L32" s="40"/>
    </row>
    <row r="33" s="1" customFormat="1" ht="14.4" customHeight="1">
      <c r="B33" s="40"/>
      <c r="D33" s="125" t="s">
        <v>42</v>
      </c>
      <c r="E33" s="125" t="s">
        <v>43</v>
      </c>
      <c r="F33" s="139">
        <f>ROUND((SUM(BE83:BE153)),  2)</f>
        <v>0</v>
      </c>
      <c r="I33" s="140">
        <v>0.20999999999999999</v>
      </c>
      <c r="J33" s="139">
        <f>ROUND(((SUM(BE83:BE153))*I33),  2)</f>
        <v>0</v>
      </c>
      <c r="L33" s="40"/>
    </row>
    <row r="34" s="1" customFormat="1" ht="14.4" customHeight="1">
      <c r="B34" s="40"/>
      <c r="E34" s="125" t="s">
        <v>44</v>
      </c>
      <c r="F34" s="139">
        <f>ROUND((SUM(BF83:BF153)),  2)</f>
        <v>0</v>
      </c>
      <c r="I34" s="140">
        <v>0.14999999999999999</v>
      </c>
      <c r="J34" s="139">
        <f>ROUND(((SUM(BF83:BF153))*I34),  2)</f>
        <v>0</v>
      </c>
      <c r="L34" s="40"/>
    </row>
    <row r="35" hidden="1" s="1" customFormat="1" ht="14.4" customHeight="1">
      <c r="B35" s="40"/>
      <c r="E35" s="125" t="s">
        <v>45</v>
      </c>
      <c r="F35" s="139">
        <f>ROUND((SUM(BG83:BG153)),  2)</f>
        <v>0</v>
      </c>
      <c r="I35" s="140">
        <v>0.20999999999999999</v>
      </c>
      <c r="J35" s="139">
        <f>0</f>
        <v>0</v>
      </c>
      <c r="L35" s="40"/>
    </row>
    <row r="36" hidden="1" s="1" customFormat="1" ht="14.4" customHeight="1">
      <c r="B36" s="40"/>
      <c r="E36" s="125" t="s">
        <v>46</v>
      </c>
      <c r="F36" s="139">
        <f>ROUND((SUM(BH83:BH153)),  2)</f>
        <v>0</v>
      </c>
      <c r="I36" s="140">
        <v>0.14999999999999999</v>
      </c>
      <c r="J36" s="139">
        <f>0</f>
        <v>0</v>
      </c>
      <c r="L36" s="40"/>
    </row>
    <row r="37" hidden="1" s="1" customFormat="1" ht="14.4" customHeight="1">
      <c r="B37" s="40"/>
      <c r="E37" s="125" t="s">
        <v>47</v>
      </c>
      <c r="F37" s="139">
        <f>ROUND((SUM(BI83:BI153)),  2)</f>
        <v>0</v>
      </c>
      <c r="I37" s="140">
        <v>0</v>
      </c>
      <c r="J37" s="139">
        <f>0</f>
        <v>0</v>
      </c>
      <c r="L37" s="40"/>
    </row>
    <row r="38" s="1" customFormat="1" ht="6.96" customHeight="1">
      <c r="B38" s="40"/>
      <c r="I38" s="127"/>
      <c r="L38" s="40"/>
    </row>
    <row r="39" s="1" customFormat="1" ht="25.44" customHeight="1">
      <c r="B39" s="40"/>
      <c r="C39" s="141"/>
      <c r="D39" s="142" t="s">
        <v>48</v>
      </c>
      <c r="E39" s="143"/>
      <c r="F39" s="143"/>
      <c r="G39" s="144" t="s">
        <v>49</v>
      </c>
      <c r="H39" s="145" t="s">
        <v>50</v>
      </c>
      <c r="I39" s="146"/>
      <c r="J39" s="147">
        <f>SUM(J30:J37)</f>
        <v>0</v>
      </c>
      <c r="K39" s="148"/>
      <c r="L39" s="40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40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40"/>
    </row>
    <row r="45" s="1" customFormat="1" ht="24.96" customHeight="1">
      <c r="B45" s="35"/>
      <c r="C45" s="20" t="s">
        <v>89</v>
      </c>
      <c r="D45" s="36"/>
      <c r="E45" s="36"/>
      <c r="F45" s="36"/>
      <c r="G45" s="36"/>
      <c r="H45" s="36"/>
      <c r="I45" s="127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7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7"/>
      <c r="J47" s="36"/>
      <c r="K47" s="36"/>
      <c r="L47" s="40"/>
    </row>
    <row r="48" s="1" customFormat="1" ht="16.5" customHeight="1">
      <c r="B48" s="35"/>
      <c r="C48" s="36"/>
      <c r="D48" s="36"/>
      <c r="E48" s="155" t="str">
        <f>E7</f>
        <v>Dostavba podzemního kolektoru a úprava parkovací plochy</v>
      </c>
      <c r="F48" s="29"/>
      <c r="G48" s="29"/>
      <c r="H48" s="29"/>
      <c r="I48" s="127"/>
      <c r="J48" s="36"/>
      <c r="K48" s="36"/>
      <c r="L48" s="40"/>
    </row>
    <row r="49" s="1" customFormat="1" ht="12" customHeight="1">
      <c r="B49" s="35"/>
      <c r="C49" s="29" t="s">
        <v>87</v>
      </c>
      <c r="D49" s="36"/>
      <c r="E49" s="36"/>
      <c r="F49" s="36"/>
      <c r="G49" s="36"/>
      <c r="H49" s="36"/>
      <c r="I49" s="127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ZTI 1 - Výměna pozink. potrubí</v>
      </c>
      <c r="F50" s="36"/>
      <c r="G50" s="36"/>
      <c r="H50" s="36"/>
      <c r="I50" s="127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7"/>
      <c r="J51" s="36"/>
      <c r="K51" s="36"/>
      <c r="L51" s="40"/>
    </row>
    <row r="52" s="1" customFormat="1" ht="12" customHeight="1">
      <c r="B52" s="35"/>
      <c r="C52" s="29" t="s">
        <v>21</v>
      </c>
      <c r="D52" s="36"/>
      <c r="E52" s="36"/>
      <c r="F52" s="24" t="str">
        <f>F12</f>
        <v>MN Dvůr Králové n. Lab.</v>
      </c>
      <c r="G52" s="36"/>
      <c r="H52" s="36"/>
      <c r="I52" s="129" t="s">
        <v>23</v>
      </c>
      <c r="J52" s="64" t="str">
        <f>IF(J12="","",J12)</f>
        <v>15. 10. 2019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7"/>
      <c r="J53" s="36"/>
      <c r="K53" s="36"/>
      <c r="L53" s="40"/>
    </row>
    <row r="54" s="1" customFormat="1" ht="13.65" customHeight="1">
      <c r="B54" s="35"/>
      <c r="C54" s="29" t="s">
        <v>25</v>
      </c>
      <c r="D54" s="36"/>
      <c r="E54" s="36"/>
      <c r="F54" s="24" t="str">
        <f>E15</f>
        <v>Královehradecký kraj</v>
      </c>
      <c r="G54" s="36"/>
      <c r="H54" s="36"/>
      <c r="I54" s="129" t="s">
        <v>31</v>
      </c>
      <c r="J54" s="33" t="str">
        <f>E21</f>
        <v>Sanit Studio,s.r.o.</v>
      </c>
      <c r="K54" s="36"/>
      <c r="L54" s="40"/>
    </row>
    <row r="55" s="1" customFormat="1" ht="13.65" customHeight="1">
      <c r="B55" s="35"/>
      <c r="C55" s="29" t="s">
        <v>29</v>
      </c>
      <c r="D55" s="36"/>
      <c r="E55" s="36"/>
      <c r="F55" s="24" t="str">
        <f>IF(E18="","",E18)</f>
        <v>Vyplň údaj</v>
      </c>
      <c r="G55" s="36"/>
      <c r="H55" s="36"/>
      <c r="I55" s="129" t="s">
        <v>34</v>
      </c>
      <c r="J55" s="33" t="str">
        <f>E24</f>
        <v>Ing. Jana Křížková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7"/>
      <c r="J56" s="36"/>
      <c r="K56" s="36"/>
      <c r="L56" s="40"/>
    </row>
    <row r="57" s="1" customFormat="1" ht="29.28" customHeight="1">
      <c r="B57" s="35"/>
      <c r="C57" s="156" t="s">
        <v>90</v>
      </c>
      <c r="D57" s="157"/>
      <c r="E57" s="157"/>
      <c r="F57" s="157"/>
      <c r="G57" s="157"/>
      <c r="H57" s="157"/>
      <c r="I57" s="158"/>
      <c r="J57" s="159" t="s">
        <v>91</v>
      </c>
      <c r="K57" s="157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7"/>
      <c r="J58" s="36"/>
      <c r="K58" s="36"/>
      <c r="L58" s="40"/>
    </row>
    <row r="59" s="1" customFormat="1" ht="22.8" customHeight="1">
      <c r="B59" s="35"/>
      <c r="C59" s="160" t="s">
        <v>70</v>
      </c>
      <c r="D59" s="36"/>
      <c r="E59" s="36"/>
      <c r="F59" s="36"/>
      <c r="G59" s="36"/>
      <c r="H59" s="36"/>
      <c r="I59" s="127"/>
      <c r="J59" s="94">
        <f>J83</f>
        <v>0</v>
      </c>
      <c r="K59" s="36"/>
      <c r="L59" s="40"/>
      <c r="AU59" s="14" t="s">
        <v>92</v>
      </c>
    </row>
    <row r="60" s="7" customFormat="1" ht="24.96" customHeight="1">
      <c r="B60" s="161"/>
      <c r="C60" s="162"/>
      <c r="D60" s="163" t="s">
        <v>93</v>
      </c>
      <c r="E60" s="164"/>
      <c r="F60" s="164"/>
      <c r="G60" s="164"/>
      <c r="H60" s="164"/>
      <c r="I60" s="165"/>
      <c r="J60" s="166">
        <f>J84</f>
        <v>0</v>
      </c>
      <c r="K60" s="162"/>
      <c r="L60" s="167"/>
    </row>
    <row r="61" s="8" customFormat="1" ht="19.92" customHeight="1">
      <c r="B61" s="168"/>
      <c r="C61" s="169"/>
      <c r="D61" s="170" t="s">
        <v>94</v>
      </c>
      <c r="E61" s="171"/>
      <c r="F61" s="171"/>
      <c r="G61" s="171"/>
      <c r="H61" s="171"/>
      <c r="I61" s="172"/>
      <c r="J61" s="173">
        <f>J85</f>
        <v>0</v>
      </c>
      <c r="K61" s="169"/>
      <c r="L61" s="174"/>
    </row>
    <row r="62" s="8" customFormat="1" ht="19.92" customHeight="1">
      <c r="B62" s="168"/>
      <c r="C62" s="169"/>
      <c r="D62" s="170" t="s">
        <v>95</v>
      </c>
      <c r="E62" s="171"/>
      <c r="F62" s="171"/>
      <c r="G62" s="171"/>
      <c r="H62" s="171"/>
      <c r="I62" s="172"/>
      <c r="J62" s="173">
        <f>J103</f>
        <v>0</v>
      </c>
      <c r="K62" s="169"/>
      <c r="L62" s="174"/>
    </row>
    <row r="63" s="8" customFormat="1" ht="19.92" customHeight="1">
      <c r="B63" s="168"/>
      <c r="C63" s="169"/>
      <c r="D63" s="170" t="s">
        <v>96</v>
      </c>
      <c r="E63" s="171"/>
      <c r="F63" s="171"/>
      <c r="G63" s="171"/>
      <c r="H63" s="171"/>
      <c r="I63" s="172"/>
      <c r="J63" s="173">
        <f>J151</f>
        <v>0</v>
      </c>
      <c r="K63" s="169"/>
      <c r="L63" s="174"/>
    </row>
    <row r="64" s="1" customFormat="1" ht="21.84" customHeight="1">
      <c r="B64" s="35"/>
      <c r="C64" s="36"/>
      <c r="D64" s="36"/>
      <c r="E64" s="36"/>
      <c r="F64" s="36"/>
      <c r="G64" s="36"/>
      <c r="H64" s="36"/>
      <c r="I64" s="127"/>
      <c r="J64" s="36"/>
      <c r="K64" s="36"/>
      <c r="L64" s="40"/>
    </row>
    <row r="65" s="1" customFormat="1" ht="6.96" customHeight="1">
      <c r="B65" s="54"/>
      <c r="C65" s="55"/>
      <c r="D65" s="55"/>
      <c r="E65" s="55"/>
      <c r="F65" s="55"/>
      <c r="G65" s="55"/>
      <c r="H65" s="55"/>
      <c r="I65" s="151"/>
      <c r="J65" s="55"/>
      <c r="K65" s="55"/>
      <c r="L65" s="40"/>
    </row>
    <row r="69" s="1" customFormat="1" ht="6.96" customHeight="1">
      <c r="B69" s="56"/>
      <c r="C69" s="57"/>
      <c r="D69" s="57"/>
      <c r="E69" s="57"/>
      <c r="F69" s="57"/>
      <c r="G69" s="57"/>
      <c r="H69" s="57"/>
      <c r="I69" s="154"/>
      <c r="J69" s="57"/>
      <c r="K69" s="57"/>
      <c r="L69" s="40"/>
    </row>
    <row r="70" s="1" customFormat="1" ht="24.96" customHeight="1">
      <c r="B70" s="35"/>
      <c r="C70" s="20" t="s">
        <v>97</v>
      </c>
      <c r="D70" s="36"/>
      <c r="E70" s="36"/>
      <c r="F70" s="36"/>
      <c r="G70" s="36"/>
      <c r="H70" s="36"/>
      <c r="I70" s="127"/>
      <c r="J70" s="36"/>
      <c r="K70" s="36"/>
      <c r="L70" s="40"/>
    </row>
    <row r="71" s="1" customFormat="1" ht="6.96" customHeight="1">
      <c r="B71" s="35"/>
      <c r="C71" s="36"/>
      <c r="D71" s="36"/>
      <c r="E71" s="36"/>
      <c r="F71" s="36"/>
      <c r="G71" s="36"/>
      <c r="H71" s="36"/>
      <c r="I71" s="127"/>
      <c r="J71" s="36"/>
      <c r="K71" s="36"/>
      <c r="L71" s="40"/>
    </row>
    <row r="72" s="1" customFormat="1" ht="12" customHeight="1">
      <c r="B72" s="35"/>
      <c r="C72" s="29" t="s">
        <v>16</v>
      </c>
      <c r="D72" s="36"/>
      <c r="E72" s="36"/>
      <c r="F72" s="36"/>
      <c r="G72" s="36"/>
      <c r="H72" s="36"/>
      <c r="I72" s="127"/>
      <c r="J72" s="36"/>
      <c r="K72" s="36"/>
      <c r="L72" s="40"/>
    </row>
    <row r="73" s="1" customFormat="1" ht="16.5" customHeight="1">
      <c r="B73" s="35"/>
      <c r="C73" s="36"/>
      <c r="D73" s="36"/>
      <c r="E73" s="155" t="str">
        <f>E7</f>
        <v>Dostavba podzemního kolektoru a úprava parkovací plochy</v>
      </c>
      <c r="F73" s="29"/>
      <c r="G73" s="29"/>
      <c r="H73" s="29"/>
      <c r="I73" s="127"/>
      <c r="J73" s="36"/>
      <c r="K73" s="36"/>
      <c r="L73" s="40"/>
    </row>
    <row r="74" s="1" customFormat="1" ht="12" customHeight="1">
      <c r="B74" s="35"/>
      <c r="C74" s="29" t="s">
        <v>87</v>
      </c>
      <c r="D74" s="36"/>
      <c r="E74" s="36"/>
      <c r="F74" s="36"/>
      <c r="G74" s="36"/>
      <c r="H74" s="36"/>
      <c r="I74" s="127"/>
      <c r="J74" s="36"/>
      <c r="K74" s="36"/>
      <c r="L74" s="40"/>
    </row>
    <row r="75" s="1" customFormat="1" ht="16.5" customHeight="1">
      <c r="B75" s="35"/>
      <c r="C75" s="36"/>
      <c r="D75" s="36"/>
      <c r="E75" s="61" t="str">
        <f>E9</f>
        <v>ZTI 1 - Výměna pozink. potrubí</v>
      </c>
      <c r="F75" s="36"/>
      <c r="G75" s="36"/>
      <c r="H75" s="36"/>
      <c r="I75" s="127"/>
      <c r="J75" s="36"/>
      <c r="K75" s="36"/>
      <c r="L75" s="40"/>
    </row>
    <row r="76" s="1" customFormat="1" ht="6.96" customHeight="1">
      <c r="B76" s="35"/>
      <c r="C76" s="36"/>
      <c r="D76" s="36"/>
      <c r="E76" s="36"/>
      <c r="F76" s="36"/>
      <c r="G76" s="36"/>
      <c r="H76" s="36"/>
      <c r="I76" s="127"/>
      <c r="J76" s="36"/>
      <c r="K76" s="36"/>
      <c r="L76" s="40"/>
    </row>
    <row r="77" s="1" customFormat="1" ht="12" customHeight="1">
      <c r="B77" s="35"/>
      <c r="C77" s="29" t="s">
        <v>21</v>
      </c>
      <c r="D77" s="36"/>
      <c r="E77" s="36"/>
      <c r="F77" s="24" t="str">
        <f>F12</f>
        <v>MN Dvůr Králové n. Lab.</v>
      </c>
      <c r="G77" s="36"/>
      <c r="H77" s="36"/>
      <c r="I77" s="129" t="s">
        <v>23</v>
      </c>
      <c r="J77" s="64" t="str">
        <f>IF(J12="","",J12)</f>
        <v>15. 10. 2019</v>
      </c>
      <c r="K77" s="36"/>
      <c r="L77" s="40"/>
    </row>
    <row r="78" s="1" customFormat="1" ht="6.96" customHeight="1">
      <c r="B78" s="35"/>
      <c r="C78" s="36"/>
      <c r="D78" s="36"/>
      <c r="E78" s="36"/>
      <c r="F78" s="36"/>
      <c r="G78" s="36"/>
      <c r="H78" s="36"/>
      <c r="I78" s="127"/>
      <c r="J78" s="36"/>
      <c r="K78" s="36"/>
      <c r="L78" s="40"/>
    </row>
    <row r="79" s="1" customFormat="1" ht="13.65" customHeight="1">
      <c r="B79" s="35"/>
      <c r="C79" s="29" t="s">
        <v>25</v>
      </c>
      <c r="D79" s="36"/>
      <c r="E79" s="36"/>
      <c r="F79" s="24" t="str">
        <f>E15</f>
        <v>Královehradecký kraj</v>
      </c>
      <c r="G79" s="36"/>
      <c r="H79" s="36"/>
      <c r="I79" s="129" t="s">
        <v>31</v>
      </c>
      <c r="J79" s="33" t="str">
        <f>E21</f>
        <v>Sanit Studio,s.r.o.</v>
      </c>
      <c r="K79" s="36"/>
      <c r="L79" s="40"/>
    </row>
    <row r="80" s="1" customFormat="1" ht="13.65" customHeight="1">
      <c r="B80" s="35"/>
      <c r="C80" s="29" t="s">
        <v>29</v>
      </c>
      <c r="D80" s="36"/>
      <c r="E80" s="36"/>
      <c r="F80" s="24" t="str">
        <f>IF(E18="","",E18)</f>
        <v>Vyplň údaj</v>
      </c>
      <c r="G80" s="36"/>
      <c r="H80" s="36"/>
      <c r="I80" s="129" t="s">
        <v>34</v>
      </c>
      <c r="J80" s="33" t="str">
        <f>E24</f>
        <v>Ing. Jana Křížková</v>
      </c>
      <c r="K80" s="36"/>
      <c r="L80" s="40"/>
    </row>
    <row r="81" s="1" customFormat="1" ht="10.32" customHeight="1">
      <c r="B81" s="35"/>
      <c r="C81" s="36"/>
      <c r="D81" s="36"/>
      <c r="E81" s="36"/>
      <c r="F81" s="36"/>
      <c r="G81" s="36"/>
      <c r="H81" s="36"/>
      <c r="I81" s="127"/>
      <c r="J81" s="36"/>
      <c r="K81" s="36"/>
      <c r="L81" s="40"/>
    </row>
    <row r="82" s="9" customFormat="1" ht="29.28" customHeight="1">
      <c r="B82" s="175"/>
      <c r="C82" s="176" t="s">
        <v>98</v>
      </c>
      <c r="D82" s="177" t="s">
        <v>57</v>
      </c>
      <c r="E82" s="177" t="s">
        <v>53</v>
      </c>
      <c r="F82" s="177" t="s">
        <v>54</v>
      </c>
      <c r="G82" s="177" t="s">
        <v>99</v>
      </c>
      <c r="H82" s="177" t="s">
        <v>100</v>
      </c>
      <c r="I82" s="178" t="s">
        <v>101</v>
      </c>
      <c r="J82" s="177" t="s">
        <v>91</v>
      </c>
      <c r="K82" s="179" t="s">
        <v>102</v>
      </c>
      <c r="L82" s="180"/>
      <c r="M82" s="84" t="s">
        <v>19</v>
      </c>
      <c r="N82" s="85" t="s">
        <v>42</v>
      </c>
      <c r="O82" s="85" t="s">
        <v>103</v>
      </c>
      <c r="P82" s="85" t="s">
        <v>104</v>
      </c>
      <c r="Q82" s="85" t="s">
        <v>105</v>
      </c>
      <c r="R82" s="85" t="s">
        <v>106</v>
      </c>
      <c r="S82" s="85" t="s">
        <v>107</v>
      </c>
      <c r="T82" s="86" t="s">
        <v>108</v>
      </c>
    </row>
    <row r="83" s="1" customFormat="1" ht="22.8" customHeight="1">
      <c r="B83" s="35"/>
      <c r="C83" s="91" t="s">
        <v>109</v>
      </c>
      <c r="D83" s="36"/>
      <c r="E83" s="36"/>
      <c r="F83" s="36"/>
      <c r="G83" s="36"/>
      <c r="H83" s="36"/>
      <c r="I83" s="127"/>
      <c r="J83" s="181">
        <f>BK83</f>
        <v>0</v>
      </c>
      <c r="K83" s="36"/>
      <c r="L83" s="40"/>
      <c r="M83" s="87"/>
      <c r="N83" s="88"/>
      <c r="O83" s="88"/>
      <c r="P83" s="182">
        <f>P84</f>
        <v>0</v>
      </c>
      <c r="Q83" s="88"/>
      <c r="R83" s="182">
        <f>R84</f>
        <v>0.35395499999999996</v>
      </c>
      <c r="S83" s="88"/>
      <c r="T83" s="183">
        <f>T84</f>
        <v>0.99246000000000012</v>
      </c>
      <c r="AT83" s="14" t="s">
        <v>71</v>
      </c>
      <c r="AU83" s="14" t="s">
        <v>92</v>
      </c>
      <c r="BK83" s="184">
        <f>BK84</f>
        <v>0</v>
      </c>
    </row>
    <row r="84" s="10" customFormat="1" ht="25.92" customHeight="1">
      <c r="B84" s="185"/>
      <c r="C84" s="186"/>
      <c r="D84" s="187" t="s">
        <v>71</v>
      </c>
      <c r="E84" s="188" t="s">
        <v>110</v>
      </c>
      <c r="F84" s="188" t="s">
        <v>111</v>
      </c>
      <c r="G84" s="186"/>
      <c r="H84" s="186"/>
      <c r="I84" s="189"/>
      <c r="J84" s="190">
        <f>BK84</f>
        <v>0</v>
      </c>
      <c r="K84" s="186"/>
      <c r="L84" s="191"/>
      <c r="M84" s="192"/>
      <c r="N84" s="193"/>
      <c r="O84" s="193"/>
      <c r="P84" s="194">
        <f>P85+P103+P151</f>
        <v>0</v>
      </c>
      <c r="Q84" s="193"/>
      <c r="R84" s="194">
        <f>R85+R103+R151</f>
        <v>0.35395499999999996</v>
      </c>
      <c r="S84" s="193"/>
      <c r="T84" s="195">
        <f>T85+T103+T151</f>
        <v>0.99246000000000012</v>
      </c>
      <c r="AR84" s="196" t="s">
        <v>82</v>
      </c>
      <c r="AT84" s="197" t="s">
        <v>71</v>
      </c>
      <c r="AU84" s="197" t="s">
        <v>72</v>
      </c>
      <c r="AY84" s="196" t="s">
        <v>112</v>
      </c>
      <c r="BK84" s="198">
        <f>BK85+BK103+BK151</f>
        <v>0</v>
      </c>
    </row>
    <row r="85" s="10" customFormat="1" ht="22.8" customHeight="1">
      <c r="B85" s="185"/>
      <c r="C85" s="186"/>
      <c r="D85" s="187" t="s">
        <v>71</v>
      </c>
      <c r="E85" s="199" t="s">
        <v>113</v>
      </c>
      <c r="F85" s="199" t="s">
        <v>114</v>
      </c>
      <c r="G85" s="186"/>
      <c r="H85" s="186"/>
      <c r="I85" s="189"/>
      <c r="J85" s="200">
        <f>BK85</f>
        <v>0</v>
      </c>
      <c r="K85" s="186"/>
      <c r="L85" s="191"/>
      <c r="M85" s="192"/>
      <c r="N85" s="193"/>
      <c r="O85" s="193"/>
      <c r="P85" s="194">
        <f>SUM(P86:P102)</f>
        <v>0</v>
      </c>
      <c r="Q85" s="193"/>
      <c r="R85" s="194">
        <f>SUM(R86:R102)</f>
        <v>0.102855</v>
      </c>
      <c r="S85" s="193"/>
      <c r="T85" s="195">
        <f>SUM(T86:T102)</f>
        <v>0.49103999999999998</v>
      </c>
      <c r="AR85" s="196" t="s">
        <v>82</v>
      </c>
      <c r="AT85" s="197" t="s">
        <v>71</v>
      </c>
      <c r="AU85" s="197" t="s">
        <v>80</v>
      </c>
      <c r="AY85" s="196" t="s">
        <v>112</v>
      </c>
      <c r="BK85" s="198">
        <f>SUM(BK86:BK102)</f>
        <v>0</v>
      </c>
    </row>
    <row r="86" s="1" customFormat="1" ht="22.5" customHeight="1">
      <c r="B86" s="35"/>
      <c r="C86" s="201" t="s">
        <v>80</v>
      </c>
      <c r="D86" s="201" t="s">
        <v>115</v>
      </c>
      <c r="E86" s="202" t="s">
        <v>116</v>
      </c>
      <c r="F86" s="203" t="s">
        <v>117</v>
      </c>
      <c r="G86" s="204" t="s">
        <v>118</v>
      </c>
      <c r="H86" s="205">
        <v>88</v>
      </c>
      <c r="I86" s="206"/>
      <c r="J86" s="207">
        <f>ROUND(I86*H86,2)</f>
        <v>0</v>
      </c>
      <c r="K86" s="203" t="s">
        <v>119</v>
      </c>
      <c r="L86" s="40"/>
      <c r="M86" s="208" t="s">
        <v>19</v>
      </c>
      <c r="N86" s="209" t="s">
        <v>43</v>
      </c>
      <c r="O86" s="76"/>
      <c r="P86" s="210">
        <f>O86*H86</f>
        <v>0</v>
      </c>
      <c r="Q86" s="210">
        <v>0</v>
      </c>
      <c r="R86" s="210">
        <f>Q86*H86</f>
        <v>0</v>
      </c>
      <c r="S86" s="210">
        <v>0.0055799999999999999</v>
      </c>
      <c r="T86" s="211">
        <f>S86*H86</f>
        <v>0.49103999999999998</v>
      </c>
      <c r="AR86" s="14" t="s">
        <v>120</v>
      </c>
      <c r="AT86" s="14" t="s">
        <v>115</v>
      </c>
      <c r="AU86" s="14" t="s">
        <v>82</v>
      </c>
      <c r="AY86" s="14" t="s">
        <v>112</v>
      </c>
      <c r="BE86" s="212">
        <f>IF(N86="základní",J86,0)</f>
        <v>0</v>
      </c>
      <c r="BF86" s="212">
        <f>IF(N86="snížená",J86,0)</f>
        <v>0</v>
      </c>
      <c r="BG86" s="212">
        <f>IF(N86="zákl. přenesená",J86,0)</f>
        <v>0</v>
      </c>
      <c r="BH86" s="212">
        <f>IF(N86="sníž. přenesená",J86,0)</f>
        <v>0</v>
      </c>
      <c r="BI86" s="212">
        <f>IF(N86="nulová",J86,0)</f>
        <v>0</v>
      </c>
      <c r="BJ86" s="14" t="s">
        <v>80</v>
      </c>
      <c r="BK86" s="212">
        <f>ROUND(I86*H86,2)</f>
        <v>0</v>
      </c>
      <c r="BL86" s="14" t="s">
        <v>120</v>
      </c>
      <c r="BM86" s="14" t="s">
        <v>121</v>
      </c>
    </row>
    <row r="87" s="11" customFormat="1">
      <c r="B87" s="213"/>
      <c r="C87" s="214"/>
      <c r="D87" s="215" t="s">
        <v>122</v>
      </c>
      <c r="E87" s="216" t="s">
        <v>19</v>
      </c>
      <c r="F87" s="217" t="s">
        <v>123</v>
      </c>
      <c r="G87" s="214"/>
      <c r="H87" s="218">
        <v>88</v>
      </c>
      <c r="I87" s="219"/>
      <c r="J87" s="214"/>
      <c r="K87" s="214"/>
      <c r="L87" s="220"/>
      <c r="M87" s="221"/>
      <c r="N87" s="222"/>
      <c r="O87" s="222"/>
      <c r="P87" s="222"/>
      <c r="Q87" s="222"/>
      <c r="R87" s="222"/>
      <c r="S87" s="222"/>
      <c r="T87" s="223"/>
      <c r="AT87" s="224" t="s">
        <v>122</v>
      </c>
      <c r="AU87" s="224" t="s">
        <v>82</v>
      </c>
      <c r="AV87" s="11" t="s">
        <v>82</v>
      </c>
      <c r="AW87" s="11" t="s">
        <v>33</v>
      </c>
      <c r="AX87" s="11" t="s">
        <v>80</v>
      </c>
      <c r="AY87" s="224" t="s">
        <v>112</v>
      </c>
    </row>
    <row r="88" s="1" customFormat="1" ht="22.5" customHeight="1">
      <c r="B88" s="35"/>
      <c r="C88" s="201" t="s">
        <v>82</v>
      </c>
      <c r="D88" s="201" t="s">
        <v>115</v>
      </c>
      <c r="E88" s="202" t="s">
        <v>124</v>
      </c>
      <c r="F88" s="203" t="s">
        <v>125</v>
      </c>
      <c r="G88" s="204" t="s">
        <v>118</v>
      </c>
      <c r="H88" s="205">
        <v>52</v>
      </c>
      <c r="I88" s="206"/>
      <c r="J88" s="207">
        <f>ROUND(I88*H88,2)</f>
        <v>0</v>
      </c>
      <c r="K88" s="203" t="s">
        <v>119</v>
      </c>
      <c r="L88" s="40"/>
      <c r="M88" s="208" t="s">
        <v>19</v>
      </c>
      <c r="N88" s="209" t="s">
        <v>43</v>
      </c>
      <c r="O88" s="76"/>
      <c r="P88" s="210">
        <f>O88*H88</f>
        <v>0</v>
      </c>
      <c r="Q88" s="210">
        <v>0.00019000000000000001</v>
      </c>
      <c r="R88" s="210">
        <f>Q88*H88</f>
        <v>0.0098799999999999999</v>
      </c>
      <c r="S88" s="210">
        <v>0</v>
      </c>
      <c r="T88" s="211">
        <f>S88*H88</f>
        <v>0</v>
      </c>
      <c r="AR88" s="14" t="s">
        <v>120</v>
      </c>
      <c r="AT88" s="14" t="s">
        <v>115</v>
      </c>
      <c r="AU88" s="14" t="s">
        <v>82</v>
      </c>
      <c r="AY88" s="14" t="s">
        <v>112</v>
      </c>
      <c r="BE88" s="212">
        <f>IF(N88="základní",J88,0)</f>
        <v>0</v>
      </c>
      <c r="BF88" s="212">
        <f>IF(N88="snížená",J88,0)</f>
        <v>0</v>
      </c>
      <c r="BG88" s="212">
        <f>IF(N88="zákl. přenesená",J88,0)</f>
        <v>0</v>
      </c>
      <c r="BH88" s="212">
        <f>IF(N88="sníž. přenesená",J88,0)</f>
        <v>0</v>
      </c>
      <c r="BI88" s="212">
        <f>IF(N88="nulová",J88,0)</f>
        <v>0</v>
      </c>
      <c r="BJ88" s="14" t="s">
        <v>80</v>
      </c>
      <c r="BK88" s="212">
        <f>ROUND(I88*H88,2)</f>
        <v>0</v>
      </c>
      <c r="BL88" s="14" t="s">
        <v>120</v>
      </c>
      <c r="BM88" s="14" t="s">
        <v>126</v>
      </c>
    </row>
    <row r="89" s="11" customFormat="1">
      <c r="B89" s="213"/>
      <c r="C89" s="214"/>
      <c r="D89" s="215" t="s">
        <v>122</v>
      </c>
      <c r="E89" s="216" t="s">
        <v>19</v>
      </c>
      <c r="F89" s="217" t="s">
        <v>127</v>
      </c>
      <c r="G89" s="214"/>
      <c r="H89" s="218">
        <v>52</v>
      </c>
      <c r="I89" s="219"/>
      <c r="J89" s="214"/>
      <c r="K89" s="214"/>
      <c r="L89" s="220"/>
      <c r="M89" s="221"/>
      <c r="N89" s="222"/>
      <c r="O89" s="222"/>
      <c r="P89" s="222"/>
      <c r="Q89" s="222"/>
      <c r="R89" s="222"/>
      <c r="S89" s="222"/>
      <c r="T89" s="223"/>
      <c r="AT89" s="224" t="s">
        <v>122</v>
      </c>
      <c r="AU89" s="224" t="s">
        <v>82</v>
      </c>
      <c r="AV89" s="11" t="s">
        <v>82</v>
      </c>
      <c r="AW89" s="11" t="s">
        <v>33</v>
      </c>
      <c r="AX89" s="11" t="s">
        <v>80</v>
      </c>
      <c r="AY89" s="224" t="s">
        <v>112</v>
      </c>
    </row>
    <row r="90" s="1" customFormat="1" ht="16.5" customHeight="1">
      <c r="B90" s="35"/>
      <c r="C90" s="225" t="s">
        <v>128</v>
      </c>
      <c r="D90" s="225" t="s">
        <v>129</v>
      </c>
      <c r="E90" s="226" t="s">
        <v>130</v>
      </c>
      <c r="F90" s="227" t="s">
        <v>131</v>
      </c>
      <c r="G90" s="228" t="s">
        <v>118</v>
      </c>
      <c r="H90" s="229">
        <v>8</v>
      </c>
      <c r="I90" s="230"/>
      <c r="J90" s="231">
        <f>ROUND(I90*H90,2)</f>
        <v>0</v>
      </c>
      <c r="K90" s="227" t="s">
        <v>119</v>
      </c>
      <c r="L90" s="232"/>
      <c r="M90" s="233" t="s">
        <v>19</v>
      </c>
      <c r="N90" s="234" t="s">
        <v>43</v>
      </c>
      <c r="O90" s="76"/>
      <c r="P90" s="210">
        <f>O90*H90</f>
        <v>0</v>
      </c>
      <c r="Q90" s="210">
        <v>0.00064999999999999997</v>
      </c>
      <c r="R90" s="210">
        <f>Q90*H90</f>
        <v>0.0051999999999999998</v>
      </c>
      <c r="S90" s="210">
        <v>0</v>
      </c>
      <c r="T90" s="211">
        <f>S90*H90</f>
        <v>0</v>
      </c>
      <c r="AR90" s="14" t="s">
        <v>132</v>
      </c>
      <c r="AT90" s="14" t="s">
        <v>129</v>
      </c>
      <c r="AU90" s="14" t="s">
        <v>82</v>
      </c>
      <c r="AY90" s="14" t="s">
        <v>112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14" t="s">
        <v>80</v>
      </c>
      <c r="BK90" s="212">
        <f>ROUND(I90*H90,2)</f>
        <v>0</v>
      </c>
      <c r="BL90" s="14" t="s">
        <v>120</v>
      </c>
      <c r="BM90" s="14" t="s">
        <v>133</v>
      </c>
    </row>
    <row r="91" s="1" customFormat="1" ht="16.5" customHeight="1">
      <c r="B91" s="35"/>
      <c r="C91" s="225" t="s">
        <v>134</v>
      </c>
      <c r="D91" s="225" t="s">
        <v>129</v>
      </c>
      <c r="E91" s="226" t="s">
        <v>135</v>
      </c>
      <c r="F91" s="227" t="s">
        <v>136</v>
      </c>
      <c r="G91" s="228" t="s">
        <v>118</v>
      </c>
      <c r="H91" s="229">
        <v>14.5</v>
      </c>
      <c r="I91" s="230"/>
      <c r="J91" s="231">
        <f>ROUND(I91*H91,2)</f>
        <v>0</v>
      </c>
      <c r="K91" s="227" t="s">
        <v>119</v>
      </c>
      <c r="L91" s="232"/>
      <c r="M91" s="233" t="s">
        <v>19</v>
      </c>
      <c r="N91" s="234" t="s">
        <v>43</v>
      </c>
      <c r="O91" s="76"/>
      <c r="P91" s="210">
        <f>O91*H91</f>
        <v>0</v>
      </c>
      <c r="Q91" s="210">
        <v>0.00072000000000000005</v>
      </c>
      <c r="R91" s="210">
        <f>Q91*H91</f>
        <v>0.010440000000000001</v>
      </c>
      <c r="S91" s="210">
        <v>0</v>
      </c>
      <c r="T91" s="211">
        <f>S91*H91</f>
        <v>0</v>
      </c>
      <c r="AR91" s="14" t="s">
        <v>132</v>
      </c>
      <c r="AT91" s="14" t="s">
        <v>129</v>
      </c>
      <c r="AU91" s="14" t="s">
        <v>82</v>
      </c>
      <c r="AY91" s="14" t="s">
        <v>112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14" t="s">
        <v>80</v>
      </c>
      <c r="BK91" s="212">
        <f>ROUND(I91*H91,2)</f>
        <v>0</v>
      </c>
      <c r="BL91" s="14" t="s">
        <v>120</v>
      </c>
      <c r="BM91" s="14" t="s">
        <v>137</v>
      </c>
    </row>
    <row r="92" s="11" customFormat="1">
      <c r="B92" s="213"/>
      <c r="C92" s="214"/>
      <c r="D92" s="215" t="s">
        <v>122</v>
      </c>
      <c r="E92" s="216" t="s">
        <v>19</v>
      </c>
      <c r="F92" s="217" t="s">
        <v>138</v>
      </c>
      <c r="G92" s="214"/>
      <c r="H92" s="218">
        <v>14.5</v>
      </c>
      <c r="I92" s="219"/>
      <c r="J92" s="214"/>
      <c r="K92" s="214"/>
      <c r="L92" s="220"/>
      <c r="M92" s="221"/>
      <c r="N92" s="222"/>
      <c r="O92" s="222"/>
      <c r="P92" s="222"/>
      <c r="Q92" s="222"/>
      <c r="R92" s="222"/>
      <c r="S92" s="222"/>
      <c r="T92" s="223"/>
      <c r="AT92" s="224" t="s">
        <v>122</v>
      </c>
      <c r="AU92" s="224" t="s">
        <v>82</v>
      </c>
      <c r="AV92" s="11" t="s">
        <v>82</v>
      </c>
      <c r="AW92" s="11" t="s">
        <v>33</v>
      </c>
      <c r="AX92" s="11" t="s">
        <v>80</v>
      </c>
      <c r="AY92" s="224" t="s">
        <v>112</v>
      </c>
    </row>
    <row r="93" s="1" customFormat="1" ht="16.5" customHeight="1">
      <c r="B93" s="35"/>
      <c r="C93" s="225" t="s">
        <v>139</v>
      </c>
      <c r="D93" s="225" t="s">
        <v>129</v>
      </c>
      <c r="E93" s="226" t="s">
        <v>140</v>
      </c>
      <c r="F93" s="227" t="s">
        <v>141</v>
      </c>
      <c r="G93" s="228" t="s">
        <v>118</v>
      </c>
      <c r="H93" s="229">
        <v>29.5</v>
      </c>
      <c r="I93" s="230"/>
      <c r="J93" s="231">
        <f>ROUND(I93*H93,2)</f>
        <v>0</v>
      </c>
      <c r="K93" s="227" t="s">
        <v>119</v>
      </c>
      <c r="L93" s="232"/>
      <c r="M93" s="233" t="s">
        <v>19</v>
      </c>
      <c r="N93" s="234" t="s">
        <v>43</v>
      </c>
      <c r="O93" s="76"/>
      <c r="P93" s="210">
        <f>O93*H93</f>
        <v>0</v>
      </c>
      <c r="Q93" s="210">
        <v>0.00083000000000000001</v>
      </c>
      <c r="R93" s="210">
        <f>Q93*H93</f>
        <v>0.024485</v>
      </c>
      <c r="S93" s="210">
        <v>0</v>
      </c>
      <c r="T93" s="211">
        <f>S93*H93</f>
        <v>0</v>
      </c>
      <c r="AR93" s="14" t="s">
        <v>132</v>
      </c>
      <c r="AT93" s="14" t="s">
        <v>129</v>
      </c>
      <c r="AU93" s="14" t="s">
        <v>82</v>
      </c>
      <c r="AY93" s="14" t="s">
        <v>112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14" t="s">
        <v>80</v>
      </c>
      <c r="BK93" s="212">
        <f>ROUND(I93*H93,2)</f>
        <v>0</v>
      </c>
      <c r="BL93" s="14" t="s">
        <v>120</v>
      </c>
      <c r="BM93" s="14" t="s">
        <v>142</v>
      </c>
    </row>
    <row r="94" s="11" customFormat="1">
      <c r="B94" s="213"/>
      <c r="C94" s="214"/>
      <c r="D94" s="215" t="s">
        <v>122</v>
      </c>
      <c r="E94" s="216" t="s">
        <v>19</v>
      </c>
      <c r="F94" s="217" t="s">
        <v>143</v>
      </c>
      <c r="G94" s="214"/>
      <c r="H94" s="218">
        <v>29.5</v>
      </c>
      <c r="I94" s="219"/>
      <c r="J94" s="214"/>
      <c r="K94" s="214"/>
      <c r="L94" s="220"/>
      <c r="M94" s="221"/>
      <c r="N94" s="222"/>
      <c r="O94" s="222"/>
      <c r="P94" s="222"/>
      <c r="Q94" s="222"/>
      <c r="R94" s="222"/>
      <c r="S94" s="222"/>
      <c r="T94" s="223"/>
      <c r="AT94" s="224" t="s">
        <v>122</v>
      </c>
      <c r="AU94" s="224" t="s">
        <v>82</v>
      </c>
      <c r="AV94" s="11" t="s">
        <v>82</v>
      </c>
      <c r="AW94" s="11" t="s">
        <v>33</v>
      </c>
      <c r="AX94" s="11" t="s">
        <v>80</v>
      </c>
      <c r="AY94" s="224" t="s">
        <v>112</v>
      </c>
    </row>
    <row r="95" s="1" customFormat="1" ht="22.5" customHeight="1">
      <c r="B95" s="35"/>
      <c r="C95" s="201" t="s">
        <v>144</v>
      </c>
      <c r="D95" s="201" t="s">
        <v>115</v>
      </c>
      <c r="E95" s="202" t="s">
        <v>145</v>
      </c>
      <c r="F95" s="203" t="s">
        <v>146</v>
      </c>
      <c r="G95" s="204" t="s">
        <v>118</v>
      </c>
      <c r="H95" s="205">
        <v>36</v>
      </c>
      <c r="I95" s="206"/>
      <c r="J95" s="207">
        <f>ROUND(I95*H95,2)</f>
        <v>0</v>
      </c>
      <c r="K95" s="203" t="s">
        <v>119</v>
      </c>
      <c r="L95" s="40"/>
      <c r="M95" s="208" t="s">
        <v>19</v>
      </c>
      <c r="N95" s="209" t="s">
        <v>43</v>
      </c>
      <c r="O95" s="76"/>
      <c r="P95" s="210">
        <f>O95*H95</f>
        <v>0</v>
      </c>
      <c r="Q95" s="210">
        <v>0.00027</v>
      </c>
      <c r="R95" s="210">
        <f>Q95*H95</f>
        <v>0.0097199999999999995</v>
      </c>
      <c r="S95" s="210">
        <v>0</v>
      </c>
      <c r="T95" s="211">
        <f>S95*H95</f>
        <v>0</v>
      </c>
      <c r="AR95" s="14" t="s">
        <v>120</v>
      </c>
      <c r="AT95" s="14" t="s">
        <v>115</v>
      </c>
      <c r="AU95" s="14" t="s">
        <v>82</v>
      </c>
      <c r="AY95" s="14" t="s">
        <v>112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14" t="s">
        <v>80</v>
      </c>
      <c r="BK95" s="212">
        <f>ROUND(I95*H95,2)</f>
        <v>0</v>
      </c>
      <c r="BL95" s="14" t="s">
        <v>120</v>
      </c>
      <c r="BM95" s="14" t="s">
        <v>147</v>
      </c>
    </row>
    <row r="96" s="11" customFormat="1">
      <c r="B96" s="213"/>
      <c r="C96" s="214"/>
      <c r="D96" s="215" t="s">
        <v>122</v>
      </c>
      <c r="E96" s="216" t="s">
        <v>19</v>
      </c>
      <c r="F96" s="217" t="s">
        <v>148</v>
      </c>
      <c r="G96" s="214"/>
      <c r="H96" s="218">
        <v>36</v>
      </c>
      <c r="I96" s="219"/>
      <c r="J96" s="214"/>
      <c r="K96" s="214"/>
      <c r="L96" s="220"/>
      <c r="M96" s="221"/>
      <c r="N96" s="222"/>
      <c r="O96" s="222"/>
      <c r="P96" s="222"/>
      <c r="Q96" s="222"/>
      <c r="R96" s="222"/>
      <c r="S96" s="222"/>
      <c r="T96" s="223"/>
      <c r="AT96" s="224" t="s">
        <v>122</v>
      </c>
      <c r="AU96" s="224" t="s">
        <v>82</v>
      </c>
      <c r="AV96" s="11" t="s">
        <v>82</v>
      </c>
      <c r="AW96" s="11" t="s">
        <v>33</v>
      </c>
      <c r="AX96" s="11" t="s">
        <v>80</v>
      </c>
      <c r="AY96" s="224" t="s">
        <v>112</v>
      </c>
    </row>
    <row r="97" s="1" customFormat="1" ht="16.5" customHeight="1">
      <c r="B97" s="35"/>
      <c r="C97" s="225" t="s">
        <v>149</v>
      </c>
      <c r="D97" s="225" t="s">
        <v>129</v>
      </c>
      <c r="E97" s="226" t="s">
        <v>150</v>
      </c>
      <c r="F97" s="227" t="s">
        <v>151</v>
      </c>
      <c r="G97" s="228" t="s">
        <v>118</v>
      </c>
      <c r="H97" s="229">
        <v>18.5</v>
      </c>
      <c r="I97" s="230"/>
      <c r="J97" s="231">
        <f>ROUND(I97*H97,2)</f>
        <v>0</v>
      </c>
      <c r="K97" s="227" t="s">
        <v>119</v>
      </c>
      <c r="L97" s="232"/>
      <c r="M97" s="233" t="s">
        <v>19</v>
      </c>
      <c r="N97" s="234" t="s">
        <v>43</v>
      </c>
      <c r="O97" s="76"/>
      <c r="P97" s="210">
        <f>O97*H97</f>
        <v>0</v>
      </c>
      <c r="Q97" s="210">
        <v>0.00088000000000000003</v>
      </c>
      <c r="R97" s="210">
        <f>Q97*H97</f>
        <v>0.016279999999999999</v>
      </c>
      <c r="S97" s="210">
        <v>0</v>
      </c>
      <c r="T97" s="211">
        <f>S97*H97</f>
        <v>0</v>
      </c>
      <c r="AR97" s="14" t="s">
        <v>132</v>
      </c>
      <c r="AT97" s="14" t="s">
        <v>129</v>
      </c>
      <c r="AU97" s="14" t="s">
        <v>82</v>
      </c>
      <c r="AY97" s="14" t="s">
        <v>112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4" t="s">
        <v>80</v>
      </c>
      <c r="BK97" s="212">
        <f>ROUND(I97*H97,2)</f>
        <v>0</v>
      </c>
      <c r="BL97" s="14" t="s">
        <v>120</v>
      </c>
      <c r="BM97" s="14" t="s">
        <v>152</v>
      </c>
    </row>
    <row r="98" s="11" customFormat="1">
      <c r="B98" s="213"/>
      <c r="C98" s="214"/>
      <c r="D98" s="215" t="s">
        <v>122</v>
      </c>
      <c r="E98" s="216" t="s">
        <v>19</v>
      </c>
      <c r="F98" s="217" t="s">
        <v>153</v>
      </c>
      <c r="G98" s="214"/>
      <c r="H98" s="218">
        <v>18.5</v>
      </c>
      <c r="I98" s="219"/>
      <c r="J98" s="214"/>
      <c r="K98" s="214"/>
      <c r="L98" s="220"/>
      <c r="M98" s="221"/>
      <c r="N98" s="222"/>
      <c r="O98" s="222"/>
      <c r="P98" s="222"/>
      <c r="Q98" s="222"/>
      <c r="R98" s="222"/>
      <c r="S98" s="222"/>
      <c r="T98" s="223"/>
      <c r="AT98" s="224" t="s">
        <v>122</v>
      </c>
      <c r="AU98" s="224" t="s">
        <v>82</v>
      </c>
      <c r="AV98" s="11" t="s">
        <v>82</v>
      </c>
      <c r="AW98" s="11" t="s">
        <v>33</v>
      </c>
      <c r="AX98" s="11" t="s">
        <v>80</v>
      </c>
      <c r="AY98" s="224" t="s">
        <v>112</v>
      </c>
    </row>
    <row r="99" s="1" customFormat="1" ht="16.5" customHeight="1">
      <c r="B99" s="35"/>
      <c r="C99" s="225" t="s">
        <v>154</v>
      </c>
      <c r="D99" s="225" t="s">
        <v>129</v>
      </c>
      <c r="E99" s="226" t="s">
        <v>155</v>
      </c>
      <c r="F99" s="227" t="s">
        <v>156</v>
      </c>
      <c r="G99" s="228" t="s">
        <v>118</v>
      </c>
      <c r="H99" s="229">
        <v>17.5</v>
      </c>
      <c r="I99" s="230"/>
      <c r="J99" s="231">
        <f>ROUND(I99*H99,2)</f>
        <v>0</v>
      </c>
      <c r="K99" s="227" t="s">
        <v>119</v>
      </c>
      <c r="L99" s="232"/>
      <c r="M99" s="233" t="s">
        <v>19</v>
      </c>
      <c r="N99" s="234" t="s">
        <v>43</v>
      </c>
      <c r="O99" s="76"/>
      <c r="P99" s="210">
        <f>O99*H99</f>
        <v>0</v>
      </c>
      <c r="Q99" s="210">
        <v>0.0010200000000000001</v>
      </c>
      <c r="R99" s="210">
        <f>Q99*H99</f>
        <v>0.017850000000000001</v>
      </c>
      <c r="S99" s="210">
        <v>0</v>
      </c>
      <c r="T99" s="211">
        <f>S99*H99</f>
        <v>0</v>
      </c>
      <c r="AR99" s="14" t="s">
        <v>132</v>
      </c>
      <c r="AT99" s="14" t="s">
        <v>129</v>
      </c>
      <c r="AU99" s="14" t="s">
        <v>82</v>
      </c>
      <c r="AY99" s="14" t="s">
        <v>112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14" t="s">
        <v>80</v>
      </c>
      <c r="BK99" s="212">
        <f>ROUND(I99*H99,2)</f>
        <v>0</v>
      </c>
      <c r="BL99" s="14" t="s">
        <v>120</v>
      </c>
      <c r="BM99" s="14" t="s">
        <v>157</v>
      </c>
    </row>
    <row r="100" s="11" customFormat="1">
      <c r="B100" s="213"/>
      <c r="C100" s="214"/>
      <c r="D100" s="215" t="s">
        <v>122</v>
      </c>
      <c r="E100" s="216" t="s">
        <v>19</v>
      </c>
      <c r="F100" s="217" t="s">
        <v>158</v>
      </c>
      <c r="G100" s="214"/>
      <c r="H100" s="218">
        <v>17.5</v>
      </c>
      <c r="I100" s="219"/>
      <c r="J100" s="214"/>
      <c r="K100" s="214"/>
      <c r="L100" s="220"/>
      <c r="M100" s="221"/>
      <c r="N100" s="222"/>
      <c r="O100" s="222"/>
      <c r="P100" s="222"/>
      <c r="Q100" s="222"/>
      <c r="R100" s="222"/>
      <c r="S100" s="222"/>
      <c r="T100" s="223"/>
      <c r="AT100" s="224" t="s">
        <v>122</v>
      </c>
      <c r="AU100" s="224" t="s">
        <v>82</v>
      </c>
      <c r="AV100" s="11" t="s">
        <v>82</v>
      </c>
      <c r="AW100" s="11" t="s">
        <v>33</v>
      </c>
      <c r="AX100" s="11" t="s">
        <v>80</v>
      </c>
      <c r="AY100" s="224" t="s">
        <v>112</v>
      </c>
    </row>
    <row r="101" s="1" customFormat="1" ht="16.5" customHeight="1">
      <c r="B101" s="35"/>
      <c r="C101" s="225" t="s">
        <v>159</v>
      </c>
      <c r="D101" s="225" t="s">
        <v>129</v>
      </c>
      <c r="E101" s="226" t="s">
        <v>160</v>
      </c>
      <c r="F101" s="227" t="s">
        <v>161</v>
      </c>
      <c r="G101" s="228" t="s">
        <v>118</v>
      </c>
      <c r="H101" s="229">
        <v>100</v>
      </c>
      <c r="I101" s="230"/>
      <c r="J101" s="231">
        <f>ROUND(I101*H101,2)</f>
        <v>0</v>
      </c>
      <c r="K101" s="227" t="s">
        <v>119</v>
      </c>
      <c r="L101" s="232"/>
      <c r="M101" s="233" t="s">
        <v>19</v>
      </c>
      <c r="N101" s="234" t="s">
        <v>43</v>
      </c>
      <c r="O101" s="76"/>
      <c r="P101" s="210">
        <f>O101*H101</f>
        <v>0</v>
      </c>
      <c r="Q101" s="210">
        <v>9.0000000000000006E-05</v>
      </c>
      <c r="R101" s="210">
        <f>Q101*H101</f>
        <v>0.0090000000000000011</v>
      </c>
      <c r="S101" s="210">
        <v>0</v>
      </c>
      <c r="T101" s="211">
        <f>S101*H101</f>
        <v>0</v>
      </c>
      <c r="AR101" s="14" t="s">
        <v>132</v>
      </c>
      <c r="AT101" s="14" t="s">
        <v>129</v>
      </c>
      <c r="AU101" s="14" t="s">
        <v>82</v>
      </c>
      <c r="AY101" s="14" t="s">
        <v>112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14" t="s">
        <v>80</v>
      </c>
      <c r="BK101" s="212">
        <f>ROUND(I101*H101,2)</f>
        <v>0</v>
      </c>
      <c r="BL101" s="14" t="s">
        <v>120</v>
      </c>
      <c r="BM101" s="14" t="s">
        <v>162</v>
      </c>
    </row>
    <row r="102" s="1" customFormat="1" ht="22.5" customHeight="1">
      <c r="B102" s="35"/>
      <c r="C102" s="201" t="s">
        <v>163</v>
      </c>
      <c r="D102" s="201" t="s">
        <v>115</v>
      </c>
      <c r="E102" s="202" t="s">
        <v>164</v>
      </c>
      <c r="F102" s="203" t="s">
        <v>165</v>
      </c>
      <c r="G102" s="204" t="s">
        <v>166</v>
      </c>
      <c r="H102" s="235"/>
      <c r="I102" s="206"/>
      <c r="J102" s="207">
        <f>ROUND(I102*H102,2)</f>
        <v>0</v>
      </c>
      <c r="K102" s="203" t="s">
        <v>119</v>
      </c>
      <c r="L102" s="40"/>
      <c r="M102" s="208" t="s">
        <v>19</v>
      </c>
      <c r="N102" s="209" t="s">
        <v>43</v>
      </c>
      <c r="O102" s="76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AR102" s="14" t="s">
        <v>120</v>
      </c>
      <c r="AT102" s="14" t="s">
        <v>115</v>
      </c>
      <c r="AU102" s="14" t="s">
        <v>82</v>
      </c>
      <c r="AY102" s="14" t="s">
        <v>112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14" t="s">
        <v>80</v>
      </c>
      <c r="BK102" s="212">
        <f>ROUND(I102*H102,2)</f>
        <v>0</v>
      </c>
      <c r="BL102" s="14" t="s">
        <v>120</v>
      </c>
      <c r="BM102" s="14" t="s">
        <v>167</v>
      </c>
    </row>
    <row r="103" s="10" customFormat="1" ht="22.8" customHeight="1">
      <c r="B103" s="185"/>
      <c r="C103" s="186"/>
      <c r="D103" s="187" t="s">
        <v>71</v>
      </c>
      <c r="E103" s="199" t="s">
        <v>168</v>
      </c>
      <c r="F103" s="199" t="s">
        <v>169</v>
      </c>
      <c r="G103" s="186"/>
      <c r="H103" s="186"/>
      <c r="I103" s="189"/>
      <c r="J103" s="200">
        <f>BK103</f>
        <v>0</v>
      </c>
      <c r="K103" s="186"/>
      <c r="L103" s="191"/>
      <c r="M103" s="192"/>
      <c r="N103" s="193"/>
      <c r="O103" s="193"/>
      <c r="P103" s="194">
        <f>SUM(P104:P150)</f>
        <v>0</v>
      </c>
      <c r="Q103" s="193"/>
      <c r="R103" s="194">
        <f>SUM(R104:R150)</f>
        <v>0.25059999999999999</v>
      </c>
      <c r="S103" s="193"/>
      <c r="T103" s="195">
        <f>SUM(T104:T150)</f>
        <v>0.50142000000000009</v>
      </c>
      <c r="AR103" s="196" t="s">
        <v>82</v>
      </c>
      <c r="AT103" s="197" t="s">
        <v>71</v>
      </c>
      <c r="AU103" s="197" t="s">
        <v>80</v>
      </c>
      <c r="AY103" s="196" t="s">
        <v>112</v>
      </c>
      <c r="BK103" s="198">
        <f>SUM(BK104:BK150)</f>
        <v>0</v>
      </c>
    </row>
    <row r="104" s="1" customFormat="1" ht="16.5" customHeight="1">
      <c r="B104" s="35"/>
      <c r="C104" s="201" t="s">
        <v>170</v>
      </c>
      <c r="D104" s="201" t="s">
        <v>115</v>
      </c>
      <c r="E104" s="202" t="s">
        <v>171</v>
      </c>
      <c r="F104" s="203" t="s">
        <v>172</v>
      </c>
      <c r="G104" s="204" t="s">
        <v>118</v>
      </c>
      <c r="H104" s="205">
        <v>63</v>
      </c>
      <c r="I104" s="206"/>
      <c r="J104" s="207">
        <f>ROUND(I104*H104,2)</f>
        <v>0</v>
      </c>
      <c r="K104" s="203" t="s">
        <v>119</v>
      </c>
      <c r="L104" s="40"/>
      <c r="M104" s="208" t="s">
        <v>19</v>
      </c>
      <c r="N104" s="209" t="s">
        <v>43</v>
      </c>
      <c r="O104" s="76"/>
      <c r="P104" s="210">
        <f>O104*H104</f>
        <v>0</v>
      </c>
      <c r="Q104" s="210">
        <v>0</v>
      </c>
      <c r="R104" s="210">
        <f>Q104*H104</f>
        <v>0</v>
      </c>
      <c r="S104" s="210">
        <v>0.0049699999999999996</v>
      </c>
      <c r="T104" s="211">
        <f>S104*H104</f>
        <v>0.31311</v>
      </c>
      <c r="AR104" s="14" t="s">
        <v>120</v>
      </c>
      <c r="AT104" s="14" t="s">
        <v>115</v>
      </c>
      <c r="AU104" s="14" t="s">
        <v>82</v>
      </c>
      <c r="AY104" s="14" t="s">
        <v>112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14" t="s">
        <v>80</v>
      </c>
      <c r="BK104" s="212">
        <f>ROUND(I104*H104,2)</f>
        <v>0</v>
      </c>
      <c r="BL104" s="14" t="s">
        <v>120</v>
      </c>
      <c r="BM104" s="14" t="s">
        <v>173</v>
      </c>
    </row>
    <row r="105" s="11" customFormat="1">
      <c r="B105" s="213"/>
      <c r="C105" s="214"/>
      <c r="D105" s="215" t="s">
        <v>122</v>
      </c>
      <c r="E105" s="216" t="s">
        <v>19</v>
      </c>
      <c r="F105" s="217" t="s">
        <v>174</v>
      </c>
      <c r="G105" s="214"/>
      <c r="H105" s="218">
        <v>63</v>
      </c>
      <c r="I105" s="219"/>
      <c r="J105" s="214"/>
      <c r="K105" s="214"/>
      <c r="L105" s="220"/>
      <c r="M105" s="221"/>
      <c r="N105" s="222"/>
      <c r="O105" s="222"/>
      <c r="P105" s="222"/>
      <c r="Q105" s="222"/>
      <c r="R105" s="222"/>
      <c r="S105" s="222"/>
      <c r="T105" s="223"/>
      <c r="AT105" s="224" t="s">
        <v>122</v>
      </c>
      <c r="AU105" s="224" t="s">
        <v>82</v>
      </c>
      <c r="AV105" s="11" t="s">
        <v>82</v>
      </c>
      <c r="AW105" s="11" t="s">
        <v>33</v>
      </c>
      <c r="AX105" s="11" t="s">
        <v>80</v>
      </c>
      <c r="AY105" s="224" t="s">
        <v>112</v>
      </c>
    </row>
    <row r="106" s="1" customFormat="1" ht="16.5" customHeight="1">
      <c r="B106" s="35"/>
      <c r="C106" s="201" t="s">
        <v>175</v>
      </c>
      <c r="D106" s="201" t="s">
        <v>115</v>
      </c>
      <c r="E106" s="202" t="s">
        <v>176</v>
      </c>
      <c r="F106" s="203" t="s">
        <v>177</v>
      </c>
      <c r="G106" s="204" t="s">
        <v>118</v>
      </c>
      <c r="H106" s="205">
        <v>20</v>
      </c>
      <c r="I106" s="206"/>
      <c r="J106" s="207">
        <f>ROUND(I106*H106,2)</f>
        <v>0</v>
      </c>
      <c r="K106" s="203" t="s">
        <v>119</v>
      </c>
      <c r="L106" s="40"/>
      <c r="M106" s="208" t="s">
        <v>19</v>
      </c>
      <c r="N106" s="209" t="s">
        <v>43</v>
      </c>
      <c r="O106" s="76"/>
      <c r="P106" s="210">
        <f>O106*H106</f>
        <v>0</v>
      </c>
      <c r="Q106" s="210">
        <v>0</v>
      </c>
      <c r="R106" s="210">
        <f>Q106*H106</f>
        <v>0</v>
      </c>
      <c r="S106" s="210">
        <v>0.0067000000000000002</v>
      </c>
      <c r="T106" s="211">
        <f>S106*H106</f>
        <v>0.13400000000000001</v>
      </c>
      <c r="AR106" s="14" t="s">
        <v>120</v>
      </c>
      <c r="AT106" s="14" t="s">
        <v>115</v>
      </c>
      <c r="AU106" s="14" t="s">
        <v>82</v>
      </c>
      <c r="AY106" s="14" t="s">
        <v>112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14" t="s">
        <v>80</v>
      </c>
      <c r="BK106" s="212">
        <f>ROUND(I106*H106,2)</f>
        <v>0</v>
      </c>
      <c r="BL106" s="14" t="s">
        <v>120</v>
      </c>
      <c r="BM106" s="14" t="s">
        <v>178</v>
      </c>
    </row>
    <row r="107" s="1" customFormat="1" ht="16.5" customHeight="1">
      <c r="B107" s="35"/>
      <c r="C107" s="201" t="s">
        <v>179</v>
      </c>
      <c r="D107" s="201" t="s">
        <v>115</v>
      </c>
      <c r="E107" s="202" t="s">
        <v>180</v>
      </c>
      <c r="F107" s="203" t="s">
        <v>181</v>
      </c>
      <c r="G107" s="204" t="s">
        <v>118</v>
      </c>
      <c r="H107" s="205">
        <v>5</v>
      </c>
      <c r="I107" s="206"/>
      <c r="J107" s="207">
        <f>ROUND(I107*H107,2)</f>
        <v>0</v>
      </c>
      <c r="K107" s="203" t="s">
        <v>119</v>
      </c>
      <c r="L107" s="40"/>
      <c r="M107" s="208" t="s">
        <v>19</v>
      </c>
      <c r="N107" s="209" t="s">
        <v>43</v>
      </c>
      <c r="O107" s="76"/>
      <c r="P107" s="210">
        <f>O107*H107</f>
        <v>0</v>
      </c>
      <c r="Q107" s="210">
        <v>0</v>
      </c>
      <c r="R107" s="210">
        <f>Q107*H107</f>
        <v>0</v>
      </c>
      <c r="S107" s="210">
        <v>0.0095899999999999996</v>
      </c>
      <c r="T107" s="211">
        <f>S107*H107</f>
        <v>0.04795</v>
      </c>
      <c r="AR107" s="14" t="s">
        <v>120</v>
      </c>
      <c r="AT107" s="14" t="s">
        <v>115</v>
      </c>
      <c r="AU107" s="14" t="s">
        <v>82</v>
      </c>
      <c r="AY107" s="14" t="s">
        <v>112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14" t="s">
        <v>80</v>
      </c>
      <c r="BK107" s="212">
        <f>ROUND(I107*H107,2)</f>
        <v>0</v>
      </c>
      <c r="BL107" s="14" t="s">
        <v>120</v>
      </c>
      <c r="BM107" s="14" t="s">
        <v>182</v>
      </c>
    </row>
    <row r="108" s="1" customFormat="1" ht="16.5" customHeight="1">
      <c r="B108" s="35"/>
      <c r="C108" s="201" t="s">
        <v>183</v>
      </c>
      <c r="D108" s="201" t="s">
        <v>115</v>
      </c>
      <c r="E108" s="202" t="s">
        <v>184</v>
      </c>
      <c r="F108" s="203" t="s">
        <v>185</v>
      </c>
      <c r="G108" s="204" t="s">
        <v>186</v>
      </c>
      <c r="H108" s="205">
        <v>40</v>
      </c>
      <c r="I108" s="206"/>
      <c r="J108" s="207">
        <f>ROUND(I108*H108,2)</f>
        <v>0</v>
      </c>
      <c r="K108" s="203" t="s">
        <v>119</v>
      </c>
      <c r="L108" s="40"/>
      <c r="M108" s="208" t="s">
        <v>19</v>
      </c>
      <c r="N108" s="209" t="s">
        <v>43</v>
      </c>
      <c r="O108" s="76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AR108" s="14" t="s">
        <v>120</v>
      </c>
      <c r="AT108" s="14" t="s">
        <v>115</v>
      </c>
      <c r="AU108" s="14" t="s">
        <v>82</v>
      </c>
      <c r="AY108" s="14" t="s">
        <v>112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14" t="s">
        <v>80</v>
      </c>
      <c r="BK108" s="212">
        <f>ROUND(I108*H108,2)</f>
        <v>0</v>
      </c>
      <c r="BL108" s="14" t="s">
        <v>120</v>
      </c>
      <c r="BM108" s="14" t="s">
        <v>187</v>
      </c>
    </row>
    <row r="109" s="1" customFormat="1" ht="16.5" customHeight="1">
      <c r="B109" s="35"/>
      <c r="C109" s="201" t="s">
        <v>8</v>
      </c>
      <c r="D109" s="201" t="s">
        <v>115</v>
      </c>
      <c r="E109" s="202" t="s">
        <v>188</v>
      </c>
      <c r="F109" s="203" t="s">
        <v>189</v>
      </c>
      <c r="G109" s="204" t="s">
        <v>186</v>
      </c>
      <c r="H109" s="205">
        <v>1</v>
      </c>
      <c r="I109" s="206"/>
      <c r="J109" s="207">
        <f>ROUND(I109*H109,2)</f>
        <v>0</v>
      </c>
      <c r="K109" s="203" t="s">
        <v>119</v>
      </c>
      <c r="L109" s="40"/>
      <c r="M109" s="208" t="s">
        <v>19</v>
      </c>
      <c r="N109" s="209" t="s">
        <v>43</v>
      </c>
      <c r="O109" s="76"/>
      <c r="P109" s="210">
        <f>O109*H109</f>
        <v>0</v>
      </c>
      <c r="Q109" s="210">
        <v>4.0000000000000003E-05</v>
      </c>
      <c r="R109" s="210">
        <f>Q109*H109</f>
        <v>4.0000000000000003E-05</v>
      </c>
      <c r="S109" s="210">
        <v>0</v>
      </c>
      <c r="T109" s="211">
        <f>S109*H109</f>
        <v>0</v>
      </c>
      <c r="AR109" s="14" t="s">
        <v>120</v>
      </c>
      <c r="AT109" s="14" t="s">
        <v>115</v>
      </c>
      <c r="AU109" s="14" t="s">
        <v>82</v>
      </c>
      <c r="AY109" s="14" t="s">
        <v>112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14" t="s">
        <v>80</v>
      </c>
      <c r="BK109" s="212">
        <f>ROUND(I109*H109,2)</f>
        <v>0</v>
      </c>
      <c r="BL109" s="14" t="s">
        <v>120</v>
      </c>
      <c r="BM109" s="14" t="s">
        <v>190</v>
      </c>
    </row>
    <row r="110" s="1" customFormat="1" ht="16.5" customHeight="1">
      <c r="B110" s="35"/>
      <c r="C110" s="201" t="s">
        <v>120</v>
      </c>
      <c r="D110" s="201" t="s">
        <v>115</v>
      </c>
      <c r="E110" s="202" t="s">
        <v>191</v>
      </c>
      <c r="F110" s="203" t="s">
        <v>192</v>
      </c>
      <c r="G110" s="204" t="s">
        <v>186</v>
      </c>
      <c r="H110" s="205">
        <v>1</v>
      </c>
      <c r="I110" s="206"/>
      <c r="J110" s="207">
        <f>ROUND(I110*H110,2)</f>
        <v>0</v>
      </c>
      <c r="K110" s="203" t="s">
        <v>119</v>
      </c>
      <c r="L110" s="40"/>
      <c r="M110" s="208" t="s">
        <v>19</v>
      </c>
      <c r="N110" s="209" t="s">
        <v>43</v>
      </c>
      <c r="O110" s="76"/>
      <c r="P110" s="210">
        <f>O110*H110</f>
        <v>0</v>
      </c>
      <c r="Q110" s="210">
        <v>5.0000000000000002E-05</v>
      </c>
      <c r="R110" s="210">
        <f>Q110*H110</f>
        <v>5.0000000000000002E-05</v>
      </c>
      <c r="S110" s="210">
        <v>0</v>
      </c>
      <c r="T110" s="211">
        <f>S110*H110</f>
        <v>0</v>
      </c>
      <c r="AR110" s="14" t="s">
        <v>120</v>
      </c>
      <c r="AT110" s="14" t="s">
        <v>115</v>
      </c>
      <c r="AU110" s="14" t="s">
        <v>82</v>
      </c>
      <c r="AY110" s="14" t="s">
        <v>112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14" t="s">
        <v>80</v>
      </c>
      <c r="BK110" s="212">
        <f>ROUND(I110*H110,2)</f>
        <v>0</v>
      </c>
      <c r="BL110" s="14" t="s">
        <v>120</v>
      </c>
      <c r="BM110" s="14" t="s">
        <v>193</v>
      </c>
    </row>
    <row r="111" s="1" customFormat="1" ht="16.5" customHeight="1">
      <c r="B111" s="35"/>
      <c r="C111" s="201" t="s">
        <v>194</v>
      </c>
      <c r="D111" s="201" t="s">
        <v>115</v>
      </c>
      <c r="E111" s="202" t="s">
        <v>195</v>
      </c>
      <c r="F111" s="203" t="s">
        <v>196</v>
      </c>
      <c r="G111" s="204" t="s">
        <v>186</v>
      </c>
      <c r="H111" s="205">
        <v>4</v>
      </c>
      <c r="I111" s="206"/>
      <c r="J111" s="207">
        <f>ROUND(I111*H111,2)</f>
        <v>0</v>
      </c>
      <c r="K111" s="203" t="s">
        <v>119</v>
      </c>
      <c r="L111" s="40"/>
      <c r="M111" s="208" t="s">
        <v>19</v>
      </c>
      <c r="N111" s="209" t="s">
        <v>43</v>
      </c>
      <c r="O111" s="76"/>
      <c r="P111" s="210">
        <f>O111*H111</f>
        <v>0</v>
      </c>
      <c r="Q111" s="210">
        <v>5.0000000000000002E-05</v>
      </c>
      <c r="R111" s="210">
        <f>Q111*H111</f>
        <v>0.00020000000000000001</v>
      </c>
      <c r="S111" s="210">
        <v>0</v>
      </c>
      <c r="T111" s="211">
        <f>S111*H111</f>
        <v>0</v>
      </c>
      <c r="AR111" s="14" t="s">
        <v>120</v>
      </c>
      <c r="AT111" s="14" t="s">
        <v>115</v>
      </c>
      <c r="AU111" s="14" t="s">
        <v>82</v>
      </c>
      <c r="AY111" s="14" t="s">
        <v>112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14" t="s">
        <v>80</v>
      </c>
      <c r="BK111" s="212">
        <f>ROUND(I111*H111,2)</f>
        <v>0</v>
      </c>
      <c r="BL111" s="14" t="s">
        <v>120</v>
      </c>
      <c r="BM111" s="14" t="s">
        <v>197</v>
      </c>
    </row>
    <row r="112" s="1" customFormat="1" ht="16.5" customHeight="1">
      <c r="B112" s="35"/>
      <c r="C112" s="201" t="s">
        <v>198</v>
      </c>
      <c r="D112" s="201" t="s">
        <v>115</v>
      </c>
      <c r="E112" s="202" t="s">
        <v>199</v>
      </c>
      <c r="F112" s="203" t="s">
        <v>200</v>
      </c>
      <c r="G112" s="204" t="s">
        <v>186</v>
      </c>
      <c r="H112" s="205">
        <v>3</v>
      </c>
      <c r="I112" s="206"/>
      <c r="J112" s="207">
        <f>ROUND(I112*H112,2)</f>
        <v>0</v>
      </c>
      <c r="K112" s="203" t="s">
        <v>119</v>
      </c>
      <c r="L112" s="40"/>
      <c r="M112" s="208" t="s">
        <v>19</v>
      </c>
      <c r="N112" s="209" t="s">
        <v>43</v>
      </c>
      <c r="O112" s="76"/>
      <c r="P112" s="210">
        <f>O112*H112</f>
        <v>0</v>
      </c>
      <c r="Q112" s="210">
        <v>6.0000000000000002E-05</v>
      </c>
      <c r="R112" s="210">
        <f>Q112*H112</f>
        <v>0.00018000000000000001</v>
      </c>
      <c r="S112" s="210">
        <v>0</v>
      </c>
      <c r="T112" s="211">
        <f>S112*H112</f>
        <v>0</v>
      </c>
      <c r="AR112" s="14" t="s">
        <v>120</v>
      </c>
      <c r="AT112" s="14" t="s">
        <v>115</v>
      </c>
      <c r="AU112" s="14" t="s">
        <v>82</v>
      </c>
      <c r="AY112" s="14" t="s">
        <v>112</v>
      </c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14" t="s">
        <v>80</v>
      </c>
      <c r="BK112" s="212">
        <f>ROUND(I112*H112,2)</f>
        <v>0</v>
      </c>
      <c r="BL112" s="14" t="s">
        <v>120</v>
      </c>
      <c r="BM112" s="14" t="s">
        <v>201</v>
      </c>
    </row>
    <row r="113" s="1" customFormat="1" ht="16.5" customHeight="1">
      <c r="B113" s="35"/>
      <c r="C113" s="201" t="s">
        <v>202</v>
      </c>
      <c r="D113" s="201" t="s">
        <v>115</v>
      </c>
      <c r="E113" s="202" t="s">
        <v>203</v>
      </c>
      <c r="F113" s="203" t="s">
        <v>204</v>
      </c>
      <c r="G113" s="204" t="s">
        <v>118</v>
      </c>
      <c r="H113" s="205">
        <v>8</v>
      </c>
      <c r="I113" s="206"/>
      <c r="J113" s="207">
        <f>ROUND(I113*H113,2)</f>
        <v>0</v>
      </c>
      <c r="K113" s="203" t="s">
        <v>119</v>
      </c>
      <c r="L113" s="40"/>
      <c r="M113" s="208" t="s">
        <v>19</v>
      </c>
      <c r="N113" s="209" t="s">
        <v>43</v>
      </c>
      <c r="O113" s="76"/>
      <c r="P113" s="210">
        <f>O113*H113</f>
        <v>0</v>
      </c>
      <c r="Q113" s="210">
        <v>0.00050000000000000001</v>
      </c>
      <c r="R113" s="210">
        <f>Q113*H113</f>
        <v>0.0040000000000000001</v>
      </c>
      <c r="S113" s="210">
        <v>0</v>
      </c>
      <c r="T113" s="211">
        <f>S113*H113</f>
        <v>0</v>
      </c>
      <c r="AR113" s="14" t="s">
        <v>120</v>
      </c>
      <c r="AT113" s="14" t="s">
        <v>115</v>
      </c>
      <c r="AU113" s="14" t="s">
        <v>82</v>
      </c>
      <c r="AY113" s="14" t="s">
        <v>112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14" t="s">
        <v>80</v>
      </c>
      <c r="BK113" s="212">
        <f>ROUND(I113*H113,2)</f>
        <v>0</v>
      </c>
      <c r="BL113" s="14" t="s">
        <v>120</v>
      </c>
      <c r="BM113" s="14" t="s">
        <v>205</v>
      </c>
    </row>
    <row r="114" s="1" customFormat="1" ht="22.5" customHeight="1">
      <c r="B114" s="35"/>
      <c r="C114" s="225" t="s">
        <v>206</v>
      </c>
      <c r="D114" s="225" t="s">
        <v>129</v>
      </c>
      <c r="E114" s="226" t="s">
        <v>207</v>
      </c>
      <c r="F114" s="227" t="s">
        <v>208</v>
      </c>
      <c r="G114" s="228" t="s">
        <v>118</v>
      </c>
      <c r="H114" s="229">
        <v>8</v>
      </c>
      <c r="I114" s="230"/>
      <c r="J114" s="231">
        <f>ROUND(I114*H114,2)</f>
        <v>0</v>
      </c>
      <c r="K114" s="227" t="s">
        <v>209</v>
      </c>
      <c r="L114" s="232"/>
      <c r="M114" s="233" t="s">
        <v>19</v>
      </c>
      <c r="N114" s="234" t="s">
        <v>43</v>
      </c>
      <c r="O114" s="76"/>
      <c r="P114" s="210">
        <f>O114*H114</f>
        <v>0</v>
      </c>
      <c r="Q114" s="210">
        <v>0.00027</v>
      </c>
      <c r="R114" s="210">
        <f>Q114*H114</f>
        <v>0.00216</v>
      </c>
      <c r="S114" s="210">
        <v>0</v>
      </c>
      <c r="T114" s="211">
        <f>S114*H114</f>
        <v>0</v>
      </c>
      <c r="AR114" s="14" t="s">
        <v>132</v>
      </c>
      <c r="AT114" s="14" t="s">
        <v>129</v>
      </c>
      <c r="AU114" s="14" t="s">
        <v>82</v>
      </c>
      <c r="AY114" s="14" t="s">
        <v>112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14" t="s">
        <v>80</v>
      </c>
      <c r="BK114" s="212">
        <f>ROUND(I114*H114,2)</f>
        <v>0</v>
      </c>
      <c r="BL114" s="14" t="s">
        <v>120</v>
      </c>
      <c r="BM114" s="14" t="s">
        <v>210</v>
      </c>
    </row>
    <row r="115" s="1" customFormat="1" ht="16.5" customHeight="1">
      <c r="B115" s="35"/>
      <c r="C115" s="201" t="s">
        <v>7</v>
      </c>
      <c r="D115" s="201" t="s">
        <v>115</v>
      </c>
      <c r="E115" s="202" t="s">
        <v>211</v>
      </c>
      <c r="F115" s="203" t="s">
        <v>212</v>
      </c>
      <c r="G115" s="204" t="s">
        <v>118</v>
      </c>
      <c r="H115" s="205">
        <v>44</v>
      </c>
      <c r="I115" s="206"/>
      <c r="J115" s="207">
        <f>ROUND(I115*H115,2)</f>
        <v>0</v>
      </c>
      <c r="K115" s="203" t="s">
        <v>119</v>
      </c>
      <c r="L115" s="40"/>
      <c r="M115" s="208" t="s">
        <v>19</v>
      </c>
      <c r="N115" s="209" t="s">
        <v>43</v>
      </c>
      <c r="O115" s="76"/>
      <c r="P115" s="210">
        <f>O115*H115</f>
        <v>0</v>
      </c>
      <c r="Q115" s="210">
        <v>0.00080000000000000004</v>
      </c>
      <c r="R115" s="210">
        <f>Q115*H115</f>
        <v>0.035200000000000002</v>
      </c>
      <c r="S115" s="210">
        <v>0</v>
      </c>
      <c r="T115" s="211">
        <f>S115*H115</f>
        <v>0</v>
      </c>
      <c r="AR115" s="14" t="s">
        <v>120</v>
      </c>
      <c r="AT115" s="14" t="s">
        <v>115</v>
      </c>
      <c r="AU115" s="14" t="s">
        <v>82</v>
      </c>
      <c r="AY115" s="14" t="s">
        <v>112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14" t="s">
        <v>80</v>
      </c>
      <c r="BK115" s="212">
        <f>ROUND(I115*H115,2)</f>
        <v>0</v>
      </c>
      <c r="BL115" s="14" t="s">
        <v>120</v>
      </c>
      <c r="BM115" s="14" t="s">
        <v>213</v>
      </c>
    </row>
    <row r="116" s="11" customFormat="1">
      <c r="B116" s="213"/>
      <c r="C116" s="214"/>
      <c r="D116" s="215" t="s">
        <v>122</v>
      </c>
      <c r="E116" s="216" t="s">
        <v>19</v>
      </c>
      <c r="F116" s="217" t="s">
        <v>214</v>
      </c>
      <c r="G116" s="214"/>
      <c r="H116" s="218">
        <v>44</v>
      </c>
      <c r="I116" s="219"/>
      <c r="J116" s="214"/>
      <c r="K116" s="214"/>
      <c r="L116" s="220"/>
      <c r="M116" s="221"/>
      <c r="N116" s="222"/>
      <c r="O116" s="222"/>
      <c r="P116" s="222"/>
      <c r="Q116" s="222"/>
      <c r="R116" s="222"/>
      <c r="S116" s="222"/>
      <c r="T116" s="223"/>
      <c r="AT116" s="224" t="s">
        <v>122</v>
      </c>
      <c r="AU116" s="224" t="s">
        <v>82</v>
      </c>
      <c r="AV116" s="11" t="s">
        <v>82</v>
      </c>
      <c r="AW116" s="11" t="s">
        <v>33</v>
      </c>
      <c r="AX116" s="11" t="s">
        <v>80</v>
      </c>
      <c r="AY116" s="224" t="s">
        <v>112</v>
      </c>
    </row>
    <row r="117" s="1" customFormat="1" ht="22.5" customHeight="1">
      <c r="B117" s="35"/>
      <c r="C117" s="225" t="s">
        <v>215</v>
      </c>
      <c r="D117" s="225" t="s">
        <v>129</v>
      </c>
      <c r="E117" s="226" t="s">
        <v>216</v>
      </c>
      <c r="F117" s="227" t="s">
        <v>217</v>
      </c>
      <c r="G117" s="228" t="s">
        <v>118</v>
      </c>
      <c r="H117" s="229">
        <v>29.5</v>
      </c>
      <c r="I117" s="230"/>
      <c r="J117" s="231">
        <f>ROUND(I117*H117,2)</f>
        <v>0</v>
      </c>
      <c r="K117" s="227" t="s">
        <v>209</v>
      </c>
      <c r="L117" s="232"/>
      <c r="M117" s="233" t="s">
        <v>19</v>
      </c>
      <c r="N117" s="234" t="s">
        <v>43</v>
      </c>
      <c r="O117" s="76"/>
      <c r="P117" s="210">
        <f>O117*H117</f>
        <v>0</v>
      </c>
      <c r="Q117" s="210">
        <v>0.0011199999999999999</v>
      </c>
      <c r="R117" s="210">
        <f>Q117*H117</f>
        <v>0.03304</v>
      </c>
      <c r="S117" s="210">
        <v>0</v>
      </c>
      <c r="T117" s="211">
        <f>S117*H117</f>
        <v>0</v>
      </c>
      <c r="AR117" s="14" t="s">
        <v>132</v>
      </c>
      <c r="AT117" s="14" t="s">
        <v>129</v>
      </c>
      <c r="AU117" s="14" t="s">
        <v>82</v>
      </c>
      <c r="AY117" s="14" t="s">
        <v>112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14" t="s">
        <v>80</v>
      </c>
      <c r="BK117" s="212">
        <f>ROUND(I117*H117,2)</f>
        <v>0</v>
      </c>
      <c r="BL117" s="14" t="s">
        <v>120</v>
      </c>
      <c r="BM117" s="14" t="s">
        <v>218</v>
      </c>
    </row>
    <row r="118" s="11" customFormat="1">
      <c r="B118" s="213"/>
      <c r="C118" s="214"/>
      <c r="D118" s="215" t="s">
        <v>122</v>
      </c>
      <c r="E118" s="216" t="s">
        <v>19</v>
      </c>
      <c r="F118" s="217" t="s">
        <v>143</v>
      </c>
      <c r="G118" s="214"/>
      <c r="H118" s="218">
        <v>29.5</v>
      </c>
      <c r="I118" s="219"/>
      <c r="J118" s="214"/>
      <c r="K118" s="214"/>
      <c r="L118" s="220"/>
      <c r="M118" s="221"/>
      <c r="N118" s="222"/>
      <c r="O118" s="222"/>
      <c r="P118" s="222"/>
      <c r="Q118" s="222"/>
      <c r="R118" s="222"/>
      <c r="S118" s="222"/>
      <c r="T118" s="223"/>
      <c r="AT118" s="224" t="s">
        <v>122</v>
      </c>
      <c r="AU118" s="224" t="s">
        <v>82</v>
      </c>
      <c r="AV118" s="11" t="s">
        <v>82</v>
      </c>
      <c r="AW118" s="11" t="s">
        <v>33</v>
      </c>
      <c r="AX118" s="11" t="s">
        <v>80</v>
      </c>
      <c r="AY118" s="224" t="s">
        <v>112</v>
      </c>
    </row>
    <row r="119" s="1" customFormat="1" ht="22.5" customHeight="1">
      <c r="B119" s="35"/>
      <c r="C119" s="225" t="s">
        <v>219</v>
      </c>
      <c r="D119" s="225" t="s">
        <v>129</v>
      </c>
      <c r="E119" s="226" t="s">
        <v>220</v>
      </c>
      <c r="F119" s="227" t="s">
        <v>221</v>
      </c>
      <c r="G119" s="228" t="s">
        <v>118</v>
      </c>
      <c r="H119" s="229">
        <v>14.5</v>
      </c>
      <c r="I119" s="230"/>
      <c r="J119" s="231">
        <f>ROUND(I119*H119,2)</f>
        <v>0</v>
      </c>
      <c r="K119" s="227" t="s">
        <v>209</v>
      </c>
      <c r="L119" s="232"/>
      <c r="M119" s="233" t="s">
        <v>19</v>
      </c>
      <c r="N119" s="234" t="s">
        <v>43</v>
      </c>
      <c r="O119" s="76"/>
      <c r="P119" s="210">
        <f>O119*H119</f>
        <v>0</v>
      </c>
      <c r="Q119" s="210">
        <v>0.00072000000000000005</v>
      </c>
      <c r="R119" s="210">
        <f>Q119*H119</f>
        <v>0.010440000000000001</v>
      </c>
      <c r="S119" s="210">
        <v>0</v>
      </c>
      <c r="T119" s="211">
        <f>S119*H119</f>
        <v>0</v>
      </c>
      <c r="AR119" s="14" t="s">
        <v>132</v>
      </c>
      <c r="AT119" s="14" t="s">
        <v>129</v>
      </c>
      <c r="AU119" s="14" t="s">
        <v>82</v>
      </c>
      <c r="AY119" s="14" t="s">
        <v>112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4" t="s">
        <v>80</v>
      </c>
      <c r="BK119" s="212">
        <f>ROUND(I119*H119,2)</f>
        <v>0</v>
      </c>
      <c r="BL119" s="14" t="s">
        <v>120</v>
      </c>
      <c r="BM119" s="14" t="s">
        <v>222</v>
      </c>
    </row>
    <row r="120" s="11" customFormat="1">
      <c r="B120" s="213"/>
      <c r="C120" s="214"/>
      <c r="D120" s="215" t="s">
        <v>122</v>
      </c>
      <c r="E120" s="216" t="s">
        <v>19</v>
      </c>
      <c r="F120" s="217" t="s">
        <v>138</v>
      </c>
      <c r="G120" s="214"/>
      <c r="H120" s="218">
        <v>14.5</v>
      </c>
      <c r="I120" s="219"/>
      <c r="J120" s="214"/>
      <c r="K120" s="214"/>
      <c r="L120" s="220"/>
      <c r="M120" s="221"/>
      <c r="N120" s="222"/>
      <c r="O120" s="222"/>
      <c r="P120" s="222"/>
      <c r="Q120" s="222"/>
      <c r="R120" s="222"/>
      <c r="S120" s="222"/>
      <c r="T120" s="223"/>
      <c r="AT120" s="224" t="s">
        <v>122</v>
      </c>
      <c r="AU120" s="224" t="s">
        <v>82</v>
      </c>
      <c r="AV120" s="11" t="s">
        <v>82</v>
      </c>
      <c r="AW120" s="11" t="s">
        <v>33</v>
      </c>
      <c r="AX120" s="11" t="s">
        <v>80</v>
      </c>
      <c r="AY120" s="224" t="s">
        <v>112</v>
      </c>
    </row>
    <row r="121" s="1" customFormat="1" ht="16.5" customHeight="1">
      <c r="B121" s="35"/>
      <c r="C121" s="201" t="s">
        <v>223</v>
      </c>
      <c r="D121" s="201" t="s">
        <v>115</v>
      </c>
      <c r="E121" s="202" t="s">
        <v>224</v>
      </c>
      <c r="F121" s="203" t="s">
        <v>225</v>
      </c>
      <c r="G121" s="204" t="s">
        <v>118</v>
      </c>
      <c r="H121" s="205">
        <v>18.5</v>
      </c>
      <c r="I121" s="206"/>
      <c r="J121" s="207">
        <f>ROUND(I121*H121,2)</f>
        <v>0</v>
      </c>
      <c r="K121" s="203" t="s">
        <v>119</v>
      </c>
      <c r="L121" s="40"/>
      <c r="M121" s="208" t="s">
        <v>19</v>
      </c>
      <c r="N121" s="209" t="s">
        <v>43</v>
      </c>
      <c r="O121" s="76"/>
      <c r="P121" s="210">
        <f>O121*H121</f>
        <v>0</v>
      </c>
      <c r="Q121" s="210">
        <v>0.001</v>
      </c>
      <c r="R121" s="210">
        <f>Q121*H121</f>
        <v>0.018499999999999999</v>
      </c>
      <c r="S121" s="210">
        <v>0</v>
      </c>
      <c r="T121" s="211">
        <f>S121*H121</f>
        <v>0</v>
      </c>
      <c r="AR121" s="14" t="s">
        <v>120</v>
      </c>
      <c r="AT121" s="14" t="s">
        <v>115</v>
      </c>
      <c r="AU121" s="14" t="s">
        <v>82</v>
      </c>
      <c r="AY121" s="14" t="s">
        <v>112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4" t="s">
        <v>80</v>
      </c>
      <c r="BK121" s="212">
        <f>ROUND(I121*H121,2)</f>
        <v>0</v>
      </c>
      <c r="BL121" s="14" t="s">
        <v>120</v>
      </c>
      <c r="BM121" s="14" t="s">
        <v>226</v>
      </c>
    </row>
    <row r="122" s="11" customFormat="1">
      <c r="B122" s="213"/>
      <c r="C122" s="214"/>
      <c r="D122" s="215" t="s">
        <v>122</v>
      </c>
      <c r="E122" s="216" t="s">
        <v>19</v>
      </c>
      <c r="F122" s="217" t="s">
        <v>153</v>
      </c>
      <c r="G122" s="214"/>
      <c r="H122" s="218">
        <v>18.5</v>
      </c>
      <c r="I122" s="219"/>
      <c r="J122" s="214"/>
      <c r="K122" s="214"/>
      <c r="L122" s="220"/>
      <c r="M122" s="221"/>
      <c r="N122" s="222"/>
      <c r="O122" s="222"/>
      <c r="P122" s="222"/>
      <c r="Q122" s="222"/>
      <c r="R122" s="222"/>
      <c r="S122" s="222"/>
      <c r="T122" s="223"/>
      <c r="AT122" s="224" t="s">
        <v>122</v>
      </c>
      <c r="AU122" s="224" t="s">
        <v>82</v>
      </c>
      <c r="AV122" s="11" t="s">
        <v>82</v>
      </c>
      <c r="AW122" s="11" t="s">
        <v>33</v>
      </c>
      <c r="AX122" s="11" t="s">
        <v>80</v>
      </c>
      <c r="AY122" s="224" t="s">
        <v>112</v>
      </c>
    </row>
    <row r="123" s="1" customFormat="1" ht="22.5" customHeight="1">
      <c r="B123" s="35"/>
      <c r="C123" s="225" t="s">
        <v>227</v>
      </c>
      <c r="D123" s="225" t="s">
        <v>129</v>
      </c>
      <c r="E123" s="226" t="s">
        <v>228</v>
      </c>
      <c r="F123" s="227" t="s">
        <v>229</v>
      </c>
      <c r="G123" s="228" t="s">
        <v>118</v>
      </c>
      <c r="H123" s="229">
        <v>18.5</v>
      </c>
      <c r="I123" s="230"/>
      <c r="J123" s="231">
        <f>ROUND(I123*H123,2)</f>
        <v>0</v>
      </c>
      <c r="K123" s="227" t="s">
        <v>209</v>
      </c>
      <c r="L123" s="232"/>
      <c r="M123" s="233" t="s">
        <v>19</v>
      </c>
      <c r="N123" s="234" t="s">
        <v>43</v>
      </c>
      <c r="O123" s="76"/>
      <c r="P123" s="210">
        <f>O123*H123</f>
        <v>0</v>
      </c>
      <c r="Q123" s="210">
        <v>0.0017799999999999999</v>
      </c>
      <c r="R123" s="210">
        <f>Q123*H123</f>
        <v>0.032930000000000001</v>
      </c>
      <c r="S123" s="210">
        <v>0</v>
      </c>
      <c r="T123" s="211">
        <f>S123*H123</f>
        <v>0</v>
      </c>
      <c r="AR123" s="14" t="s">
        <v>132</v>
      </c>
      <c r="AT123" s="14" t="s">
        <v>129</v>
      </c>
      <c r="AU123" s="14" t="s">
        <v>82</v>
      </c>
      <c r="AY123" s="14" t="s">
        <v>112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4" t="s">
        <v>80</v>
      </c>
      <c r="BK123" s="212">
        <f>ROUND(I123*H123,2)</f>
        <v>0</v>
      </c>
      <c r="BL123" s="14" t="s">
        <v>120</v>
      </c>
      <c r="BM123" s="14" t="s">
        <v>230</v>
      </c>
    </row>
    <row r="124" s="11" customFormat="1">
      <c r="B124" s="213"/>
      <c r="C124" s="214"/>
      <c r="D124" s="215" t="s">
        <v>122</v>
      </c>
      <c r="E124" s="216" t="s">
        <v>19</v>
      </c>
      <c r="F124" s="217" t="s">
        <v>153</v>
      </c>
      <c r="G124" s="214"/>
      <c r="H124" s="218">
        <v>18.5</v>
      </c>
      <c r="I124" s="219"/>
      <c r="J124" s="214"/>
      <c r="K124" s="214"/>
      <c r="L124" s="220"/>
      <c r="M124" s="221"/>
      <c r="N124" s="222"/>
      <c r="O124" s="222"/>
      <c r="P124" s="222"/>
      <c r="Q124" s="222"/>
      <c r="R124" s="222"/>
      <c r="S124" s="222"/>
      <c r="T124" s="223"/>
      <c r="AT124" s="224" t="s">
        <v>122</v>
      </c>
      <c r="AU124" s="224" t="s">
        <v>82</v>
      </c>
      <c r="AV124" s="11" t="s">
        <v>82</v>
      </c>
      <c r="AW124" s="11" t="s">
        <v>33</v>
      </c>
      <c r="AX124" s="11" t="s">
        <v>80</v>
      </c>
      <c r="AY124" s="224" t="s">
        <v>112</v>
      </c>
    </row>
    <row r="125" s="1" customFormat="1" ht="16.5" customHeight="1">
      <c r="B125" s="35"/>
      <c r="C125" s="201" t="s">
        <v>231</v>
      </c>
      <c r="D125" s="201" t="s">
        <v>115</v>
      </c>
      <c r="E125" s="202" t="s">
        <v>232</v>
      </c>
      <c r="F125" s="203" t="s">
        <v>233</v>
      </c>
      <c r="G125" s="204" t="s">
        <v>118</v>
      </c>
      <c r="H125" s="205">
        <v>17.5</v>
      </c>
      <c r="I125" s="206"/>
      <c r="J125" s="207">
        <f>ROUND(I125*H125,2)</f>
        <v>0</v>
      </c>
      <c r="K125" s="203" t="s">
        <v>119</v>
      </c>
      <c r="L125" s="40"/>
      <c r="M125" s="208" t="s">
        <v>19</v>
      </c>
      <c r="N125" s="209" t="s">
        <v>43</v>
      </c>
      <c r="O125" s="76"/>
      <c r="P125" s="210">
        <f>O125*H125</f>
        <v>0</v>
      </c>
      <c r="Q125" s="210">
        <v>0.0011900000000000001</v>
      </c>
      <c r="R125" s="210">
        <f>Q125*H125</f>
        <v>0.020825000000000003</v>
      </c>
      <c r="S125" s="210">
        <v>0</v>
      </c>
      <c r="T125" s="211">
        <f>S125*H125</f>
        <v>0</v>
      </c>
      <c r="AR125" s="14" t="s">
        <v>120</v>
      </c>
      <c r="AT125" s="14" t="s">
        <v>115</v>
      </c>
      <c r="AU125" s="14" t="s">
        <v>82</v>
      </c>
      <c r="AY125" s="14" t="s">
        <v>112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4" t="s">
        <v>80</v>
      </c>
      <c r="BK125" s="212">
        <f>ROUND(I125*H125,2)</f>
        <v>0</v>
      </c>
      <c r="BL125" s="14" t="s">
        <v>120</v>
      </c>
      <c r="BM125" s="14" t="s">
        <v>234</v>
      </c>
    </row>
    <row r="126" s="1" customFormat="1" ht="22.5" customHeight="1">
      <c r="B126" s="35"/>
      <c r="C126" s="225" t="s">
        <v>235</v>
      </c>
      <c r="D126" s="225" t="s">
        <v>129</v>
      </c>
      <c r="E126" s="226" t="s">
        <v>236</v>
      </c>
      <c r="F126" s="227" t="s">
        <v>237</v>
      </c>
      <c r="G126" s="228" t="s">
        <v>118</v>
      </c>
      <c r="H126" s="229">
        <v>17.5</v>
      </c>
      <c r="I126" s="230"/>
      <c r="J126" s="231">
        <f>ROUND(I126*H126,2)</f>
        <v>0</v>
      </c>
      <c r="K126" s="227" t="s">
        <v>209</v>
      </c>
      <c r="L126" s="232"/>
      <c r="M126" s="233" t="s">
        <v>19</v>
      </c>
      <c r="N126" s="234" t="s">
        <v>43</v>
      </c>
      <c r="O126" s="76"/>
      <c r="P126" s="210">
        <f>O126*H126</f>
        <v>0</v>
      </c>
      <c r="Q126" s="210">
        <v>0.00215</v>
      </c>
      <c r="R126" s="210">
        <f>Q126*H126</f>
        <v>0.037624999999999999</v>
      </c>
      <c r="S126" s="210">
        <v>0</v>
      </c>
      <c r="T126" s="211">
        <f>S126*H126</f>
        <v>0</v>
      </c>
      <c r="AR126" s="14" t="s">
        <v>132</v>
      </c>
      <c r="AT126" s="14" t="s">
        <v>129</v>
      </c>
      <c r="AU126" s="14" t="s">
        <v>82</v>
      </c>
      <c r="AY126" s="14" t="s">
        <v>112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4" t="s">
        <v>80</v>
      </c>
      <c r="BK126" s="212">
        <f>ROUND(I126*H126,2)</f>
        <v>0</v>
      </c>
      <c r="BL126" s="14" t="s">
        <v>120</v>
      </c>
      <c r="BM126" s="14" t="s">
        <v>238</v>
      </c>
    </row>
    <row r="127" s="11" customFormat="1">
      <c r="B127" s="213"/>
      <c r="C127" s="214"/>
      <c r="D127" s="215" t="s">
        <v>122</v>
      </c>
      <c r="E127" s="216" t="s">
        <v>19</v>
      </c>
      <c r="F127" s="217" t="s">
        <v>158</v>
      </c>
      <c r="G127" s="214"/>
      <c r="H127" s="218">
        <v>17.5</v>
      </c>
      <c r="I127" s="219"/>
      <c r="J127" s="214"/>
      <c r="K127" s="214"/>
      <c r="L127" s="220"/>
      <c r="M127" s="221"/>
      <c r="N127" s="222"/>
      <c r="O127" s="222"/>
      <c r="P127" s="222"/>
      <c r="Q127" s="222"/>
      <c r="R127" s="222"/>
      <c r="S127" s="222"/>
      <c r="T127" s="223"/>
      <c r="AT127" s="224" t="s">
        <v>122</v>
      </c>
      <c r="AU127" s="224" t="s">
        <v>82</v>
      </c>
      <c r="AV127" s="11" t="s">
        <v>82</v>
      </c>
      <c r="AW127" s="11" t="s">
        <v>33</v>
      </c>
      <c r="AX127" s="11" t="s">
        <v>80</v>
      </c>
      <c r="AY127" s="224" t="s">
        <v>112</v>
      </c>
    </row>
    <row r="128" s="1" customFormat="1" ht="16.5" customHeight="1">
      <c r="B128" s="35"/>
      <c r="C128" s="201" t="s">
        <v>239</v>
      </c>
      <c r="D128" s="201" t="s">
        <v>115</v>
      </c>
      <c r="E128" s="202" t="s">
        <v>240</v>
      </c>
      <c r="F128" s="203" t="s">
        <v>241</v>
      </c>
      <c r="G128" s="204" t="s">
        <v>118</v>
      </c>
      <c r="H128" s="205">
        <v>8</v>
      </c>
      <c r="I128" s="206"/>
      <c r="J128" s="207">
        <f>ROUND(I128*H128,2)</f>
        <v>0</v>
      </c>
      <c r="K128" s="203" t="s">
        <v>119</v>
      </c>
      <c r="L128" s="40"/>
      <c r="M128" s="208" t="s">
        <v>19</v>
      </c>
      <c r="N128" s="209" t="s">
        <v>43</v>
      </c>
      <c r="O128" s="76"/>
      <c r="P128" s="210">
        <f>O128*H128</f>
        <v>0</v>
      </c>
      <c r="Q128" s="210">
        <v>0.00025999999999999998</v>
      </c>
      <c r="R128" s="210">
        <f>Q128*H128</f>
        <v>0.0020799999999999998</v>
      </c>
      <c r="S128" s="210">
        <v>0</v>
      </c>
      <c r="T128" s="211">
        <f>S128*H128</f>
        <v>0</v>
      </c>
      <c r="AR128" s="14" t="s">
        <v>120</v>
      </c>
      <c r="AT128" s="14" t="s">
        <v>115</v>
      </c>
      <c r="AU128" s="14" t="s">
        <v>82</v>
      </c>
      <c r="AY128" s="14" t="s">
        <v>112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4" t="s">
        <v>80</v>
      </c>
      <c r="BK128" s="212">
        <f>ROUND(I128*H128,2)</f>
        <v>0</v>
      </c>
      <c r="BL128" s="14" t="s">
        <v>120</v>
      </c>
      <c r="BM128" s="14" t="s">
        <v>242</v>
      </c>
    </row>
    <row r="129" s="1" customFormat="1" ht="16.5" customHeight="1">
      <c r="B129" s="35"/>
      <c r="C129" s="201" t="s">
        <v>243</v>
      </c>
      <c r="D129" s="201" t="s">
        <v>115</v>
      </c>
      <c r="E129" s="202" t="s">
        <v>244</v>
      </c>
      <c r="F129" s="203" t="s">
        <v>245</v>
      </c>
      <c r="G129" s="204" t="s">
        <v>118</v>
      </c>
      <c r="H129" s="205">
        <v>12</v>
      </c>
      <c r="I129" s="206"/>
      <c r="J129" s="207">
        <f>ROUND(I129*H129,2)</f>
        <v>0</v>
      </c>
      <c r="K129" s="203" t="s">
        <v>119</v>
      </c>
      <c r="L129" s="40"/>
      <c r="M129" s="208" t="s">
        <v>19</v>
      </c>
      <c r="N129" s="209" t="s">
        <v>43</v>
      </c>
      <c r="O129" s="76"/>
      <c r="P129" s="210">
        <f>O129*H129</f>
        <v>0</v>
      </c>
      <c r="Q129" s="210">
        <v>0.00029</v>
      </c>
      <c r="R129" s="210">
        <f>Q129*H129</f>
        <v>0.00348</v>
      </c>
      <c r="S129" s="210">
        <v>0</v>
      </c>
      <c r="T129" s="211">
        <f>S129*H129</f>
        <v>0</v>
      </c>
      <c r="AR129" s="14" t="s">
        <v>120</v>
      </c>
      <c r="AT129" s="14" t="s">
        <v>115</v>
      </c>
      <c r="AU129" s="14" t="s">
        <v>82</v>
      </c>
      <c r="AY129" s="14" t="s">
        <v>112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4" t="s">
        <v>80</v>
      </c>
      <c r="BK129" s="212">
        <f>ROUND(I129*H129,2)</f>
        <v>0</v>
      </c>
      <c r="BL129" s="14" t="s">
        <v>120</v>
      </c>
      <c r="BM129" s="14" t="s">
        <v>246</v>
      </c>
    </row>
    <row r="130" s="1" customFormat="1" ht="16.5" customHeight="1">
      <c r="B130" s="35"/>
      <c r="C130" s="201" t="s">
        <v>247</v>
      </c>
      <c r="D130" s="201" t="s">
        <v>115</v>
      </c>
      <c r="E130" s="202" t="s">
        <v>248</v>
      </c>
      <c r="F130" s="203" t="s">
        <v>249</v>
      </c>
      <c r="G130" s="204" t="s">
        <v>118</v>
      </c>
      <c r="H130" s="205">
        <v>27</v>
      </c>
      <c r="I130" s="206"/>
      <c r="J130" s="207">
        <f>ROUND(I130*H130,2)</f>
        <v>0</v>
      </c>
      <c r="K130" s="203" t="s">
        <v>119</v>
      </c>
      <c r="L130" s="40"/>
      <c r="M130" s="208" t="s">
        <v>19</v>
      </c>
      <c r="N130" s="209" t="s">
        <v>43</v>
      </c>
      <c r="O130" s="76"/>
      <c r="P130" s="210">
        <f>O130*H130</f>
        <v>0</v>
      </c>
      <c r="Q130" s="210">
        <v>0.00042999999999999999</v>
      </c>
      <c r="R130" s="210">
        <f>Q130*H130</f>
        <v>0.011610000000000001</v>
      </c>
      <c r="S130" s="210">
        <v>0</v>
      </c>
      <c r="T130" s="211">
        <f>S130*H130</f>
        <v>0</v>
      </c>
      <c r="AR130" s="14" t="s">
        <v>120</v>
      </c>
      <c r="AT130" s="14" t="s">
        <v>115</v>
      </c>
      <c r="AU130" s="14" t="s">
        <v>82</v>
      </c>
      <c r="AY130" s="14" t="s">
        <v>112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4" t="s">
        <v>80</v>
      </c>
      <c r="BK130" s="212">
        <f>ROUND(I130*H130,2)</f>
        <v>0</v>
      </c>
      <c r="BL130" s="14" t="s">
        <v>120</v>
      </c>
      <c r="BM130" s="14" t="s">
        <v>250</v>
      </c>
    </row>
    <row r="131" s="1" customFormat="1" ht="16.5" customHeight="1">
      <c r="B131" s="35"/>
      <c r="C131" s="201" t="s">
        <v>251</v>
      </c>
      <c r="D131" s="201" t="s">
        <v>115</v>
      </c>
      <c r="E131" s="202" t="s">
        <v>252</v>
      </c>
      <c r="F131" s="203" t="s">
        <v>253</v>
      </c>
      <c r="G131" s="204" t="s">
        <v>118</v>
      </c>
      <c r="H131" s="205">
        <v>16</v>
      </c>
      <c r="I131" s="206"/>
      <c r="J131" s="207">
        <f>ROUND(I131*H131,2)</f>
        <v>0</v>
      </c>
      <c r="K131" s="203" t="s">
        <v>119</v>
      </c>
      <c r="L131" s="40"/>
      <c r="M131" s="208" t="s">
        <v>19</v>
      </c>
      <c r="N131" s="209" t="s">
        <v>43</v>
      </c>
      <c r="O131" s="76"/>
      <c r="P131" s="210">
        <f>O131*H131</f>
        <v>0</v>
      </c>
      <c r="Q131" s="210">
        <v>0.00046999999999999999</v>
      </c>
      <c r="R131" s="210">
        <f>Q131*H131</f>
        <v>0.0075199999999999998</v>
      </c>
      <c r="S131" s="210">
        <v>0</v>
      </c>
      <c r="T131" s="211">
        <f>S131*H131</f>
        <v>0</v>
      </c>
      <c r="AR131" s="14" t="s">
        <v>120</v>
      </c>
      <c r="AT131" s="14" t="s">
        <v>115</v>
      </c>
      <c r="AU131" s="14" t="s">
        <v>82</v>
      </c>
      <c r="AY131" s="14" t="s">
        <v>112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4" t="s">
        <v>80</v>
      </c>
      <c r="BK131" s="212">
        <f>ROUND(I131*H131,2)</f>
        <v>0</v>
      </c>
      <c r="BL131" s="14" t="s">
        <v>120</v>
      </c>
      <c r="BM131" s="14" t="s">
        <v>254</v>
      </c>
    </row>
    <row r="132" s="1" customFormat="1" ht="16.5" customHeight="1">
      <c r="B132" s="35"/>
      <c r="C132" s="201" t="s">
        <v>132</v>
      </c>
      <c r="D132" s="201" t="s">
        <v>115</v>
      </c>
      <c r="E132" s="202" t="s">
        <v>255</v>
      </c>
      <c r="F132" s="203" t="s">
        <v>256</v>
      </c>
      <c r="G132" s="204" t="s">
        <v>118</v>
      </c>
      <c r="H132" s="205">
        <v>15</v>
      </c>
      <c r="I132" s="206"/>
      <c r="J132" s="207">
        <f>ROUND(I132*H132,2)</f>
        <v>0</v>
      </c>
      <c r="K132" s="203" t="s">
        <v>119</v>
      </c>
      <c r="L132" s="40"/>
      <c r="M132" s="208" t="s">
        <v>19</v>
      </c>
      <c r="N132" s="209" t="s">
        <v>43</v>
      </c>
      <c r="O132" s="76"/>
      <c r="P132" s="210">
        <f>O132*H132</f>
        <v>0</v>
      </c>
      <c r="Q132" s="210">
        <v>0.00052999999999999998</v>
      </c>
      <c r="R132" s="210">
        <f>Q132*H132</f>
        <v>0.0079500000000000005</v>
      </c>
      <c r="S132" s="210">
        <v>0</v>
      </c>
      <c r="T132" s="211">
        <f>S132*H132</f>
        <v>0</v>
      </c>
      <c r="AR132" s="14" t="s">
        <v>120</v>
      </c>
      <c r="AT132" s="14" t="s">
        <v>115</v>
      </c>
      <c r="AU132" s="14" t="s">
        <v>82</v>
      </c>
      <c r="AY132" s="14" t="s">
        <v>112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4" t="s">
        <v>80</v>
      </c>
      <c r="BK132" s="212">
        <f>ROUND(I132*H132,2)</f>
        <v>0</v>
      </c>
      <c r="BL132" s="14" t="s">
        <v>120</v>
      </c>
      <c r="BM132" s="14" t="s">
        <v>257</v>
      </c>
    </row>
    <row r="133" s="1" customFormat="1" ht="16.5" customHeight="1">
      <c r="B133" s="35"/>
      <c r="C133" s="201" t="s">
        <v>258</v>
      </c>
      <c r="D133" s="201" t="s">
        <v>115</v>
      </c>
      <c r="E133" s="202" t="s">
        <v>259</v>
      </c>
      <c r="F133" s="203" t="s">
        <v>260</v>
      </c>
      <c r="G133" s="204" t="s">
        <v>186</v>
      </c>
      <c r="H133" s="205">
        <v>2</v>
      </c>
      <c r="I133" s="206"/>
      <c r="J133" s="207">
        <f>ROUND(I133*H133,2)</f>
        <v>0</v>
      </c>
      <c r="K133" s="203" t="s">
        <v>119</v>
      </c>
      <c r="L133" s="40"/>
      <c r="M133" s="208" t="s">
        <v>19</v>
      </c>
      <c r="N133" s="209" t="s">
        <v>43</v>
      </c>
      <c r="O133" s="76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AR133" s="14" t="s">
        <v>120</v>
      </c>
      <c r="AT133" s="14" t="s">
        <v>115</v>
      </c>
      <c r="AU133" s="14" t="s">
        <v>82</v>
      </c>
      <c r="AY133" s="14" t="s">
        <v>112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4" t="s">
        <v>80</v>
      </c>
      <c r="BK133" s="212">
        <f>ROUND(I133*H133,2)</f>
        <v>0</v>
      </c>
      <c r="BL133" s="14" t="s">
        <v>120</v>
      </c>
      <c r="BM133" s="14" t="s">
        <v>261</v>
      </c>
    </row>
    <row r="134" s="1" customFormat="1" ht="16.5" customHeight="1">
      <c r="B134" s="35"/>
      <c r="C134" s="201" t="s">
        <v>262</v>
      </c>
      <c r="D134" s="201" t="s">
        <v>115</v>
      </c>
      <c r="E134" s="202" t="s">
        <v>263</v>
      </c>
      <c r="F134" s="203" t="s">
        <v>264</v>
      </c>
      <c r="G134" s="204" t="s">
        <v>186</v>
      </c>
      <c r="H134" s="205">
        <v>2</v>
      </c>
      <c r="I134" s="206"/>
      <c r="J134" s="207">
        <f>ROUND(I134*H134,2)</f>
        <v>0</v>
      </c>
      <c r="K134" s="203" t="s">
        <v>119</v>
      </c>
      <c r="L134" s="40"/>
      <c r="M134" s="208" t="s">
        <v>19</v>
      </c>
      <c r="N134" s="209" t="s">
        <v>43</v>
      </c>
      <c r="O134" s="76"/>
      <c r="P134" s="210">
        <f>O134*H134</f>
        <v>0</v>
      </c>
      <c r="Q134" s="210">
        <v>0</v>
      </c>
      <c r="R134" s="210">
        <f>Q134*H134</f>
        <v>0</v>
      </c>
      <c r="S134" s="210">
        <v>0.00123</v>
      </c>
      <c r="T134" s="211">
        <f>S134*H134</f>
        <v>0.0024599999999999999</v>
      </c>
      <c r="AR134" s="14" t="s">
        <v>120</v>
      </c>
      <c r="AT134" s="14" t="s">
        <v>115</v>
      </c>
      <c r="AU134" s="14" t="s">
        <v>82</v>
      </c>
      <c r="AY134" s="14" t="s">
        <v>112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4" t="s">
        <v>80</v>
      </c>
      <c r="BK134" s="212">
        <f>ROUND(I134*H134,2)</f>
        <v>0</v>
      </c>
      <c r="BL134" s="14" t="s">
        <v>120</v>
      </c>
      <c r="BM134" s="14" t="s">
        <v>265</v>
      </c>
    </row>
    <row r="135" s="1" customFormat="1" ht="16.5" customHeight="1">
      <c r="B135" s="35"/>
      <c r="C135" s="201" t="s">
        <v>266</v>
      </c>
      <c r="D135" s="201" t="s">
        <v>115</v>
      </c>
      <c r="E135" s="202" t="s">
        <v>267</v>
      </c>
      <c r="F135" s="203" t="s">
        <v>268</v>
      </c>
      <c r="G135" s="204" t="s">
        <v>186</v>
      </c>
      <c r="H135" s="205">
        <v>1</v>
      </c>
      <c r="I135" s="206"/>
      <c r="J135" s="207">
        <f>ROUND(I135*H135,2)</f>
        <v>0</v>
      </c>
      <c r="K135" s="203" t="s">
        <v>119</v>
      </c>
      <c r="L135" s="40"/>
      <c r="M135" s="208" t="s">
        <v>19</v>
      </c>
      <c r="N135" s="209" t="s">
        <v>43</v>
      </c>
      <c r="O135" s="76"/>
      <c r="P135" s="210">
        <f>O135*H135</f>
        <v>0</v>
      </c>
      <c r="Q135" s="210">
        <v>0</v>
      </c>
      <c r="R135" s="210">
        <f>Q135*H135</f>
        <v>0</v>
      </c>
      <c r="S135" s="210">
        <v>0.0014599999999999999</v>
      </c>
      <c r="T135" s="211">
        <f>S135*H135</f>
        <v>0.0014599999999999999</v>
      </c>
      <c r="AR135" s="14" t="s">
        <v>120</v>
      </c>
      <c r="AT135" s="14" t="s">
        <v>115</v>
      </c>
      <c r="AU135" s="14" t="s">
        <v>82</v>
      </c>
      <c r="AY135" s="14" t="s">
        <v>112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4" t="s">
        <v>80</v>
      </c>
      <c r="BK135" s="212">
        <f>ROUND(I135*H135,2)</f>
        <v>0</v>
      </c>
      <c r="BL135" s="14" t="s">
        <v>120</v>
      </c>
      <c r="BM135" s="14" t="s">
        <v>269</v>
      </c>
    </row>
    <row r="136" s="1" customFormat="1" ht="16.5" customHeight="1">
      <c r="B136" s="35"/>
      <c r="C136" s="201" t="s">
        <v>270</v>
      </c>
      <c r="D136" s="201" t="s">
        <v>115</v>
      </c>
      <c r="E136" s="202" t="s">
        <v>271</v>
      </c>
      <c r="F136" s="203" t="s">
        <v>272</v>
      </c>
      <c r="G136" s="204" t="s">
        <v>186</v>
      </c>
      <c r="H136" s="205">
        <v>1</v>
      </c>
      <c r="I136" s="206"/>
      <c r="J136" s="207">
        <f>ROUND(I136*H136,2)</f>
        <v>0</v>
      </c>
      <c r="K136" s="203" t="s">
        <v>119</v>
      </c>
      <c r="L136" s="40"/>
      <c r="M136" s="208" t="s">
        <v>19</v>
      </c>
      <c r="N136" s="209" t="s">
        <v>43</v>
      </c>
      <c r="O136" s="76"/>
      <c r="P136" s="210">
        <f>O136*H136</f>
        <v>0</v>
      </c>
      <c r="Q136" s="210">
        <v>0</v>
      </c>
      <c r="R136" s="210">
        <f>Q136*H136</f>
        <v>0</v>
      </c>
      <c r="S136" s="210">
        <v>0.0024399999999999999</v>
      </c>
      <c r="T136" s="211">
        <f>S136*H136</f>
        <v>0.0024399999999999999</v>
      </c>
      <c r="AR136" s="14" t="s">
        <v>120</v>
      </c>
      <c r="AT136" s="14" t="s">
        <v>115</v>
      </c>
      <c r="AU136" s="14" t="s">
        <v>82</v>
      </c>
      <c r="AY136" s="14" t="s">
        <v>112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4" t="s">
        <v>80</v>
      </c>
      <c r="BK136" s="212">
        <f>ROUND(I136*H136,2)</f>
        <v>0</v>
      </c>
      <c r="BL136" s="14" t="s">
        <v>120</v>
      </c>
      <c r="BM136" s="14" t="s">
        <v>273</v>
      </c>
    </row>
    <row r="137" s="1" customFormat="1" ht="16.5" customHeight="1">
      <c r="B137" s="35"/>
      <c r="C137" s="201" t="s">
        <v>274</v>
      </c>
      <c r="D137" s="201" t="s">
        <v>115</v>
      </c>
      <c r="E137" s="202" t="s">
        <v>275</v>
      </c>
      <c r="F137" s="203" t="s">
        <v>276</v>
      </c>
      <c r="G137" s="204" t="s">
        <v>277</v>
      </c>
      <c r="H137" s="205">
        <v>1</v>
      </c>
      <c r="I137" s="206"/>
      <c r="J137" s="207">
        <f>ROUND(I137*H137,2)</f>
        <v>0</v>
      </c>
      <c r="K137" s="203" t="s">
        <v>119</v>
      </c>
      <c r="L137" s="40"/>
      <c r="M137" s="208" t="s">
        <v>19</v>
      </c>
      <c r="N137" s="209" t="s">
        <v>43</v>
      </c>
      <c r="O137" s="76"/>
      <c r="P137" s="210">
        <f>O137*H137</f>
        <v>0</v>
      </c>
      <c r="Q137" s="210">
        <v>0.00056999999999999998</v>
      </c>
      <c r="R137" s="210">
        <f>Q137*H137</f>
        <v>0.00056999999999999998</v>
      </c>
      <c r="S137" s="210">
        <v>0</v>
      </c>
      <c r="T137" s="211">
        <f>S137*H137</f>
        <v>0</v>
      </c>
      <c r="AR137" s="14" t="s">
        <v>120</v>
      </c>
      <c r="AT137" s="14" t="s">
        <v>115</v>
      </c>
      <c r="AU137" s="14" t="s">
        <v>82</v>
      </c>
      <c r="AY137" s="14" t="s">
        <v>112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4" t="s">
        <v>80</v>
      </c>
      <c r="BK137" s="212">
        <f>ROUND(I137*H137,2)</f>
        <v>0</v>
      </c>
      <c r="BL137" s="14" t="s">
        <v>120</v>
      </c>
      <c r="BM137" s="14" t="s">
        <v>278</v>
      </c>
    </row>
    <row r="138" s="1" customFormat="1" ht="16.5" customHeight="1">
      <c r="B138" s="35"/>
      <c r="C138" s="201" t="s">
        <v>279</v>
      </c>
      <c r="D138" s="201" t="s">
        <v>115</v>
      </c>
      <c r="E138" s="202" t="s">
        <v>280</v>
      </c>
      <c r="F138" s="203" t="s">
        <v>281</v>
      </c>
      <c r="G138" s="204" t="s">
        <v>186</v>
      </c>
      <c r="H138" s="205">
        <v>1</v>
      </c>
      <c r="I138" s="206"/>
      <c r="J138" s="207">
        <f>ROUND(I138*H138,2)</f>
        <v>0</v>
      </c>
      <c r="K138" s="203" t="s">
        <v>119</v>
      </c>
      <c r="L138" s="40"/>
      <c r="M138" s="208" t="s">
        <v>19</v>
      </c>
      <c r="N138" s="209" t="s">
        <v>43</v>
      </c>
      <c r="O138" s="76"/>
      <c r="P138" s="210">
        <f>O138*H138</f>
        <v>0</v>
      </c>
      <c r="Q138" s="210">
        <v>0.00132</v>
      </c>
      <c r="R138" s="210">
        <f>Q138*H138</f>
        <v>0.00132</v>
      </c>
      <c r="S138" s="210">
        <v>0</v>
      </c>
      <c r="T138" s="211">
        <f>S138*H138</f>
        <v>0</v>
      </c>
      <c r="AR138" s="14" t="s">
        <v>120</v>
      </c>
      <c r="AT138" s="14" t="s">
        <v>115</v>
      </c>
      <c r="AU138" s="14" t="s">
        <v>82</v>
      </c>
      <c r="AY138" s="14" t="s">
        <v>112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4" t="s">
        <v>80</v>
      </c>
      <c r="BK138" s="212">
        <f>ROUND(I138*H138,2)</f>
        <v>0</v>
      </c>
      <c r="BL138" s="14" t="s">
        <v>120</v>
      </c>
      <c r="BM138" s="14" t="s">
        <v>282</v>
      </c>
    </row>
    <row r="139" s="1" customFormat="1" ht="16.5" customHeight="1">
      <c r="B139" s="35"/>
      <c r="C139" s="201" t="s">
        <v>283</v>
      </c>
      <c r="D139" s="201" t="s">
        <v>115</v>
      </c>
      <c r="E139" s="202" t="s">
        <v>284</v>
      </c>
      <c r="F139" s="203" t="s">
        <v>285</v>
      </c>
      <c r="G139" s="204" t="s">
        <v>186</v>
      </c>
      <c r="H139" s="205">
        <v>1</v>
      </c>
      <c r="I139" s="206"/>
      <c r="J139" s="207">
        <f>ROUND(I139*H139,2)</f>
        <v>0</v>
      </c>
      <c r="K139" s="203" t="s">
        <v>119</v>
      </c>
      <c r="L139" s="40"/>
      <c r="M139" s="208" t="s">
        <v>19</v>
      </c>
      <c r="N139" s="209" t="s">
        <v>43</v>
      </c>
      <c r="O139" s="76"/>
      <c r="P139" s="210">
        <f>O139*H139</f>
        <v>0</v>
      </c>
      <c r="Q139" s="210">
        <v>0.0015200000000000001</v>
      </c>
      <c r="R139" s="210">
        <f>Q139*H139</f>
        <v>0.0015200000000000001</v>
      </c>
      <c r="S139" s="210">
        <v>0</v>
      </c>
      <c r="T139" s="211">
        <f>S139*H139</f>
        <v>0</v>
      </c>
      <c r="AR139" s="14" t="s">
        <v>120</v>
      </c>
      <c r="AT139" s="14" t="s">
        <v>115</v>
      </c>
      <c r="AU139" s="14" t="s">
        <v>82</v>
      </c>
      <c r="AY139" s="14" t="s">
        <v>112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4" t="s">
        <v>80</v>
      </c>
      <c r="BK139" s="212">
        <f>ROUND(I139*H139,2)</f>
        <v>0</v>
      </c>
      <c r="BL139" s="14" t="s">
        <v>120</v>
      </c>
      <c r="BM139" s="14" t="s">
        <v>286</v>
      </c>
    </row>
    <row r="140" s="1" customFormat="1" ht="16.5" customHeight="1">
      <c r="B140" s="35"/>
      <c r="C140" s="201" t="s">
        <v>287</v>
      </c>
      <c r="D140" s="201" t="s">
        <v>115</v>
      </c>
      <c r="E140" s="202" t="s">
        <v>288</v>
      </c>
      <c r="F140" s="203" t="s">
        <v>289</v>
      </c>
      <c r="G140" s="204" t="s">
        <v>186</v>
      </c>
      <c r="H140" s="205">
        <v>1</v>
      </c>
      <c r="I140" s="206"/>
      <c r="J140" s="207">
        <f>ROUND(I140*H140,2)</f>
        <v>0</v>
      </c>
      <c r="K140" s="203" t="s">
        <v>119</v>
      </c>
      <c r="L140" s="40"/>
      <c r="M140" s="208" t="s">
        <v>19</v>
      </c>
      <c r="N140" s="209" t="s">
        <v>43</v>
      </c>
      <c r="O140" s="76"/>
      <c r="P140" s="210">
        <f>O140*H140</f>
        <v>0</v>
      </c>
      <c r="Q140" s="210">
        <v>0.0026199999999999999</v>
      </c>
      <c r="R140" s="210">
        <f>Q140*H140</f>
        <v>0.0026199999999999999</v>
      </c>
      <c r="S140" s="210">
        <v>0</v>
      </c>
      <c r="T140" s="211">
        <f>S140*H140</f>
        <v>0</v>
      </c>
      <c r="AR140" s="14" t="s">
        <v>120</v>
      </c>
      <c r="AT140" s="14" t="s">
        <v>115</v>
      </c>
      <c r="AU140" s="14" t="s">
        <v>82</v>
      </c>
      <c r="AY140" s="14" t="s">
        <v>112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4" t="s">
        <v>80</v>
      </c>
      <c r="BK140" s="212">
        <f>ROUND(I140*H140,2)</f>
        <v>0</v>
      </c>
      <c r="BL140" s="14" t="s">
        <v>120</v>
      </c>
      <c r="BM140" s="14" t="s">
        <v>290</v>
      </c>
    </row>
    <row r="141" s="1" customFormat="1" ht="16.5" customHeight="1">
      <c r="B141" s="35"/>
      <c r="C141" s="201" t="s">
        <v>291</v>
      </c>
      <c r="D141" s="201" t="s">
        <v>115</v>
      </c>
      <c r="E141" s="202" t="s">
        <v>292</v>
      </c>
      <c r="F141" s="203" t="s">
        <v>293</v>
      </c>
      <c r="G141" s="204" t="s">
        <v>186</v>
      </c>
      <c r="H141" s="205">
        <v>1</v>
      </c>
      <c r="I141" s="206"/>
      <c r="J141" s="207">
        <f>ROUND(I141*H141,2)</f>
        <v>0</v>
      </c>
      <c r="K141" s="203" t="s">
        <v>119</v>
      </c>
      <c r="L141" s="40"/>
      <c r="M141" s="208" t="s">
        <v>19</v>
      </c>
      <c r="N141" s="209" t="s">
        <v>43</v>
      </c>
      <c r="O141" s="76"/>
      <c r="P141" s="210">
        <f>O141*H141</f>
        <v>0</v>
      </c>
      <c r="Q141" s="210">
        <v>0.00106</v>
      </c>
      <c r="R141" s="210">
        <f>Q141*H141</f>
        <v>0.00106</v>
      </c>
      <c r="S141" s="210">
        <v>0</v>
      </c>
      <c r="T141" s="211">
        <f>S141*H141</f>
        <v>0</v>
      </c>
      <c r="AR141" s="14" t="s">
        <v>120</v>
      </c>
      <c r="AT141" s="14" t="s">
        <v>115</v>
      </c>
      <c r="AU141" s="14" t="s">
        <v>82</v>
      </c>
      <c r="AY141" s="14" t="s">
        <v>112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4" t="s">
        <v>80</v>
      </c>
      <c r="BK141" s="212">
        <f>ROUND(I141*H141,2)</f>
        <v>0</v>
      </c>
      <c r="BL141" s="14" t="s">
        <v>120</v>
      </c>
      <c r="BM141" s="14" t="s">
        <v>294</v>
      </c>
    </row>
    <row r="142" s="1" customFormat="1" ht="16.5" customHeight="1">
      <c r="B142" s="35"/>
      <c r="C142" s="201" t="s">
        <v>295</v>
      </c>
      <c r="D142" s="201" t="s">
        <v>115</v>
      </c>
      <c r="E142" s="202" t="s">
        <v>296</v>
      </c>
      <c r="F142" s="203" t="s">
        <v>297</v>
      </c>
      <c r="G142" s="204" t="s">
        <v>186</v>
      </c>
      <c r="H142" s="205">
        <v>1</v>
      </c>
      <c r="I142" s="206"/>
      <c r="J142" s="207">
        <f>ROUND(I142*H142,2)</f>
        <v>0</v>
      </c>
      <c r="K142" s="203" t="s">
        <v>119</v>
      </c>
      <c r="L142" s="40"/>
      <c r="M142" s="208" t="s">
        <v>19</v>
      </c>
      <c r="N142" s="209" t="s">
        <v>43</v>
      </c>
      <c r="O142" s="76"/>
      <c r="P142" s="210">
        <f>O142*H142</f>
        <v>0</v>
      </c>
      <c r="Q142" s="210">
        <v>2.0000000000000002E-05</v>
      </c>
      <c r="R142" s="210">
        <f>Q142*H142</f>
        <v>2.0000000000000002E-05</v>
      </c>
      <c r="S142" s="210">
        <v>0</v>
      </c>
      <c r="T142" s="211">
        <f>S142*H142</f>
        <v>0</v>
      </c>
      <c r="AR142" s="14" t="s">
        <v>120</v>
      </c>
      <c r="AT142" s="14" t="s">
        <v>115</v>
      </c>
      <c r="AU142" s="14" t="s">
        <v>82</v>
      </c>
      <c r="AY142" s="14" t="s">
        <v>112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4" t="s">
        <v>80</v>
      </c>
      <c r="BK142" s="212">
        <f>ROUND(I142*H142,2)</f>
        <v>0</v>
      </c>
      <c r="BL142" s="14" t="s">
        <v>120</v>
      </c>
      <c r="BM142" s="14" t="s">
        <v>298</v>
      </c>
    </row>
    <row r="143" s="1" customFormat="1" ht="16.5" customHeight="1">
      <c r="B143" s="35"/>
      <c r="C143" s="201" t="s">
        <v>299</v>
      </c>
      <c r="D143" s="201" t="s">
        <v>115</v>
      </c>
      <c r="E143" s="202" t="s">
        <v>300</v>
      </c>
      <c r="F143" s="203" t="s">
        <v>301</v>
      </c>
      <c r="G143" s="204" t="s">
        <v>186</v>
      </c>
      <c r="H143" s="205">
        <v>1</v>
      </c>
      <c r="I143" s="206"/>
      <c r="J143" s="207">
        <f>ROUND(I143*H143,2)</f>
        <v>0</v>
      </c>
      <c r="K143" s="203" t="s">
        <v>119</v>
      </c>
      <c r="L143" s="40"/>
      <c r="M143" s="208" t="s">
        <v>19</v>
      </c>
      <c r="N143" s="209" t="s">
        <v>43</v>
      </c>
      <c r="O143" s="76"/>
      <c r="P143" s="210">
        <f>O143*H143</f>
        <v>0</v>
      </c>
      <c r="Q143" s="210">
        <v>2.0000000000000002E-05</v>
      </c>
      <c r="R143" s="210">
        <f>Q143*H143</f>
        <v>2.0000000000000002E-05</v>
      </c>
      <c r="S143" s="210">
        <v>0</v>
      </c>
      <c r="T143" s="211">
        <f>S143*H143</f>
        <v>0</v>
      </c>
      <c r="AR143" s="14" t="s">
        <v>120</v>
      </c>
      <c r="AT143" s="14" t="s">
        <v>115</v>
      </c>
      <c r="AU143" s="14" t="s">
        <v>82</v>
      </c>
      <c r="AY143" s="14" t="s">
        <v>112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4" t="s">
        <v>80</v>
      </c>
      <c r="BK143" s="212">
        <f>ROUND(I143*H143,2)</f>
        <v>0</v>
      </c>
      <c r="BL143" s="14" t="s">
        <v>120</v>
      </c>
      <c r="BM143" s="14" t="s">
        <v>302</v>
      </c>
    </row>
    <row r="144" s="1" customFormat="1" ht="16.5" customHeight="1">
      <c r="B144" s="35"/>
      <c r="C144" s="201" t="s">
        <v>303</v>
      </c>
      <c r="D144" s="201" t="s">
        <v>115</v>
      </c>
      <c r="E144" s="202" t="s">
        <v>304</v>
      </c>
      <c r="F144" s="203" t="s">
        <v>305</v>
      </c>
      <c r="G144" s="204" t="s">
        <v>186</v>
      </c>
      <c r="H144" s="205">
        <v>1</v>
      </c>
      <c r="I144" s="206"/>
      <c r="J144" s="207">
        <f>ROUND(I144*H144,2)</f>
        <v>0</v>
      </c>
      <c r="K144" s="203" t="s">
        <v>119</v>
      </c>
      <c r="L144" s="40"/>
      <c r="M144" s="208" t="s">
        <v>19</v>
      </c>
      <c r="N144" s="209" t="s">
        <v>43</v>
      </c>
      <c r="O144" s="76"/>
      <c r="P144" s="210">
        <f>O144*H144</f>
        <v>0</v>
      </c>
      <c r="Q144" s="210">
        <v>2.0000000000000002E-05</v>
      </c>
      <c r="R144" s="210">
        <f>Q144*H144</f>
        <v>2.0000000000000002E-05</v>
      </c>
      <c r="S144" s="210">
        <v>0</v>
      </c>
      <c r="T144" s="211">
        <f>S144*H144</f>
        <v>0</v>
      </c>
      <c r="AR144" s="14" t="s">
        <v>120</v>
      </c>
      <c r="AT144" s="14" t="s">
        <v>115</v>
      </c>
      <c r="AU144" s="14" t="s">
        <v>82</v>
      </c>
      <c r="AY144" s="14" t="s">
        <v>112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4" t="s">
        <v>80</v>
      </c>
      <c r="BK144" s="212">
        <f>ROUND(I144*H144,2)</f>
        <v>0</v>
      </c>
      <c r="BL144" s="14" t="s">
        <v>120</v>
      </c>
      <c r="BM144" s="14" t="s">
        <v>306</v>
      </c>
    </row>
    <row r="145" s="1" customFormat="1" ht="16.5" customHeight="1">
      <c r="B145" s="35"/>
      <c r="C145" s="201" t="s">
        <v>307</v>
      </c>
      <c r="D145" s="201" t="s">
        <v>115</v>
      </c>
      <c r="E145" s="202" t="s">
        <v>308</v>
      </c>
      <c r="F145" s="203" t="s">
        <v>309</v>
      </c>
      <c r="G145" s="204" t="s">
        <v>186</v>
      </c>
      <c r="H145" s="205">
        <v>1</v>
      </c>
      <c r="I145" s="206"/>
      <c r="J145" s="207">
        <f>ROUND(I145*H145,2)</f>
        <v>0</v>
      </c>
      <c r="K145" s="203" t="s">
        <v>119</v>
      </c>
      <c r="L145" s="40"/>
      <c r="M145" s="208" t="s">
        <v>19</v>
      </c>
      <c r="N145" s="209" t="s">
        <v>43</v>
      </c>
      <c r="O145" s="76"/>
      <c r="P145" s="210">
        <f>O145*H145</f>
        <v>0</v>
      </c>
      <c r="Q145" s="210">
        <v>2.0000000000000002E-05</v>
      </c>
      <c r="R145" s="210">
        <f>Q145*H145</f>
        <v>2.0000000000000002E-05</v>
      </c>
      <c r="S145" s="210">
        <v>0</v>
      </c>
      <c r="T145" s="211">
        <f>S145*H145</f>
        <v>0</v>
      </c>
      <c r="AR145" s="14" t="s">
        <v>120</v>
      </c>
      <c r="AT145" s="14" t="s">
        <v>115</v>
      </c>
      <c r="AU145" s="14" t="s">
        <v>82</v>
      </c>
      <c r="AY145" s="14" t="s">
        <v>112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4" t="s">
        <v>80</v>
      </c>
      <c r="BK145" s="212">
        <f>ROUND(I145*H145,2)</f>
        <v>0</v>
      </c>
      <c r="BL145" s="14" t="s">
        <v>120</v>
      </c>
      <c r="BM145" s="14" t="s">
        <v>310</v>
      </c>
    </row>
    <row r="146" s="1" customFormat="1" ht="16.5" customHeight="1">
      <c r="B146" s="35"/>
      <c r="C146" s="201" t="s">
        <v>311</v>
      </c>
      <c r="D146" s="201" t="s">
        <v>115</v>
      </c>
      <c r="E146" s="202" t="s">
        <v>312</v>
      </c>
      <c r="F146" s="203" t="s">
        <v>313</v>
      </c>
      <c r="G146" s="204" t="s">
        <v>118</v>
      </c>
      <c r="H146" s="205">
        <v>78</v>
      </c>
      <c r="I146" s="206"/>
      <c r="J146" s="207">
        <f>ROUND(I146*H146,2)</f>
        <v>0</v>
      </c>
      <c r="K146" s="203" t="s">
        <v>119</v>
      </c>
      <c r="L146" s="40"/>
      <c r="M146" s="208" t="s">
        <v>19</v>
      </c>
      <c r="N146" s="209" t="s">
        <v>43</v>
      </c>
      <c r="O146" s="76"/>
      <c r="P146" s="210">
        <f>O146*H146</f>
        <v>0</v>
      </c>
      <c r="Q146" s="210">
        <v>0.00019000000000000001</v>
      </c>
      <c r="R146" s="210">
        <f>Q146*H146</f>
        <v>0.014820000000000002</v>
      </c>
      <c r="S146" s="210">
        <v>0</v>
      </c>
      <c r="T146" s="211">
        <f>S146*H146</f>
        <v>0</v>
      </c>
      <c r="AR146" s="14" t="s">
        <v>120</v>
      </c>
      <c r="AT146" s="14" t="s">
        <v>115</v>
      </c>
      <c r="AU146" s="14" t="s">
        <v>82</v>
      </c>
      <c r="AY146" s="14" t="s">
        <v>112</v>
      </c>
      <c r="BE146" s="212">
        <f>IF(N146="základní",J146,0)</f>
        <v>0</v>
      </c>
      <c r="BF146" s="212">
        <f>IF(N146="snížená",J146,0)</f>
        <v>0</v>
      </c>
      <c r="BG146" s="212">
        <f>IF(N146="zákl. přenesená",J146,0)</f>
        <v>0</v>
      </c>
      <c r="BH146" s="212">
        <f>IF(N146="sníž. přenesená",J146,0)</f>
        <v>0</v>
      </c>
      <c r="BI146" s="212">
        <f>IF(N146="nulová",J146,0)</f>
        <v>0</v>
      </c>
      <c r="BJ146" s="14" t="s">
        <v>80</v>
      </c>
      <c r="BK146" s="212">
        <f>ROUND(I146*H146,2)</f>
        <v>0</v>
      </c>
      <c r="BL146" s="14" t="s">
        <v>120</v>
      </c>
      <c r="BM146" s="14" t="s">
        <v>314</v>
      </c>
    </row>
    <row r="147" s="11" customFormat="1">
      <c r="B147" s="213"/>
      <c r="C147" s="214"/>
      <c r="D147" s="215" t="s">
        <v>122</v>
      </c>
      <c r="E147" s="216" t="s">
        <v>19</v>
      </c>
      <c r="F147" s="217" t="s">
        <v>315</v>
      </c>
      <c r="G147" s="214"/>
      <c r="H147" s="218">
        <v>78</v>
      </c>
      <c r="I147" s="219"/>
      <c r="J147" s="214"/>
      <c r="K147" s="214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122</v>
      </c>
      <c r="AU147" s="224" t="s">
        <v>82</v>
      </c>
      <c r="AV147" s="11" t="s">
        <v>82</v>
      </c>
      <c r="AW147" s="11" t="s">
        <v>33</v>
      </c>
      <c r="AX147" s="11" t="s">
        <v>80</v>
      </c>
      <c r="AY147" s="224" t="s">
        <v>112</v>
      </c>
    </row>
    <row r="148" s="1" customFormat="1" ht="16.5" customHeight="1">
      <c r="B148" s="35"/>
      <c r="C148" s="201" t="s">
        <v>316</v>
      </c>
      <c r="D148" s="201" t="s">
        <v>115</v>
      </c>
      <c r="E148" s="202" t="s">
        <v>317</v>
      </c>
      <c r="F148" s="203" t="s">
        <v>318</v>
      </c>
      <c r="G148" s="204" t="s">
        <v>118</v>
      </c>
      <c r="H148" s="205">
        <v>78</v>
      </c>
      <c r="I148" s="206"/>
      <c r="J148" s="207">
        <f>ROUND(I148*H148,2)</f>
        <v>0</v>
      </c>
      <c r="K148" s="203" t="s">
        <v>119</v>
      </c>
      <c r="L148" s="40"/>
      <c r="M148" s="208" t="s">
        <v>19</v>
      </c>
      <c r="N148" s="209" t="s">
        <v>43</v>
      </c>
      <c r="O148" s="76"/>
      <c r="P148" s="210">
        <f>O148*H148</f>
        <v>0</v>
      </c>
      <c r="Q148" s="210">
        <v>1.0000000000000001E-05</v>
      </c>
      <c r="R148" s="210">
        <f>Q148*H148</f>
        <v>0.00078000000000000009</v>
      </c>
      <c r="S148" s="210">
        <v>0</v>
      </c>
      <c r="T148" s="211">
        <f>S148*H148</f>
        <v>0</v>
      </c>
      <c r="AR148" s="14" t="s">
        <v>120</v>
      </c>
      <c r="AT148" s="14" t="s">
        <v>115</v>
      </c>
      <c r="AU148" s="14" t="s">
        <v>82</v>
      </c>
      <c r="AY148" s="14" t="s">
        <v>112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4" t="s">
        <v>80</v>
      </c>
      <c r="BK148" s="212">
        <f>ROUND(I148*H148,2)</f>
        <v>0</v>
      </c>
      <c r="BL148" s="14" t="s">
        <v>120</v>
      </c>
      <c r="BM148" s="14" t="s">
        <v>319</v>
      </c>
    </row>
    <row r="149" s="1" customFormat="1" ht="22.5" customHeight="1">
      <c r="B149" s="35"/>
      <c r="C149" s="201" t="s">
        <v>320</v>
      </c>
      <c r="D149" s="201" t="s">
        <v>115</v>
      </c>
      <c r="E149" s="202" t="s">
        <v>321</v>
      </c>
      <c r="F149" s="203" t="s">
        <v>322</v>
      </c>
      <c r="G149" s="204" t="s">
        <v>323</v>
      </c>
      <c r="H149" s="205">
        <v>0.98599999999999999</v>
      </c>
      <c r="I149" s="206"/>
      <c r="J149" s="207">
        <f>ROUND(I149*H149,2)</f>
        <v>0</v>
      </c>
      <c r="K149" s="203" t="s">
        <v>119</v>
      </c>
      <c r="L149" s="40"/>
      <c r="M149" s="208" t="s">
        <v>19</v>
      </c>
      <c r="N149" s="209" t="s">
        <v>43</v>
      </c>
      <c r="O149" s="76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AR149" s="14" t="s">
        <v>120</v>
      </c>
      <c r="AT149" s="14" t="s">
        <v>115</v>
      </c>
      <c r="AU149" s="14" t="s">
        <v>82</v>
      </c>
      <c r="AY149" s="14" t="s">
        <v>112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14" t="s">
        <v>80</v>
      </c>
      <c r="BK149" s="212">
        <f>ROUND(I149*H149,2)</f>
        <v>0</v>
      </c>
      <c r="BL149" s="14" t="s">
        <v>120</v>
      </c>
      <c r="BM149" s="14" t="s">
        <v>324</v>
      </c>
    </row>
    <row r="150" s="1" customFormat="1" ht="22.5" customHeight="1">
      <c r="B150" s="35"/>
      <c r="C150" s="201" t="s">
        <v>325</v>
      </c>
      <c r="D150" s="201" t="s">
        <v>115</v>
      </c>
      <c r="E150" s="202" t="s">
        <v>326</v>
      </c>
      <c r="F150" s="203" t="s">
        <v>327</v>
      </c>
      <c r="G150" s="204" t="s">
        <v>166</v>
      </c>
      <c r="H150" s="235"/>
      <c r="I150" s="206"/>
      <c r="J150" s="207">
        <f>ROUND(I150*H150,2)</f>
        <v>0</v>
      </c>
      <c r="K150" s="203" t="s">
        <v>119</v>
      </c>
      <c r="L150" s="40"/>
      <c r="M150" s="208" t="s">
        <v>19</v>
      </c>
      <c r="N150" s="209" t="s">
        <v>43</v>
      </c>
      <c r="O150" s="76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AR150" s="14" t="s">
        <v>120</v>
      </c>
      <c r="AT150" s="14" t="s">
        <v>115</v>
      </c>
      <c r="AU150" s="14" t="s">
        <v>82</v>
      </c>
      <c r="AY150" s="14" t="s">
        <v>112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4" t="s">
        <v>80</v>
      </c>
      <c r="BK150" s="212">
        <f>ROUND(I150*H150,2)</f>
        <v>0</v>
      </c>
      <c r="BL150" s="14" t="s">
        <v>120</v>
      </c>
      <c r="BM150" s="14" t="s">
        <v>328</v>
      </c>
    </row>
    <row r="151" s="10" customFormat="1" ht="22.8" customHeight="1">
      <c r="B151" s="185"/>
      <c r="C151" s="186"/>
      <c r="D151" s="187" t="s">
        <v>71</v>
      </c>
      <c r="E151" s="199" t="s">
        <v>329</v>
      </c>
      <c r="F151" s="199" t="s">
        <v>330</v>
      </c>
      <c r="G151" s="186"/>
      <c r="H151" s="186"/>
      <c r="I151" s="189"/>
      <c r="J151" s="200">
        <f>BK151</f>
        <v>0</v>
      </c>
      <c r="K151" s="186"/>
      <c r="L151" s="191"/>
      <c r="M151" s="192"/>
      <c r="N151" s="193"/>
      <c r="O151" s="193"/>
      <c r="P151" s="194">
        <f>SUM(P152:P153)</f>
        <v>0</v>
      </c>
      <c r="Q151" s="193"/>
      <c r="R151" s="194">
        <f>SUM(R152:R153)</f>
        <v>0.00050000000000000001</v>
      </c>
      <c r="S151" s="193"/>
      <c r="T151" s="195">
        <f>SUM(T152:T153)</f>
        <v>0</v>
      </c>
      <c r="AR151" s="196" t="s">
        <v>82</v>
      </c>
      <c r="AT151" s="197" t="s">
        <v>71</v>
      </c>
      <c r="AU151" s="197" t="s">
        <v>80</v>
      </c>
      <c r="AY151" s="196" t="s">
        <v>112</v>
      </c>
      <c r="BK151" s="198">
        <f>SUM(BK152:BK153)</f>
        <v>0</v>
      </c>
    </row>
    <row r="152" s="1" customFormat="1" ht="16.5" customHeight="1">
      <c r="B152" s="35"/>
      <c r="C152" s="201" t="s">
        <v>331</v>
      </c>
      <c r="D152" s="201" t="s">
        <v>115</v>
      </c>
      <c r="E152" s="202" t="s">
        <v>332</v>
      </c>
      <c r="F152" s="203" t="s">
        <v>333</v>
      </c>
      <c r="G152" s="204" t="s">
        <v>186</v>
      </c>
      <c r="H152" s="205">
        <v>1</v>
      </c>
      <c r="I152" s="206"/>
      <c r="J152" s="207">
        <f>ROUND(I152*H152,2)</f>
        <v>0</v>
      </c>
      <c r="K152" s="203" t="s">
        <v>119</v>
      </c>
      <c r="L152" s="40"/>
      <c r="M152" s="208" t="s">
        <v>19</v>
      </c>
      <c r="N152" s="209" t="s">
        <v>43</v>
      </c>
      <c r="O152" s="76"/>
      <c r="P152" s="210">
        <f>O152*H152</f>
        <v>0</v>
      </c>
      <c r="Q152" s="210">
        <v>0.00025000000000000001</v>
      </c>
      <c r="R152" s="210">
        <f>Q152*H152</f>
        <v>0.00025000000000000001</v>
      </c>
      <c r="S152" s="210">
        <v>0</v>
      </c>
      <c r="T152" s="211">
        <f>S152*H152</f>
        <v>0</v>
      </c>
      <c r="AR152" s="14" t="s">
        <v>120</v>
      </c>
      <c r="AT152" s="14" t="s">
        <v>115</v>
      </c>
      <c r="AU152" s="14" t="s">
        <v>82</v>
      </c>
      <c r="AY152" s="14" t="s">
        <v>112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4" t="s">
        <v>80</v>
      </c>
      <c r="BK152" s="212">
        <f>ROUND(I152*H152,2)</f>
        <v>0</v>
      </c>
      <c r="BL152" s="14" t="s">
        <v>120</v>
      </c>
      <c r="BM152" s="14" t="s">
        <v>334</v>
      </c>
    </row>
    <row r="153" s="1" customFormat="1" ht="16.5" customHeight="1">
      <c r="B153" s="35"/>
      <c r="C153" s="201" t="s">
        <v>335</v>
      </c>
      <c r="D153" s="201" t="s">
        <v>115</v>
      </c>
      <c r="E153" s="202" t="s">
        <v>336</v>
      </c>
      <c r="F153" s="203" t="s">
        <v>337</v>
      </c>
      <c r="G153" s="204" t="s">
        <v>186</v>
      </c>
      <c r="H153" s="205">
        <v>1</v>
      </c>
      <c r="I153" s="206"/>
      <c r="J153" s="207">
        <f>ROUND(I153*H153,2)</f>
        <v>0</v>
      </c>
      <c r="K153" s="203" t="s">
        <v>119</v>
      </c>
      <c r="L153" s="40"/>
      <c r="M153" s="236" t="s">
        <v>19</v>
      </c>
      <c r="N153" s="237" t="s">
        <v>43</v>
      </c>
      <c r="O153" s="238"/>
      <c r="P153" s="239">
        <f>O153*H153</f>
        <v>0</v>
      </c>
      <c r="Q153" s="239">
        <v>0.00025000000000000001</v>
      </c>
      <c r="R153" s="239">
        <f>Q153*H153</f>
        <v>0.00025000000000000001</v>
      </c>
      <c r="S153" s="239">
        <v>0</v>
      </c>
      <c r="T153" s="240">
        <f>S153*H153</f>
        <v>0</v>
      </c>
      <c r="AR153" s="14" t="s">
        <v>120</v>
      </c>
      <c r="AT153" s="14" t="s">
        <v>115</v>
      </c>
      <c r="AU153" s="14" t="s">
        <v>82</v>
      </c>
      <c r="AY153" s="14" t="s">
        <v>112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4" t="s">
        <v>80</v>
      </c>
      <c r="BK153" s="212">
        <f>ROUND(I153*H153,2)</f>
        <v>0</v>
      </c>
      <c r="BL153" s="14" t="s">
        <v>120</v>
      </c>
      <c r="BM153" s="14" t="s">
        <v>338</v>
      </c>
    </row>
    <row r="154" s="1" customFormat="1" ht="6.96" customHeight="1">
      <c r="B154" s="54"/>
      <c r="C154" s="55"/>
      <c r="D154" s="55"/>
      <c r="E154" s="55"/>
      <c r="F154" s="55"/>
      <c r="G154" s="55"/>
      <c r="H154" s="55"/>
      <c r="I154" s="151"/>
      <c r="J154" s="55"/>
      <c r="K154" s="55"/>
      <c r="L154" s="40"/>
    </row>
  </sheetData>
  <sheetProtection sheet="1" autoFilter="0" formatColumns="0" formatRows="0" objects="1" scenarios="1" spinCount="100000" saltValue="p4sLuowbq9+KrMxUEU7uxgeHwZm+gjLRRrh1u3/+Wv0gWUCD+SPfmDvWY7/ptTbQEEVEoujBC6WdnjDHmajqFA==" hashValue="xbXcfVsp0/WECN2q2hhi6+gmLGsLjUqlm+EVLMXrEDExQNTvnKvryLg81iusdHiy4xDd5kzw1ASB2rq+RFbGTA==" algorithmName="SHA-512" password="CC35"/>
  <autoFilter ref="C82:K15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85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7"/>
      <c r="AT3" s="14" t="s">
        <v>82</v>
      </c>
    </row>
    <row r="4" ht="24.96" customHeight="1">
      <c r="B4" s="17"/>
      <c r="D4" s="124" t="s">
        <v>86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5" t="s">
        <v>16</v>
      </c>
      <c r="L6" s="17"/>
    </row>
    <row r="7" ht="16.5" customHeight="1">
      <c r="B7" s="17"/>
      <c r="E7" s="126" t="str">
        <f>'Rekapitulace stavby'!K6</f>
        <v>Dostavba podzemního kolektoru a úprava parkovací plochy</v>
      </c>
      <c r="F7" s="125"/>
      <c r="G7" s="125"/>
      <c r="H7" s="125"/>
      <c r="L7" s="17"/>
    </row>
    <row r="8" s="1" customFormat="1" ht="12" customHeight="1">
      <c r="B8" s="40"/>
      <c r="D8" s="125" t="s">
        <v>87</v>
      </c>
      <c r="I8" s="127"/>
      <c r="L8" s="40"/>
    </row>
    <row r="9" s="1" customFormat="1" ht="36.96" customHeight="1">
      <c r="B9" s="40"/>
      <c r="E9" s="128" t="s">
        <v>339</v>
      </c>
      <c r="F9" s="1"/>
      <c r="G9" s="1"/>
      <c r="H9" s="1"/>
      <c r="I9" s="127"/>
      <c r="L9" s="40"/>
    </row>
    <row r="10" s="1" customFormat="1">
      <c r="B10" s="40"/>
      <c r="I10" s="127"/>
      <c r="L10" s="40"/>
    </row>
    <row r="11" s="1" customFormat="1" ht="12" customHeight="1">
      <c r="B11" s="40"/>
      <c r="D11" s="125" t="s">
        <v>18</v>
      </c>
      <c r="F11" s="14" t="s">
        <v>19</v>
      </c>
      <c r="I11" s="129" t="s">
        <v>20</v>
      </c>
      <c r="J11" s="14" t="s">
        <v>19</v>
      </c>
      <c r="L11" s="40"/>
    </row>
    <row r="12" s="1" customFormat="1" ht="12" customHeight="1">
      <c r="B12" s="40"/>
      <c r="D12" s="125" t="s">
        <v>21</v>
      </c>
      <c r="F12" s="14" t="s">
        <v>22</v>
      </c>
      <c r="I12" s="129" t="s">
        <v>23</v>
      </c>
      <c r="J12" s="130" t="str">
        <f>'Rekapitulace stavby'!AN8</f>
        <v>15. 10. 2019</v>
      </c>
      <c r="L12" s="40"/>
    </row>
    <row r="13" s="1" customFormat="1" ht="10.8" customHeight="1">
      <c r="B13" s="40"/>
      <c r="I13" s="127"/>
      <c r="L13" s="40"/>
    </row>
    <row r="14" s="1" customFormat="1" ht="12" customHeight="1">
      <c r="B14" s="40"/>
      <c r="D14" s="125" t="s">
        <v>25</v>
      </c>
      <c r="I14" s="129" t="s">
        <v>26</v>
      </c>
      <c r="J14" s="14" t="s">
        <v>19</v>
      </c>
      <c r="L14" s="40"/>
    </row>
    <row r="15" s="1" customFormat="1" ht="18" customHeight="1">
      <c r="B15" s="40"/>
      <c r="E15" s="14" t="s">
        <v>27</v>
      </c>
      <c r="I15" s="129" t="s">
        <v>28</v>
      </c>
      <c r="J15" s="14" t="s">
        <v>19</v>
      </c>
      <c r="L15" s="40"/>
    </row>
    <row r="16" s="1" customFormat="1" ht="6.96" customHeight="1">
      <c r="B16" s="40"/>
      <c r="I16" s="127"/>
      <c r="L16" s="40"/>
    </row>
    <row r="17" s="1" customFormat="1" ht="12" customHeight="1">
      <c r="B17" s="40"/>
      <c r="D17" s="125" t="s">
        <v>29</v>
      </c>
      <c r="I17" s="129" t="s">
        <v>26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29" t="s">
        <v>28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7"/>
      <c r="L19" s="40"/>
    </row>
    <row r="20" s="1" customFormat="1" ht="12" customHeight="1">
      <c r="B20" s="40"/>
      <c r="D20" s="125" t="s">
        <v>31</v>
      </c>
      <c r="I20" s="129" t="s">
        <v>26</v>
      </c>
      <c r="J20" s="14" t="s">
        <v>19</v>
      </c>
      <c r="L20" s="40"/>
    </row>
    <row r="21" s="1" customFormat="1" ht="18" customHeight="1">
      <c r="B21" s="40"/>
      <c r="E21" s="14" t="s">
        <v>32</v>
      </c>
      <c r="I21" s="129" t="s">
        <v>28</v>
      </c>
      <c r="J21" s="14" t="s">
        <v>19</v>
      </c>
      <c r="L21" s="40"/>
    </row>
    <row r="22" s="1" customFormat="1" ht="6.96" customHeight="1">
      <c r="B22" s="40"/>
      <c r="I22" s="127"/>
      <c r="L22" s="40"/>
    </row>
    <row r="23" s="1" customFormat="1" ht="12" customHeight="1">
      <c r="B23" s="40"/>
      <c r="D23" s="125" t="s">
        <v>34</v>
      </c>
      <c r="I23" s="129" t="s">
        <v>26</v>
      </c>
      <c r="J23" s="14" t="s">
        <v>19</v>
      </c>
      <c r="L23" s="40"/>
    </row>
    <row r="24" s="1" customFormat="1" ht="18" customHeight="1">
      <c r="B24" s="40"/>
      <c r="E24" s="14" t="s">
        <v>35</v>
      </c>
      <c r="I24" s="129" t="s">
        <v>28</v>
      </c>
      <c r="J24" s="14" t="s">
        <v>19</v>
      </c>
      <c r="L24" s="40"/>
    </row>
    <row r="25" s="1" customFormat="1" ht="6.96" customHeight="1">
      <c r="B25" s="40"/>
      <c r="I25" s="127"/>
      <c r="L25" s="40"/>
    </row>
    <row r="26" s="1" customFormat="1" ht="12" customHeight="1">
      <c r="B26" s="40"/>
      <c r="D26" s="125" t="s">
        <v>36</v>
      </c>
      <c r="I26" s="127"/>
      <c r="L26" s="40"/>
    </row>
    <row r="27" s="6" customFormat="1" ht="16.5" customHeight="1">
      <c r="B27" s="131"/>
      <c r="E27" s="132" t="s">
        <v>19</v>
      </c>
      <c r="F27" s="132"/>
      <c r="G27" s="132"/>
      <c r="H27" s="132"/>
      <c r="I27" s="133"/>
      <c r="L27" s="131"/>
    </row>
    <row r="28" s="1" customFormat="1" ht="6.96" customHeight="1">
      <c r="B28" s="40"/>
      <c r="I28" s="127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4"/>
      <c r="J29" s="68"/>
      <c r="K29" s="68"/>
      <c r="L29" s="40"/>
    </row>
    <row r="30" s="1" customFormat="1" ht="25.44" customHeight="1">
      <c r="B30" s="40"/>
      <c r="D30" s="135" t="s">
        <v>38</v>
      </c>
      <c r="I30" s="127"/>
      <c r="J30" s="136">
        <f>ROUND(J83,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4"/>
      <c r="J31" s="68"/>
      <c r="K31" s="68"/>
      <c r="L31" s="40"/>
    </row>
    <row r="32" s="1" customFormat="1" ht="14.4" customHeight="1">
      <c r="B32" s="40"/>
      <c r="F32" s="137" t="s">
        <v>40</v>
      </c>
      <c r="I32" s="138" t="s">
        <v>39</v>
      </c>
      <c r="J32" s="137" t="s">
        <v>41</v>
      </c>
      <c r="L32" s="40"/>
    </row>
    <row r="33" s="1" customFormat="1" ht="14.4" customHeight="1">
      <c r="B33" s="40"/>
      <c r="D33" s="125" t="s">
        <v>42</v>
      </c>
      <c r="E33" s="125" t="s">
        <v>43</v>
      </c>
      <c r="F33" s="139">
        <f>ROUND((SUM(BE83:BE154)),  2)</f>
        <v>0</v>
      </c>
      <c r="I33" s="140">
        <v>0.20999999999999999</v>
      </c>
      <c r="J33" s="139">
        <f>ROUND(((SUM(BE83:BE154))*I33),  2)</f>
        <v>0</v>
      </c>
      <c r="L33" s="40"/>
    </row>
    <row r="34" s="1" customFormat="1" ht="14.4" customHeight="1">
      <c r="B34" s="40"/>
      <c r="E34" s="125" t="s">
        <v>44</v>
      </c>
      <c r="F34" s="139">
        <f>ROUND((SUM(BF83:BF154)),  2)</f>
        <v>0</v>
      </c>
      <c r="I34" s="140">
        <v>0.14999999999999999</v>
      </c>
      <c r="J34" s="139">
        <f>ROUND(((SUM(BF83:BF154))*I34),  2)</f>
        <v>0</v>
      </c>
      <c r="L34" s="40"/>
    </row>
    <row r="35" hidden="1" s="1" customFormat="1" ht="14.4" customHeight="1">
      <c r="B35" s="40"/>
      <c r="E35" s="125" t="s">
        <v>45</v>
      </c>
      <c r="F35" s="139">
        <f>ROUND((SUM(BG83:BG154)),  2)</f>
        <v>0</v>
      </c>
      <c r="I35" s="140">
        <v>0.20999999999999999</v>
      </c>
      <c r="J35" s="139">
        <f>0</f>
        <v>0</v>
      </c>
      <c r="L35" s="40"/>
    </row>
    <row r="36" hidden="1" s="1" customFormat="1" ht="14.4" customHeight="1">
      <c r="B36" s="40"/>
      <c r="E36" s="125" t="s">
        <v>46</v>
      </c>
      <c r="F36" s="139">
        <f>ROUND((SUM(BH83:BH154)),  2)</f>
        <v>0</v>
      </c>
      <c r="I36" s="140">
        <v>0.14999999999999999</v>
      </c>
      <c r="J36" s="139">
        <f>0</f>
        <v>0</v>
      </c>
      <c r="L36" s="40"/>
    </row>
    <row r="37" hidden="1" s="1" customFormat="1" ht="14.4" customHeight="1">
      <c r="B37" s="40"/>
      <c r="E37" s="125" t="s">
        <v>47</v>
      </c>
      <c r="F37" s="139">
        <f>ROUND((SUM(BI83:BI154)),  2)</f>
        <v>0</v>
      </c>
      <c r="I37" s="140">
        <v>0</v>
      </c>
      <c r="J37" s="139">
        <f>0</f>
        <v>0</v>
      </c>
      <c r="L37" s="40"/>
    </row>
    <row r="38" s="1" customFormat="1" ht="6.96" customHeight="1">
      <c r="B38" s="40"/>
      <c r="I38" s="127"/>
      <c r="L38" s="40"/>
    </row>
    <row r="39" s="1" customFormat="1" ht="25.44" customHeight="1">
      <c r="B39" s="40"/>
      <c r="C39" s="141"/>
      <c r="D39" s="142" t="s">
        <v>48</v>
      </c>
      <c r="E39" s="143"/>
      <c r="F39" s="143"/>
      <c r="G39" s="144" t="s">
        <v>49</v>
      </c>
      <c r="H39" s="145" t="s">
        <v>50</v>
      </c>
      <c r="I39" s="146"/>
      <c r="J39" s="147">
        <f>SUM(J30:J37)</f>
        <v>0</v>
      </c>
      <c r="K39" s="148"/>
      <c r="L39" s="40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40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40"/>
    </row>
    <row r="45" s="1" customFormat="1" ht="24.96" customHeight="1">
      <c r="B45" s="35"/>
      <c r="C45" s="20" t="s">
        <v>89</v>
      </c>
      <c r="D45" s="36"/>
      <c r="E45" s="36"/>
      <c r="F45" s="36"/>
      <c r="G45" s="36"/>
      <c r="H45" s="36"/>
      <c r="I45" s="127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7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7"/>
      <c r="J47" s="36"/>
      <c r="K47" s="36"/>
      <c r="L47" s="40"/>
    </row>
    <row r="48" s="1" customFormat="1" ht="16.5" customHeight="1">
      <c r="B48" s="35"/>
      <c r="C48" s="36"/>
      <c r="D48" s="36"/>
      <c r="E48" s="155" t="str">
        <f>E7</f>
        <v>Dostavba podzemního kolektoru a úprava parkovací plochy</v>
      </c>
      <c r="F48" s="29"/>
      <c r="G48" s="29"/>
      <c r="H48" s="29"/>
      <c r="I48" s="127"/>
      <c r="J48" s="36"/>
      <c r="K48" s="36"/>
      <c r="L48" s="40"/>
    </row>
    <row r="49" s="1" customFormat="1" ht="12" customHeight="1">
      <c r="B49" s="35"/>
      <c r="C49" s="29" t="s">
        <v>87</v>
      </c>
      <c r="D49" s="36"/>
      <c r="E49" s="36"/>
      <c r="F49" s="36"/>
      <c r="G49" s="36"/>
      <c r="H49" s="36"/>
      <c r="I49" s="127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ZTI 2 - Dostavba kolektoru</v>
      </c>
      <c r="F50" s="36"/>
      <c r="G50" s="36"/>
      <c r="H50" s="36"/>
      <c r="I50" s="127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7"/>
      <c r="J51" s="36"/>
      <c r="K51" s="36"/>
      <c r="L51" s="40"/>
    </row>
    <row r="52" s="1" customFormat="1" ht="12" customHeight="1">
      <c r="B52" s="35"/>
      <c r="C52" s="29" t="s">
        <v>21</v>
      </c>
      <c r="D52" s="36"/>
      <c r="E52" s="36"/>
      <c r="F52" s="24" t="str">
        <f>F12</f>
        <v>MN Dvůr Králové n. Lab.</v>
      </c>
      <c r="G52" s="36"/>
      <c r="H52" s="36"/>
      <c r="I52" s="129" t="s">
        <v>23</v>
      </c>
      <c r="J52" s="64" t="str">
        <f>IF(J12="","",J12)</f>
        <v>15. 10. 2019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7"/>
      <c r="J53" s="36"/>
      <c r="K53" s="36"/>
      <c r="L53" s="40"/>
    </row>
    <row r="54" s="1" customFormat="1" ht="13.65" customHeight="1">
      <c r="B54" s="35"/>
      <c r="C54" s="29" t="s">
        <v>25</v>
      </c>
      <c r="D54" s="36"/>
      <c r="E54" s="36"/>
      <c r="F54" s="24" t="str">
        <f>E15</f>
        <v>Královehradecký kraj</v>
      </c>
      <c r="G54" s="36"/>
      <c r="H54" s="36"/>
      <c r="I54" s="129" t="s">
        <v>31</v>
      </c>
      <c r="J54" s="33" t="str">
        <f>E21</f>
        <v>Sanit Studio,s.r.o.</v>
      </c>
      <c r="K54" s="36"/>
      <c r="L54" s="40"/>
    </row>
    <row r="55" s="1" customFormat="1" ht="13.65" customHeight="1">
      <c r="B55" s="35"/>
      <c r="C55" s="29" t="s">
        <v>29</v>
      </c>
      <c r="D55" s="36"/>
      <c r="E55" s="36"/>
      <c r="F55" s="24" t="str">
        <f>IF(E18="","",E18)</f>
        <v>Vyplň údaj</v>
      </c>
      <c r="G55" s="36"/>
      <c r="H55" s="36"/>
      <c r="I55" s="129" t="s">
        <v>34</v>
      </c>
      <c r="J55" s="33" t="str">
        <f>E24</f>
        <v>Ing. Jana Křížková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7"/>
      <c r="J56" s="36"/>
      <c r="K56" s="36"/>
      <c r="L56" s="40"/>
    </row>
    <row r="57" s="1" customFormat="1" ht="29.28" customHeight="1">
      <c r="B57" s="35"/>
      <c r="C57" s="156" t="s">
        <v>90</v>
      </c>
      <c r="D57" s="157"/>
      <c r="E57" s="157"/>
      <c r="F57" s="157"/>
      <c r="G57" s="157"/>
      <c r="H57" s="157"/>
      <c r="I57" s="158"/>
      <c r="J57" s="159" t="s">
        <v>91</v>
      </c>
      <c r="K57" s="157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7"/>
      <c r="J58" s="36"/>
      <c r="K58" s="36"/>
      <c r="L58" s="40"/>
    </row>
    <row r="59" s="1" customFormat="1" ht="22.8" customHeight="1">
      <c r="B59" s="35"/>
      <c r="C59" s="160" t="s">
        <v>70</v>
      </c>
      <c r="D59" s="36"/>
      <c r="E59" s="36"/>
      <c r="F59" s="36"/>
      <c r="G59" s="36"/>
      <c r="H59" s="36"/>
      <c r="I59" s="127"/>
      <c r="J59" s="94">
        <f>J83</f>
        <v>0</v>
      </c>
      <c r="K59" s="36"/>
      <c r="L59" s="40"/>
      <c r="AU59" s="14" t="s">
        <v>92</v>
      </c>
    </row>
    <row r="60" s="7" customFormat="1" ht="24.96" customHeight="1">
      <c r="B60" s="161"/>
      <c r="C60" s="162"/>
      <c r="D60" s="163" t="s">
        <v>93</v>
      </c>
      <c r="E60" s="164"/>
      <c r="F60" s="164"/>
      <c r="G60" s="164"/>
      <c r="H60" s="164"/>
      <c r="I60" s="165"/>
      <c r="J60" s="166">
        <f>J84</f>
        <v>0</v>
      </c>
      <c r="K60" s="162"/>
      <c r="L60" s="167"/>
    </row>
    <row r="61" s="8" customFormat="1" ht="19.92" customHeight="1">
      <c r="B61" s="168"/>
      <c r="C61" s="169"/>
      <c r="D61" s="170" t="s">
        <v>94</v>
      </c>
      <c r="E61" s="171"/>
      <c r="F61" s="171"/>
      <c r="G61" s="171"/>
      <c r="H61" s="171"/>
      <c r="I61" s="172"/>
      <c r="J61" s="173">
        <f>J85</f>
        <v>0</v>
      </c>
      <c r="K61" s="169"/>
      <c r="L61" s="174"/>
    </row>
    <row r="62" s="8" customFormat="1" ht="19.92" customHeight="1">
      <c r="B62" s="168"/>
      <c r="C62" s="169"/>
      <c r="D62" s="170" t="s">
        <v>95</v>
      </c>
      <c r="E62" s="171"/>
      <c r="F62" s="171"/>
      <c r="G62" s="171"/>
      <c r="H62" s="171"/>
      <c r="I62" s="172"/>
      <c r="J62" s="173">
        <f>J106</f>
        <v>0</v>
      </c>
      <c r="K62" s="169"/>
      <c r="L62" s="174"/>
    </row>
    <row r="63" s="8" customFormat="1" ht="19.92" customHeight="1">
      <c r="B63" s="168"/>
      <c r="C63" s="169"/>
      <c r="D63" s="170" t="s">
        <v>96</v>
      </c>
      <c r="E63" s="171"/>
      <c r="F63" s="171"/>
      <c r="G63" s="171"/>
      <c r="H63" s="171"/>
      <c r="I63" s="172"/>
      <c r="J63" s="173">
        <f>J150</f>
        <v>0</v>
      </c>
      <c r="K63" s="169"/>
      <c r="L63" s="174"/>
    </row>
    <row r="64" s="1" customFormat="1" ht="21.84" customHeight="1">
      <c r="B64" s="35"/>
      <c r="C64" s="36"/>
      <c r="D64" s="36"/>
      <c r="E64" s="36"/>
      <c r="F64" s="36"/>
      <c r="G64" s="36"/>
      <c r="H64" s="36"/>
      <c r="I64" s="127"/>
      <c r="J64" s="36"/>
      <c r="K64" s="36"/>
      <c r="L64" s="40"/>
    </row>
    <row r="65" s="1" customFormat="1" ht="6.96" customHeight="1">
      <c r="B65" s="54"/>
      <c r="C65" s="55"/>
      <c r="D65" s="55"/>
      <c r="E65" s="55"/>
      <c r="F65" s="55"/>
      <c r="G65" s="55"/>
      <c r="H65" s="55"/>
      <c r="I65" s="151"/>
      <c r="J65" s="55"/>
      <c r="K65" s="55"/>
      <c r="L65" s="40"/>
    </row>
    <row r="69" s="1" customFormat="1" ht="6.96" customHeight="1">
      <c r="B69" s="56"/>
      <c r="C69" s="57"/>
      <c r="D69" s="57"/>
      <c r="E69" s="57"/>
      <c r="F69" s="57"/>
      <c r="G69" s="57"/>
      <c r="H69" s="57"/>
      <c r="I69" s="154"/>
      <c r="J69" s="57"/>
      <c r="K69" s="57"/>
      <c r="L69" s="40"/>
    </row>
    <row r="70" s="1" customFormat="1" ht="24.96" customHeight="1">
      <c r="B70" s="35"/>
      <c r="C70" s="20" t="s">
        <v>97</v>
      </c>
      <c r="D70" s="36"/>
      <c r="E70" s="36"/>
      <c r="F70" s="36"/>
      <c r="G70" s="36"/>
      <c r="H70" s="36"/>
      <c r="I70" s="127"/>
      <c r="J70" s="36"/>
      <c r="K70" s="36"/>
      <c r="L70" s="40"/>
    </row>
    <row r="71" s="1" customFormat="1" ht="6.96" customHeight="1">
      <c r="B71" s="35"/>
      <c r="C71" s="36"/>
      <c r="D71" s="36"/>
      <c r="E71" s="36"/>
      <c r="F71" s="36"/>
      <c r="G71" s="36"/>
      <c r="H71" s="36"/>
      <c r="I71" s="127"/>
      <c r="J71" s="36"/>
      <c r="K71" s="36"/>
      <c r="L71" s="40"/>
    </row>
    <row r="72" s="1" customFormat="1" ht="12" customHeight="1">
      <c r="B72" s="35"/>
      <c r="C72" s="29" t="s">
        <v>16</v>
      </c>
      <c r="D72" s="36"/>
      <c r="E72" s="36"/>
      <c r="F72" s="36"/>
      <c r="G72" s="36"/>
      <c r="H72" s="36"/>
      <c r="I72" s="127"/>
      <c r="J72" s="36"/>
      <c r="K72" s="36"/>
      <c r="L72" s="40"/>
    </row>
    <row r="73" s="1" customFormat="1" ht="16.5" customHeight="1">
      <c r="B73" s="35"/>
      <c r="C73" s="36"/>
      <c r="D73" s="36"/>
      <c r="E73" s="155" t="str">
        <f>E7</f>
        <v>Dostavba podzemního kolektoru a úprava parkovací plochy</v>
      </c>
      <c r="F73" s="29"/>
      <c r="G73" s="29"/>
      <c r="H73" s="29"/>
      <c r="I73" s="127"/>
      <c r="J73" s="36"/>
      <c r="K73" s="36"/>
      <c r="L73" s="40"/>
    </row>
    <row r="74" s="1" customFormat="1" ht="12" customHeight="1">
      <c r="B74" s="35"/>
      <c r="C74" s="29" t="s">
        <v>87</v>
      </c>
      <c r="D74" s="36"/>
      <c r="E74" s="36"/>
      <c r="F74" s="36"/>
      <c r="G74" s="36"/>
      <c r="H74" s="36"/>
      <c r="I74" s="127"/>
      <c r="J74" s="36"/>
      <c r="K74" s="36"/>
      <c r="L74" s="40"/>
    </row>
    <row r="75" s="1" customFormat="1" ht="16.5" customHeight="1">
      <c r="B75" s="35"/>
      <c r="C75" s="36"/>
      <c r="D75" s="36"/>
      <c r="E75" s="61" t="str">
        <f>E9</f>
        <v>ZTI 2 - Dostavba kolektoru</v>
      </c>
      <c r="F75" s="36"/>
      <c r="G75" s="36"/>
      <c r="H75" s="36"/>
      <c r="I75" s="127"/>
      <c r="J75" s="36"/>
      <c r="K75" s="36"/>
      <c r="L75" s="40"/>
    </row>
    <row r="76" s="1" customFormat="1" ht="6.96" customHeight="1">
      <c r="B76" s="35"/>
      <c r="C76" s="36"/>
      <c r="D76" s="36"/>
      <c r="E76" s="36"/>
      <c r="F76" s="36"/>
      <c r="G76" s="36"/>
      <c r="H76" s="36"/>
      <c r="I76" s="127"/>
      <c r="J76" s="36"/>
      <c r="K76" s="36"/>
      <c r="L76" s="40"/>
    </row>
    <row r="77" s="1" customFormat="1" ht="12" customHeight="1">
      <c r="B77" s="35"/>
      <c r="C77" s="29" t="s">
        <v>21</v>
      </c>
      <c r="D77" s="36"/>
      <c r="E77" s="36"/>
      <c r="F77" s="24" t="str">
        <f>F12</f>
        <v>MN Dvůr Králové n. Lab.</v>
      </c>
      <c r="G77" s="36"/>
      <c r="H77" s="36"/>
      <c r="I77" s="129" t="s">
        <v>23</v>
      </c>
      <c r="J77" s="64" t="str">
        <f>IF(J12="","",J12)</f>
        <v>15. 10. 2019</v>
      </c>
      <c r="K77" s="36"/>
      <c r="L77" s="40"/>
    </row>
    <row r="78" s="1" customFormat="1" ht="6.96" customHeight="1">
      <c r="B78" s="35"/>
      <c r="C78" s="36"/>
      <c r="D78" s="36"/>
      <c r="E78" s="36"/>
      <c r="F78" s="36"/>
      <c r="G78" s="36"/>
      <c r="H78" s="36"/>
      <c r="I78" s="127"/>
      <c r="J78" s="36"/>
      <c r="K78" s="36"/>
      <c r="L78" s="40"/>
    </row>
    <row r="79" s="1" customFormat="1" ht="13.65" customHeight="1">
      <c r="B79" s="35"/>
      <c r="C79" s="29" t="s">
        <v>25</v>
      </c>
      <c r="D79" s="36"/>
      <c r="E79" s="36"/>
      <c r="F79" s="24" t="str">
        <f>E15</f>
        <v>Královehradecký kraj</v>
      </c>
      <c r="G79" s="36"/>
      <c r="H79" s="36"/>
      <c r="I79" s="129" t="s">
        <v>31</v>
      </c>
      <c r="J79" s="33" t="str">
        <f>E21</f>
        <v>Sanit Studio,s.r.o.</v>
      </c>
      <c r="K79" s="36"/>
      <c r="L79" s="40"/>
    </row>
    <row r="80" s="1" customFormat="1" ht="13.65" customHeight="1">
      <c r="B80" s="35"/>
      <c r="C80" s="29" t="s">
        <v>29</v>
      </c>
      <c r="D80" s="36"/>
      <c r="E80" s="36"/>
      <c r="F80" s="24" t="str">
        <f>IF(E18="","",E18)</f>
        <v>Vyplň údaj</v>
      </c>
      <c r="G80" s="36"/>
      <c r="H80" s="36"/>
      <c r="I80" s="129" t="s">
        <v>34</v>
      </c>
      <c r="J80" s="33" t="str">
        <f>E24</f>
        <v>Ing. Jana Křížková</v>
      </c>
      <c r="K80" s="36"/>
      <c r="L80" s="40"/>
    </row>
    <row r="81" s="1" customFormat="1" ht="10.32" customHeight="1">
      <c r="B81" s="35"/>
      <c r="C81" s="36"/>
      <c r="D81" s="36"/>
      <c r="E81" s="36"/>
      <c r="F81" s="36"/>
      <c r="G81" s="36"/>
      <c r="H81" s="36"/>
      <c r="I81" s="127"/>
      <c r="J81" s="36"/>
      <c r="K81" s="36"/>
      <c r="L81" s="40"/>
    </row>
    <row r="82" s="9" customFormat="1" ht="29.28" customHeight="1">
      <c r="B82" s="175"/>
      <c r="C82" s="176" t="s">
        <v>98</v>
      </c>
      <c r="D82" s="177" t="s">
        <v>57</v>
      </c>
      <c r="E82" s="177" t="s">
        <v>53</v>
      </c>
      <c r="F82" s="177" t="s">
        <v>54</v>
      </c>
      <c r="G82" s="177" t="s">
        <v>99</v>
      </c>
      <c r="H82" s="177" t="s">
        <v>100</v>
      </c>
      <c r="I82" s="178" t="s">
        <v>101</v>
      </c>
      <c r="J82" s="177" t="s">
        <v>91</v>
      </c>
      <c r="K82" s="179" t="s">
        <v>102</v>
      </c>
      <c r="L82" s="180"/>
      <c r="M82" s="84" t="s">
        <v>19</v>
      </c>
      <c r="N82" s="85" t="s">
        <v>42</v>
      </c>
      <c r="O82" s="85" t="s">
        <v>103</v>
      </c>
      <c r="P82" s="85" t="s">
        <v>104</v>
      </c>
      <c r="Q82" s="85" t="s">
        <v>105</v>
      </c>
      <c r="R82" s="85" t="s">
        <v>106</v>
      </c>
      <c r="S82" s="85" t="s">
        <v>107</v>
      </c>
      <c r="T82" s="86" t="s">
        <v>108</v>
      </c>
    </row>
    <row r="83" s="1" customFormat="1" ht="22.8" customHeight="1">
      <c r="B83" s="35"/>
      <c r="C83" s="91" t="s">
        <v>109</v>
      </c>
      <c r="D83" s="36"/>
      <c r="E83" s="36"/>
      <c r="F83" s="36"/>
      <c r="G83" s="36"/>
      <c r="H83" s="36"/>
      <c r="I83" s="127"/>
      <c r="J83" s="181">
        <f>BK83</f>
        <v>0</v>
      </c>
      <c r="K83" s="36"/>
      <c r="L83" s="40"/>
      <c r="M83" s="87"/>
      <c r="N83" s="88"/>
      <c r="O83" s="88"/>
      <c r="P83" s="182">
        <f>P84</f>
        <v>0</v>
      </c>
      <c r="Q83" s="88"/>
      <c r="R83" s="182">
        <f>R84</f>
        <v>1.8394200000000003</v>
      </c>
      <c r="S83" s="88"/>
      <c r="T83" s="183">
        <f>T84</f>
        <v>0.96992999999999996</v>
      </c>
      <c r="AT83" s="14" t="s">
        <v>71</v>
      </c>
      <c r="AU83" s="14" t="s">
        <v>92</v>
      </c>
      <c r="BK83" s="184">
        <f>BK84</f>
        <v>0</v>
      </c>
    </row>
    <row r="84" s="10" customFormat="1" ht="25.92" customHeight="1">
      <c r="B84" s="185"/>
      <c r="C84" s="186"/>
      <c r="D84" s="187" t="s">
        <v>71</v>
      </c>
      <c r="E84" s="188" t="s">
        <v>110</v>
      </c>
      <c r="F84" s="188" t="s">
        <v>111</v>
      </c>
      <c r="G84" s="186"/>
      <c r="H84" s="186"/>
      <c r="I84" s="189"/>
      <c r="J84" s="190">
        <f>BK84</f>
        <v>0</v>
      </c>
      <c r="K84" s="186"/>
      <c r="L84" s="191"/>
      <c r="M84" s="192"/>
      <c r="N84" s="193"/>
      <c r="O84" s="193"/>
      <c r="P84" s="194">
        <f>P85+P106+P150</f>
        <v>0</v>
      </c>
      <c r="Q84" s="193"/>
      <c r="R84" s="194">
        <f>R85+R106+R150</f>
        <v>1.8394200000000003</v>
      </c>
      <c r="S84" s="193"/>
      <c r="T84" s="195">
        <f>T85+T106+T150</f>
        <v>0.96992999999999996</v>
      </c>
      <c r="AR84" s="196" t="s">
        <v>82</v>
      </c>
      <c r="AT84" s="197" t="s">
        <v>71</v>
      </c>
      <c r="AU84" s="197" t="s">
        <v>72</v>
      </c>
      <c r="AY84" s="196" t="s">
        <v>112</v>
      </c>
      <c r="BK84" s="198">
        <f>BK85+BK106+BK150</f>
        <v>0</v>
      </c>
    </row>
    <row r="85" s="10" customFormat="1" ht="22.8" customHeight="1">
      <c r="B85" s="185"/>
      <c r="C85" s="186"/>
      <c r="D85" s="187" t="s">
        <v>71</v>
      </c>
      <c r="E85" s="199" t="s">
        <v>113</v>
      </c>
      <c r="F85" s="199" t="s">
        <v>114</v>
      </c>
      <c r="G85" s="186"/>
      <c r="H85" s="186"/>
      <c r="I85" s="189"/>
      <c r="J85" s="200">
        <f>BK85</f>
        <v>0</v>
      </c>
      <c r="K85" s="186"/>
      <c r="L85" s="191"/>
      <c r="M85" s="192"/>
      <c r="N85" s="193"/>
      <c r="O85" s="193"/>
      <c r="P85" s="194">
        <f>SUM(P86:P105)</f>
        <v>0</v>
      </c>
      <c r="Q85" s="193"/>
      <c r="R85" s="194">
        <f>SUM(R86:R105)</f>
        <v>0.19618000000000002</v>
      </c>
      <c r="S85" s="193"/>
      <c r="T85" s="195">
        <f>SUM(T86:T105)</f>
        <v>0.88635999999999993</v>
      </c>
      <c r="AR85" s="196" t="s">
        <v>82</v>
      </c>
      <c r="AT85" s="197" t="s">
        <v>71</v>
      </c>
      <c r="AU85" s="197" t="s">
        <v>80</v>
      </c>
      <c r="AY85" s="196" t="s">
        <v>112</v>
      </c>
      <c r="BK85" s="198">
        <f>SUM(BK86:BK105)</f>
        <v>0</v>
      </c>
    </row>
    <row r="86" s="1" customFormat="1" ht="22.5" customHeight="1">
      <c r="B86" s="35"/>
      <c r="C86" s="201" t="s">
        <v>80</v>
      </c>
      <c r="D86" s="201" t="s">
        <v>115</v>
      </c>
      <c r="E86" s="202" t="s">
        <v>116</v>
      </c>
      <c r="F86" s="203" t="s">
        <v>117</v>
      </c>
      <c r="G86" s="204" t="s">
        <v>118</v>
      </c>
      <c r="H86" s="205">
        <v>146</v>
      </c>
      <c r="I86" s="206"/>
      <c r="J86" s="207">
        <f>ROUND(I86*H86,2)</f>
        <v>0</v>
      </c>
      <c r="K86" s="203" t="s">
        <v>119</v>
      </c>
      <c r="L86" s="40"/>
      <c r="M86" s="208" t="s">
        <v>19</v>
      </c>
      <c r="N86" s="209" t="s">
        <v>43</v>
      </c>
      <c r="O86" s="76"/>
      <c r="P86" s="210">
        <f>O86*H86</f>
        <v>0</v>
      </c>
      <c r="Q86" s="210">
        <v>0</v>
      </c>
      <c r="R86" s="210">
        <f>Q86*H86</f>
        <v>0</v>
      </c>
      <c r="S86" s="210">
        <v>0.0055799999999999999</v>
      </c>
      <c r="T86" s="211">
        <f>S86*H86</f>
        <v>0.81467999999999996</v>
      </c>
      <c r="AR86" s="14" t="s">
        <v>120</v>
      </c>
      <c r="AT86" s="14" t="s">
        <v>115</v>
      </c>
      <c r="AU86" s="14" t="s">
        <v>82</v>
      </c>
      <c r="AY86" s="14" t="s">
        <v>112</v>
      </c>
      <c r="BE86" s="212">
        <f>IF(N86="základní",J86,0)</f>
        <v>0</v>
      </c>
      <c r="BF86" s="212">
        <f>IF(N86="snížená",J86,0)</f>
        <v>0</v>
      </c>
      <c r="BG86" s="212">
        <f>IF(N86="zákl. přenesená",J86,0)</f>
        <v>0</v>
      </c>
      <c r="BH86" s="212">
        <f>IF(N86="sníž. přenesená",J86,0)</f>
        <v>0</v>
      </c>
      <c r="BI86" s="212">
        <f>IF(N86="nulová",J86,0)</f>
        <v>0</v>
      </c>
      <c r="BJ86" s="14" t="s">
        <v>80</v>
      </c>
      <c r="BK86" s="212">
        <f>ROUND(I86*H86,2)</f>
        <v>0</v>
      </c>
      <c r="BL86" s="14" t="s">
        <v>120</v>
      </c>
      <c r="BM86" s="14" t="s">
        <v>340</v>
      </c>
    </row>
    <row r="87" s="11" customFormat="1">
      <c r="B87" s="213"/>
      <c r="C87" s="214"/>
      <c r="D87" s="215" t="s">
        <v>122</v>
      </c>
      <c r="E87" s="216" t="s">
        <v>19</v>
      </c>
      <c r="F87" s="217" t="s">
        <v>341</v>
      </c>
      <c r="G87" s="214"/>
      <c r="H87" s="218">
        <v>146</v>
      </c>
      <c r="I87" s="219"/>
      <c r="J87" s="214"/>
      <c r="K87" s="214"/>
      <c r="L87" s="220"/>
      <c r="M87" s="221"/>
      <c r="N87" s="222"/>
      <c r="O87" s="222"/>
      <c r="P87" s="222"/>
      <c r="Q87" s="222"/>
      <c r="R87" s="222"/>
      <c r="S87" s="222"/>
      <c r="T87" s="223"/>
      <c r="AT87" s="224" t="s">
        <v>122</v>
      </c>
      <c r="AU87" s="224" t="s">
        <v>82</v>
      </c>
      <c r="AV87" s="11" t="s">
        <v>82</v>
      </c>
      <c r="AW87" s="11" t="s">
        <v>33</v>
      </c>
      <c r="AX87" s="11" t="s">
        <v>80</v>
      </c>
      <c r="AY87" s="224" t="s">
        <v>112</v>
      </c>
    </row>
    <row r="88" s="1" customFormat="1" ht="22.5" customHeight="1">
      <c r="B88" s="35"/>
      <c r="C88" s="201" t="s">
        <v>82</v>
      </c>
      <c r="D88" s="201" t="s">
        <v>115</v>
      </c>
      <c r="E88" s="202" t="s">
        <v>342</v>
      </c>
      <c r="F88" s="203" t="s">
        <v>343</v>
      </c>
      <c r="G88" s="204" t="s">
        <v>118</v>
      </c>
      <c r="H88" s="205">
        <v>128</v>
      </c>
      <c r="I88" s="206"/>
      <c r="J88" s="207">
        <f>ROUND(I88*H88,2)</f>
        <v>0</v>
      </c>
      <c r="K88" s="203" t="s">
        <v>119</v>
      </c>
      <c r="L88" s="40"/>
      <c r="M88" s="208" t="s">
        <v>19</v>
      </c>
      <c r="N88" s="209" t="s">
        <v>43</v>
      </c>
      <c r="O88" s="76"/>
      <c r="P88" s="210">
        <f>O88*H88</f>
        <v>0</v>
      </c>
      <c r="Q88" s="210">
        <v>0</v>
      </c>
      <c r="R88" s="210">
        <f>Q88*H88</f>
        <v>0</v>
      </c>
      <c r="S88" s="210">
        <v>0.00055999999999999995</v>
      </c>
      <c r="T88" s="211">
        <f>S88*H88</f>
        <v>0.071679999999999994</v>
      </c>
      <c r="AR88" s="14" t="s">
        <v>120</v>
      </c>
      <c r="AT88" s="14" t="s">
        <v>115</v>
      </c>
      <c r="AU88" s="14" t="s">
        <v>82</v>
      </c>
      <c r="AY88" s="14" t="s">
        <v>112</v>
      </c>
      <c r="BE88" s="212">
        <f>IF(N88="základní",J88,0)</f>
        <v>0</v>
      </c>
      <c r="BF88" s="212">
        <f>IF(N88="snížená",J88,0)</f>
        <v>0</v>
      </c>
      <c r="BG88" s="212">
        <f>IF(N88="zákl. přenesená",J88,0)</f>
        <v>0</v>
      </c>
      <c r="BH88" s="212">
        <f>IF(N88="sníž. přenesená",J88,0)</f>
        <v>0</v>
      </c>
      <c r="BI88" s="212">
        <f>IF(N88="nulová",J88,0)</f>
        <v>0</v>
      </c>
      <c r="BJ88" s="14" t="s">
        <v>80</v>
      </c>
      <c r="BK88" s="212">
        <f>ROUND(I88*H88,2)</f>
        <v>0</v>
      </c>
      <c r="BL88" s="14" t="s">
        <v>120</v>
      </c>
      <c r="BM88" s="14" t="s">
        <v>344</v>
      </c>
    </row>
    <row r="89" s="11" customFormat="1">
      <c r="B89" s="213"/>
      <c r="C89" s="214"/>
      <c r="D89" s="215" t="s">
        <v>122</v>
      </c>
      <c r="E89" s="216" t="s">
        <v>19</v>
      </c>
      <c r="F89" s="217" t="s">
        <v>345</v>
      </c>
      <c r="G89" s="214"/>
      <c r="H89" s="218">
        <v>128</v>
      </c>
      <c r="I89" s="219"/>
      <c r="J89" s="214"/>
      <c r="K89" s="214"/>
      <c r="L89" s="220"/>
      <c r="M89" s="221"/>
      <c r="N89" s="222"/>
      <c r="O89" s="222"/>
      <c r="P89" s="222"/>
      <c r="Q89" s="222"/>
      <c r="R89" s="222"/>
      <c r="S89" s="222"/>
      <c r="T89" s="223"/>
      <c r="AT89" s="224" t="s">
        <v>122</v>
      </c>
      <c r="AU89" s="224" t="s">
        <v>82</v>
      </c>
      <c r="AV89" s="11" t="s">
        <v>82</v>
      </c>
      <c r="AW89" s="11" t="s">
        <v>33</v>
      </c>
      <c r="AX89" s="11" t="s">
        <v>80</v>
      </c>
      <c r="AY89" s="224" t="s">
        <v>112</v>
      </c>
    </row>
    <row r="90" s="1" customFormat="1" ht="22.5" customHeight="1">
      <c r="B90" s="35"/>
      <c r="C90" s="201" t="s">
        <v>128</v>
      </c>
      <c r="D90" s="201" t="s">
        <v>115</v>
      </c>
      <c r="E90" s="202" t="s">
        <v>124</v>
      </c>
      <c r="F90" s="203" t="s">
        <v>125</v>
      </c>
      <c r="G90" s="204" t="s">
        <v>118</v>
      </c>
      <c r="H90" s="205">
        <v>73</v>
      </c>
      <c r="I90" s="206"/>
      <c r="J90" s="207">
        <f>ROUND(I90*H90,2)</f>
        <v>0</v>
      </c>
      <c r="K90" s="203" t="s">
        <v>119</v>
      </c>
      <c r="L90" s="40"/>
      <c r="M90" s="208" t="s">
        <v>19</v>
      </c>
      <c r="N90" s="209" t="s">
        <v>43</v>
      </c>
      <c r="O90" s="76"/>
      <c r="P90" s="210">
        <f>O90*H90</f>
        <v>0</v>
      </c>
      <c r="Q90" s="210">
        <v>0.00019000000000000001</v>
      </c>
      <c r="R90" s="210">
        <f>Q90*H90</f>
        <v>0.01387</v>
      </c>
      <c r="S90" s="210">
        <v>0</v>
      </c>
      <c r="T90" s="211">
        <f>S90*H90</f>
        <v>0</v>
      </c>
      <c r="AR90" s="14" t="s">
        <v>120</v>
      </c>
      <c r="AT90" s="14" t="s">
        <v>115</v>
      </c>
      <c r="AU90" s="14" t="s">
        <v>82</v>
      </c>
      <c r="AY90" s="14" t="s">
        <v>112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14" t="s">
        <v>80</v>
      </c>
      <c r="BK90" s="212">
        <f>ROUND(I90*H90,2)</f>
        <v>0</v>
      </c>
      <c r="BL90" s="14" t="s">
        <v>120</v>
      </c>
      <c r="BM90" s="14" t="s">
        <v>346</v>
      </c>
    </row>
    <row r="91" s="11" customFormat="1">
      <c r="B91" s="213"/>
      <c r="C91" s="214"/>
      <c r="D91" s="215" t="s">
        <v>122</v>
      </c>
      <c r="E91" s="216" t="s">
        <v>19</v>
      </c>
      <c r="F91" s="217" t="s">
        <v>347</v>
      </c>
      <c r="G91" s="214"/>
      <c r="H91" s="218">
        <v>73</v>
      </c>
      <c r="I91" s="219"/>
      <c r="J91" s="214"/>
      <c r="K91" s="214"/>
      <c r="L91" s="220"/>
      <c r="M91" s="221"/>
      <c r="N91" s="222"/>
      <c r="O91" s="222"/>
      <c r="P91" s="222"/>
      <c r="Q91" s="222"/>
      <c r="R91" s="222"/>
      <c r="S91" s="222"/>
      <c r="T91" s="223"/>
      <c r="AT91" s="224" t="s">
        <v>122</v>
      </c>
      <c r="AU91" s="224" t="s">
        <v>82</v>
      </c>
      <c r="AV91" s="11" t="s">
        <v>82</v>
      </c>
      <c r="AW91" s="11" t="s">
        <v>33</v>
      </c>
      <c r="AX91" s="11" t="s">
        <v>80</v>
      </c>
      <c r="AY91" s="224" t="s">
        <v>112</v>
      </c>
    </row>
    <row r="92" s="1" customFormat="1" ht="16.5" customHeight="1">
      <c r="B92" s="35"/>
      <c r="C92" s="225" t="s">
        <v>134</v>
      </c>
      <c r="D92" s="225" t="s">
        <v>129</v>
      </c>
      <c r="E92" s="226" t="s">
        <v>135</v>
      </c>
      <c r="F92" s="227" t="s">
        <v>136</v>
      </c>
      <c r="G92" s="228" t="s">
        <v>118</v>
      </c>
      <c r="H92" s="229">
        <v>33</v>
      </c>
      <c r="I92" s="230"/>
      <c r="J92" s="231">
        <f>ROUND(I92*H92,2)</f>
        <v>0</v>
      </c>
      <c r="K92" s="227" t="s">
        <v>119</v>
      </c>
      <c r="L92" s="232"/>
      <c r="M92" s="233" t="s">
        <v>19</v>
      </c>
      <c r="N92" s="234" t="s">
        <v>43</v>
      </c>
      <c r="O92" s="76"/>
      <c r="P92" s="210">
        <f>O92*H92</f>
        <v>0</v>
      </c>
      <c r="Q92" s="210">
        <v>0.00072000000000000005</v>
      </c>
      <c r="R92" s="210">
        <f>Q92*H92</f>
        <v>0.02376</v>
      </c>
      <c r="S92" s="210">
        <v>0</v>
      </c>
      <c r="T92" s="211">
        <f>S92*H92</f>
        <v>0</v>
      </c>
      <c r="AR92" s="14" t="s">
        <v>132</v>
      </c>
      <c r="AT92" s="14" t="s">
        <v>129</v>
      </c>
      <c r="AU92" s="14" t="s">
        <v>82</v>
      </c>
      <c r="AY92" s="14" t="s">
        <v>112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4" t="s">
        <v>80</v>
      </c>
      <c r="BK92" s="212">
        <f>ROUND(I92*H92,2)</f>
        <v>0</v>
      </c>
      <c r="BL92" s="14" t="s">
        <v>120</v>
      </c>
      <c r="BM92" s="14" t="s">
        <v>348</v>
      </c>
    </row>
    <row r="93" s="1" customFormat="1" ht="16.5" customHeight="1">
      <c r="B93" s="35"/>
      <c r="C93" s="225" t="s">
        <v>139</v>
      </c>
      <c r="D93" s="225" t="s">
        <v>129</v>
      </c>
      <c r="E93" s="226" t="s">
        <v>140</v>
      </c>
      <c r="F93" s="227" t="s">
        <v>141</v>
      </c>
      <c r="G93" s="228" t="s">
        <v>118</v>
      </c>
      <c r="H93" s="229">
        <v>40</v>
      </c>
      <c r="I93" s="230"/>
      <c r="J93" s="231">
        <f>ROUND(I93*H93,2)</f>
        <v>0</v>
      </c>
      <c r="K93" s="227" t="s">
        <v>119</v>
      </c>
      <c r="L93" s="232"/>
      <c r="M93" s="233" t="s">
        <v>19</v>
      </c>
      <c r="N93" s="234" t="s">
        <v>43</v>
      </c>
      <c r="O93" s="76"/>
      <c r="P93" s="210">
        <f>O93*H93</f>
        <v>0</v>
      </c>
      <c r="Q93" s="210">
        <v>0.00083000000000000001</v>
      </c>
      <c r="R93" s="210">
        <f>Q93*H93</f>
        <v>0.0332</v>
      </c>
      <c r="S93" s="210">
        <v>0</v>
      </c>
      <c r="T93" s="211">
        <f>S93*H93</f>
        <v>0</v>
      </c>
      <c r="AR93" s="14" t="s">
        <v>132</v>
      </c>
      <c r="AT93" s="14" t="s">
        <v>129</v>
      </c>
      <c r="AU93" s="14" t="s">
        <v>82</v>
      </c>
      <c r="AY93" s="14" t="s">
        <v>112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14" t="s">
        <v>80</v>
      </c>
      <c r="BK93" s="212">
        <f>ROUND(I93*H93,2)</f>
        <v>0</v>
      </c>
      <c r="BL93" s="14" t="s">
        <v>120</v>
      </c>
      <c r="BM93" s="14" t="s">
        <v>349</v>
      </c>
    </row>
    <row r="94" s="1" customFormat="1" ht="22.5" customHeight="1">
      <c r="B94" s="35"/>
      <c r="C94" s="201" t="s">
        <v>144</v>
      </c>
      <c r="D94" s="201" t="s">
        <v>115</v>
      </c>
      <c r="E94" s="202" t="s">
        <v>145</v>
      </c>
      <c r="F94" s="203" t="s">
        <v>146</v>
      </c>
      <c r="G94" s="204" t="s">
        <v>118</v>
      </c>
      <c r="H94" s="205">
        <v>73</v>
      </c>
      <c r="I94" s="206"/>
      <c r="J94" s="207">
        <f>ROUND(I94*H94,2)</f>
        <v>0</v>
      </c>
      <c r="K94" s="203" t="s">
        <v>119</v>
      </c>
      <c r="L94" s="40"/>
      <c r="M94" s="208" t="s">
        <v>19</v>
      </c>
      <c r="N94" s="209" t="s">
        <v>43</v>
      </c>
      <c r="O94" s="76"/>
      <c r="P94" s="210">
        <f>O94*H94</f>
        <v>0</v>
      </c>
      <c r="Q94" s="210">
        <v>0.00027</v>
      </c>
      <c r="R94" s="210">
        <f>Q94*H94</f>
        <v>0.019710000000000002</v>
      </c>
      <c r="S94" s="210">
        <v>0</v>
      </c>
      <c r="T94" s="211">
        <f>S94*H94</f>
        <v>0</v>
      </c>
      <c r="AR94" s="14" t="s">
        <v>120</v>
      </c>
      <c r="AT94" s="14" t="s">
        <v>115</v>
      </c>
      <c r="AU94" s="14" t="s">
        <v>82</v>
      </c>
      <c r="AY94" s="14" t="s">
        <v>112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4" t="s">
        <v>80</v>
      </c>
      <c r="BK94" s="212">
        <f>ROUND(I94*H94,2)</f>
        <v>0</v>
      </c>
      <c r="BL94" s="14" t="s">
        <v>120</v>
      </c>
      <c r="BM94" s="14" t="s">
        <v>350</v>
      </c>
    </row>
    <row r="95" s="11" customFormat="1">
      <c r="B95" s="213"/>
      <c r="C95" s="214"/>
      <c r="D95" s="215" t="s">
        <v>122</v>
      </c>
      <c r="E95" s="216" t="s">
        <v>19</v>
      </c>
      <c r="F95" s="217" t="s">
        <v>347</v>
      </c>
      <c r="G95" s="214"/>
      <c r="H95" s="218">
        <v>73</v>
      </c>
      <c r="I95" s="219"/>
      <c r="J95" s="214"/>
      <c r="K95" s="214"/>
      <c r="L95" s="220"/>
      <c r="M95" s="221"/>
      <c r="N95" s="222"/>
      <c r="O95" s="222"/>
      <c r="P95" s="222"/>
      <c r="Q95" s="222"/>
      <c r="R95" s="222"/>
      <c r="S95" s="222"/>
      <c r="T95" s="223"/>
      <c r="AT95" s="224" t="s">
        <v>122</v>
      </c>
      <c r="AU95" s="224" t="s">
        <v>82</v>
      </c>
      <c r="AV95" s="11" t="s">
        <v>82</v>
      </c>
      <c r="AW95" s="11" t="s">
        <v>33</v>
      </c>
      <c r="AX95" s="11" t="s">
        <v>80</v>
      </c>
      <c r="AY95" s="224" t="s">
        <v>112</v>
      </c>
    </row>
    <row r="96" s="1" customFormat="1" ht="16.5" customHeight="1">
      <c r="B96" s="35"/>
      <c r="C96" s="225" t="s">
        <v>149</v>
      </c>
      <c r="D96" s="225" t="s">
        <v>129</v>
      </c>
      <c r="E96" s="226" t="s">
        <v>150</v>
      </c>
      <c r="F96" s="227" t="s">
        <v>151</v>
      </c>
      <c r="G96" s="228" t="s">
        <v>118</v>
      </c>
      <c r="H96" s="229">
        <v>33</v>
      </c>
      <c r="I96" s="230"/>
      <c r="J96" s="231">
        <f>ROUND(I96*H96,2)</f>
        <v>0</v>
      </c>
      <c r="K96" s="227" t="s">
        <v>119</v>
      </c>
      <c r="L96" s="232"/>
      <c r="M96" s="233" t="s">
        <v>19</v>
      </c>
      <c r="N96" s="234" t="s">
        <v>43</v>
      </c>
      <c r="O96" s="76"/>
      <c r="P96" s="210">
        <f>O96*H96</f>
        <v>0</v>
      </c>
      <c r="Q96" s="210">
        <v>0.00088000000000000003</v>
      </c>
      <c r="R96" s="210">
        <f>Q96*H96</f>
        <v>0.02904</v>
      </c>
      <c r="S96" s="210">
        <v>0</v>
      </c>
      <c r="T96" s="211">
        <f>S96*H96</f>
        <v>0</v>
      </c>
      <c r="AR96" s="14" t="s">
        <v>132</v>
      </c>
      <c r="AT96" s="14" t="s">
        <v>129</v>
      </c>
      <c r="AU96" s="14" t="s">
        <v>82</v>
      </c>
      <c r="AY96" s="14" t="s">
        <v>112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14" t="s">
        <v>80</v>
      </c>
      <c r="BK96" s="212">
        <f>ROUND(I96*H96,2)</f>
        <v>0</v>
      </c>
      <c r="BL96" s="14" t="s">
        <v>120</v>
      </c>
      <c r="BM96" s="14" t="s">
        <v>351</v>
      </c>
    </row>
    <row r="97" s="1" customFormat="1" ht="16.5" customHeight="1">
      <c r="B97" s="35"/>
      <c r="C97" s="225" t="s">
        <v>154</v>
      </c>
      <c r="D97" s="225" t="s">
        <v>129</v>
      </c>
      <c r="E97" s="226" t="s">
        <v>155</v>
      </c>
      <c r="F97" s="227" t="s">
        <v>156</v>
      </c>
      <c r="G97" s="228" t="s">
        <v>118</v>
      </c>
      <c r="H97" s="229">
        <v>40</v>
      </c>
      <c r="I97" s="230"/>
      <c r="J97" s="231">
        <f>ROUND(I97*H97,2)</f>
        <v>0</v>
      </c>
      <c r="K97" s="227" t="s">
        <v>119</v>
      </c>
      <c r="L97" s="232"/>
      <c r="M97" s="233" t="s">
        <v>19</v>
      </c>
      <c r="N97" s="234" t="s">
        <v>43</v>
      </c>
      <c r="O97" s="76"/>
      <c r="P97" s="210">
        <f>O97*H97</f>
        <v>0</v>
      </c>
      <c r="Q97" s="210">
        <v>0.0010200000000000001</v>
      </c>
      <c r="R97" s="210">
        <f>Q97*H97</f>
        <v>0.040800000000000003</v>
      </c>
      <c r="S97" s="210">
        <v>0</v>
      </c>
      <c r="T97" s="211">
        <f>S97*H97</f>
        <v>0</v>
      </c>
      <c r="AR97" s="14" t="s">
        <v>132</v>
      </c>
      <c r="AT97" s="14" t="s">
        <v>129</v>
      </c>
      <c r="AU97" s="14" t="s">
        <v>82</v>
      </c>
      <c r="AY97" s="14" t="s">
        <v>112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4" t="s">
        <v>80</v>
      </c>
      <c r="BK97" s="212">
        <f>ROUND(I97*H97,2)</f>
        <v>0</v>
      </c>
      <c r="BL97" s="14" t="s">
        <v>120</v>
      </c>
      <c r="BM97" s="14" t="s">
        <v>352</v>
      </c>
    </row>
    <row r="98" s="1" customFormat="1" ht="16.5" customHeight="1">
      <c r="B98" s="35"/>
      <c r="C98" s="225" t="s">
        <v>159</v>
      </c>
      <c r="D98" s="225" t="s">
        <v>129</v>
      </c>
      <c r="E98" s="226" t="s">
        <v>160</v>
      </c>
      <c r="F98" s="227" t="s">
        <v>161</v>
      </c>
      <c r="G98" s="228" t="s">
        <v>118</v>
      </c>
      <c r="H98" s="229">
        <v>150</v>
      </c>
      <c r="I98" s="230"/>
      <c r="J98" s="231">
        <f>ROUND(I98*H98,2)</f>
        <v>0</v>
      </c>
      <c r="K98" s="227" t="s">
        <v>119</v>
      </c>
      <c r="L98" s="232"/>
      <c r="M98" s="233" t="s">
        <v>19</v>
      </c>
      <c r="N98" s="234" t="s">
        <v>43</v>
      </c>
      <c r="O98" s="76"/>
      <c r="P98" s="210">
        <f>O98*H98</f>
        <v>0</v>
      </c>
      <c r="Q98" s="210">
        <v>9.0000000000000006E-05</v>
      </c>
      <c r="R98" s="210">
        <f>Q98*H98</f>
        <v>0.013500000000000002</v>
      </c>
      <c r="S98" s="210">
        <v>0</v>
      </c>
      <c r="T98" s="211">
        <f>S98*H98</f>
        <v>0</v>
      </c>
      <c r="AR98" s="14" t="s">
        <v>132</v>
      </c>
      <c r="AT98" s="14" t="s">
        <v>129</v>
      </c>
      <c r="AU98" s="14" t="s">
        <v>82</v>
      </c>
      <c r="AY98" s="14" t="s">
        <v>112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14" t="s">
        <v>80</v>
      </c>
      <c r="BK98" s="212">
        <f>ROUND(I98*H98,2)</f>
        <v>0</v>
      </c>
      <c r="BL98" s="14" t="s">
        <v>120</v>
      </c>
      <c r="BM98" s="14" t="s">
        <v>353</v>
      </c>
    </row>
    <row r="99" s="1" customFormat="1" ht="22.5" customHeight="1">
      <c r="B99" s="35"/>
      <c r="C99" s="201" t="s">
        <v>163</v>
      </c>
      <c r="D99" s="201" t="s">
        <v>115</v>
      </c>
      <c r="E99" s="202" t="s">
        <v>354</v>
      </c>
      <c r="F99" s="203" t="s">
        <v>355</v>
      </c>
      <c r="G99" s="204" t="s">
        <v>118</v>
      </c>
      <c r="H99" s="205">
        <v>128</v>
      </c>
      <c r="I99" s="206"/>
      <c r="J99" s="207">
        <f>ROUND(I99*H99,2)</f>
        <v>0</v>
      </c>
      <c r="K99" s="203" t="s">
        <v>356</v>
      </c>
      <c r="L99" s="40"/>
      <c r="M99" s="208" t="s">
        <v>19</v>
      </c>
      <c r="N99" s="209" t="s">
        <v>43</v>
      </c>
      <c r="O99" s="76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AR99" s="14" t="s">
        <v>120</v>
      </c>
      <c r="AT99" s="14" t="s">
        <v>115</v>
      </c>
      <c r="AU99" s="14" t="s">
        <v>82</v>
      </c>
      <c r="AY99" s="14" t="s">
        <v>112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14" t="s">
        <v>80</v>
      </c>
      <c r="BK99" s="212">
        <f>ROUND(I99*H99,2)</f>
        <v>0</v>
      </c>
      <c r="BL99" s="14" t="s">
        <v>120</v>
      </c>
      <c r="BM99" s="14" t="s">
        <v>357</v>
      </c>
    </row>
    <row r="100" s="11" customFormat="1">
      <c r="B100" s="213"/>
      <c r="C100" s="214"/>
      <c r="D100" s="215" t="s">
        <v>122</v>
      </c>
      <c r="E100" s="216" t="s">
        <v>19</v>
      </c>
      <c r="F100" s="217" t="s">
        <v>345</v>
      </c>
      <c r="G100" s="214"/>
      <c r="H100" s="218">
        <v>128</v>
      </c>
      <c r="I100" s="219"/>
      <c r="J100" s="214"/>
      <c r="K100" s="214"/>
      <c r="L100" s="220"/>
      <c r="M100" s="221"/>
      <c r="N100" s="222"/>
      <c r="O100" s="222"/>
      <c r="P100" s="222"/>
      <c r="Q100" s="222"/>
      <c r="R100" s="222"/>
      <c r="S100" s="222"/>
      <c r="T100" s="223"/>
      <c r="AT100" s="224" t="s">
        <v>122</v>
      </c>
      <c r="AU100" s="224" t="s">
        <v>82</v>
      </c>
      <c r="AV100" s="11" t="s">
        <v>82</v>
      </c>
      <c r="AW100" s="11" t="s">
        <v>33</v>
      </c>
      <c r="AX100" s="11" t="s">
        <v>80</v>
      </c>
      <c r="AY100" s="224" t="s">
        <v>112</v>
      </c>
    </row>
    <row r="101" s="1" customFormat="1" ht="16.5" customHeight="1">
      <c r="B101" s="35"/>
      <c r="C101" s="225" t="s">
        <v>170</v>
      </c>
      <c r="D101" s="225" t="s">
        <v>129</v>
      </c>
      <c r="E101" s="226" t="s">
        <v>358</v>
      </c>
      <c r="F101" s="227" t="s">
        <v>359</v>
      </c>
      <c r="G101" s="228" t="s">
        <v>118</v>
      </c>
      <c r="H101" s="229">
        <v>34</v>
      </c>
      <c r="I101" s="230"/>
      <c r="J101" s="231">
        <f>ROUND(I101*H101,2)</f>
        <v>0</v>
      </c>
      <c r="K101" s="227" t="s">
        <v>119</v>
      </c>
      <c r="L101" s="232"/>
      <c r="M101" s="233" t="s">
        <v>19</v>
      </c>
      <c r="N101" s="234" t="s">
        <v>43</v>
      </c>
      <c r="O101" s="76"/>
      <c r="P101" s="210">
        <f>O101*H101</f>
        <v>0</v>
      </c>
      <c r="Q101" s="210">
        <v>0.00016000000000000001</v>
      </c>
      <c r="R101" s="210">
        <f>Q101*H101</f>
        <v>0.0054400000000000004</v>
      </c>
      <c r="S101" s="210">
        <v>0</v>
      </c>
      <c r="T101" s="211">
        <f>S101*H101</f>
        <v>0</v>
      </c>
      <c r="AR101" s="14" t="s">
        <v>132</v>
      </c>
      <c r="AT101" s="14" t="s">
        <v>129</v>
      </c>
      <c r="AU101" s="14" t="s">
        <v>82</v>
      </c>
      <c r="AY101" s="14" t="s">
        <v>112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14" t="s">
        <v>80</v>
      </c>
      <c r="BK101" s="212">
        <f>ROUND(I101*H101,2)</f>
        <v>0</v>
      </c>
      <c r="BL101" s="14" t="s">
        <v>120</v>
      </c>
      <c r="BM101" s="14" t="s">
        <v>360</v>
      </c>
    </row>
    <row r="102" s="1" customFormat="1" ht="16.5" customHeight="1">
      <c r="B102" s="35"/>
      <c r="C102" s="225" t="s">
        <v>175</v>
      </c>
      <c r="D102" s="225" t="s">
        <v>129</v>
      </c>
      <c r="E102" s="226" t="s">
        <v>361</v>
      </c>
      <c r="F102" s="227" t="s">
        <v>362</v>
      </c>
      <c r="G102" s="228" t="s">
        <v>118</v>
      </c>
      <c r="H102" s="229">
        <v>30</v>
      </c>
      <c r="I102" s="230"/>
      <c r="J102" s="231">
        <f>ROUND(I102*H102,2)</f>
        <v>0</v>
      </c>
      <c r="K102" s="227" t="s">
        <v>119</v>
      </c>
      <c r="L102" s="232"/>
      <c r="M102" s="233" t="s">
        <v>19</v>
      </c>
      <c r="N102" s="234" t="s">
        <v>43</v>
      </c>
      <c r="O102" s="76"/>
      <c r="P102" s="210">
        <f>O102*H102</f>
        <v>0</v>
      </c>
      <c r="Q102" s="210">
        <v>0.00018000000000000001</v>
      </c>
      <c r="R102" s="210">
        <f>Q102*H102</f>
        <v>0.0054000000000000003</v>
      </c>
      <c r="S102" s="210">
        <v>0</v>
      </c>
      <c r="T102" s="211">
        <f>S102*H102</f>
        <v>0</v>
      </c>
      <c r="AR102" s="14" t="s">
        <v>132</v>
      </c>
      <c r="AT102" s="14" t="s">
        <v>129</v>
      </c>
      <c r="AU102" s="14" t="s">
        <v>82</v>
      </c>
      <c r="AY102" s="14" t="s">
        <v>112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14" t="s">
        <v>80</v>
      </c>
      <c r="BK102" s="212">
        <f>ROUND(I102*H102,2)</f>
        <v>0</v>
      </c>
      <c r="BL102" s="14" t="s">
        <v>120</v>
      </c>
      <c r="BM102" s="14" t="s">
        <v>363</v>
      </c>
    </row>
    <row r="103" s="1" customFormat="1" ht="16.5" customHeight="1">
      <c r="B103" s="35"/>
      <c r="C103" s="225" t="s">
        <v>179</v>
      </c>
      <c r="D103" s="225" t="s">
        <v>129</v>
      </c>
      <c r="E103" s="226" t="s">
        <v>364</v>
      </c>
      <c r="F103" s="227" t="s">
        <v>365</v>
      </c>
      <c r="G103" s="228" t="s">
        <v>118</v>
      </c>
      <c r="H103" s="229">
        <v>34</v>
      </c>
      <c r="I103" s="230"/>
      <c r="J103" s="231">
        <f>ROUND(I103*H103,2)</f>
        <v>0</v>
      </c>
      <c r="K103" s="227" t="s">
        <v>119</v>
      </c>
      <c r="L103" s="232"/>
      <c r="M103" s="233" t="s">
        <v>19</v>
      </c>
      <c r="N103" s="234" t="s">
        <v>43</v>
      </c>
      <c r="O103" s="76"/>
      <c r="P103" s="210">
        <f>O103*H103</f>
        <v>0</v>
      </c>
      <c r="Q103" s="210">
        <v>9.0000000000000006E-05</v>
      </c>
      <c r="R103" s="210">
        <f>Q103*H103</f>
        <v>0.0030600000000000002</v>
      </c>
      <c r="S103" s="210">
        <v>0</v>
      </c>
      <c r="T103" s="211">
        <f>S103*H103</f>
        <v>0</v>
      </c>
      <c r="AR103" s="14" t="s">
        <v>132</v>
      </c>
      <c r="AT103" s="14" t="s">
        <v>129</v>
      </c>
      <c r="AU103" s="14" t="s">
        <v>82</v>
      </c>
      <c r="AY103" s="14" t="s">
        <v>112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14" t="s">
        <v>80</v>
      </c>
      <c r="BK103" s="212">
        <f>ROUND(I103*H103,2)</f>
        <v>0</v>
      </c>
      <c r="BL103" s="14" t="s">
        <v>120</v>
      </c>
      <c r="BM103" s="14" t="s">
        <v>366</v>
      </c>
    </row>
    <row r="104" s="1" customFormat="1" ht="16.5" customHeight="1">
      <c r="B104" s="35"/>
      <c r="C104" s="225" t="s">
        <v>183</v>
      </c>
      <c r="D104" s="225" t="s">
        <v>129</v>
      </c>
      <c r="E104" s="226" t="s">
        <v>367</v>
      </c>
      <c r="F104" s="227" t="s">
        <v>368</v>
      </c>
      <c r="G104" s="228" t="s">
        <v>118</v>
      </c>
      <c r="H104" s="229">
        <v>30</v>
      </c>
      <c r="I104" s="230"/>
      <c r="J104" s="231">
        <f>ROUND(I104*H104,2)</f>
        <v>0</v>
      </c>
      <c r="K104" s="227" t="s">
        <v>119</v>
      </c>
      <c r="L104" s="232"/>
      <c r="M104" s="233" t="s">
        <v>19</v>
      </c>
      <c r="N104" s="234" t="s">
        <v>43</v>
      </c>
      <c r="O104" s="76"/>
      <c r="P104" s="210">
        <f>O104*H104</f>
        <v>0</v>
      </c>
      <c r="Q104" s="210">
        <v>0.00027999999999999998</v>
      </c>
      <c r="R104" s="210">
        <f>Q104*H104</f>
        <v>0.0083999999999999995</v>
      </c>
      <c r="S104" s="210">
        <v>0</v>
      </c>
      <c r="T104" s="211">
        <f>S104*H104</f>
        <v>0</v>
      </c>
      <c r="AR104" s="14" t="s">
        <v>132</v>
      </c>
      <c r="AT104" s="14" t="s">
        <v>129</v>
      </c>
      <c r="AU104" s="14" t="s">
        <v>82</v>
      </c>
      <c r="AY104" s="14" t="s">
        <v>112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14" t="s">
        <v>80</v>
      </c>
      <c r="BK104" s="212">
        <f>ROUND(I104*H104,2)</f>
        <v>0</v>
      </c>
      <c r="BL104" s="14" t="s">
        <v>120</v>
      </c>
      <c r="BM104" s="14" t="s">
        <v>369</v>
      </c>
    </row>
    <row r="105" s="1" customFormat="1" ht="22.5" customHeight="1">
      <c r="B105" s="35"/>
      <c r="C105" s="201" t="s">
        <v>8</v>
      </c>
      <c r="D105" s="201" t="s">
        <v>115</v>
      </c>
      <c r="E105" s="202" t="s">
        <v>164</v>
      </c>
      <c r="F105" s="203" t="s">
        <v>165</v>
      </c>
      <c r="G105" s="204" t="s">
        <v>166</v>
      </c>
      <c r="H105" s="235"/>
      <c r="I105" s="206"/>
      <c r="J105" s="207">
        <f>ROUND(I105*H105,2)</f>
        <v>0</v>
      </c>
      <c r="K105" s="203" t="s">
        <v>119</v>
      </c>
      <c r="L105" s="40"/>
      <c r="M105" s="208" t="s">
        <v>19</v>
      </c>
      <c r="N105" s="209" t="s">
        <v>43</v>
      </c>
      <c r="O105" s="76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AR105" s="14" t="s">
        <v>120</v>
      </c>
      <c r="AT105" s="14" t="s">
        <v>115</v>
      </c>
      <c r="AU105" s="14" t="s">
        <v>82</v>
      </c>
      <c r="AY105" s="14" t="s">
        <v>112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4" t="s">
        <v>80</v>
      </c>
      <c r="BK105" s="212">
        <f>ROUND(I105*H105,2)</f>
        <v>0</v>
      </c>
      <c r="BL105" s="14" t="s">
        <v>120</v>
      </c>
      <c r="BM105" s="14" t="s">
        <v>370</v>
      </c>
    </row>
    <row r="106" s="10" customFormat="1" ht="22.8" customHeight="1">
      <c r="B106" s="185"/>
      <c r="C106" s="186"/>
      <c r="D106" s="187" t="s">
        <v>71</v>
      </c>
      <c r="E106" s="199" t="s">
        <v>168</v>
      </c>
      <c r="F106" s="199" t="s">
        <v>169</v>
      </c>
      <c r="G106" s="186"/>
      <c r="H106" s="186"/>
      <c r="I106" s="189"/>
      <c r="J106" s="200">
        <f>BK106</f>
        <v>0</v>
      </c>
      <c r="K106" s="186"/>
      <c r="L106" s="191"/>
      <c r="M106" s="192"/>
      <c r="N106" s="193"/>
      <c r="O106" s="193"/>
      <c r="P106" s="194">
        <f>SUM(P107:P149)</f>
        <v>0</v>
      </c>
      <c r="Q106" s="193"/>
      <c r="R106" s="194">
        <f>SUM(R107:R149)</f>
        <v>1.6413400000000002</v>
      </c>
      <c r="S106" s="193"/>
      <c r="T106" s="195">
        <f>SUM(T107:T149)</f>
        <v>0.083570000000000005</v>
      </c>
      <c r="AR106" s="196" t="s">
        <v>82</v>
      </c>
      <c r="AT106" s="197" t="s">
        <v>71</v>
      </c>
      <c r="AU106" s="197" t="s">
        <v>80</v>
      </c>
      <c r="AY106" s="196" t="s">
        <v>112</v>
      </c>
      <c r="BK106" s="198">
        <f>SUM(BK107:BK149)</f>
        <v>0</v>
      </c>
    </row>
    <row r="107" s="1" customFormat="1" ht="16.5" customHeight="1">
      <c r="B107" s="35"/>
      <c r="C107" s="201" t="s">
        <v>120</v>
      </c>
      <c r="D107" s="201" t="s">
        <v>115</v>
      </c>
      <c r="E107" s="202" t="s">
        <v>371</v>
      </c>
      <c r="F107" s="203" t="s">
        <v>372</v>
      </c>
      <c r="G107" s="204" t="s">
        <v>118</v>
      </c>
      <c r="H107" s="205">
        <v>137</v>
      </c>
      <c r="I107" s="206"/>
      <c r="J107" s="207">
        <f>ROUND(I107*H107,2)</f>
        <v>0</v>
      </c>
      <c r="K107" s="203" t="s">
        <v>119</v>
      </c>
      <c r="L107" s="40"/>
      <c r="M107" s="208" t="s">
        <v>19</v>
      </c>
      <c r="N107" s="209" t="s">
        <v>43</v>
      </c>
      <c r="O107" s="76"/>
      <c r="P107" s="210">
        <f>O107*H107</f>
        <v>0</v>
      </c>
      <c r="Q107" s="210">
        <v>0</v>
      </c>
      <c r="R107" s="210">
        <f>Q107*H107</f>
        <v>0</v>
      </c>
      <c r="S107" s="210">
        <v>0.00029</v>
      </c>
      <c r="T107" s="211">
        <f>S107*H107</f>
        <v>0.039730000000000001</v>
      </c>
      <c r="AR107" s="14" t="s">
        <v>120</v>
      </c>
      <c r="AT107" s="14" t="s">
        <v>115</v>
      </c>
      <c r="AU107" s="14" t="s">
        <v>82</v>
      </c>
      <c r="AY107" s="14" t="s">
        <v>112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14" t="s">
        <v>80</v>
      </c>
      <c r="BK107" s="212">
        <f>ROUND(I107*H107,2)</f>
        <v>0</v>
      </c>
      <c r="BL107" s="14" t="s">
        <v>120</v>
      </c>
      <c r="BM107" s="14" t="s">
        <v>373</v>
      </c>
    </row>
    <row r="108" s="11" customFormat="1">
      <c r="B108" s="213"/>
      <c r="C108" s="214"/>
      <c r="D108" s="215" t="s">
        <v>122</v>
      </c>
      <c r="E108" s="216" t="s">
        <v>19</v>
      </c>
      <c r="F108" s="217" t="s">
        <v>374</v>
      </c>
      <c r="G108" s="214"/>
      <c r="H108" s="218">
        <v>137</v>
      </c>
      <c r="I108" s="219"/>
      <c r="J108" s="214"/>
      <c r="K108" s="214"/>
      <c r="L108" s="220"/>
      <c r="M108" s="221"/>
      <c r="N108" s="222"/>
      <c r="O108" s="222"/>
      <c r="P108" s="222"/>
      <c r="Q108" s="222"/>
      <c r="R108" s="222"/>
      <c r="S108" s="222"/>
      <c r="T108" s="223"/>
      <c r="AT108" s="224" t="s">
        <v>122</v>
      </c>
      <c r="AU108" s="224" t="s">
        <v>82</v>
      </c>
      <c r="AV108" s="11" t="s">
        <v>82</v>
      </c>
      <c r="AW108" s="11" t="s">
        <v>33</v>
      </c>
      <c r="AX108" s="11" t="s">
        <v>80</v>
      </c>
      <c r="AY108" s="224" t="s">
        <v>112</v>
      </c>
    </row>
    <row r="109" s="1" customFormat="1" ht="16.5" customHeight="1">
      <c r="B109" s="35"/>
      <c r="C109" s="201" t="s">
        <v>194</v>
      </c>
      <c r="D109" s="201" t="s">
        <v>115</v>
      </c>
      <c r="E109" s="202" t="s">
        <v>375</v>
      </c>
      <c r="F109" s="203" t="s">
        <v>376</v>
      </c>
      <c r="G109" s="204" t="s">
        <v>118</v>
      </c>
      <c r="H109" s="205">
        <v>137</v>
      </c>
      <c r="I109" s="206"/>
      <c r="J109" s="207">
        <f>ROUND(I109*H109,2)</f>
        <v>0</v>
      </c>
      <c r="K109" s="203" t="s">
        <v>119</v>
      </c>
      <c r="L109" s="40"/>
      <c r="M109" s="208" t="s">
        <v>19</v>
      </c>
      <c r="N109" s="209" t="s">
        <v>43</v>
      </c>
      <c r="O109" s="76"/>
      <c r="P109" s="210">
        <f>O109*H109</f>
        <v>0</v>
      </c>
      <c r="Q109" s="210">
        <v>0</v>
      </c>
      <c r="R109" s="210">
        <f>Q109*H109</f>
        <v>0</v>
      </c>
      <c r="S109" s="210">
        <v>0.00032000000000000003</v>
      </c>
      <c r="T109" s="211">
        <f>S109*H109</f>
        <v>0.043840000000000004</v>
      </c>
      <c r="AR109" s="14" t="s">
        <v>120</v>
      </c>
      <c r="AT109" s="14" t="s">
        <v>115</v>
      </c>
      <c r="AU109" s="14" t="s">
        <v>82</v>
      </c>
      <c r="AY109" s="14" t="s">
        <v>112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14" t="s">
        <v>80</v>
      </c>
      <c r="BK109" s="212">
        <f>ROUND(I109*H109,2)</f>
        <v>0</v>
      </c>
      <c r="BL109" s="14" t="s">
        <v>120</v>
      </c>
      <c r="BM109" s="14" t="s">
        <v>377</v>
      </c>
    </row>
    <row r="110" s="11" customFormat="1">
      <c r="B110" s="213"/>
      <c r="C110" s="214"/>
      <c r="D110" s="215" t="s">
        <v>122</v>
      </c>
      <c r="E110" s="216" t="s">
        <v>19</v>
      </c>
      <c r="F110" s="217" t="s">
        <v>378</v>
      </c>
      <c r="G110" s="214"/>
      <c r="H110" s="218">
        <v>137</v>
      </c>
      <c r="I110" s="219"/>
      <c r="J110" s="214"/>
      <c r="K110" s="214"/>
      <c r="L110" s="220"/>
      <c r="M110" s="221"/>
      <c r="N110" s="222"/>
      <c r="O110" s="222"/>
      <c r="P110" s="222"/>
      <c r="Q110" s="222"/>
      <c r="R110" s="222"/>
      <c r="S110" s="222"/>
      <c r="T110" s="223"/>
      <c r="AT110" s="224" t="s">
        <v>122</v>
      </c>
      <c r="AU110" s="224" t="s">
        <v>82</v>
      </c>
      <c r="AV110" s="11" t="s">
        <v>82</v>
      </c>
      <c r="AW110" s="11" t="s">
        <v>33</v>
      </c>
      <c r="AX110" s="11" t="s">
        <v>80</v>
      </c>
      <c r="AY110" s="224" t="s">
        <v>112</v>
      </c>
    </row>
    <row r="111" s="1" customFormat="1" ht="16.5" customHeight="1">
      <c r="B111" s="35"/>
      <c r="C111" s="201" t="s">
        <v>198</v>
      </c>
      <c r="D111" s="201" t="s">
        <v>115</v>
      </c>
      <c r="E111" s="202" t="s">
        <v>379</v>
      </c>
      <c r="F111" s="203" t="s">
        <v>380</v>
      </c>
      <c r="G111" s="204" t="s">
        <v>186</v>
      </c>
      <c r="H111" s="205">
        <v>2</v>
      </c>
      <c r="I111" s="206"/>
      <c r="J111" s="207">
        <f>ROUND(I111*H111,2)</f>
        <v>0</v>
      </c>
      <c r="K111" s="203" t="s">
        <v>119</v>
      </c>
      <c r="L111" s="40"/>
      <c r="M111" s="208" t="s">
        <v>19</v>
      </c>
      <c r="N111" s="209" t="s">
        <v>43</v>
      </c>
      <c r="O111" s="76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AR111" s="14" t="s">
        <v>120</v>
      </c>
      <c r="AT111" s="14" t="s">
        <v>115</v>
      </c>
      <c r="AU111" s="14" t="s">
        <v>82</v>
      </c>
      <c r="AY111" s="14" t="s">
        <v>112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14" t="s">
        <v>80</v>
      </c>
      <c r="BK111" s="212">
        <f>ROUND(I111*H111,2)</f>
        <v>0</v>
      </c>
      <c r="BL111" s="14" t="s">
        <v>120</v>
      </c>
      <c r="BM111" s="14" t="s">
        <v>381</v>
      </c>
    </row>
    <row r="112" s="1" customFormat="1" ht="16.5" customHeight="1">
      <c r="B112" s="35"/>
      <c r="C112" s="201" t="s">
        <v>202</v>
      </c>
      <c r="D112" s="201" t="s">
        <v>115</v>
      </c>
      <c r="E112" s="202" t="s">
        <v>382</v>
      </c>
      <c r="F112" s="203" t="s">
        <v>383</v>
      </c>
      <c r="G112" s="204" t="s">
        <v>186</v>
      </c>
      <c r="H112" s="205">
        <v>2</v>
      </c>
      <c r="I112" s="206"/>
      <c r="J112" s="207">
        <f>ROUND(I112*H112,2)</f>
        <v>0</v>
      </c>
      <c r="K112" s="203" t="s">
        <v>119</v>
      </c>
      <c r="L112" s="40"/>
      <c r="M112" s="208" t="s">
        <v>19</v>
      </c>
      <c r="N112" s="209" t="s">
        <v>43</v>
      </c>
      <c r="O112" s="76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AR112" s="14" t="s">
        <v>120</v>
      </c>
      <c r="AT112" s="14" t="s">
        <v>115</v>
      </c>
      <c r="AU112" s="14" t="s">
        <v>82</v>
      </c>
      <c r="AY112" s="14" t="s">
        <v>112</v>
      </c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14" t="s">
        <v>80</v>
      </c>
      <c r="BK112" s="212">
        <f>ROUND(I112*H112,2)</f>
        <v>0</v>
      </c>
      <c r="BL112" s="14" t="s">
        <v>120</v>
      </c>
      <c r="BM112" s="14" t="s">
        <v>384</v>
      </c>
    </row>
    <row r="113" s="1" customFormat="1" ht="16.5" customHeight="1">
      <c r="B113" s="35"/>
      <c r="C113" s="201" t="s">
        <v>206</v>
      </c>
      <c r="D113" s="201" t="s">
        <v>115</v>
      </c>
      <c r="E113" s="202" t="s">
        <v>385</v>
      </c>
      <c r="F113" s="203" t="s">
        <v>386</v>
      </c>
      <c r="G113" s="204" t="s">
        <v>186</v>
      </c>
      <c r="H113" s="205">
        <v>2</v>
      </c>
      <c r="I113" s="206"/>
      <c r="J113" s="207">
        <f>ROUND(I113*H113,2)</f>
        <v>0</v>
      </c>
      <c r="K113" s="203" t="s">
        <v>119</v>
      </c>
      <c r="L113" s="40"/>
      <c r="M113" s="208" t="s">
        <v>19</v>
      </c>
      <c r="N113" s="209" t="s">
        <v>43</v>
      </c>
      <c r="O113" s="76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AR113" s="14" t="s">
        <v>120</v>
      </c>
      <c r="AT113" s="14" t="s">
        <v>115</v>
      </c>
      <c r="AU113" s="14" t="s">
        <v>82</v>
      </c>
      <c r="AY113" s="14" t="s">
        <v>112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14" t="s">
        <v>80</v>
      </c>
      <c r="BK113" s="212">
        <f>ROUND(I113*H113,2)</f>
        <v>0</v>
      </c>
      <c r="BL113" s="14" t="s">
        <v>120</v>
      </c>
      <c r="BM113" s="14" t="s">
        <v>387</v>
      </c>
    </row>
    <row r="114" s="1" customFormat="1" ht="16.5" customHeight="1">
      <c r="B114" s="35"/>
      <c r="C114" s="201" t="s">
        <v>7</v>
      </c>
      <c r="D114" s="201" t="s">
        <v>115</v>
      </c>
      <c r="E114" s="202" t="s">
        <v>388</v>
      </c>
      <c r="F114" s="203" t="s">
        <v>389</v>
      </c>
      <c r="G114" s="204" t="s">
        <v>186</v>
      </c>
      <c r="H114" s="205">
        <v>2</v>
      </c>
      <c r="I114" s="206"/>
      <c r="J114" s="207">
        <f>ROUND(I114*H114,2)</f>
        <v>0</v>
      </c>
      <c r="K114" s="203" t="s">
        <v>119</v>
      </c>
      <c r="L114" s="40"/>
      <c r="M114" s="208" t="s">
        <v>19</v>
      </c>
      <c r="N114" s="209" t="s">
        <v>43</v>
      </c>
      <c r="O114" s="76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AR114" s="14" t="s">
        <v>120</v>
      </c>
      <c r="AT114" s="14" t="s">
        <v>115</v>
      </c>
      <c r="AU114" s="14" t="s">
        <v>82</v>
      </c>
      <c r="AY114" s="14" t="s">
        <v>112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14" t="s">
        <v>80</v>
      </c>
      <c r="BK114" s="212">
        <f>ROUND(I114*H114,2)</f>
        <v>0</v>
      </c>
      <c r="BL114" s="14" t="s">
        <v>120</v>
      </c>
      <c r="BM114" s="14" t="s">
        <v>390</v>
      </c>
    </row>
    <row r="115" s="1" customFormat="1" ht="16.5" customHeight="1">
      <c r="B115" s="35"/>
      <c r="C115" s="201" t="s">
        <v>215</v>
      </c>
      <c r="D115" s="201" t="s">
        <v>115</v>
      </c>
      <c r="E115" s="202" t="s">
        <v>391</v>
      </c>
      <c r="F115" s="203" t="s">
        <v>392</v>
      </c>
      <c r="G115" s="204" t="s">
        <v>186</v>
      </c>
      <c r="H115" s="205">
        <v>4</v>
      </c>
      <c r="I115" s="206"/>
      <c r="J115" s="207">
        <f>ROUND(I115*H115,2)</f>
        <v>0</v>
      </c>
      <c r="K115" s="203" t="s">
        <v>119</v>
      </c>
      <c r="L115" s="40"/>
      <c r="M115" s="208" t="s">
        <v>19</v>
      </c>
      <c r="N115" s="209" t="s">
        <v>43</v>
      </c>
      <c r="O115" s="76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AR115" s="14" t="s">
        <v>120</v>
      </c>
      <c r="AT115" s="14" t="s">
        <v>115</v>
      </c>
      <c r="AU115" s="14" t="s">
        <v>82</v>
      </c>
      <c r="AY115" s="14" t="s">
        <v>112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14" t="s">
        <v>80</v>
      </c>
      <c r="BK115" s="212">
        <f>ROUND(I115*H115,2)</f>
        <v>0</v>
      </c>
      <c r="BL115" s="14" t="s">
        <v>120</v>
      </c>
      <c r="BM115" s="14" t="s">
        <v>393</v>
      </c>
    </row>
    <row r="116" s="11" customFormat="1">
      <c r="B116" s="213"/>
      <c r="C116" s="214"/>
      <c r="D116" s="215" t="s">
        <v>122</v>
      </c>
      <c r="E116" s="216" t="s">
        <v>19</v>
      </c>
      <c r="F116" s="217" t="s">
        <v>394</v>
      </c>
      <c r="G116" s="214"/>
      <c r="H116" s="218">
        <v>4</v>
      </c>
      <c r="I116" s="219"/>
      <c r="J116" s="214"/>
      <c r="K116" s="214"/>
      <c r="L116" s="220"/>
      <c r="M116" s="221"/>
      <c r="N116" s="222"/>
      <c r="O116" s="222"/>
      <c r="P116" s="222"/>
      <c r="Q116" s="222"/>
      <c r="R116" s="222"/>
      <c r="S116" s="222"/>
      <c r="T116" s="223"/>
      <c r="AT116" s="224" t="s">
        <v>122</v>
      </c>
      <c r="AU116" s="224" t="s">
        <v>82</v>
      </c>
      <c r="AV116" s="11" t="s">
        <v>82</v>
      </c>
      <c r="AW116" s="11" t="s">
        <v>33</v>
      </c>
      <c r="AX116" s="11" t="s">
        <v>80</v>
      </c>
      <c r="AY116" s="224" t="s">
        <v>112</v>
      </c>
    </row>
    <row r="117" s="1" customFormat="1" ht="16.5" customHeight="1">
      <c r="B117" s="35"/>
      <c r="C117" s="201" t="s">
        <v>219</v>
      </c>
      <c r="D117" s="201" t="s">
        <v>115</v>
      </c>
      <c r="E117" s="202" t="s">
        <v>395</v>
      </c>
      <c r="F117" s="203" t="s">
        <v>396</v>
      </c>
      <c r="G117" s="204" t="s">
        <v>186</v>
      </c>
      <c r="H117" s="205">
        <v>4</v>
      </c>
      <c r="I117" s="206"/>
      <c r="J117" s="207">
        <f>ROUND(I117*H117,2)</f>
        <v>0</v>
      </c>
      <c r="K117" s="203" t="s">
        <v>119</v>
      </c>
      <c r="L117" s="40"/>
      <c r="M117" s="208" t="s">
        <v>19</v>
      </c>
      <c r="N117" s="209" t="s">
        <v>43</v>
      </c>
      <c r="O117" s="76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AR117" s="14" t="s">
        <v>120</v>
      </c>
      <c r="AT117" s="14" t="s">
        <v>115</v>
      </c>
      <c r="AU117" s="14" t="s">
        <v>82</v>
      </c>
      <c r="AY117" s="14" t="s">
        <v>112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14" t="s">
        <v>80</v>
      </c>
      <c r="BK117" s="212">
        <f>ROUND(I117*H117,2)</f>
        <v>0</v>
      </c>
      <c r="BL117" s="14" t="s">
        <v>120</v>
      </c>
      <c r="BM117" s="14" t="s">
        <v>397</v>
      </c>
    </row>
    <row r="118" s="11" customFormat="1">
      <c r="B118" s="213"/>
      <c r="C118" s="214"/>
      <c r="D118" s="215" t="s">
        <v>122</v>
      </c>
      <c r="E118" s="216" t="s">
        <v>19</v>
      </c>
      <c r="F118" s="217" t="s">
        <v>394</v>
      </c>
      <c r="G118" s="214"/>
      <c r="H118" s="218">
        <v>4</v>
      </c>
      <c r="I118" s="219"/>
      <c r="J118" s="214"/>
      <c r="K118" s="214"/>
      <c r="L118" s="220"/>
      <c r="M118" s="221"/>
      <c r="N118" s="222"/>
      <c r="O118" s="222"/>
      <c r="P118" s="222"/>
      <c r="Q118" s="222"/>
      <c r="R118" s="222"/>
      <c r="S118" s="222"/>
      <c r="T118" s="223"/>
      <c r="AT118" s="224" t="s">
        <v>122</v>
      </c>
      <c r="AU118" s="224" t="s">
        <v>82</v>
      </c>
      <c r="AV118" s="11" t="s">
        <v>82</v>
      </c>
      <c r="AW118" s="11" t="s">
        <v>33</v>
      </c>
      <c r="AX118" s="11" t="s">
        <v>80</v>
      </c>
      <c r="AY118" s="224" t="s">
        <v>112</v>
      </c>
    </row>
    <row r="119" s="1" customFormat="1" ht="16.5" customHeight="1">
      <c r="B119" s="35"/>
      <c r="C119" s="201" t="s">
        <v>223</v>
      </c>
      <c r="D119" s="201" t="s">
        <v>115</v>
      </c>
      <c r="E119" s="202" t="s">
        <v>398</v>
      </c>
      <c r="F119" s="203" t="s">
        <v>399</v>
      </c>
      <c r="G119" s="204" t="s">
        <v>186</v>
      </c>
      <c r="H119" s="205">
        <v>4</v>
      </c>
      <c r="I119" s="206"/>
      <c r="J119" s="207">
        <f>ROUND(I119*H119,2)</f>
        <v>0</v>
      </c>
      <c r="K119" s="203" t="s">
        <v>119</v>
      </c>
      <c r="L119" s="40"/>
      <c r="M119" s="208" t="s">
        <v>19</v>
      </c>
      <c r="N119" s="209" t="s">
        <v>43</v>
      </c>
      <c r="O119" s="76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AR119" s="14" t="s">
        <v>120</v>
      </c>
      <c r="AT119" s="14" t="s">
        <v>115</v>
      </c>
      <c r="AU119" s="14" t="s">
        <v>82</v>
      </c>
      <c r="AY119" s="14" t="s">
        <v>112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4" t="s">
        <v>80</v>
      </c>
      <c r="BK119" s="212">
        <f>ROUND(I119*H119,2)</f>
        <v>0</v>
      </c>
      <c r="BL119" s="14" t="s">
        <v>120</v>
      </c>
      <c r="BM119" s="14" t="s">
        <v>400</v>
      </c>
    </row>
    <row r="120" s="11" customFormat="1">
      <c r="B120" s="213"/>
      <c r="C120" s="214"/>
      <c r="D120" s="215" t="s">
        <v>122</v>
      </c>
      <c r="E120" s="216" t="s">
        <v>19</v>
      </c>
      <c r="F120" s="217" t="s">
        <v>394</v>
      </c>
      <c r="G120" s="214"/>
      <c r="H120" s="218">
        <v>4</v>
      </c>
      <c r="I120" s="219"/>
      <c r="J120" s="214"/>
      <c r="K120" s="214"/>
      <c r="L120" s="220"/>
      <c r="M120" s="221"/>
      <c r="N120" s="222"/>
      <c r="O120" s="222"/>
      <c r="P120" s="222"/>
      <c r="Q120" s="222"/>
      <c r="R120" s="222"/>
      <c r="S120" s="222"/>
      <c r="T120" s="223"/>
      <c r="AT120" s="224" t="s">
        <v>122</v>
      </c>
      <c r="AU120" s="224" t="s">
        <v>82</v>
      </c>
      <c r="AV120" s="11" t="s">
        <v>82</v>
      </c>
      <c r="AW120" s="11" t="s">
        <v>33</v>
      </c>
      <c r="AX120" s="11" t="s">
        <v>80</v>
      </c>
      <c r="AY120" s="224" t="s">
        <v>112</v>
      </c>
    </row>
    <row r="121" s="1" customFormat="1" ht="16.5" customHeight="1">
      <c r="B121" s="35"/>
      <c r="C121" s="201" t="s">
        <v>227</v>
      </c>
      <c r="D121" s="201" t="s">
        <v>115</v>
      </c>
      <c r="E121" s="202" t="s">
        <v>401</v>
      </c>
      <c r="F121" s="203" t="s">
        <v>402</v>
      </c>
      <c r="G121" s="204" t="s">
        <v>186</v>
      </c>
      <c r="H121" s="205">
        <v>4</v>
      </c>
      <c r="I121" s="206"/>
      <c r="J121" s="207">
        <f>ROUND(I121*H121,2)</f>
        <v>0</v>
      </c>
      <c r="K121" s="203" t="s">
        <v>119</v>
      </c>
      <c r="L121" s="40"/>
      <c r="M121" s="208" t="s">
        <v>19</v>
      </c>
      <c r="N121" s="209" t="s">
        <v>43</v>
      </c>
      <c r="O121" s="76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AR121" s="14" t="s">
        <v>120</v>
      </c>
      <c r="AT121" s="14" t="s">
        <v>115</v>
      </c>
      <c r="AU121" s="14" t="s">
        <v>82</v>
      </c>
      <c r="AY121" s="14" t="s">
        <v>112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4" t="s">
        <v>80</v>
      </c>
      <c r="BK121" s="212">
        <f>ROUND(I121*H121,2)</f>
        <v>0</v>
      </c>
      <c r="BL121" s="14" t="s">
        <v>120</v>
      </c>
      <c r="BM121" s="14" t="s">
        <v>403</v>
      </c>
    </row>
    <row r="122" s="11" customFormat="1">
      <c r="B122" s="213"/>
      <c r="C122" s="214"/>
      <c r="D122" s="215" t="s">
        <v>122</v>
      </c>
      <c r="E122" s="216" t="s">
        <v>19</v>
      </c>
      <c r="F122" s="217" t="s">
        <v>394</v>
      </c>
      <c r="G122" s="214"/>
      <c r="H122" s="218">
        <v>4</v>
      </c>
      <c r="I122" s="219"/>
      <c r="J122" s="214"/>
      <c r="K122" s="214"/>
      <c r="L122" s="220"/>
      <c r="M122" s="221"/>
      <c r="N122" s="222"/>
      <c r="O122" s="222"/>
      <c r="P122" s="222"/>
      <c r="Q122" s="222"/>
      <c r="R122" s="222"/>
      <c r="S122" s="222"/>
      <c r="T122" s="223"/>
      <c r="AT122" s="224" t="s">
        <v>122</v>
      </c>
      <c r="AU122" s="224" t="s">
        <v>82</v>
      </c>
      <c r="AV122" s="11" t="s">
        <v>82</v>
      </c>
      <c r="AW122" s="11" t="s">
        <v>33</v>
      </c>
      <c r="AX122" s="11" t="s">
        <v>80</v>
      </c>
      <c r="AY122" s="224" t="s">
        <v>112</v>
      </c>
    </row>
    <row r="123" s="1" customFormat="1" ht="16.5" customHeight="1">
      <c r="B123" s="35"/>
      <c r="C123" s="201" t="s">
        <v>231</v>
      </c>
      <c r="D123" s="201" t="s">
        <v>115</v>
      </c>
      <c r="E123" s="202" t="s">
        <v>404</v>
      </c>
      <c r="F123" s="203" t="s">
        <v>405</v>
      </c>
      <c r="G123" s="204" t="s">
        <v>118</v>
      </c>
      <c r="H123" s="205">
        <v>34</v>
      </c>
      <c r="I123" s="206"/>
      <c r="J123" s="207">
        <f>ROUND(I123*H123,2)</f>
        <v>0</v>
      </c>
      <c r="K123" s="203" t="s">
        <v>119</v>
      </c>
      <c r="L123" s="40"/>
      <c r="M123" s="208" t="s">
        <v>19</v>
      </c>
      <c r="N123" s="209" t="s">
        <v>43</v>
      </c>
      <c r="O123" s="76"/>
      <c r="P123" s="210">
        <f>O123*H123</f>
        <v>0</v>
      </c>
      <c r="Q123" s="210">
        <v>0.0025600000000000002</v>
      </c>
      <c r="R123" s="210">
        <f>Q123*H123</f>
        <v>0.087040000000000006</v>
      </c>
      <c r="S123" s="210">
        <v>0</v>
      </c>
      <c r="T123" s="211">
        <f>S123*H123</f>
        <v>0</v>
      </c>
      <c r="AR123" s="14" t="s">
        <v>120</v>
      </c>
      <c r="AT123" s="14" t="s">
        <v>115</v>
      </c>
      <c r="AU123" s="14" t="s">
        <v>82</v>
      </c>
      <c r="AY123" s="14" t="s">
        <v>112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4" t="s">
        <v>80</v>
      </c>
      <c r="BK123" s="212">
        <f>ROUND(I123*H123,2)</f>
        <v>0</v>
      </c>
      <c r="BL123" s="14" t="s">
        <v>120</v>
      </c>
      <c r="BM123" s="14" t="s">
        <v>406</v>
      </c>
    </row>
    <row r="124" s="1" customFormat="1" ht="16.5" customHeight="1">
      <c r="B124" s="35"/>
      <c r="C124" s="201" t="s">
        <v>235</v>
      </c>
      <c r="D124" s="201" t="s">
        <v>115</v>
      </c>
      <c r="E124" s="202" t="s">
        <v>407</v>
      </c>
      <c r="F124" s="203" t="s">
        <v>408</v>
      </c>
      <c r="G124" s="204" t="s">
        <v>118</v>
      </c>
      <c r="H124" s="205">
        <v>30</v>
      </c>
      <c r="I124" s="206"/>
      <c r="J124" s="207">
        <f>ROUND(I124*H124,2)</f>
        <v>0</v>
      </c>
      <c r="K124" s="203" t="s">
        <v>119</v>
      </c>
      <c r="L124" s="40"/>
      <c r="M124" s="208" t="s">
        <v>19</v>
      </c>
      <c r="N124" s="209" t="s">
        <v>43</v>
      </c>
      <c r="O124" s="76"/>
      <c r="P124" s="210">
        <f>O124*H124</f>
        <v>0</v>
      </c>
      <c r="Q124" s="210">
        <v>0.00364</v>
      </c>
      <c r="R124" s="210">
        <f>Q124*H124</f>
        <v>0.10920000000000001</v>
      </c>
      <c r="S124" s="210">
        <v>0</v>
      </c>
      <c r="T124" s="211">
        <f>S124*H124</f>
        <v>0</v>
      </c>
      <c r="AR124" s="14" t="s">
        <v>120</v>
      </c>
      <c r="AT124" s="14" t="s">
        <v>115</v>
      </c>
      <c r="AU124" s="14" t="s">
        <v>82</v>
      </c>
      <c r="AY124" s="14" t="s">
        <v>112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4" t="s">
        <v>80</v>
      </c>
      <c r="BK124" s="212">
        <f>ROUND(I124*H124,2)</f>
        <v>0</v>
      </c>
      <c r="BL124" s="14" t="s">
        <v>120</v>
      </c>
      <c r="BM124" s="14" t="s">
        <v>409</v>
      </c>
    </row>
    <row r="125" s="1" customFormat="1" ht="16.5" customHeight="1">
      <c r="B125" s="35"/>
      <c r="C125" s="201" t="s">
        <v>239</v>
      </c>
      <c r="D125" s="201" t="s">
        <v>115</v>
      </c>
      <c r="E125" s="202" t="s">
        <v>410</v>
      </c>
      <c r="F125" s="203" t="s">
        <v>411</v>
      </c>
      <c r="G125" s="204" t="s">
        <v>118</v>
      </c>
      <c r="H125" s="205">
        <v>34</v>
      </c>
      <c r="I125" s="206"/>
      <c r="J125" s="207">
        <f>ROUND(I125*H125,2)</f>
        <v>0</v>
      </c>
      <c r="K125" s="203" t="s">
        <v>119</v>
      </c>
      <c r="L125" s="40"/>
      <c r="M125" s="208" t="s">
        <v>19</v>
      </c>
      <c r="N125" s="209" t="s">
        <v>43</v>
      </c>
      <c r="O125" s="76"/>
      <c r="P125" s="210">
        <f>O125*H125</f>
        <v>0</v>
      </c>
      <c r="Q125" s="210">
        <v>0.0061000000000000004</v>
      </c>
      <c r="R125" s="210">
        <f>Q125*H125</f>
        <v>0.2074</v>
      </c>
      <c r="S125" s="210">
        <v>0</v>
      </c>
      <c r="T125" s="211">
        <f>S125*H125</f>
        <v>0</v>
      </c>
      <c r="AR125" s="14" t="s">
        <v>120</v>
      </c>
      <c r="AT125" s="14" t="s">
        <v>115</v>
      </c>
      <c r="AU125" s="14" t="s">
        <v>82</v>
      </c>
      <c r="AY125" s="14" t="s">
        <v>112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4" t="s">
        <v>80</v>
      </c>
      <c r="BK125" s="212">
        <f>ROUND(I125*H125,2)</f>
        <v>0</v>
      </c>
      <c r="BL125" s="14" t="s">
        <v>120</v>
      </c>
      <c r="BM125" s="14" t="s">
        <v>412</v>
      </c>
    </row>
    <row r="126" s="1" customFormat="1" ht="16.5" customHeight="1">
      <c r="B126" s="35"/>
      <c r="C126" s="201" t="s">
        <v>243</v>
      </c>
      <c r="D126" s="201" t="s">
        <v>115</v>
      </c>
      <c r="E126" s="202" t="s">
        <v>413</v>
      </c>
      <c r="F126" s="203" t="s">
        <v>414</v>
      </c>
      <c r="G126" s="204" t="s">
        <v>118</v>
      </c>
      <c r="H126" s="205">
        <v>30</v>
      </c>
      <c r="I126" s="206"/>
      <c r="J126" s="207">
        <f>ROUND(I126*H126,2)</f>
        <v>0</v>
      </c>
      <c r="K126" s="203" t="s">
        <v>19</v>
      </c>
      <c r="L126" s="40"/>
      <c r="M126" s="208" t="s">
        <v>19</v>
      </c>
      <c r="N126" s="209" t="s">
        <v>43</v>
      </c>
      <c r="O126" s="76"/>
      <c r="P126" s="210">
        <f>O126*H126</f>
        <v>0</v>
      </c>
      <c r="Q126" s="210">
        <v>0.025340000000000001</v>
      </c>
      <c r="R126" s="210">
        <f>Q126*H126</f>
        <v>0.76019999999999999</v>
      </c>
      <c r="S126" s="210">
        <v>0</v>
      </c>
      <c r="T126" s="211">
        <f>S126*H126</f>
        <v>0</v>
      </c>
      <c r="AR126" s="14" t="s">
        <v>120</v>
      </c>
      <c r="AT126" s="14" t="s">
        <v>115</v>
      </c>
      <c r="AU126" s="14" t="s">
        <v>82</v>
      </c>
      <c r="AY126" s="14" t="s">
        <v>112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4" t="s">
        <v>80</v>
      </c>
      <c r="BK126" s="212">
        <f>ROUND(I126*H126,2)</f>
        <v>0</v>
      </c>
      <c r="BL126" s="14" t="s">
        <v>120</v>
      </c>
      <c r="BM126" s="14" t="s">
        <v>415</v>
      </c>
    </row>
    <row r="127" s="1" customFormat="1" ht="16.5" customHeight="1">
      <c r="B127" s="35"/>
      <c r="C127" s="201" t="s">
        <v>247</v>
      </c>
      <c r="D127" s="201" t="s">
        <v>115</v>
      </c>
      <c r="E127" s="202" t="s">
        <v>211</v>
      </c>
      <c r="F127" s="203" t="s">
        <v>212</v>
      </c>
      <c r="G127" s="204" t="s">
        <v>118</v>
      </c>
      <c r="H127" s="205">
        <v>73</v>
      </c>
      <c r="I127" s="206"/>
      <c r="J127" s="207">
        <f>ROUND(I127*H127,2)</f>
        <v>0</v>
      </c>
      <c r="K127" s="203" t="s">
        <v>119</v>
      </c>
      <c r="L127" s="40"/>
      <c r="M127" s="208" t="s">
        <v>19</v>
      </c>
      <c r="N127" s="209" t="s">
        <v>43</v>
      </c>
      <c r="O127" s="76"/>
      <c r="P127" s="210">
        <f>O127*H127</f>
        <v>0</v>
      </c>
      <c r="Q127" s="210">
        <v>0.00080000000000000004</v>
      </c>
      <c r="R127" s="210">
        <f>Q127*H127</f>
        <v>0.058400000000000001</v>
      </c>
      <c r="S127" s="210">
        <v>0</v>
      </c>
      <c r="T127" s="211">
        <f>S127*H127</f>
        <v>0</v>
      </c>
      <c r="AR127" s="14" t="s">
        <v>120</v>
      </c>
      <c r="AT127" s="14" t="s">
        <v>115</v>
      </c>
      <c r="AU127" s="14" t="s">
        <v>82</v>
      </c>
      <c r="AY127" s="14" t="s">
        <v>112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4" t="s">
        <v>80</v>
      </c>
      <c r="BK127" s="212">
        <f>ROUND(I127*H127,2)</f>
        <v>0</v>
      </c>
      <c r="BL127" s="14" t="s">
        <v>120</v>
      </c>
      <c r="BM127" s="14" t="s">
        <v>416</v>
      </c>
    </row>
    <row r="128" s="11" customFormat="1">
      <c r="B128" s="213"/>
      <c r="C128" s="214"/>
      <c r="D128" s="215" t="s">
        <v>122</v>
      </c>
      <c r="E128" s="216" t="s">
        <v>19</v>
      </c>
      <c r="F128" s="217" t="s">
        <v>347</v>
      </c>
      <c r="G128" s="214"/>
      <c r="H128" s="218">
        <v>73</v>
      </c>
      <c r="I128" s="219"/>
      <c r="J128" s="214"/>
      <c r="K128" s="214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122</v>
      </c>
      <c r="AU128" s="224" t="s">
        <v>82</v>
      </c>
      <c r="AV128" s="11" t="s">
        <v>82</v>
      </c>
      <c r="AW128" s="11" t="s">
        <v>33</v>
      </c>
      <c r="AX128" s="11" t="s">
        <v>80</v>
      </c>
      <c r="AY128" s="224" t="s">
        <v>112</v>
      </c>
    </row>
    <row r="129" s="1" customFormat="1" ht="22.5" customHeight="1">
      <c r="B129" s="35"/>
      <c r="C129" s="225" t="s">
        <v>251</v>
      </c>
      <c r="D129" s="225" t="s">
        <v>129</v>
      </c>
      <c r="E129" s="226" t="s">
        <v>216</v>
      </c>
      <c r="F129" s="227" t="s">
        <v>217</v>
      </c>
      <c r="G129" s="228" t="s">
        <v>118</v>
      </c>
      <c r="H129" s="229">
        <v>40</v>
      </c>
      <c r="I129" s="230"/>
      <c r="J129" s="231">
        <f>ROUND(I129*H129,2)</f>
        <v>0</v>
      </c>
      <c r="K129" s="227" t="s">
        <v>209</v>
      </c>
      <c r="L129" s="232"/>
      <c r="M129" s="233" t="s">
        <v>19</v>
      </c>
      <c r="N129" s="234" t="s">
        <v>43</v>
      </c>
      <c r="O129" s="76"/>
      <c r="P129" s="210">
        <f>O129*H129</f>
        <v>0</v>
      </c>
      <c r="Q129" s="210">
        <v>0.0011199999999999999</v>
      </c>
      <c r="R129" s="210">
        <f>Q129*H129</f>
        <v>0.044799999999999993</v>
      </c>
      <c r="S129" s="210">
        <v>0</v>
      </c>
      <c r="T129" s="211">
        <f>S129*H129</f>
        <v>0</v>
      </c>
      <c r="AR129" s="14" t="s">
        <v>132</v>
      </c>
      <c r="AT129" s="14" t="s">
        <v>129</v>
      </c>
      <c r="AU129" s="14" t="s">
        <v>82</v>
      </c>
      <c r="AY129" s="14" t="s">
        <v>112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4" t="s">
        <v>80</v>
      </c>
      <c r="BK129" s="212">
        <f>ROUND(I129*H129,2)</f>
        <v>0</v>
      </c>
      <c r="BL129" s="14" t="s">
        <v>120</v>
      </c>
      <c r="BM129" s="14" t="s">
        <v>417</v>
      </c>
    </row>
    <row r="130" s="1" customFormat="1" ht="22.5" customHeight="1">
      <c r="B130" s="35"/>
      <c r="C130" s="225" t="s">
        <v>132</v>
      </c>
      <c r="D130" s="225" t="s">
        <v>129</v>
      </c>
      <c r="E130" s="226" t="s">
        <v>220</v>
      </c>
      <c r="F130" s="227" t="s">
        <v>221</v>
      </c>
      <c r="G130" s="228" t="s">
        <v>118</v>
      </c>
      <c r="H130" s="229">
        <v>33</v>
      </c>
      <c r="I130" s="230"/>
      <c r="J130" s="231">
        <f>ROUND(I130*H130,2)</f>
        <v>0</v>
      </c>
      <c r="K130" s="227" t="s">
        <v>209</v>
      </c>
      <c r="L130" s="232"/>
      <c r="M130" s="233" t="s">
        <v>19</v>
      </c>
      <c r="N130" s="234" t="s">
        <v>43</v>
      </c>
      <c r="O130" s="76"/>
      <c r="P130" s="210">
        <f>O130*H130</f>
        <v>0</v>
      </c>
      <c r="Q130" s="210">
        <v>0.00072000000000000005</v>
      </c>
      <c r="R130" s="210">
        <f>Q130*H130</f>
        <v>0.02376</v>
      </c>
      <c r="S130" s="210">
        <v>0</v>
      </c>
      <c r="T130" s="211">
        <f>S130*H130</f>
        <v>0</v>
      </c>
      <c r="AR130" s="14" t="s">
        <v>132</v>
      </c>
      <c r="AT130" s="14" t="s">
        <v>129</v>
      </c>
      <c r="AU130" s="14" t="s">
        <v>82</v>
      </c>
      <c r="AY130" s="14" t="s">
        <v>112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4" t="s">
        <v>80</v>
      </c>
      <c r="BK130" s="212">
        <f>ROUND(I130*H130,2)</f>
        <v>0</v>
      </c>
      <c r="BL130" s="14" t="s">
        <v>120</v>
      </c>
      <c r="BM130" s="14" t="s">
        <v>418</v>
      </c>
    </row>
    <row r="131" s="1" customFormat="1" ht="16.5" customHeight="1">
      <c r="B131" s="35"/>
      <c r="C131" s="201" t="s">
        <v>258</v>
      </c>
      <c r="D131" s="201" t="s">
        <v>115</v>
      </c>
      <c r="E131" s="202" t="s">
        <v>224</v>
      </c>
      <c r="F131" s="203" t="s">
        <v>225</v>
      </c>
      <c r="G131" s="204" t="s">
        <v>118</v>
      </c>
      <c r="H131" s="205">
        <v>33</v>
      </c>
      <c r="I131" s="206"/>
      <c r="J131" s="207">
        <f>ROUND(I131*H131,2)</f>
        <v>0</v>
      </c>
      <c r="K131" s="203" t="s">
        <v>119</v>
      </c>
      <c r="L131" s="40"/>
      <c r="M131" s="208" t="s">
        <v>19</v>
      </c>
      <c r="N131" s="209" t="s">
        <v>43</v>
      </c>
      <c r="O131" s="76"/>
      <c r="P131" s="210">
        <f>O131*H131</f>
        <v>0</v>
      </c>
      <c r="Q131" s="210">
        <v>0.001</v>
      </c>
      <c r="R131" s="210">
        <f>Q131*H131</f>
        <v>0.033000000000000002</v>
      </c>
      <c r="S131" s="210">
        <v>0</v>
      </c>
      <c r="T131" s="211">
        <f>S131*H131</f>
        <v>0</v>
      </c>
      <c r="AR131" s="14" t="s">
        <v>120</v>
      </c>
      <c r="AT131" s="14" t="s">
        <v>115</v>
      </c>
      <c r="AU131" s="14" t="s">
        <v>82</v>
      </c>
      <c r="AY131" s="14" t="s">
        <v>112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4" t="s">
        <v>80</v>
      </c>
      <c r="BK131" s="212">
        <f>ROUND(I131*H131,2)</f>
        <v>0</v>
      </c>
      <c r="BL131" s="14" t="s">
        <v>120</v>
      </c>
      <c r="BM131" s="14" t="s">
        <v>419</v>
      </c>
    </row>
    <row r="132" s="1" customFormat="1" ht="22.5" customHeight="1">
      <c r="B132" s="35"/>
      <c r="C132" s="225" t="s">
        <v>262</v>
      </c>
      <c r="D132" s="225" t="s">
        <v>129</v>
      </c>
      <c r="E132" s="226" t="s">
        <v>228</v>
      </c>
      <c r="F132" s="227" t="s">
        <v>229</v>
      </c>
      <c r="G132" s="228" t="s">
        <v>118</v>
      </c>
      <c r="H132" s="229">
        <v>33</v>
      </c>
      <c r="I132" s="230"/>
      <c r="J132" s="231">
        <f>ROUND(I132*H132,2)</f>
        <v>0</v>
      </c>
      <c r="K132" s="227" t="s">
        <v>209</v>
      </c>
      <c r="L132" s="232"/>
      <c r="M132" s="233" t="s">
        <v>19</v>
      </c>
      <c r="N132" s="234" t="s">
        <v>43</v>
      </c>
      <c r="O132" s="76"/>
      <c r="P132" s="210">
        <f>O132*H132</f>
        <v>0</v>
      </c>
      <c r="Q132" s="210">
        <v>0.0017799999999999999</v>
      </c>
      <c r="R132" s="210">
        <f>Q132*H132</f>
        <v>0.058739999999999994</v>
      </c>
      <c r="S132" s="210">
        <v>0</v>
      </c>
      <c r="T132" s="211">
        <f>S132*H132</f>
        <v>0</v>
      </c>
      <c r="AR132" s="14" t="s">
        <v>132</v>
      </c>
      <c r="AT132" s="14" t="s">
        <v>129</v>
      </c>
      <c r="AU132" s="14" t="s">
        <v>82</v>
      </c>
      <c r="AY132" s="14" t="s">
        <v>112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4" t="s">
        <v>80</v>
      </c>
      <c r="BK132" s="212">
        <f>ROUND(I132*H132,2)</f>
        <v>0</v>
      </c>
      <c r="BL132" s="14" t="s">
        <v>120</v>
      </c>
      <c r="BM132" s="14" t="s">
        <v>420</v>
      </c>
    </row>
    <row r="133" s="1" customFormat="1" ht="16.5" customHeight="1">
      <c r="B133" s="35"/>
      <c r="C133" s="201" t="s">
        <v>266</v>
      </c>
      <c r="D133" s="201" t="s">
        <v>115</v>
      </c>
      <c r="E133" s="202" t="s">
        <v>232</v>
      </c>
      <c r="F133" s="203" t="s">
        <v>233</v>
      </c>
      <c r="G133" s="204" t="s">
        <v>118</v>
      </c>
      <c r="H133" s="205">
        <v>40</v>
      </c>
      <c r="I133" s="206"/>
      <c r="J133" s="207">
        <f>ROUND(I133*H133,2)</f>
        <v>0</v>
      </c>
      <c r="K133" s="203" t="s">
        <v>119</v>
      </c>
      <c r="L133" s="40"/>
      <c r="M133" s="208" t="s">
        <v>19</v>
      </c>
      <c r="N133" s="209" t="s">
        <v>43</v>
      </c>
      <c r="O133" s="76"/>
      <c r="P133" s="210">
        <f>O133*H133</f>
        <v>0</v>
      </c>
      <c r="Q133" s="210">
        <v>0.0011900000000000001</v>
      </c>
      <c r="R133" s="210">
        <f>Q133*H133</f>
        <v>0.047600000000000003</v>
      </c>
      <c r="S133" s="210">
        <v>0</v>
      </c>
      <c r="T133" s="211">
        <f>S133*H133</f>
        <v>0</v>
      </c>
      <c r="AR133" s="14" t="s">
        <v>120</v>
      </c>
      <c r="AT133" s="14" t="s">
        <v>115</v>
      </c>
      <c r="AU133" s="14" t="s">
        <v>82</v>
      </c>
      <c r="AY133" s="14" t="s">
        <v>112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4" t="s">
        <v>80</v>
      </c>
      <c r="BK133" s="212">
        <f>ROUND(I133*H133,2)</f>
        <v>0</v>
      </c>
      <c r="BL133" s="14" t="s">
        <v>120</v>
      </c>
      <c r="BM133" s="14" t="s">
        <v>421</v>
      </c>
    </row>
    <row r="134" s="1" customFormat="1" ht="22.5" customHeight="1">
      <c r="B134" s="35"/>
      <c r="C134" s="225" t="s">
        <v>270</v>
      </c>
      <c r="D134" s="225" t="s">
        <v>129</v>
      </c>
      <c r="E134" s="226" t="s">
        <v>236</v>
      </c>
      <c r="F134" s="227" t="s">
        <v>237</v>
      </c>
      <c r="G134" s="228" t="s">
        <v>118</v>
      </c>
      <c r="H134" s="229">
        <v>40</v>
      </c>
      <c r="I134" s="230"/>
      <c r="J134" s="231">
        <f>ROUND(I134*H134,2)</f>
        <v>0</v>
      </c>
      <c r="K134" s="227" t="s">
        <v>209</v>
      </c>
      <c r="L134" s="232"/>
      <c r="M134" s="233" t="s">
        <v>19</v>
      </c>
      <c r="N134" s="234" t="s">
        <v>43</v>
      </c>
      <c r="O134" s="76"/>
      <c r="P134" s="210">
        <f>O134*H134</f>
        <v>0</v>
      </c>
      <c r="Q134" s="210">
        <v>0.00215</v>
      </c>
      <c r="R134" s="210">
        <f>Q134*H134</f>
        <v>0.085999999999999993</v>
      </c>
      <c r="S134" s="210">
        <v>0</v>
      </c>
      <c r="T134" s="211">
        <f>S134*H134</f>
        <v>0</v>
      </c>
      <c r="AR134" s="14" t="s">
        <v>132</v>
      </c>
      <c r="AT134" s="14" t="s">
        <v>129</v>
      </c>
      <c r="AU134" s="14" t="s">
        <v>82</v>
      </c>
      <c r="AY134" s="14" t="s">
        <v>112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4" t="s">
        <v>80</v>
      </c>
      <c r="BK134" s="212">
        <f>ROUND(I134*H134,2)</f>
        <v>0</v>
      </c>
      <c r="BL134" s="14" t="s">
        <v>120</v>
      </c>
      <c r="BM134" s="14" t="s">
        <v>422</v>
      </c>
    </row>
    <row r="135" s="1" customFormat="1" ht="16.5" customHeight="1">
      <c r="B135" s="35"/>
      <c r="C135" s="201" t="s">
        <v>274</v>
      </c>
      <c r="D135" s="201" t="s">
        <v>115</v>
      </c>
      <c r="E135" s="202" t="s">
        <v>244</v>
      </c>
      <c r="F135" s="203" t="s">
        <v>245</v>
      </c>
      <c r="G135" s="204" t="s">
        <v>118</v>
      </c>
      <c r="H135" s="205">
        <v>33</v>
      </c>
      <c r="I135" s="206"/>
      <c r="J135" s="207">
        <f>ROUND(I135*H135,2)</f>
        <v>0</v>
      </c>
      <c r="K135" s="203" t="s">
        <v>119</v>
      </c>
      <c r="L135" s="40"/>
      <c r="M135" s="208" t="s">
        <v>19</v>
      </c>
      <c r="N135" s="209" t="s">
        <v>43</v>
      </c>
      <c r="O135" s="76"/>
      <c r="P135" s="210">
        <f>O135*H135</f>
        <v>0</v>
      </c>
      <c r="Q135" s="210">
        <v>0.00029</v>
      </c>
      <c r="R135" s="210">
        <f>Q135*H135</f>
        <v>0.0095700000000000004</v>
      </c>
      <c r="S135" s="210">
        <v>0</v>
      </c>
      <c r="T135" s="211">
        <f>S135*H135</f>
        <v>0</v>
      </c>
      <c r="AR135" s="14" t="s">
        <v>120</v>
      </c>
      <c r="AT135" s="14" t="s">
        <v>115</v>
      </c>
      <c r="AU135" s="14" t="s">
        <v>82</v>
      </c>
      <c r="AY135" s="14" t="s">
        <v>112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4" t="s">
        <v>80</v>
      </c>
      <c r="BK135" s="212">
        <f>ROUND(I135*H135,2)</f>
        <v>0</v>
      </c>
      <c r="BL135" s="14" t="s">
        <v>120</v>
      </c>
      <c r="BM135" s="14" t="s">
        <v>423</v>
      </c>
    </row>
    <row r="136" s="1" customFormat="1" ht="16.5" customHeight="1">
      <c r="B136" s="35"/>
      <c r="C136" s="201" t="s">
        <v>279</v>
      </c>
      <c r="D136" s="201" t="s">
        <v>115</v>
      </c>
      <c r="E136" s="202" t="s">
        <v>248</v>
      </c>
      <c r="F136" s="203" t="s">
        <v>249</v>
      </c>
      <c r="G136" s="204" t="s">
        <v>118</v>
      </c>
      <c r="H136" s="205">
        <v>40</v>
      </c>
      <c r="I136" s="206"/>
      <c r="J136" s="207">
        <f>ROUND(I136*H136,2)</f>
        <v>0</v>
      </c>
      <c r="K136" s="203" t="s">
        <v>119</v>
      </c>
      <c r="L136" s="40"/>
      <c r="M136" s="208" t="s">
        <v>19</v>
      </c>
      <c r="N136" s="209" t="s">
        <v>43</v>
      </c>
      <c r="O136" s="76"/>
      <c r="P136" s="210">
        <f>O136*H136</f>
        <v>0</v>
      </c>
      <c r="Q136" s="210">
        <v>0.00042999999999999999</v>
      </c>
      <c r="R136" s="210">
        <f>Q136*H136</f>
        <v>0.0172</v>
      </c>
      <c r="S136" s="210">
        <v>0</v>
      </c>
      <c r="T136" s="211">
        <f>S136*H136</f>
        <v>0</v>
      </c>
      <c r="AR136" s="14" t="s">
        <v>120</v>
      </c>
      <c r="AT136" s="14" t="s">
        <v>115</v>
      </c>
      <c r="AU136" s="14" t="s">
        <v>82</v>
      </c>
      <c r="AY136" s="14" t="s">
        <v>112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4" t="s">
        <v>80</v>
      </c>
      <c r="BK136" s="212">
        <f>ROUND(I136*H136,2)</f>
        <v>0</v>
      </c>
      <c r="BL136" s="14" t="s">
        <v>120</v>
      </c>
      <c r="BM136" s="14" t="s">
        <v>424</v>
      </c>
    </row>
    <row r="137" s="1" customFormat="1" ht="16.5" customHeight="1">
      <c r="B137" s="35"/>
      <c r="C137" s="201" t="s">
        <v>283</v>
      </c>
      <c r="D137" s="201" t="s">
        <v>115</v>
      </c>
      <c r="E137" s="202" t="s">
        <v>252</v>
      </c>
      <c r="F137" s="203" t="s">
        <v>253</v>
      </c>
      <c r="G137" s="204" t="s">
        <v>118</v>
      </c>
      <c r="H137" s="205">
        <v>33</v>
      </c>
      <c r="I137" s="206"/>
      <c r="J137" s="207">
        <f>ROUND(I137*H137,2)</f>
        <v>0</v>
      </c>
      <c r="K137" s="203" t="s">
        <v>119</v>
      </c>
      <c r="L137" s="40"/>
      <c r="M137" s="208" t="s">
        <v>19</v>
      </c>
      <c r="N137" s="209" t="s">
        <v>43</v>
      </c>
      <c r="O137" s="76"/>
      <c r="P137" s="210">
        <f>O137*H137</f>
        <v>0</v>
      </c>
      <c r="Q137" s="210">
        <v>0.00046999999999999999</v>
      </c>
      <c r="R137" s="210">
        <f>Q137*H137</f>
        <v>0.01551</v>
      </c>
      <c r="S137" s="210">
        <v>0</v>
      </c>
      <c r="T137" s="211">
        <f>S137*H137</f>
        <v>0</v>
      </c>
      <c r="AR137" s="14" t="s">
        <v>120</v>
      </c>
      <c r="AT137" s="14" t="s">
        <v>115</v>
      </c>
      <c r="AU137" s="14" t="s">
        <v>82</v>
      </c>
      <c r="AY137" s="14" t="s">
        <v>112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4" t="s">
        <v>80</v>
      </c>
      <c r="BK137" s="212">
        <f>ROUND(I137*H137,2)</f>
        <v>0</v>
      </c>
      <c r="BL137" s="14" t="s">
        <v>120</v>
      </c>
      <c r="BM137" s="14" t="s">
        <v>425</v>
      </c>
    </row>
    <row r="138" s="1" customFormat="1" ht="16.5" customHeight="1">
      <c r="B138" s="35"/>
      <c r="C138" s="201" t="s">
        <v>287</v>
      </c>
      <c r="D138" s="201" t="s">
        <v>115</v>
      </c>
      <c r="E138" s="202" t="s">
        <v>255</v>
      </c>
      <c r="F138" s="203" t="s">
        <v>256</v>
      </c>
      <c r="G138" s="204" t="s">
        <v>118</v>
      </c>
      <c r="H138" s="205">
        <v>40</v>
      </c>
      <c r="I138" s="206"/>
      <c r="J138" s="207">
        <f>ROUND(I138*H138,2)</f>
        <v>0</v>
      </c>
      <c r="K138" s="203" t="s">
        <v>119</v>
      </c>
      <c r="L138" s="40"/>
      <c r="M138" s="208" t="s">
        <v>19</v>
      </c>
      <c r="N138" s="209" t="s">
        <v>43</v>
      </c>
      <c r="O138" s="76"/>
      <c r="P138" s="210">
        <f>O138*H138</f>
        <v>0</v>
      </c>
      <c r="Q138" s="210">
        <v>0.00052999999999999998</v>
      </c>
      <c r="R138" s="210">
        <f>Q138*H138</f>
        <v>0.0212</v>
      </c>
      <c r="S138" s="210">
        <v>0</v>
      </c>
      <c r="T138" s="211">
        <f>S138*H138</f>
        <v>0</v>
      </c>
      <c r="AR138" s="14" t="s">
        <v>120</v>
      </c>
      <c r="AT138" s="14" t="s">
        <v>115</v>
      </c>
      <c r="AU138" s="14" t="s">
        <v>82</v>
      </c>
      <c r="AY138" s="14" t="s">
        <v>112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4" t="s">
        <v>80</v>
      </c>
      <c r="BK138" s="212">
        <f>ROUND(I138*H138,2)</f>
        <v>0</v>
      </c>
      <c r="BL138" s="14" t="s">
        <v>120</v>
      </c>
      <c r="BM138" s="14" t="s">
        <v>426</v>
      </c>
    </row>
    <row r="139" s="1" customFormat="1" ht="16.5" customHeight="1">
      <c r="B139" s="35"/>
      <c r="C139" s="201" t="s">
        <v>291</v>
      </c>
      <c r="D139" s="201" t="s">
        <v>115</v>
      </c>
      <c r="E139" s="202" t="s">
        <v>259</v>
      </c>
      <c r="F139" s="203" t="s">
        <v>260</v>
      </c>
      <c r="G139" s="204" t="s">
        <v>186</v>
      </c>
      <c r="H139" s="205">
        <v>8</v>
      </c>
      <c r="I139" s="206"/>
      <c r="J139" s="207">
        <f>ROUND(I139*H139,2)</f>
        <v>0</v>
      </c>
      <c r="K139" s="203" t="s">
        <v>119</v>
      </c>
      <c r="L139" s="40"/>
      <c r="M139" s="208" t="s">
        <v>19</v>
      </c>
      <c r="N139" s="209" t="s">
        <v>43</v>
      </c>
      <c r="O139" s="76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AR139" s="14" t="s">
        <v>120</v>
      </c>
      <c r="AT139" s="14" t="s">
        <v>115</v>
      </c>
      <c r="AU139" s="14" t="s">
        <v>82</v>
      </c>
      <c r="AY139" s="14" t="s">
        <v>112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4" t="s">
        <v>80</v>
      </c>
      <c r="BK139" s="212">
        <f>ROUND(I139*H139,2)</f>
        <v>0</v>
      </c>
      <c r="BL139" s="14" t="s">
        <v>120</v>
      </c>
      <c r="BM139" s="14" t="s">
        <v>427</v>
      </c>
    </row>
    <row r="140" s="1" customFormat="1" ht="16.5" customHeight="1">
      <c r="B140" s="35"/>
      <c r="C140" s="201" t="s">
        <v>295</v>
      </c>
      <c r="D140" s="201" t="s">
        <v>115</v>
      </c>
      <c r="E140" s="202" t="s">
        <v>428</v>
      </c>
      <c r="F140" s="203" t="s">
        <v>429</v>
      </c>
      <c r="G140" s="204" t="s">
        <v>186</v>
      </c>
      <c r="H140" s="205">
        <v>1</v>
      </c>
      <c r="I140" s="206"/>
      <c r="J140" s="207">
        <f>ROUND(I140*H140,2)</f>
        <v>0</v>
      </c>
      <c r="K140" s="203" t="s">
        <v>119</v>
      </c>
      <c r="L140" s="40"/>
      <c r="M140" s="208" t="s">
        <v>19</v>
      </c>
      <c r="N140" s="209" t="s">
        <v>43</v>
      </c>
      <c r="O140" s="76"/>
      <c r="P140" s="210">
        <f>O140*H140</f>
        <v>0</v>
      </c>
      <c r="Q140" s="210">
        <v>0.00132</v>
      </c>
      <c r="R140" s="210">
        <f>Q140*H140</f>
        <v>0.00132</v>
      </c>
      <c r="S140" s="210">
        <v>0</v>
      </c>
      <c r="T140" s="211">
        <f>S140*H140</f>
        <v>0</v>
      </c>
      <c r="AR140" s="14" t="s">
        <v>120</v>
      </c>
      <c r="AT140" s="14" t="s">
        <v>115</v>
      </c>
      <c r="AU140" s="14" t="s">
        <v>82</v>
      </c>
      <c r="AY140" s="14" t="s">
        <v>112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4" t="s">
        <v>80</v>
      </c>
      <c r="BK140" s="212">
        <f>ROUND(I140*H140,2)</f>
        <v>0</v>
      </c>
      <c r="BL140" s="14" t="s">
        <v>120</v>
      </c>
      <c r="BM140" s="14" t="s">
        <v>430</v>
      </c>
    </row>
    <row r="141" s="1" customFormat="1" ht="16.5" customHeight="1">
      <c r="B141" s="35"/>
      <c r="C141" s="201" t="s">
        <v>299</v>
      </c>
      <c r="D141" s="201" t="s">
        <v>115</v>
      </c>
      <c r="E141" s="202" t="s">
        <v>431</v>
      </c>
      <c r="F141" s="203" t="s">
        <v>432</v>
      </c>
      <c r="G141" s="204" t="s">
        <v>186</v>
      </c>
      <c r="H141" s="205">
        <v>1</v>
      </c>
      <c r="I141" s="206"/>
      <c r="J141" s="207">
        <f>ROUND(I141*H141,2)</f>
        <v>0</v>
      </c>
      <c r="K141" s="203" t="s">
        <v>119</v>
      </c>
      <c r="L141" s="40"/>
      <c r="M141" s="208" t="s">
        <v>19</v>
      </c>
      <c r="N141" s="209" t="s">
        <v>43</v>
      </c>
      <c r="O141" s="76"/>
      <c r="P141" s="210">
        <f>O141*H141</f>
        <v>0</v>
      </c>
      <c r="Q141" s="210">
        <v>0.0015200000000000001</v>
      </c>
      <c r="R141" s="210">
        <f>Q141*H141</f>
        <v>0.0015200000000000001</v>
      </c>
      <c r="S141" s="210">
        <v>0</v>
      </c>
      <c r="T141" s="211">
        <f>S141*H141</f>
        <v>0</v>
      </c>
      <c r="AR141" s="14" t="s">
        <v>120</v>
      </c>
      <c r="AT141" s="14" t="s">
        <v>115</v>
      </c>
      <c r="AU141" s="14" t="s">
        <v>82</v>
      </c>
      <c r="AY141" s="14" t="s">
        <v>112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4" t="s">
        <v>80</v>
      </c>
      <c r="BK141" s="212">
        <f>ROUND(I141*H141,2)</f>
        <v>0</v>
      </c>
      <c r="BL141" s="14" t="s">
        <v>120</v>
      </c>
      <c r="BM141" s="14" t="s">
        <v>433</v>
      </c>
    </row>
    <row r="142" s="1" customFormat="1" ht="16.5" customHeight="1">
      <c r="B142" s="35"/>
      <c r="C142" s="201" t="s">
        <v>303</v>
      </c>
      <c r="D142" s="201" t="s">
        <v>115</v>
      </c>
      <c r="E142" s="202" t="s">
        <v>434</v>
      </c>
      <c r="F142" s="203" t="s">
        <v>435</v>
      </c>
      <c r="G142" s="204" t="s">
        <v>186</v>
      </c>
      <c r="H142" s="205">
        <v>1</v>
      </c>
      <c r="I142" s="206"/>
      <c r="J142" s="207">
        <f>ROUND(I142*H142,2)</f>
        <v>0</v>
      </c>
      <c r="K142" s="203" t="s">
        <v>119</v>
      </c>
      <c r="L142" s="40"/>
      <c r="M142" s="208" t="s">
        <v>19</v>
      </c>
      <c r="N142" s="209" t="s">
        <v>43</v>
      </c>
      <c r="O142" s="76"/>
      <c r="P142" s="210">
        <f>O142*H142</f>
        <v>0</v>
      </c>
      <c r="Q142" s="210">
        <v>0.0026199999999999999</v>
      </c>
      <c r="R142" s="210">
        <f>Q142*H142</f>
        <v>0.0026199999999999999</v>
      </c>
      <c r="S142" s="210">
        <v>0</v>
      </c>
      <c r="T142" s="211">
        <f>S142*H142</f>
        <v>0</v>
      </c>
      <c r="AR142" s="14" t="s">
        <v>120</v>
      </c>
      <c r="AT142" s="14" t="s">
        <v>115</v>
      </c>
      <c r="AU142" s="14" t="s">
        <v>82</v>
      </c>
      <c r="AY142" s="14" t="s">
        <v>112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4" t="s">
        <v>80</v>
      </c>
      <c r="BK142" s="212">
        <f>ROUND(I142*H142,2)</f>
        <v>0</v>
      </c>
      <c r="BL142" s="14" t="s">
        <v>120</v>
      </c>
      <c r="BM142" s="14" t="s">
        <v>436</v>
      </c>
    </row>
    <row r="143" s="1" customFormat="1" ht="16.5" customHeight="1">
      <c r="B143" s="35"/>
      <c r="C143" s="201" t="s">
        <v>307</v>
      </c>
      <c r="D143" s="201" t="s">
        <v>115</v>
      </c>
      <c r="E143" s="202" t="s">
        <v>292</v>
      </c>
      <c r="F143" s="203" t="s">
        <v>293</v>
      </c>
      <c r="G143" s="204" t="s">
        <v>186</v>
      </c>
      <c r="H143" s="205">
        <v>1</v>
      </c>
      <c r="I143" s="206"/>
      <c r="J143" s="207">
        <f>ROUND(I143*H143,2)</f>
        <v>0</v>
      </c>
      <c r="K143" s="203" t="s">
        <v>119</v>
      </c>
      <c r="L143" s="40"/>
      <c r="M143" s="208" t="s">
        <v>19</v>
      </c>
      <c r="N143" s="209" t="s">
        <v>43</v>
      </c>
      <c r="O143" s="76"/>
      <c r="P143" s="210">
        <f>O143*H143</f>
        <v>0</v>
      </c>
      <c r="Q143" s="210">
        <v>0.00106</v>
      </c>
      <c r="R143" s="210">
        <f>Q143*H143</f>
        <v>0.00106</v>
      </c>
      <c r="S143" s="210">
        <v>0</v>
      </c>
      <c r="T143" s="211">
        <f>S143*H143</f>
        <v>0</v>
      </c>
      <c r="AR143" s="14" t="s">
        <v>120</v>
      </c>
      <c r="AT143" s="14" t="s">
        <v>115</v>
      </c>
      <c r="AU143" s="14" t="s">
        <v>82</v>
      </c>
      <c r="AY143" s="14" t="s">
        <v>112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4" t="s">
        <v>80</v>
      </c>
      <c r="BK143" s="212">
        <f>ROUND(I143*H143,2)</f>
        <v>0</v>
      </c>
      <c r="BL143" s="14" t="s">
        <v>120</v>
      </c>
      <c r="BM143" s="14" t="s">
        <v>437</v>
      </c>
    </row>
    <row r="144" s="1" customFormat="1" ht="16.5" customHeight="1">
      <c r="B144" s="35"/>
      <c r="C144" s="201" t="s">
        <v>311</v>
      </c>
      <c r="D144" s="201" t="s">
        <v>115</v>
      </c>
      <c r="E144" s="202" t="s">
        <v>312</v>
      </c>
      <c r="F144" s="203" t="s">
        <v>438</v>
      </c>
      <c r="G144" s="204" t="s">
        <v>118</v>
      </c>
      <c r="H144" s="205">
        <v>204</v>
      </c>
      <c r="I144" s="206"/>
      <c r="J144" s="207">
        <f>ROUND(I144*H144,2)</f>
        <v>0</v>
      </c>
      <c r="K144" s="203" t="s">
        <v>119</v>
      </c>
      <c r="L144" s="40"/>
      <c r="M144" s="208" t="s">
        <v>19</v>
      </c>
      <c r="N144" s="209" t="s">
        <v>43</v>
      </c>
      <c r="O144" s="76"/>
      <c r="P144" s="210">
        <f>O144*H144</f>
        <v>0</v>
      </c>
      <c r="Q144" s="210">
        <v>0.00019000000000000001</v>
      </c>
      <c r="R144" s="210">
        <f>Q144*H144</f>
        <v>0.038760000000000003</v>
      </c>
      <c r="S144" s="210">
        <v>0</v>
      </c>
      <c r="T144" s="211">
        <f>S144*H144</f>
        <v>0</v>
      </c>
      <c r="AR144" s="14" t="s">
        <v>120</v>
      </c>
      <c r="AT144" s="14" t="s">
        <v>115</v>
      </c>
      <c r="AU144" s="14" t="s">
        <v>82</v>
      </c>
      <c r="AY144" s="14" t="s">
        <v>112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4" t="s">
        <v>80</v>
      </c>
      <c r="BK144" s="212">
        <f>ROUND(I144*H144,2)</f>
        <v>0</v>
      </c>
      <c r="BL144" s="14" t="s">
        <v>120</v>
      </c>
      <c r="BM144" s="14" t="s">
        <v>439</v>
      </c>
    </row>
    <row r="145" s="11" customFormat="1">
      <c r="B145" s="213"/>
      <c r="C145" s="214"/>
      <c r="D145" s="215" t="s">
        <v>122</v>
      </c>
      <c r="E145" s="216" t="s">
        <v>19</v>
      </c>
      <c r="F145" s="217" t="s">
        <v>440</v>
      </c>
      <c r="G145" s="214"/>
      <c r="H145" s="218">
        <v>204</v>
      </c>
      <c r="I145" s="219"/>
      <c r="J145" s="214"/>
      <c r="K145" s="214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122</v>
      </c>
      <c r="AU145" s="224" t="s">
        <v>82</v>
      </c>
      <c r="AV145" s="11" t="s">
        <v>82</v>
      </c>
      <c r="AW145" s="11" t="s">
        <v>33</v>
      </c>
      <c r="AX145" s="11" t="s">
        <v>80</v>
      </c>
      <c r="AY145" s="224" t="s">
        <v>112</v>
      </c>
    </row>
    <row r="146" s="1" customFormat="1" ht="22.5" customHeight="1">
      <c r="B146" s="35"/>
      <c r="C146" s="201" t="s">
        <v>316</v>
      </c>
      <c r="D146" s="201" t="s">
        <v>115</v>
      </c>
      <c r="E146" s="202" t="s">
        <v>441</v>
      </c>
      <c r="F146" s="203" t="s">
        <v>442</v>
      </c>
      <c r="G146" s="204" t="s">
        <v>118</v>
      </c>
      <c r="H146" s="205">
        <v>40</v>
      </c>
      <c r="I146" s="206"/>
      <c r="J146" s="207">
        <f>ROUND(I146*H146,2)</f>
        <v>0</v>
      </c>
      <c r="K146" s="203" t="s">
        <v>119</v>
      </c>
      <c r="L146" s="40"/>
      <c r="M146" s="208" t="s">
        <v>19</v>
      </c>
      <c r="N146" s="209" t="s">
        <v>43</v>
      </c>
      <c r="O146" s="76"/>
      <c r="P146" s="210">
        <f>O146*H146</f>
        <v>0</v>
      </c>
      <c r="Q146" s="210">
        <v>0.00035</v>
      </c>
      <c r="R146" s="210">
        <f>Q146*H146</f>
        <v>0.014</v>
      </c>
      <c r="S146" s="210">
        <v>0</v>
      </c>
      <c r="T146" s="211">
        <f>S146*H146</f>
        <v>0</v>
      </c>
      <c r="AR146" s="14" t="s">
        <v>120</v>
      </c>
      <c r="AT146" s="14" t="s">
        <v>115</v>
      </c>
      <c r="AU146" s="14" t="s">
        <v>82</v>
      </c>
      <c r="AY146" s="14" t="s">
        <v>112</v>
      </c>
      <c r="BE146" s="212">
        <f>IF(N146="základní",J146,0)</f>
        <v>0</v>
      </c>
      <c r="BF146" s="212">
        <f>IF(N146="snížená",J146,0)</f>
        <v>0</v>
      </c>
      <c r="BG146" s="212">
        <f>IF(N146="zákl. přenesená",J146,0)</f>
        <v>0</v>
      </c>
      <c r="BH146" s="212">
        <f>IF(N146="sníž. přenesená",J146,0)</f>
        <v>0</v>
      </c>
      <c r="BI146" s="212">
        <f>IF(N146="nulová",J146,0)</f>
        <v>0</v>
      </c>
      <c r="BJ146" s="14" t="s">
        <v>80</v>
      </c>
      <c r="BK146" s="212">
        <f>ROUND(I146*H146,2)</f>
        <v>0</v>
      </c>
      <c r="BL146" s="14" t="s">
        <v>120</v>
      </c>
      <c r="BM146" s="14" t="s">
        <v>443</v>
      </c>
    </row>
    <row r="147" s="1" customFormat="1" ht="16.5" customHeight="1">
      <c r="B147" s="35"/>
      <c r="C147" s="201" t="s">
        <v>320</v>
      </c>
      <c r="D147" s="201" t="s">
        <v>115</v>
      </c>
      <c r="E147" s="202" t="s">
        <v>317</v>
      </c>
      <c r="F147" s="203" t="s">
        <v>444</v>
      </c>
      <c r="G147" s="204" t="s">
        <v>118</v>
      </c>
      <c r="H147" s="205">
        <v>244</v>
      </c>
      <c r="I147" s="206"/>
      <c r="J147" s="207">
        <f>ROUND(I147*H147,2)</f>
        <v>0</v>
      </c>
      <c r="K147" s="203" t="s">
        <v>119</v>
      </c>
      <c r="L147" s="40"/>
      <c r="M147" s="208" t="s">
        <v>19</v>
      </c>
      <c r="N147" s="209" t="s">
        <v>43</v>
      </c>
      <c r="O147" s="76"/>
      <c r="P147" s="210">
        <f>O147*H147</f>
        <v>0</v>
      </c>
      <c r="Q147" s="210">
        <v>1.0000000000000001E-05</v>
      </c>
      <c r="R147" s="210">
        <f>Q147*H147</f>
        <v>0.0024400000000000003</v>
      </c>
      <c r="S147" s="210">
        <v>0</v>
      </c>
      <c r="T147" s="211">
        <f>S147*H147</f>
        <v>0</v>
      </c>
      <c r="AR147" s="14" t="s">
        <v>120</v>
      </c>
      <c r="AT147" s="14" t="s">
        <v>115</v>
      </c>
      <c r="AU147" s="14" t="s">
        <v>82</v>
      </c>
      <c r="AY147" s="14" t="s">
        <v>112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4" t="s">
        <v>80</v>
      </c>
      <c r="BK147" s="212">
        <f>ROUND(I147*H147,2)</f>
        <v>0</v>
      </c>
      <c r="BL147" s="14" t="s">
        <v>120</v>
      </c>
      <c r="BM147" s="14" t="s">
        <v>445</v>
      </c>
    </row>
    <row r="148" s="1" customFormat="1" ht="22.5" customHeight="1">
      <c r="B148" s="35"/>
      <c r="C148" s="201" t="s">
        <v>325</v>
      </c>
      <c r="D148" s="201" t="s">
        <v>115</v>
      </c>
      <c r="E148" s="202" t="s">
        <v>321</v>
      </c>
      <c r="F148" s="203" t="s">
        <v>322</v>
      </c>
      <c r="G148" s="204" t="s">
        <v>323</v>
      </c>
      <c r="H148" s="205">
        <v>0.96999999999999997</v>
      </c>
      <c r="I148" s="206"/>
      <c r="J148" s="207">
        <f>ROUND(I148*H148,2)</f>
        <v>0</v>
      </c>
      <c r="K148" s="203" t="s">
        <v>119</v>
      </c>
      <c r="L148" s="40"/>
      <c r="M148" s="208" t="s">
        <v>19</v>
      </c>
      <c r="N148" s="209" t="s">
        <v>43</v>
      </c>
      <c r="O148" s="76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AR148" s="14" t="s">
        <v>120</v>
      </c>
      <c r="AT148" s="14" t="s">
        <v>115</v>
      </c>
      <c r="AU148" s="14" t="s">
        <v>82</v>
      </c>
      <c r="AY148" s="14" t="s">
        <v>112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4" t="s">
        <v>80</v>
      </c>
      <c r="BK148" s="212">
        <f>ROUND(I148*H148,2)</f>
        <v>0</v>
      </c>
      <c r="BL148" s="14" t="s">
        <v>120</v>
      </c>
      <c r="BM148" s="14" t="s">
        <v>446</v>
      </c>
    </row>
    <row r="149" s="1" customFormat="1" ht="22.5" customHeight="1">
      <c r="B149" s="35"/>
      <c r="C149" s="201" t="s">
        <v>331</v>
      </c>
      <c r="D149" s="201" t="s">
        <v>115</v>
      </c>
      <c r="E149" s="202" t="s">
        <v>326</v>
      </c>
      <c r="F149" s="203" t="s">
        <v>327</v>
      </c>
      <c r="G149" s="204" t="s">
        <v>166</v>
      </c>
      <c r="H149" s="235"/>
      <c r="I149" s="206"/>
      <c r="J149" s="207">
        <f>ROUND(I149*H149,2)</f>
        <v>0</v>
      </c>
      <c r="K149" s="203" t="s">
        <v>119</v>
      </c>
      <c r="L149" s="40"/>
      <c r="M149" s="208" t="s">
        <v>19</v>
      </c>
      <c r="N149" s="209" t="s">
        <v>43</v>
      </c>
      <c r="O149" s="76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AR149" s="14" t="s">
        <v>120</v>
      </c>
      <c r="AT149" s="14" t="s">
        <v>115</v>
      </c>
      <c r="AU149" s="14" t="s">
        <v>82</v>
      </c>
      <c r="AY149" s="14" t="s">
        <v>112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14" t="s">
        <v>80</v>
      </c>
      <c r="BK149" s="212">
        <f>ROUND(I149*H149,2)</f>
        <v>0</v>
      </c>
      <c r="BL149" s="14" t="s">
        <v>120</v>
      </c>
      <c r="BM149" s="14" t="s">
        <v>447</v>
      </c>
    </row>
    <row r="150" s="10" customFormat="1" ht="22.8" customHeight="1">
      <c r="B150" s="185"/>
      <c r="C150" s="186"/>
      <c r="D150" s="187" t="s">
        <v>71</v>
      </c>
      <c r="E150" s="199" t="s">
        <v>329</v>
      </c>
      <c r="F150" s="199" t="s">
        <v>330</v>
      </c>
      <c r="G150" s="186"/>
      <c r="H150" s="186"/>
      <c r="I150" s="189"/>
      <c r="J150" s="200">
        <f>BK150</f>
        <v>0</v>
      </c>
      <c r="K150" s="186"/>
      <c r="L150" s="191"/>
      <c r="M150" s="192"/>
      <c r="N150" s="193"/>
      <c r="O150" s="193"/>
      <c r="P150" s="194">
        <f>SUM(P151:P154)</f>
        <v>0</v>
      </c>
      <c r="Q150" s="193"/>
      <c r="R150" s="194">
        <f>SUM(R151:R154)</f>
        <v>0.0019</v>
      </c>
      <c r="S150" s="193"/>
      <c r="T150" s="195">
        <f>SUM(T151:T154)</f>
        <v>0</v>
      </c>
      <c r="AR150" s="196" t="s">
        <v>82</v>
      </c>
      <c r="AT150" s="197" t="s">
        <v>71</v>
      </c>
      <c r="AU150" s="197" t="s">
        <v>80</v>
      </c>
      <c r="AY150" s="196" t="s">
        <v>112</v>
      </c>
      <c r="BK150" s="198">
        <f>SUM(BK151:BK154)</f>
        <v>0</v>
      </c>
    </row>
    <row r="151" s="1" customFormat="1" ht="16.5" customHeight="1">
      <c r="B151" s="35"/>
      <c r="C151" s="201" t="s">
        <v>335</v>
      </c>
      <c r="D151" s="201" t="s">
        <v>115</v>
      </c>
      <c r="E151" s="202" t="s">
        <v>448</v>
      </c>
      <c r="F151" s="203" t="s">
        <v>449</v>
      </c>
      <c r="G151" s="204" t="s">
        <v>186</v>
      </c>
      <c r="H151" s="205">
        <v>2</v>
      </c>
      <c r="I151" s="206"/>
      <c r="J151" s="207">
        <f>ROUND(I151*H151,2)</f>
        <v>0</v>
      </c>
      <c r="K151" s="203" t="s">
        <v>119</v>
      </c>
      <c r="L151" s="40"/>
      <c r="M151" s="208" t="s">
        <v>19</v>
      </c>
      <c r="N151" s="209" t="s">
        <v>43</v>
      </c>
      <c r="O151" s="76"/>
      <c r="P151" s="210">
        <f>O151*H151</f>
        <v>0</v>
      </c>
      <c r="Q151" s="210">
        <v>0.00025000000000000001</v>
      </c>
      <c r="R151" s="210">
        <f>Q151*H151</f>
        <v>0.00050000000000000001</v>
      </c>
      <c r="S151" s="210">
        <v>0</v>
      </c>
      <c r="T151" s="211">
        <f>S151*H151</f>
        <v>0</v>
      </c>
      <c r="AR151" s="14" t="s">
        <v>120</v>
      </c>
      <c r="AT151" s="14" t="s">
        <v>115</v>
      </c>
      <c r="AU151" s="14" t="s">
        <v>82</v>
      </c>
      <c r="AY151" s="14" t="s">
        <v>112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14" t="s">
        <v>80</v>
      </c>
      <c r="BK151" s="212">
        <f>ROUND(I151*H151,2)</f>
        <v>0</v>
      </c>
      <c r="BL151" s="14" t="s">
        <v>120</v>
      </c>
      <c r="BM151" s="14" t="s">
        <v>450</v>
      </c>
    </row>
    <row r="152" s="1" customFormat="1" ht="16.5" customHeight="1">
      <c r="B152" s="35"/>
      <c r="C152" s="201" t="s">
        <v>451</v>
      </c>
      <c r="D152" s="201" t="s">
        <v>115</v>
      </c>
      <c r="E152" s="202" t="s">
        <v>336</v>
      </c>
      <c r="F152" s="203" t="s">
        <v>337</v>
      </c>
      <c r="G152" s="204" t="s">
        <v>186</v>
      </c>
      <c r="H152" s="205">
        <v>2</v>
      </c>
      <c r="I152" s="206"/>
      <c r="J152" s="207">
        <f>ROUND(I152*H152,2)</f>
        <v>0</v>
      </c>
      <c r="K152" s="203" t="s">
        <v>119</v>
      </c>
      <c r="L152" s="40"/>
      <c r="M152" s="208" t="s">
        <v>19</v>
      </c>
      <c r="N152" s="209" t="s">
        <v>43</v>
      </c>
      <c r="O152" s="76"/>
      <c r="P152" s="210">
        <f>O152*H152</f>
        <v>0</v>
      </c>
      <c r="Q152" s="210">
        <v>0.00025000000000000001</v>
      </c>
      <c r="R152" s="210">
        <f>Q152*H152</f>
        <v>0.00050000000000000001</v>
      </c>
      <c r="S152" s="210">
        <v>0</v>
      </c>
      <c r="T152" s="211">
        <f>S152*H152</f>
        <v>0</v>
      </c>
      <c r="AR152" s="14" t="s">
        <v>120</v>
      </c>
      <c r="AT152" s="14" t="s">
        <v>115</v>
      </c>
      <c r="AU152" s="14" t="s">
        <v>82</v>
      </c>
      <c r="AY152" s="14" t="s">
        <v>112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4" t="s">
        <v>80</v>
      </c>
      <c r="BK152" s="212">
        <f>ROUND(I152*H152,2)</f>
        <v>0</v>
      </c>
      <c r="BL152" s="14" t="s">
        <v>120</v>
      </c>
      <c r="BM152" s="14" t="s">
        <v>452</v>
      </c>
    </row>
    <row r="153" s="1" customFormat="1" ht="16.5" customHeight="1">
      <c r="B153" s="35"/>
      <c r="C153" s="201" t="s">
        <v>453</v>
      </c>
      <c r="D153" s="201" t="s">
        <v>115</v>
      </c>
      <c r="E153" s="202" t="s">
        <v>454</v>
      </c>
      <c r="F153" s="203" t="s">
        <v>455</v>
      </c>
      <c r="G153" s="204" t="s">
        <v>186</v>
      </c>
      <c r="H153" s="205">
        <v>2</v>
      </c>
      <c r="I153" s="206"/>
      <c r="J153" s="207">
        <f>ROUND(I153*H153,2)</f>
        <v>0</v>
      </c>
      <c r="K153" s="203" t="s">
        <v>119</v>
      </c>
      <c r="L153" s="40"/>
      <c r="M153" s="208" t="s">
        <v>19</v>
      </c>
      <c r="N153" s="209" t="s">
        <v>43</v>
      </c>
      <c r="O153" s="76"/>
      <c r="P153" s="210">
        <f>O153*H153</f>
        <v>0</v>
      </c>
      <c r="Q153" s="210">
        <v>0.00025000000000000001</v>
      </c>
      <c r="R153" s="210">
        <f>Q153*H153</f>
        <v>0.00050000000000000001</v>
      </c>
      <c r="S153" s="210">
        <v>0</v>
      </c>
      <c r="T153" s="211">
        <f>S153*H153</f>
        <v>0</v>
      </c>
      <c r="AR153" s="14" t="s">
        <v>120</v>
      </c>
      <c r="AT153" s="14" t="s">
        <v>115</v>
      </c>
      <c r="AU153" s="14" t="s">
        <v>82</v>
      </c>
      <c r="AY153" s="14" t="s">
        <v>112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4" t="s">
        <v>80</v>
      </c>
      <c r="BK153" s="212">
        <f>ROUND(I153*H153,2)</f>
        <v>0</v>
      </c>
      <c r="BL153" s="14" t="s">
        <v>120</v>
      </c>
      <c r="BM153" s="14" t="s">
        <v>456</v>
      </c>
    </row>
    <row r="154" s="1" customFormat="1" ht="16.5" customHeight="1">
      <c r="B154" s="35"/>
      <c r="C154" s="201" t="s">
        <v>457</v>
      </c>
      <c r="D154" s="201" t="s">
        <v>115</v>
      </c>
      <c r="E154" s="202" t="s">
        <v>458</v>
      </c>
      <c r="F154" s="203" t="s">
        <v>459</v>
      </c>
      <c r="G154" s="204" t="s">
        <v>186</v>
      </c>
      <c r="H154" s="205">
        <v>2</v>
      </c>
      <c r="I154" s="206"/>
      <c r="J154" s="207">
        <f>ROUND(I154*H154,2)</f>
        <v>0</v>
      </c>
      <c r="K154" s="203" t="s">
        <v>119</v>
      </c>
      <c r="L154" s="40"/>
      <c r="M154" s="236" t="s">
        <v>19</v>
      </c>
      <c r="N154" s="237" t="s">
        <v>43</v>
      </c>
      <c r="O154" s="238"/>
      <c r="P154" s="239">
        <f>O154*H154</f>
        <v>0</v>
      </c>
      <c r="Q154" s="239">
        <v>0.00020000000000000001</v>
      </c>
      <c r="R154" s="239">
        <f>Q154*H154</f>
        <v>0.00040000000000000002</v>
      </c>
      <c r="S154" s="239">
        <v>0</v>
      </c>
      <c r="T154" s="240">
        <f>S154*H154</f>
        <v>0</v>
      </c>
      <c r="AR154" s="14" t="s">
        <v>120</v>
      </c>
      <c r="AT154" s="14" t="s">
        <v>115</v>
      </c>
      <c r="AU154" s="14" t="s">
        <v>82</v>
      </c>
      <c r="AY154" s="14" t="s">
        <v>112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14" t="s">
        <v>80</v>
      </c>
      <c r="BK154" s="212">
        <f>ROUND(I154*H154,2)</f>
        <v>0</v>
      </c>
      <c r="BL154" s="14" t="s">
        <v>120</v>
      </c>
      <c r="BM154" s="14" t="s">
        <v>460</v>
      </c>
    </row>
    <row r="155" s="1" customFormat="1" ht="6.96" customHeight="1">
      <c r="B155" s="54"/>
      <c r="C155" s="55"/>
      <c r="D155" s="55"/>
      <c r="E155" s="55"/>
      <c r="F155" s="55"/>
      <c r="G155" s="55"/>
      <c r="H155" s="55"/>
      <c r="I155" s="151"/>
      <c r="J155" s="55"/>
      <c r="K155" s="55"/>
      <c r="L155" s="40"/>
    </row>
  </sheetData>
  <sheetProtection sheet="1" autoFilter="0" formatColumns="0" formatRows="0" objects="1" scenarios="1" spinCount="100000" saltValue="+1+NiIGK6wb4pCcNnveQ+HacM4sG2wUsCrv/BHXOuw/fRYZOVgy2kxMtAZgOgTWyGFO0i3vJHJ/pd3CWGYTrWw==" hashValue="e70zLeUdDqf3i2V4Bb1KPEx4+Ami+6gMlP7sA0EI+Qrm9EuawK2KmVG5NbqtxxpjyNVkHDtPtgTR30ybKL2hJA==" algorithmName="SHA-512" password="CC35"/>
  <autoFilter ref="C82:K15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41" customWidth="1"/>
    <col min="2" max="2" width="1.664063" style="241" customWidth="1"/>
    <col min="3" max="4" width="5" style="241" customWidth="1"/>
    <col min="5" max="5" width="11.67" style="241" customWidth="1"/>
    <col min="6" max="6" width="9.17" style="241" customWidth="1"/>
    <col min="7" max="7" width="5" style="241" customWidth="1"/>
    <col min="8" max="8" width="77.83" style="241" customWidth="1"/>
    <col min="9" max="10" width="20" style="241" customWidth="1"/>
    <col min="11" max="11" width="1.664063" style="241" customWidth="1"/>
  </cols>
  <sheetData>
    <row r="1" ht="37.5" customHeight="1"/>
    <row r="2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="12" customFormat="1" ht="45" customHeight="1">
      <c r="B3" s="245"/>
      <c r="C3" s="246" t="s">
        <v>461</v>
      </c>
      <c r="D3" s="246"/>
      <c r="E3" s="246"/>
      <c r="F3" s="246"/>
      <c r="G3" s="246"/>
      <c r="H3" s="246"/>
      <c r="I3" s="246"/>
      <c r="J3" s="246"/>
      <c r="K3" s="247"/>
    </row>
    <row r="4" ht="25.5" customHeight="1">
      <c r="B4" s="248"/>
      <c r="C4" s="249" t="s">
        <v>462</v>
      </c>
      <c r="D4" s="249"/>
      <c r="E4" s="249"/>
      <c r="F4" s="249"/>
      <c r="G4" s="249"/>
      <c r="H4" s="249"/>
      <c r="I4" s="249"/>
      <c r="J4" s="249"/>
      <c r="K4" s="250"/>
    </row>
    <row r="5" ht="5.25" customHeight="1">
      <c r="B5" s="248"/>
      <c r="C5" s="251"/>
      <c r="D5" s="251"/>
      <c r="E5" s="251"/>
      <c r="F5" s="251"/>
      <c r="G5" s="251"/>
      <c r="H5" s="251"/>
      <c r="I5" s="251"/>
      <c r="J5" s="251"/>
      <c r="K5" s="250"/>
    </row>
    <row r="6" ht="15" customHeight="1">
      <c r="B6" s="248"/>
      <c r="C6" s="252" t="s">
        <v>463</v>
      </c>
      <c r="D6" s="252"/>
      <c r="E6" s="252"/>
      <c r="F6" s="252"/>
      <c r="G6" s="252"/>
      <c r="H6" s="252"/>
      <c r="I6" s="252"/>
      <c r="J6" s="252"/>
      <c r="K6" s="250"/>
    </row>
    <row r="7" ht="15" customHeight="1">
      <c r="B7" s="253"/>
      <c r="C7" s="252" t="s">
        <v>464</v>
      </c>
      <c r="D7" s="252"/>
      <c r="E7" s="252"/>
      <c r="F7" s="252"/>
      <c r="G7" s="252"/>
      <c r="H7" s="252"/>
      <c r="I7" s="252"/>
      <c r="J7" s="252"/>
      <c r="K7" s="250"/>
    </row>
    <row r="8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ht="15" customHeight="1">
      <c r="B9" s="253"/>
      <c r="C9" s="252" t="s">
        <v>465</v>
      </c>
      <c r="D9" s="252"/>
      <c r="E9" s="252"/>
      <c r="F9" s="252"/>
      <c r="G9" s="252"/>
      <c r="H9" s="252"/>
      <c r="I9" s="252"/>
      <c r="J9" s="252"/>
      <c r="K9" s="250"/>
    </row>
    <row r="10" ht="15" customHeight="1">
      <c r="B10" s="253"/>
      <c r="C10" s="252"/>
      <c r="D10" s="252" t="s">
        <v>466</v>
      </c>
      <c r="E10" s="252"/>
      <c r="F10" s="252"/>
      <c r="G10" s="252"/>
      <c r="H10" s="252"/>
      <c r="I10" s="252"/>
      <c r="J10" s="252"/>
      <c r="K10" s="250"/>
    </row>
    <row r="11" ht="15" customHeight="1">
      <c r="B11" s="253"/>
      <c r="C11" s="254"/>
      <c r="D11" s="252" t="s">
        <v>467</v>
      </c>
      <c r="E11" s="252"/>
      <c r="F11" s="252"/>
      <c r="G11" s="252"/>
      <c r="H11" s="252"/>
      <c r="I11" s="252"/>
      <c r="J11" s="252"/>
      <c r="K11" s="250"/>
    </row>
    <row r="12" ht="15" customHeight="1">
      <c r="B12" s="253"/>
      <c r="C12" s="254"/>
      <c r="D12" s="252"/>
      <c r="E12" s="252"/>
      <c r="F12" s="252"/>
      <c r="G12" s="252"/>
      <c r="H12" s="252"/>
      <c r="I12" s="252"/>
      <c r="J12" s="252"/>
      <c r="K12" s="250"/>
    </row>
    <row r="13" ht="15" customHeight="1">
      <c r="B13" s="253"/>
      <c r="C13" s="254"/>
      <c r="D13" s="255" t="s">
        <v>468</v>
      </c>
      <c r="E13" s="252"/>
      <c r="F13" s="252"/>
      <c r="G13" s="252"/>
      <c r="H13" s="252"/>
      <c r="I13" s="252"/>
      <c r="J13" s="252"/>
      <c r="K13" s="250"/>
    </row>
    <row r="14" ht="12.75" customHeight="1">
      <c r="B14" s="253"/>
      <c r="C14" s="254"/>
      <c r="D14" s="254"/>
      <c r="E14" s="254"/>
      <c r="F14" s="254"/>
      <c r="G14" s="254"/>
      <c r="H14" s="254"/>
      <c r="I14" s="254"/>
      <c r="J14" s="254"/>
      <c r="K14" s="250"/>
    </row>
    <row r="15" ht="15" customHeight="1">
      <c r="B15" s="253"/>
      <c r="C15" s="254"/>
      <c r="D15" s="252" t="s">
        <v>469</v>
      </c>
      <c r="E15" s="252"/>
      <c r="F15" s="252"/>
      <c r="G15" s="252"/>
      <c r="H15" s="252"/>
      <c r="I15" s="252"/>
      <c r="J15" s="252"/>
      <c r="K15" s="250"/>
    </row>
    <row r="16" ht="15" customHeight="1">
      <c r="B16" s="253"/>
      <c r="C16" s="254"/>
      <c r="D16" s="252" t="s">
        <v>470</v>
      </c>
      <c r="E16" s="252"/>
      <c r="F16" s="252"/>
      <c r="G16" s="252"/>
      <c r="H16" s="252"/>
      <c r="I16" s="252"/>
      <c r="J16" s="252"/>
      <c r="K16" s="250"/>
    </row>
    <row r="17" ht="15" customHeight="1">
      <c r="B17" s="253"/>
      <c r="C17" s="254"/>
      <c r="D17" s="252" t="s">
        <v>471</v>
      </c>
      <c r="E17" s="252"/>
      <c r="F17" s="252"/>
      <c r="G17" s="252"/>
      <c r="H17" s="252"/>
      <c r="I17" s="252"/>
      <c r="J17" s="252"/>
      <c r="K17" s="250"/>
    </row>
    <row r="18" ht="15" customHeight="1">
      <c r="B18" s="253"/>
      <c r="C18" s="254"/>
      <c r="D18" s="254"/>
      <c r="E18" s="256" t="s">
        <v>79</v>
      </c>
      <c r="F18" s="252" t="s">
        <v>472</v>
      </c>
      <c r="G18" s="252"/>
      <c r="H18" s="252"/>
      <c r="I18" s="252"/>
      <c r="J18" s="252"/>
      <c r="K18" s="250"/>
    </row>
    <row r="19" ht="15" customHeight="1">
      <c r="B19" s="253"/>
      <c r="C19" s="254"/>
      <c r="D19" s="254"/>
      <c r="E19" s="256" t="s">
        <v>473</v>
      </c>
      <c r="F19" s="252" t="s">
        <v>474</v>
      </c>
      <c r="G19" s="252"/>
      <c r="H19" s="252"/>
      <c r="I19" s="252"/>
      <c r="J19" s="252"/>
      <c r="K19" s="250"/>
    </row>
    <row r="20" ht="15" customHeight="1">
      <c r="B20" s="253"/>
      <c r="C20" s="254"/>
      <c r="D20" s="254"/>
      <c r="E20" s="256" t="s">
        <v>475</v>
      </c>
      <c r="F20" s="252" t="s">
        <v>476</v>
      </c>
      <c r="G20" s="252"/>
      <c r="H20" s="252"/>
      <c r="I20" s="252"/>
      <c r="J20" s="252"/>
      <c r="K20" s="250"/>
    </row>
    <row r="21" ht="15" customHeight="1">
      <c r="B21" s="253"/>
      <c r="C21" s="254"/>
      <c r="D21" s="254"/>
      <c r="E21" s="256" t="s">
        <v>477</v>
      </c>
      <c r="F21" s="252" t="s">
        <v>478</v>
      </c>
      <c r="G21" s="252"/>
      <c r="H21" s="252"/>
      <c r="I21" s="252"/>
      <c r="J21" s="252"/>
      <c r="K21" s="250"/>
    </row>
    <row r="22" ht="15" customHeight="1">
      <c r="B22" s="253"/>
      <c r="C22" s="254"/>
      <c r="D22" s="254"/>
      <c r="E22" s="256" t="s">
        <v>479</v>
      </c>
      <c r="F22" s="252" t="s">
        <v>480</v>
      </c>
      <c r="G22" s="252"/>
      <c r="H22" s="252"/>
      <c r="I22" s="252"/>
      <c r="J22" s="252"/>
      <c r="K22" s="250"/>
    </row>
    <row r="23" ht="15" customHeight="1">
      <c r="B23" s="253"/>
      <c r="C23" s="254"/>
      <c r="D23" s="254"/>
      <c r="E23" s="256" t="s">
        <v>481</v>
      </c>
      <c r="F23" s="252" t="s">
        <v>482</v>
      </c>
      <c r="G23" s="252"/>
      <c r="H23" s="252"/>
      <c r="I23" s="252"/>
      <c r="J23" s="252"/>
      <c r="K23" s="250"/>
    </row>
    <row r="24" ht="12.75" customHeight="1">
      <c r="B24" s="253"/>
      <c r="C24" s="254"/>
      <c r="D24" s="254"/>
      <c r="E24" s="254"/>
      <c r="F24" s="254"/>
      <c r="G24" s="254"/>
      <c r="H24" s="254"/>
      <c r="I24" s="254"/>
      <c r="J24" s="254"/>
      <c r="K24" s="250"/>
    </row>
    <row r="25" ht="15" customHeight="1">
      <c r="B25" s="253"/>
      <c r="C25" s="252" t="s">
        <v>483</v>
      </c>
      <c r="D25" s="252"/>
      <c r="E25" s="252"/>
      <c r="F25" s="252"/>
      <c r="G25" s="252"/>
      <c r="H25" s="252"/>
      <c r="I25" s="252"/>
      <c r="J25" s="252"/>
      <c r="K25" s="250"/>
    </row>
    <row r="26" ht="15" customHeight="1">
      <c r="B26" s="253"/>
      <c r="C26" s="252" t="s">
        <v>484</v>
      </c>
      <c r="D26" s="252"/>
      <c r="E26" s="252"/>
      <c r="F26" s="252"/>
      <c r="G26" s="252"/>
      <c r="H26" s="252"/>
      <c r="I26" s="252"/>
      <c r="J26" s="252"/>
      <c r="K26" s="250"/>
    </row>
    <row r="27" ht="15" customHeight="1">
      <c r="B27" s="253"/>
      <c r="C27" s="252"/>
      <c r="D27" s="252" t="s">
        <v>485</v>
      </c>
      <c r="E27" s="252"/>
      <c r="F27" s="252"/>
      <c r="G27" s="252"/>
      <c r="H27" s="252"/>
      <c r="I27" s="252"/>
      <c r="J27" s="252"/>
      <c r="K27" s="250"/>
    </row>
    <row r="28" ht="15" customHeight="1">
      <c r="B28" s="253"/>
      <c r="C28" s="254"/>
      <c r="D28" s="252" t="s">
        <v>486</v>
      </c>
      <c r="E28" s="252"/>
      <c r="F28" s="252"/>
      <c r="G28" s="252"/>
      <c r="H28" s="252"/>
      <c r="I28" s="252"/>
      <c r="J28" s="252"/>
      <c r="K28" s="250"/>
    </row>
    <row r="29" ht="12.75" customHeight="1">
      <c r="B29" s="253"/>
      <c r="C29" s="254"/>
      <c r="D29" s="254"/>
      <c r="E29" s="254"/>
      <c r="F29" s="254"/>
      <c r="G29" s="254"/>
      <c r="H29" s="254"/>
      <c r="I29" s="254"/>
      <c r="J29" s="254"/>
      <c r="K29" s="250"/>
    </row>
    <row r="30" ht="15" customHeight="1">
      <c r="B30" s="253"/>
      <c r="C30" s="254"/>
      <c r="D30" s="252" t="s">
        <v>487</v>
      </c>
      <c r="E30" s="252"/>
      <c r="F30" s="252"/>
      <c r="G30" s="252"/>
      <c r="H30" s="252"/>
      <c r="I30" s="252"/>
      <c r="J30" s="252"/>
      <c r="K30" s="250"/>
    </row>
    <row r="31" ht="15" customHeight="1">
      <c r="B31" s="253"/>
      <c r="C31" s="254"/>
      <c r="D31" s="252" t="s">
        <v>488</v>
      </c>
      <c r="E31" s="252"/>
      <c r="F31" s="252"/>
      <c r="G31" s="252"/>
      <c r="H31" s="252"/>
      <c r="I31" s="252"/>
      <c r="J31" s="252"/>
      <c r="K31" s="250"/>
    </row>
    <row r="32" ht="12.75" customHeight="1">
      <c r="B32" s="253"/>
      <c r="C32" s="254"/>
      <c r="D32" s="254"/>
      <c r="E32" s="254"/>
      <c r="F32" s="254"/>
      <c r="G32" s="254"/>
      <c r="H32" s="254"/>
      <c r="I32" s="254"/>
      <c r="J32" s="254"/>
      <c r="K32" s="250"/>
    </row>
    <row r="33" ht="15" customHeight="1">
      <c r="B33" s="253"/>
      <c r="C33" s="254"/>
      <c r="D33" s="252" t="s">
        <v>489</v>
      </c>
      <c r="E33" s="252"/>
      <c r="F33" s="252"/>
      <c r="G33" s="252"/>
      <c r="H33" s="252"/>
      <c r="I33" s="252"/>
      <c r="J33" s="252"/>
      <c r="K33" s="250"/>
    </row>
    <row r="34" ht="15" customHeight="1">
      <c r="B34" s="253"/>
      <c r="C34" s="254"/>
      <c r="D34" s="252" t="s">
        <v>490</v>
      </c>
      <c r="E34" s="252"/>
      <c r="F34" s="252"/>
      <c r="G34" s="252"/>
      <c r="H34" s="252"/>
      <c r="I34" s="252"/>
      <c r="J34" s="252"/>
      <c r="K34" s="250"/>
    </row>
    <row r="35" ht="15" customHeight="1">
      <c r="B35" s="253"/>
      <c r="C35" s="254"/>
      <c r="D35" s="252" t="s">
        <v>491</v>
      </c>
      <c r="E35" s="252"/>
      <c r="F35" s="252"/>
      <c r="G35" s="252"/>
      <c r="H35" s="252"/>
      <c r="I35" s="252"/>
      <c r="J35" s="252"/>
      <c r="K35" s="250"/>
    </row>
    <row r="36" ht="15" customHeight="1">
      <c r="B36" s="253"/>
      <c r="C36" s="254"/>
      <c r="D36" s="252"/>
      <c r="E36" s="255" t="s">
        <v>98</v>
      </c>
      <c r="F36" s="252"/>
      <c r="G36" s="252" t="s">
        <v>492</v>
      </c>
      <c r="H36" s="252"/>
      <c r="I36" s="252"/>
      <c r="J36" s="252"/>
      <c r="K36" s="250"/>
    </row>
    <row r="37" ht="30.75" customHeight="1">
      <c r="B37" s="253"/>
      <c r="C37" s="254"/>
      <c r="D37" s="252"/>
      <c r="E37" s="255" t="s">
        <v>493</v>
      </c>
      <c r="F37" s="252"/>
      <c r="G37" s="252" t="s">
        <v>494</v>
      </c>
      <c r="H37" s="252"/>
      <c r="I37" s="252"/>
      <c r="J37" s="252"/>
      <c r="K37" s="250"/>
    </row>
    <row r="38" ht="15" customHeight="1">
      <c r="B38" s="253"/>
      <c r="C38" s="254"/>
      <c r="D38" s="252"/>
      <c r="E38" s="255" t="s">
        <v>53</v>
      </c>
      <c r="F38" s="252"/>
      <c r="G38" s="252" t="s">
        <v>495</v>
      </c>
      <c r="H38" s="252"/>
      <c r="I38" s="252"/>
      <c r="J38" s="252"/>
      <c r="K38" s="250"/>
    </row>
    <row r="39" ht="15" customHeight="1">
      <c r="B39" s="253"/>
      <c r="C39" s="254"/>
      <c r="D39" s="252"/>
      <c r="E39" s="255" t="s">
        <v>54</v>
      </c>
      <c r="F39" s="252"/>
      <c r="G39" s="252" t="s">
        <v>496</v>
      </c>
      <c r="H39" s="252"/>
      <c r="I39" s="252"/>
      <c r="J39" s="252"/>
      <c r="K39" s="250"/>
    </row>
    <row r="40" ht="15" customHeight="1">
      <c r="B40" s="253"/>
      <c r="C40" s="254"/>
      <c r="D40" s="252"/>
      <c r="E40" s="255" t="s">
        <v>99</v>
      </c>
      <c r="F40" s="252"/>
      <c r="G40" s="252" t="s">
        <v>497</v>
      </c>
      <c r="H40" s="252"/>
      <c r="I40" s="252"/>
      <c r="J40" s="252"/>
      <c r="K40" s="250"/>
    </row>
    <row r="41" ht="15" customHeight="1">
      <c r="B41" s="253"/>
      <c r="C41" s="254"/>
      <c r="D41" s="252"/>
      <c r="E41" s="255" t="s">
        <v>100</v>
      </c>
      <c r="F41" s="252"/>
      <c r="G41" s="252" t="s">
        <v>498</v>
      </c>
      <c r="H41" s="252"/>
      <c r="I41" s="252"/>
      <c r="J41" s="252"/>
      <c r="K41" s="250"/>
    </row>
    <row r="42" ht="15" customHeight="1">
      <c r="B42" s="253"/>
      <c r="C42" s="254"/>
      <c r="D42" s="252"/>
      <c r="E42" s="255" t="s">
        <v>499</v>
      </c>
      <c r="F42" s="252"/>
      <c r="G42" s="252" t="s">
        <v>500</v>
      </c>
      <c r="H42" s="252"/>
      <c r="I42" s="252"/>
      <c r="J42" s="252"/>
      <c r="K42" s="250"/>
    </row>
    <row r="43" ht="15" customHeight="1">
      <c r="B43" s="253"/>
      <c r="C43" s="254"/>
      <c r="D43" s="252"/>
      <c r="E43" s="255"/>
      <c r="F43" s="252"/>
      <c r="G43" s="252" t="s">
        <v>501</v>
      </c>
      <c r="H43" s="252"/>
      <c r="I43" s="252"/>
      <c r="J43" s="252"/>
      <c r="K43" s="250"/>
    </row>
    <row r="44" ht="15" customHeight="1">
      <c r="B44" s="253"/>
      <c r="C44" s="254"/>
      <c r="D44" s="252"/>
      <c r="E44" s="255" t="s">
        <v>502</v>
      </c>
      <c r="F44" s="252"/>
      <c r="G44" s="252" t="s">
        <v>503</v>
      </c>
      <c r="H44" s="252"/>
      <c r="I44" s="252"/>
      <c r="J44" s="252"/>
      <c r="K44" s="250"/>
    </row>
    <row r="45" ht="15" customHeight="1">
      <c r="B45" s="253"/>
      <c r="C45" s="254"/>
      <c r="D45" s="252"/>
      <c r="E45" s="255" t="s">
        <v>102</v>
      </c>
      <c r="F45" s="252"/>
      <c r="G45" s="252" t="s">
        <v>504</v>
      </c>
      <c r="H45" s="252"/>
      <c r="I45" s="252"/>
      <c r="J45" s="252"/>
      <c r="K45" s="250"/>
    </row>
    <row r="46" ht="12.75" customHeight="1">
      <c r="B46" s="253"/>
      <c r="C46" s="254"/>
      <c r="D46" s="252"/>
      <c r="E46" s="252"/>
      <c r="F46" s="252"/>
      <c r="G46" s="252"/>
      <c r="H46" s="252"/>
      <c r="I46" s="252"/>
      <c r="J46" s="252"/>
      <c r="K46" s="250"/>
    </row>
    <row r="47" ht="15" customHeight="1">
      <c r="B47" s="253"/>
      <c r="C47" s="254"/>
      <c r="D47" s="252" t="s">
        <v>505</v>
      </c>
      <c r="E47" s="252"/>
      <c r="F47" s="252"/>
      <c r="G47" s="252"/>
      <c r="H47" s="252"/>
      <c r="I47" s="252"/>
      <c r="J47" s="252"/>
      <c r="K47" s="250"/>
    </row>
    <row r="48" ht="15" customHeight="1">
      <c r="B48" s="253"/>
      <c r="C48" s="254"/>
      <c r="D48" s="254"/>
      <c r="E48" s="252" t="s">
        <v>506</v>
      </c>
      <c r="F48" s="252"/>
      <c r="G48" s="252"/>
      <c r="H48" s="252"/>
      <c r="I48" s="252"/>
      <c r="J48" s="252"/>
      <c r="K48" s="250"/>
    </row>
    <row r="49" ht="15" customHeight="1">
      <c r="B49" s="253"/>
      <c r="C49" s="254"/>
      <c r="D49" s="254"/>
      <c r="E49" s="252" t="s">
        <v>507</v>
      </c>
      <c r="F49" s="252"/>
      <c r="G49" s="252"/>
      <c r="H49" s="252"/>
      <c r="I49" s="252"/>
      <c r="J49" s="252"/>
      <c r="K49" s="250"/>
    </row>
    <row r="50" ht="15" customHeight="1">
      <c r="B50" s="253"/>
      <c r="C50" s="254"/>
      <c r="D50" s="254"/>
      <c r="E50" s="252" t="s">
        <v>508</v>
      </c>
      <c r="F50" s="252"/>
      <c r="G50" s="252"/>
      <c r="H50" s="252"/>
      <c r="I50" s="252"/>
      <c r="J50" s="252"/>
      <c r="K50" s="250"/>
    </row>
    <row r="51" ht="15" customHeight="1">
      <c r="B51" s="253"/>
      <c r="C51" s="254"/>
      <c r="D51" s="252" t="s">
        <v>509</v>
      </c>
      <c r="E51" s="252"/>
      <c r="F51" s="252"/>
      <c r="G51" s="252"/>
      <c r="H51" s="252"/>
      <c r="I51" s="252"/>
      <c r="J51" s="252"/>
      <c r="K51" s="250"/>
    </row>
    <row r="52" ht="25.5" customHeight="1">
      <c r="B52" s="248"/>
      <c r="C52" s="249" t="s">
        <v>510</v>
      </c>
      <c r="D52" s="249"/>
      <c r="E52" s="249"/>
      <c r="F52" s="249"/>
      <c r="G52" s="249"/>
      <c r="H52" s="249"/>
      <c r="I52" s="249"/>
      <c r="J52" s="249"/>
      <c r="K52" s="250"/>
    </row>
    <row r="53" ht="5.25" customHeight="1">
      <c r="B53" s="248"/>
      <c r="C53" s="251"/>
      <c r="D53" s="251"/>
      <c r="E53" s="251"/>
      <c r="F53" s="251"/>
      <c r="G53" s="251"/>
      <c r="H53" s="251"/>
      <c r="I53" s="251"/>
      <c r="J53" s="251"/>
      <c r="K53" s="250"/>
    </row>
    <row r="54" ht="15" customHeight="1">
      <c r="B54" s="248"/>
      <c r="C54" s="252" t="s">
        <v>511</v>
      </c>
      <c r="D54" s="252"/>
      <c r="E54" s="252"/>
      <c r="F54" s="252"/>
      <c r="G54" s="252"/>
      <c r="H54" s="252"/>
      <c r="I54" s="252"/>
      <c r="J54" s="252"/>
      <c r="K54" s="250"/>
    </row>
    <row r="55" ht="15" customHeight="1">
      <c r="B55" s="248"/>
      <c r="C55" s="252" t="s">
        <v>512</v>
      </c>
      <c r="D55" s="252"/>
      <c r="E55" s="252"/>
      <c r="F55" s="252"/>
      <c r="G55" s="252"/>
      <c r="H55" s="252"/>
      <c r="I55" s="252"/>
      <c r="J55" s="252"/>
      <c r="K55" s="250"/>
    </row>
    <row r="56" ht="12.75" customHeight="1">
      <c r="B56" s="248"/>
      <c r="C56" s="252"/>
      <c r="D56" s="252"/>
      <c r="E56" s="252"/>
      <c r="F56" s="252"/>
      <c r="G56" s="252"/>
      <c r="H56" s="252"/>
      <c r="I56" s="252"/>
      <c r="J56" s="252"/>
      <c r="K56" s="250"/>
    </row>
    <row r="57" ht="15" customHeight="1">
      <c r="B57" s="248"/>
      <c r="C57" s="252" t="s">
        <v>513</v>
      </c>
      <c r="D57" s="252"/>
      <c r="E57" s="252"/>
      <c r="F57" s="252"/>
      <c r="G57" s="252"/>
      <c r="H57" s="252"/>
      <c r="I57" s="252"/>
      <c r="J57" s="252"/>
      <c r="K57" s="250"/>
    </row>
    <row r="58" ht="15" customHeight="1">
      <c r="B58" s="248"/>
      <c r="C58" s="254"/>
      <c r="D58" s="252" t="s">
        <v>514</v>
      </c>
      <c r="E58" s="252"/>
      <c r="F58" s="252"/>
      <c r="G58" s="252"/>
      <c r="H58" s="252"/>
      <c r="I58" s="252"/>
      <c r="J58" s="252"/>
      <c r="K58" s="250"/>
    </row>
    <row r="59" ht="15" customHeight="1">
      <c r="B59" s="248"/>
      <c r="C59" s="254"/>
      <c r="D59" s="252" t="s">
        <v>515</v>
      </c>
      <c r="E59" s="252"/>
      <c r="F59" s="252"/>
      <c r="G59" s="252"/>
      <c r="H59" s="252"/>
      <c r="I59" s="252"/>
      <c r="J59" s="252"/>
      <c r="K59" s="250"/>
    </row>
    <row r="60" ht="15" customHeight="1">
      <c r="B60" s="248"/>
      <c r="C60" s="254"/>
      <c r="D60" s="252" t="s">
        <v>516</v>
      </c>
      <c r="E60" s="252"/>
      <c r="F60" s="252"/>
      <c r="G60" s="252"/>
      <c r="H60" s="252"/>
      <c r="I60" s="252"/>
      <c r="J60" s="252"/>
      <c r="K60" s="250"/>
    </row>
    <row r="61" ht="15" customHeight="1">
      <c r="B61" s="248"/>
      <c r="C61" s="254"/>
      <c r="D61" s="252" t="s">
        <v>517</v>
      </c>
      <c r="E61" s="252"/>
      <c r="F61" s="252"/>
      <c r="G61" s="252"/>
      <c r="H61" s="252"/>
      <c r="I61" s="252"/>
      <c r="J61" s="252"/>
      <c r="K61" s="250"/>
    </row>
    <row r="62" ht="15" customHeight="1">
      <c r="B62" s="248"/>
      <c r="C62" s="254"/>
      <c r="D62" s="257" t="s">
        <v>518</v>
      </c>
      <c r="E62" s="257"/>
      <c r="F62" s="257"/>
      <c r="G62" s="257"/>
      <c r="H62" s="257"/>
      <c r="I62" s="257"/>
      <c r="J62" s="257"/>
      <c r="K62" s="250"/>
    </row>
    <row r="63" ht="15" customHeight="1">
      <c r="B63" s="248"/>
      <c r="C63" s="254"/>
      <c r="D63" s="252" t="s">
        <v>519</v>
      </c>
      <c r="E63" s="252"/>
      <c r="F63" s="252"/>
      <c r="G63" s="252"/>
      <c r="H63" s="252"/>
      <c r="I63" s="252"/>
      <c r="J63" s="252"/>
      <c r="K63" s="250"/>
    </row>
    <row r="64" ht="12.75" customHeight="1">
      <c r="B64" s="248"/>
      <c r="C64" s="254"/>
      <c r="D64" s="254"/>
      <c r="E64" s="258"/>
      <c r="F64" s="254"/>
      <c r="G64" s="254"/>
      <c r="H64" s="254"/>
      <c r="I64" s="254"/>
      <c r="J64" s="254"/>
      <c r="K64" s="250"/>
    </row>
    <row r="65" ht="15" customHeight="1">
      <c r="B65" s="248"/>
      <c r="C65" s="254"/>
      <c r="D65" s="252" t="s">
        <v>520</v>
      </c>
      <c r="E65" s="252"/>
      <c r="F65" s="252"/>
      <c r="G65" s="252"/>
      <c r="H65" s="252"/>
      <c r="I65" s="252"/>
      <c r="J65" s="252"/>
      <c r="K65" s="250"/>
    </row>
    <row r="66" ht="15" customHeight="1">
      <c r="B66" s="248"/>
      <c r="C66" s="254"/>
      <c r="D66" s="257" t="s">
        <v>521</v>
      </c>
      <c r="E66" s="257"/>
      <c r="F66" s="257"/>
      <c r="G66" s="257"/>
      <c r="H66" s="257"/>
      <c r="I66" s="257"/>
      <c r="J66" s="257"/>
      <c r="K66" s="250"/>
    </row>
    <row r="67" ht="15" customHeight="1">
      <c r="B67" s="248"/>
      <c r="C67" s="254"/>
      <c r="D67" s="252" t="s">
        <v>522</v>
      </c>
      <c r="E67" s="252"/>
      <c r="F67" s="252"/>
      <c r="G67" s="252"/>
      <c r="H67" s="252"/>
      <c r="I67" s="252"/>
      <c r="J67" s="252"/>
      <c r="K67" s="250"/>
    </row>
    <row r="68" ht="15" customHeight="1">
      <c r="B68" s="248"/>
      <c r="C68" s="254"/>
      <c r="D68" s="252" t="s">
        <v>523</v>
      </c>
      <c r="E68" s="252"/>
      <c r="F68" s="252"/>
      <c r="G68" s="252"/>
      <c r="H68" s="252"/>
      <c r="I68" s="252"/>
      <c r="J68" s="252"/>
      <c r="K68" s="250"/>
    </row>
    <row r="69" ht="15" customHeight="1">
      <c r="B69" s="248"/>
      <c r="C69" s="254"/>
      <c r="D69" s="252" t="s">
        <v>524</v>
      </c>
      <c r="E69" s="252"/>
      <c r="F69" s="252"/>
      <c r="G69" s="252"/>
      <c r="H69" s="252"/>
      <c r="I69" s="252"/>
      <c r="J69" s="252"/>
      <c r="K69" s="250"/>
    </row>
    <row r="70" ht="15" customHeight="1">
      <c r="B70" s="248"/>
      <c r="C70" s="254"/>
      <c r="D70" s="252" t="s">
        <v>525</v>
      </c>
      <c r="E70" s="252"/>
      <c r="F70" s="252"/>
      <c r="G70" s="252"/>
      <c r="H70" s="252"/>
      <c r="I70" s="252"/>
      <c r="J70" s="252"/>
      <c r="K70" s="250"/>
    </row>
    <row r="71" ht="12.75" customHeight="1">
      <c r="B71" s="259"/>
      <c r="C71" s="260"/>
      <c r="D71" s="260"/>
      <c r="E71" s="260"/>
      <c r="F71" s="260"/>
      <c r="G71" s="260"/>
      <c r="H71" s="260"/>
      <c r="I71" s="260"/>
      <c r="J71" s="260"/>
      <c r="K71" s="261"/>
    </row>
    <row r="72" ht="18.75" customHeight="1">
      <c r="B72" s="262"/>
      <c r="C72" s="262"/>
      <c r="D72" s="262"/>
      <c r="E72" s="262"/>
      <c r="F72" s="262"/>
      <c r="G72" s="262"/>
      <c r="H72" s="262"/>
      <c r="I72" s="262"/>
      <c r="J72" s="262"/>
      <c r="K72" s="263"/>
    </row>
    <row r="73" ht="18.75" customHeight="1">
      <c r="B73" s="263"/>
      <c r="C73" s="263"/>
      <c r="D73" s="263"/>
      <c r="E73" s="263"/>
      <c r="F73" s="263"/>
      <c r="G73" s="263"/>
      <c r="H73" s="263"/>
      <c r="I73" s="263"/>
      <c r="J73" s="263"/>
      <c r="K73" s="263"/>
    </row>
    <row r="74" ht="7.5" customHeight="1">
      <c r="B74" s="264"/>
      <c r="C74" s="265"/>
      <c r="D74" s="265"/>
      <c r="E74" s="265"/>
      <c r="F74" s="265"/>
      <c r="G74" s="265"/>
      <c r="H74" s="265"/>
      <c r="I74" s="265"/>
      <c r="J74" s="265"/>
      <c r="K74" s="266"/>
    </row>
    <row r="75" ht="45" customHeight="1">
      <c r="B75" s="267"/>
      <c r="C75" s="268" t="s">
        <v>526</v>
      </c>
      <c r="D75" s="268"/>
      <c r="E75" s="268"/>
      <c r="F75" s="268"/>
      <c r="G75" s="268"/>
      <c r="H75" s="268"/>
      <c r="I75" s="268"/>
      <c r="J75" s="268"/>
      <c r="K75" s="269"/>
    </row>
    <row r="76" ht="17.25" customHeight="1">
      <c r="B76" s="267"/>
      <c r="C76" s="270" t="s">
        <v>527</v>
      </c>
      <c r="D76" s="270"/>
      <c r="E76" s="270"/>
      <c r="F76" s="270" t="s">
        <v>528</v>
      </c>
      <c r="G76" s="271"/>
      <c r="H76" s="270" t="s">
        <v>54</v>
      </c>
      <c r="I76" s="270" t="s">
        <v>57</v>
      </c>
      <c r="J76" s="270" t="s">
        <v>529</v>
      </c>
      <c r="K76" s="269"/>
    </row>
    <row r="77" ht="17.25" customHeight="1">
      <c r="B77" s="267"/>
      <c r="C77" s="272" t="s">
        <v>530</v>
      </c>
      <c r="D77" s="272"/>
      <c r="E77" s="272"/>
      <c r="F77" s="273" t="s">
        <v>531</v>
      </c>
      <c r="G77" s="274"/>
      <c r="H77" s="272"/>
      <c r="I77" s="272"/>
      <c r="J77" s="272" t="s">
        <v>532</v>
      </c>
      <c r="K77" s="269"/>
    </row>
    <row r="78" ht="5.25" customHeight="1">
      <c r="B78" s="267"/>
      <c r="C78" s="275"/>
      <c r="D78" s="275"/>
      <c r="E78" s="275"/>
      <c r="F78" s="275"/>
      <c r="G78" s="276"/>
      <c r="H78" s="275"/>
      <c r="I78" s="275"/>
      <c r="J78" s="275"/>
      <c r="K78" s="269"/>
    </row>
    <row r="79" ht="15" customHeight="1">
      <c r="B79" s="267"/>
      <c r="C79" s="255" t="s">
        <v>53</v>
      </c>
      <c r="D79" s="275"/>
      <c r="E79" s="275"/>
      <c r="F79" s="277" t="s">
        <v>533</v>
      </c>
      <c r="G79" s="276"/>
      <c r="H79" s="255" t="s">
        <v>534</v>
      </c>
      <c r="I79" s="255" t="s">
        <v>535</v>
      </c>
      <c r="J79" s="255">
        <v>20</v>
      </c>
      <c r="K79" s="269"/>
    </row>
    <row r="80" ht="15" customHeight="1">
      <c r="B80" s="267"/>
      <c r="C80" s="255" t="s">
        <v>536</v>
      </c>
      <c r="D80" s="255"/>
      <c r="E80" s="255"/>
      <c r="F80" s="277" t="s">
        <v>533</v>
      </c>
      <c r="G80" s="276"/>
      <c r="H80" s="255" t="s">
        <v>537</v>
      </c>
      <c r="I80" s="255" t="s">
        <v>535</v>
      </c>
      <c r="J80" s="255">
        <v>120</v>
      </c>
      <c r="K80" s="269"/>
    </row>
    <row r="81" ht="15" customHeight="1">
      <c r="B81" s="278"/>
      <c r="C81" s="255" t="s">
        <v>538</v>
      </c>
      <c r="D81" s="255"/>
      <c r="E81" s="255"/>
      <c r="F81" s="277" t="s">
        <v>539</v>
      </c>
      <c r="G81" s="276"/>
      <c r="H81" s="255" t="s">
        <v>540</v>
      </c>
      <c r="I81" s="255" t="s">
        <v>535</v>
      </c>
      <c r="J81" s="255">
        <v>50</v>
      </c>
      <c r="K81" s="269"/>
    </row>
    <row r="82" ht="15" customHeight="1">
      <c r="B82" s="278"/>
      <c r="C82" s="255" t="s">
        <v>541</v>
      </c>
      <c r="D82" s="255"/>
      <c r="E82" s="255"/>
      <c r="F82" s="277" t="s">
        <v>533</v>
      </c>
      <c r="G82" s="276"/>
      <c r="H82" s="255" t="s">
        <v>542</v>
      </c>
      <c r="I82" s="255" t="s">
        <v>543</v>
      </c>
      <c r="J82" s="255"/>
      <c r="K82" s="269"/>
    </row>
    <row r="83" ht="15" customHeight="1">
      <c r="B83" s="278"/>
      <c r="C83" s="279" t="s">
        <v>544</v>
      </c>
      <c r="D83" s="279"/>
      <c r="E83" s="279"/>
      <c r="F83" s="280" t="s">
        <v>539</v>
      </c>
      <c r="G83" s="279"/>
      <c r="H83" s="279" t="s">
        <v>545</v>
      </c>
      <c r="I83" s="279" t="s">
        <v>535</v>
      </c>
      <c r="J83" s="279">
        <v>15</v>
      </c>
      <c r="K83" s="269"/>
    </row>
    <row r="84" ht="15" customHeight="1">
      <c r="B84" s="278"/>
      <c r="C84" s="279" t="s">
        <v>546</v>
      </c>
      <c r="D84" s="279"/>
      <c r="E84" s="279"/>
      <c r="F84" s="280" t="s">
        <v>539</v>
      </c>
      <c r="G84" s="279"/>
      <c r="H84" s="279" t="s">
        <v>547</v>
      </c>
      <c r="I84" s="279" t="s">
        <v>535</v>
      </c>
      <c r="J84" s="279">
        <v>15</v>
      </c>
      <c r="K84" s="269"/>
    </row>
    <row r="85" ht="15" customHeight="1">
      <c r="B85" s="278"/>
      <c r="C85" s="279" t="s">
        <v>548</v>
      </c>
      <c r="D85" s="279"/>
      <c r="E85" s="279"/>
      <c r="F85" s="280" t="s">
        <v>539</v>
      </c>
      <c r="G85" s="279"/>
      <c r="H85" s="279" t="s">
        <v>549</v>
      </c>
      <c r="I85" s="279" t="s">
        <v>535</v>
      </c>
      <c r="J85" s="279">
        <v>20</v>
      </c>
      <c r="K85" s="269"/>
    </row>
    <row r="86" ht="15" customHeight="1">
      <c r="B86" s="278"/>
      <c r="C86" s="279" t="s">
        <v>550</v>
      </c>
      <c r="D86" s="279"/>
      <c r="E86" s="279"/>
      <c r="F86" s="280" t="s">
        <v>539</v>
      </c>
      <c r="G86" s="279"/>
      <c r="H86" s="279" t="s">
        <v>551</v>
      </c>
      <c r="I86" s="279" t="s">
        <v>535</v>
      </c>
      <c r="J86" s="279">
        <v>20</v>
      </c>
      <c r="K86" s="269"/>
    </row>
    <row r="87" ht="15" customHeight="1">
      <c r="B87" s="278"/>
      <c r="C87" s="255" t="s">
        <v>552</v>
      </c>
      <c r="D87" s="255"/>
      <c r="E87" s="255"/>
      <c r="F87" s="277" t="s">
        <v>539</v>
      </c>
      <c r="G87" s="276"/>
      <c r="H87" s="255" t="s">
        <v>553</v>
      </c>
      <c r="I87" s="255" t="s">
        <v>535</v>
      </c>
      <c r="J87" s="255">
        <v>50</v>
      </c>
      <c r="K87" s="269"/>
    </row>
    <row r="88" ht="15" customHeight="1">
      <c r="B88" s="278"/>
      <c r="C88" s="255" t="s">
        <v>554</v>
      </c>
      <c r="D88" s="255"/>
      <c r="E88" s="255"/>
      <c r="F88" s="277" t="s">
        <v>539</v>
      </c>
      <c r="G88" s="276"/>
      <c r="H88" s="255" t="s">
        <v>555</v>
      </c>
      <c r="I88" s="255" t="s">
        <v>535</v>
      </c>
      <c r="J88" s="255">
        <v>20</v>
      </c>
      <c r="K88" s="269"/>
    </row>
    <row r="89" ht="15" customHeight="1">
      <c r="B89" s="278"/>
      <c r="C89" s="255" t="s">
        <v>556</v>
      </c>
      <c r="D89" s="255"/>
      <c r="E89" s="255"/>
      <c r="F89" s="277" t="s">
        <v>539</v>
      </c>
      <c r="G89" s="276"/>
      <c r="H89" s="255" t="s">
        <v>557</v>
      </c>
      <c r="I89" s="255" t="s">
        <v>535</v>
      </c>
      <c r="J89" s="255">
        <v>20</v>
      </c>
      <c r="K89" s="269"/>
    </row>
    <row r="90" ht="15" customHeight="1">
      <c r="B90" s="278"/>
      <c r="C90" s="255" t="s">
        <v>558</v>
      </c>
      <c r="D90" s="255"/>
      <c r="E90" s="255"/>
      <c r="F90" s="277" t="s">
        <v>539</v>
      </c>
      <c r="G90" s="276"/>
      <c r="H90" s="255" t="s">
        <v>559</v>
      </c>
      <c r="I90" s="255" t="s">
        <v>535</v>
      </c>
      <c r="J90" s="255">
        <v>50</v>
      </c>
      <c r="K90" s="269"/>
    </row>
    <row r="91" ht="15" customHeight="1">
      <c r="B91" s="278"/>
      <c r="C91" s="255" t="s">
        <v>560</v>
      </c>
      <c r="D91" s="255"/>
      <c r="E91" s="255"/>
      <c r="F91" s="277" t="s">
        <v>539</v>
      </c>
      <c r="G91" s="276"/>
      <c r="H91" s="255" t="s">
        <v>560</v>
      </c>
      <c r="I91" s="255" t="s">
        <v>535</v>
      </c>
      <c r="J91" s="255">
        <v>50</v>
      </c>
      <c r="K91" s="269"/>
    </row>
    <row r="92" ht="15" customHeight="1">
      <c r="B92" s="278"/>
      <c r="C92" s="255" t="s">
        <v>561</v>
      </c>
      <c r="D92" s="255"/>
      <c r="E92" s="255"/>
      <c r="F92" s="277" t="s">
        <v>539</v>
      </c>
      <c r="G92" s="276"/>
      <c r="H92" s="255" t="s">
        <v>562</v>
      </c>
      <c r="I92" s="255" t="s">
        <v>535</v>
      </c>
      <c r="J92" s="255">
        <v>255</v>
      </c>
      <c r="K92" s="269"/>
    </row>
    <row r="93" ht="15" customHeight="1">
      <c r="B93" s="278"/>
      <c r="C93" s="255" t="s">
        <v>563</v>
      </c>
      <c r="D93" s="255"/>
      <c r="E93" s="255"/>
      <c r="F93" s="277" t="s">
        <v>533</v>
      </c>
      <c r="G93" s="276"/>
      <c r="H93" s="255" t="s">
        <v>564</v>
      </c>
      <c r="I93" s="255" t="s">
        <v>565</v>
      </c>
      <c r="J93" s="255"/>
      <c r="K93" s="269"/>
    </row>
    <row r="94" ht="15" customHeight="1">
      <c r="B94" s="278"/>
      <c r="C94" s="255" t="s">
        <v>566</v>
      </c>
      <c r="D94" s="255"/>
      <c r="E94" s="255"/>
      <c r="F94" s="277" t="s">
        <v>533</v>
      </c>
      <c r="G94" s="276"/>
      <c r="H94" s="255" t="s">
        <v>567</v>
      </c>
      <c r="I94" s="255" t="s">
        <v>568</v>
      </c>
      <c r="J94" s="255"/>
      <c r="K94" s="269"/>
    </row>
    <row r="95" ht="15" customHeight="1">
      <c r="B95" s="278"/>
      <c r="C95" s="255" t="s">
        <v>569</v>
      </c>
      <c r="D95" s="255"/>
      <c r="E95" s="255"/>
      <c r="F95" s="277" t="s">
        <v>533</v>
      </c>
      <c r="G95" s="276"/>
      <c r="H95" s="255" t="s">
        <v>569</v>
      </c>
      <c r="I95" s="255" t="s">
        <v>568</v>
      </c>
      <c r="J95" s="255"/>
      <c r="K95" s="269"/>
    </row>
    <row r="96" ht="15" customHeight="1">
      <c r="B96" s="278"/>
      <c r="C96" s="255" t="s">
        <v>38</v>
      </c>
      <c r="D96" s="255"/>
      <c r="E96" s="255"/>
      <c r="F96" s="277" t="s">
        <v>533</v>
      </c>
      <c r="G96" s="276"/>
      <c r="H96" s="255" t="s">
        <v>570</v>
      </c>
      <c r="I96" s="255" t="s">
        <v>568</v>
      </c>
      <c r="J96" s="255"/>
      <c r="K96" s="269"/>
    </row>
    <row r="97" ht="15" customHeight="1">
      <c r="B97" s="278"/>
      <c r="C97" s="255" t="s">
        <v>48</v>
      </c>
      <c r="D97" s="255"/>
      <c r="E97" s="255"/>
      <c r="F97" s="277" t="s">
        <v>533</v>
      </c>
      <c r="G97" s="276"/>
      <c r="H97" s="255" t="s">
        <v>571</v>
      </c>
      <c r="I97" s="255" t="s">
        <v>568</v>
      </c>
      <c r="J97" s="255"/>
      <c r="K97" s="269"/>
    </row>
    <row r="98" ht="15" customHeight="1">
      <c r="B98" s="281"/>
      <c r="C98" s="282"/>
      <c r="D98" s="282"/>
      <c r="E98" s="282"/>
      <c r="F98" s="282"/>
      <c r="G98" s="282"/>
      <c r="H98" s="282"/>
      <c r="I98" s="282"/>
      <c r="J98" s="282"/>
      <c r="K98" s="283"/>
    </row>
    <row r="99" ht="18.7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4"/>
    </row>
    <row r="100" ht="18.75" customHeight="1">
      <c r="B100" s="263"/>
      <c r="C100" s="263"/>
      <c r="D100" s="263"/>
      <c r="E100" s="263"/>
      <c r="F100" s="263"/>
      <c r="G100" s="263"/>
      <c r="H100" s="263"/>
      <c r="I100" s="263"/>
      <c r="J100" s="263"/>
      <c r="K100" s="263"/>
    </row>
    <row r="101" ht="7.5" customHeight="1">
      <c r="B101" s="264"/>
      <c r="C101" s="265"/>
      <c r="D101" s="265"/>
      <c r="E101" s="265"/>
      <c r="F101" s="265"/>
      <c r="G101" s="265"/>
      <c r="H101" s="265"/>
      <c r="I101" s="265"/>
      <c r="J101" s="265"/>
      <c r="K101" s="266"/>
    </row>
    <row r="102" ht="45" customHeight="1">
      <c r="B102" s="267"/>
      <c r="C102" s="268" t="s">
        <v>572</v>
      </c>
      <c r="D102" s="268"/>
      <c r="E102" s="268"/>
      <c r="F102" s="268"/>
      <c r="G102" s="268"/>
      <c r="H102" s="268"/>
      <c r="I102" s="268"/>
      <c r="J102" s="268"/>
      <c r="K102" s="269"/>
    </row>
    <row r="103" ht="17.25" customHeight="1">
      <c r="B103" s="267"/>
      <c r="C103" s="270" t="s">
        <v>527</v>
      </c>
      <c r="D103" s="270"/>
      <c r="E103" s="270"/>
      <c r="F103" s="270" t="s">
        <v>528</v>
      </c>
      <c r="G103" s="271"/>
      <c r="H103" s="270" t="s">
        <v>54</v>
      </c>
      <c r="I103" s="270" t="s">
        <v>57</v>
      </c>
      <c r="J103" s="270" t="s">
        <v>529</v>
      </c>
      <c r="K103" s="269"/>
    </row>
    <row r="104" ht="17.25" customHeight="1">
      <c r="B104" s="267"/>
      <c r="C104" s="272" t="s">
        <v>530</v>
      </c>
      <c r="D104" s="272"/>
      <c r="E104" s="272"/>
      <c r="F104" s="273" t="s">
        <v>531</v>
      </c>
      <c r="G104" s="274"/>
      <c r="H104" s="272"/>
      <c r="I104" s="272"/>
      <c r="J104" s="272" t="s">
        <v>532</v>
      </c>
      <c r="K104" s="269"/>
    </row>
    <row r="105" ht="5.25" customHeight="1">
      <c r="B105" s="267"/>
      <c r="C105" s="270"/>
      <c r="D105" s="270"/>
      <c r="E105" s="270"/>
      <c r="F105" s="270"/>
      <c r="G105" s="286"/>
      <c r="H105" s="270"/>
      <c r="I105" s="270"/>
      <c r="J105" s="270"/>
      <c r="K105" s="269"/>
    </row>
    <row r="106" ht="15" customHeight="1">
      <c r="B106" s="267"/>
      <c r="C106" s="255" t="s">
        <v>53</v>
      </c>
      <c r="D106" s="275"/>
      <c r="E106" s="275"/>
      <c r="F106" s="277" t="s">
        <v>533</v>
      </c>
      <c r="G106" s="286"/>
      <c r="H106" s="255" t="s">
        <v>573</v>
      </c>
      <c r="I106" s="255" t="s">
        <v>535</v>
      </c>
      <c r="J106" s="255">
        <v>20</v>
      </c>
      <c r="K106" s="269"/>
    </row>
    <row r="107" ht="15" customHeight="1">
      <c r="B107" s="267"/>
      <c r="C107" s="255" t="s">
        <v>536</v>
      </c>
      <c r="D107" s="255"/>
      <c r="E107" s="255"/>
      <c r="F107" s="277" t="s">
        <v>533</v>
      </c>
      <c r="G107" s="255"/>
      <c r="H107" s="255" t="s">
        <v>573</v>
      </c>
      <c r="I107" s="255" t="s">
        <v>535</v>
      </c>
      <c r="J107" s="255">
        <v>120</v>
      </c>
      <c r="K107" s="269"/>
    </row>
    <row r="108" ht="15" customHeight="1">
      <c r="B108" s="278"/>
      <c r="C108" s="255" t="s">
        <v>538</v>
      </c>
      <c r="D108" s="255"/>
      <c r="E108" s="255"/>
      <c r="F108" s="277" t="s">
        <v>539</v>
      </c>
      <c r="G108" s="255"/>
      <c r="H108" s="255" t="s">
        <v>573</v>
      </c>
      <c r="I108" s="255" t="s">
        <v>535</v>
      </c>
      <c r="J108" s="255">
        <v>50</v>
      </c>
      <c r="K108" s="269"/>
    </row>
    <row r="109" ht="15" customHeight="1">
      <c r="B109" s="278"/>
      <c r="C109" s="255" t="s">
        <v>541</v>
      </c>
      <c r="D109" s="255"/>
      <c r="E109" s="255"/>
      <c r="F109" s="277" t="s">
        <v>533</v>
      </c>
      <c r="G109" s="255"/>
      <c r="H109" s="255" t="s">
        <v>573</v>
      </c>
      <c r="I109" s="255" t="s">
        <v>543</v>
      </c>
      <c r="J109" s="255"/>
      <c r="K109" s="269"/>
    </row>
    <row r="110" ht="15" customHeight="1">
      <c r="B110" s="278"/>
      <c r="C110" s="255" t="s">
        <v>552</v>
      </c>
      <c r="D110" s="255"/>
      <c r="E110" s="255"/>
      <c r="F110" s="277" t="s">
        <v>539</v>
      </c>
      <c r="G110" s="255"/>
      <c r="H110" s="255" t="s">
        <v>573</v>
      </c>
      <c r="I110" s="255" t="s">
        <v>535</v>
      </c>
      <c r="J110" s="255">
        <v>50</v>
      </c>
      <c r="K110" s="269"/>
    </row>
    <row r="111" ht="15" customHeight="1">
      <c r="B111" s="278"/>
      <c r="C111" s="255" t="s">
        <v>560</v>
      </c>
      <c r="D111" s="255"/>
      <c r="E111" s="255"/>
      <c r="F111" s="277" t="s">
        <v>539</v>
      </c>
      <c r="G111" s="255"/>
      <c r="H111" s="255" t="s">
        <v>573</v>
      </c>
      <c r="I111" s="255" t="s">
        <v>535</v>
      </c>
      <c r="J111" s="255">
        <v>50</v>
      </c>
      <c r="K111" s="269"/>
    </row>
    <row r="112" ht="15" customHeight="1">
      <c r="B112" s="278"/>
      <c r="C112" s="255" t="s">
        <v>558</v>
      </c>
      <c r="D112" s="255"/>
      <c r="E112" s="255"/>
      <c r="F112" s="277" t="s">
        <v>539</v>
      </c>
      <c r="G112" s="255"/>
      <c r="H112" s="255" t="s">
        <v>573</v>
      </c>
      <c r="I112" s="255" t="s">
        <v>535</v>
      </c>
      <c r="J112" s="255">
        <v>50</v>
      </c>
      <c r="K112" s="269"/>
    </row>
    <row r="113" ht="15" customHeight="1">
      <c r="B113" s="278"/>
      <c r="C113" s="255" t="s">
        <v>53</v>
      </c>
      <c r="D113" s="255"/>
      <c r="E113" s="255"/>
      <c r="F113" s="277" t="s">
        <v>533</v>
      </c>
      <c r="G113" s="255"/>
      <c r="H113" s="255" t="s">
        <v>574</v>
      </c>
      <c r="I113" s="255" t="s">
        <v>535</v>
      </c>
      <c r="J113" s="255">
        <v>20</v>
      </c>
      <c r="K113" s="269"/>
    </row>
    <row r="114" ht="15" customHeight="1">
      <c r="B114" s="278"/>
      <c r="C114" s="255" t="s">
        <v>575</v>
      </c>
      <c r="D114" s="255"/>
      <c r="E114" s="255"/>
      <c r="F114" s="277" t="s">
        <v>533</v>
      </c>
      <c r="G114" s="255"/>
      <c r="H114" s="255" t="s">
        <v>576</v>
      </c>
      <c r="I114" s="255" t="s">
        <v>535</v>
      </c>
      <c r="J114" s="255">
        <v>120</v>
      </c>
      <c r="K114" s="269"/>
    </row>
    <row r="115" ht="15" customHeight="1">
      <c r="B115" s="278"/>
      <c r="C115" s="255" t="s">
        <v>38</v>
      </c>
      <c r="D115" s="255"/>
      <c r="E115" s="255"/>
      <c r="F115" s="277" t="s">
        <v>533</v>
      </c>
      <c r="G115" s="255"/>
      <c r="H115" s="255" t="s">
        <v>577</v>
      </c>
      <c r="I115" s="255" t="s">
        <v>568</v>
      </c>
      <c r="J115" s="255"/>
      <c r="K115" s="269"/>
    </row>
    <row r="116" ht="15" customHeight="1">
      <c r="B116" s="278"/>
      <c r="C116" s="255" t="s">
        <v>48</v>
      </c>
      <c r="D116" s="255"/>
      <c r="E116" s="255"/>
      <c r="F116" s="277" t="s">
        <v>533</v>
      </c>
      <c r="G116" s="255"/>
      <c r="H116" s="255" t="s">
        <v>578</v>
      </c>
      <c r="I116" s="255" t="s">
        <v>568</v>
      </c>
      <c r="J116" s="255"/>
      <c r="K116" s="269"/>
    </row>
    <row r="117" ht="15" customHeight="1">
      <c r="B117" s="278"/>
      <c r="C117" s="255" t="s">
        <v>57</v>
      </c>
      <c r="D117" s="255"/>
      <c r="E117" s="255"/>
      <c r="F117" s="277" t="s">
        <v>533</v>
      </c>
      <c r="G117" s="255"/>
      <c r="H117" s="255" t="s">
        <v>579</v>
      </c>
      <c r="I117" s="255" t="s">
        <v>580</v>
      </c>
      <c r="J117" s="255"/>
      <c r="K117" s="269"/>
    </row>
    <row r="118" ht="15" customHeight="1">
      <c r="B118" s="281"/>
      <c r="C118" s="287"/>
      <c r="D118" s="287"/>
      <c r="E118" s="287"/>
      <c r="F118" s="287"/>
      <c r="G118" s="287"/>
      <c r="H118" s="287"/>
      <c r="I118" s="287"/>
      <c r="J118" s="287"/>
      <c r="K118" s="283"/>
    </row>
    <row r="119" ht="18.75" customHeight="1">
      <c r="B119" s="288"/>
      <c r="C119" s="252"/>
      <c r="D119" s="252"/>
      <c r="E119" s="252"/>
      <c r="F119" s="289"/>
      <c r="G119" s="252"/>
      <c r="H119" s="252"/>
      <c r="I119" s="252"/>
      <c r="J119" s="252"/>
      <c r="K119" s="288"/>
    </row>
    <row r="120" ht="18.75" customHeight="1">
      <c r="B120" s="263"/>
      <c r="C120" s="263"/>
      <c r="D120" s="263"/>
      <c r="E120" s="263"/>
      <c r="F120" s="263"/>
      <c r="G120" s="263"/>
      <c r="H120" s="263"/>
      <c r="I120" s="263"/>
      <c r="J120" s="263"/>
      <c r="K120" s="263"/>
    </row>
    <row r="12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ht="45" customHeight="1">
      <c r="B122" s="293"/>
      <c r="C122" s="246" t="s">
        <v>581</v>
      </c>
      <c r="D122" s="246"/>
      <c r="E122" s="246"/>
      <c r="F122" s="246"/>
      <c r="G122" s="246"/>
      <c r="H122" s="246"/>
      <c r="I122" s="246"/>
      <c r="J122" s="246"/>
      <c r="K122" s="294"/>
    </row>
    <row r="123" ht="17.25" customHeight="1">
      <c r="B123" s="295"/>
      <c r="C123" s="270" t="s">
        <v>527</v>
      </c>
      <c r="D123" s="270"/>
      <c r="E123" s="270"/>
      <c r="F123" s="270" t="s">
        <v>528</v>
      </c>
      <c r="G123" s="271"/>
      <c r="H123" s="270" t="s">
        <v>54</v>
      </c>
      <c r="I123" s="270" t="s">
        <v>57</v>
      </c>
      <c r="J123" s="270" t="s">
        <v>529</v>
      </c>
      <c r="K123" s="296"/>
    </row>
    <row r="124" ht="17.25" customHeight="1">
      <c r="B124" s="295"/>
      <c r="C124" s="272" t="s">
        <v>530</v>
      </c>
      <c r="D124" s="272"/>
      <c r="E124" s="272"/>
      <c r="F124" s="273" t="s">
        <v>531</v>
      </c>
      <c r="G124" s="274"/>
      <c r="H124" s="272"/>
      <c r="I124" s="272"/>
      <c r="J124" s="272" t="s">
        <v>532</v>
      </c>
      <c r="K124" s="296"/>
    </row>
    <row r="125" ht="5.25" customHeight="1">
      <c r="B125" s="297"/>
      <c r="C125" s="275"/>
      <c r="D125" s="275"/>
      <c r="E125" s="275"/>
      <c r="F125" s="275"/>
      <c r="G125" s="255"/>
      <c r="H125" s="275"/>
      <c r="I125" s="275"/>
      <c r="J125" s="275"/>
      <c r="K125" s="298"/>
    </row>
    <row r="126" ht="15" customHeight="1">
      <c r="B126" s="297"/>
      <c r="C126" s="255" t="s">
        <v>536</v>
      </c>
      <c r="D126" s="275"/>
      <c r="E126" s="275"/>
      <c r="F126" s="277" t="s">
        <v>533</v>
      </c>
      <c r="G126" s="255"/>
      <c r="H126" s="255" t="s">
        <v>573</v>
      </c>
      <c r="I126" s="255" t="s">
        <v>535</v>
      </c>
      <c r="J126" s="255">
        <v>120</v>
      </c>
      <c r="K126" s="299"/>
    </row>
    <row r="127" ht="15" customHeight="1">
      <c r="B127" s="297"/>
      <c r="C127" s="255" t="s">
        <v>582</v>
      </c>
      <c r="D127" s="255"/>
      <c r="E127" s="255"/>
      <c r="F127" s="277" t="s">
        <v>533</v>
      </c>
      <c r="G127" s="255"/>
      <c r="H127" s="255" t="s">
        <v>583</v>
      </c>
      <c r="I127" s="255" t="s">
        <v>535</v>
      </c>
      <c r="J127" s="255" t="s">
        <v>584</v>
      </c>
      <c r="K127" s="299"/>
    </row>
    <row r="128" ht="15" customHeight="1">
      <c r="B128" s="297"/>
      <c r="C128" s="255" t="s">
        <v>481</v>
      </c>
      <c r="D128" s="255"/>
      <c r="E128" s="255"/>
      <c r="F128" s="277" t="s">
        <v>533</v>
      </c>
      <c r="G128" s="255"/>
      <c r="H128" s="255" t="s">
        <v>585</v>
      </c>
      <c r="I128" s="255" t="s">
        <v>535</v>
      </c>
      <c r="J128" s="255" t="s">
        <v>584</v>
      </c>
      <c r="K128" s="299"/>
    </row>
    <row r="129" ht="15" customHeight="1">
      <c r="B129" s="297"/>
      <c r="C129" s="255" t="s">
        <v>544</v>
      </c>
      <c r="D129" s="255"/>
      <c r="E129" s="255"/>
      <c r="F129" s="277" t="s">
        <v>539</v>
      </c>
      <c r="G129" s="255"/>
      <c r="H129" s="255" t="s">
        <v>545</v>
      </c>
      <c r="I129" s="255" t="s">
        <v>535</v>
      </c>
      <c r="J129" s="255">
        <v>15</v>
      </c>
      <c r="K129" s="299"/>
    </row>
    <row r="130" ht="15" customHeight="1">
      <c r="B130" s="297"/>
      <c r="C130" s="279" t="s">
        <v>546</v>
      </c>
      <c r="D130" s="279"/>
      <c r="E130" s="279"/>
      <c r="F130" s="280" t="s">
        <v>539</v>
      </c>
      <c r="G130" s="279"/>
      <c r="H130" s="279" t="s">
        <v>547</v>
      </c>
      <c r="I130" s="279" t="s">
        <v>535</v>
      </c>
      <c r="J130" s="279">
        <v>15</v>
      </c>
      <c r="K130" s="299"/>
    </row>
    <row r="131" ht="15" customHeight="1">
      <c r="B131" s="297"/>
      <c r="C131" s="279" t="s">
        <v>548</v>
      </c>
      <c r="D131" s="279"/>
      <c r="E131" s="279"/>
      <c r="F131" s="280" t="s">
        <v>539</v>
      </c>
      <c r="G131" s="279"/>
      <c r="H131" s="279" t="s">
        <v>549</v>
      </c>
      <c r="I131" s="279" t="s">
        <v>535</v>
      </c>
      <c r="J131" s="279">
        <v>20</v>
      </c>
      <c r="K131" s="299"/>
    </row>
    <row r="132" ht="15" customHeight="1">
      <c r="B132" s="297"/>
      <c r="C132" s="279" t="s">
        <v>550</v>
      </c>
      <c r="D132" s="279"/>
      <c r="E132" s="279"/>
      <c r="F132" s="280" t="s">
        <v>539</v>
      </c>
      <c r="G132" s="279"/>
      <c r="H132" s="279" t="s">
        <v>551</v>
      </c>
      <c r="I132" s="279" t="s">
        <v>535</v>
      </c>
      <c r="J132" s="279">
        <v>20</v>
      </c>
      <c r="K132" s="299"/>
    </row>
    <row r="133" ht="15" customHeight="1">
      <c r="B133" s="297"/>
      <c r="C133" s="255" t="s">
        <v>538</v>
      </c>
      <c r="D133" s="255"/>
      <c r="E133" s="255"/>
      <c r="F133" s="277" t="s">
        <v>539</v>
      </c>
      <c r="G133" s="255"/>
      <c r="H133" s="255" t="s">
        <v>573</v>
      </c>
      <c r="I133" s="255" t="s">
        <v>535</v>
      </c>
      <c r="J133" s="255">
        <v>50</v>
      </c>
      <c r="K133" s="299"/>
    </row>
    <row r="134" ht="15" customHeight="1">
      <c r="B134" s="297"/>
      <c r="C134" s="255" t="s">
        <v>552</v>
      </c>
      <c r="D134" s="255"/>
      <c r="E134" s="255"/>
      <c r="F134" s="277" t="s">
        <v>539</v>
      </c>
      <c r="G134" s="255"/>
      <c r="H134" s="255" t="s">
        <v>573</v>
      </c>
      <c r="I134" s="255" t="s">
        <v>535</v>
      </c>
      <c r="J134" s="255">
        <v>50</v>
      </c>
      <c r="K134" s="299"/>
    </row>
    <row r="135" ht="15" customHeight="1">
      <c r="B135" s="297"/>
      <c r="C135" s="255" t="s">
        <v>558</v>
      </c>
      <c r="D135" s="255"/>
      <c r="E135" s="255"/>
      <c r="F135" s="277" t="s">
        <v>539</v>
      </c>
      <c r="G135" s="255"/>
      <c r="H135" s="255" t="s">
        <v>573</v>
      </c>
      <c r="I135" s="255" t="s">
        <v>535</v>
      </c>
      <c r="J135" s="255">
        <v>50</v>
      </c>
      <c r="K135" s="299"/>
    </row>
    <row r="136" ht="15" customHeight="1">
      <c r="B136" s="297"/>
      <c r="C136" s="255" t="s">
        <v>560</v>
      </c>
      <c r="D136" s="255"/>
      <c r="E136" s="255"/>
      <c r="F136" s="277" t="s">
        <v>539</v>
      </c>
      <c r="G136" s="255"/>
      <c r="H136" s="255" t="s">
        <v>573</v>
      </c>
      <c r="I136" s="255" t="s">
        <v>535</v>
      </c>
      <c r="J136" s="255">
        <v>50</v>
      </c>
      <c r="K136" s="299"/>
    </row>
    <row r="137" ht="15" customHeight="1">
      <c r="B137" s="297"/>
      <c r="C137" s="255" t="s">
        <v>561</v>
      </c>
      <c r="D137" s="255"/>
      <c r="E137" s="255"/>
      <c r="F137" s="277" t="s">
        <v>539</v>
      </c>
      <c r="G137" s="255"/>
      <c r="H137" s="255" t="s">
        <v>586</v>
      </c>
      <c r="I137" s="255" t="s">
        <v>535</v>
      </c>
      <c r="J137" s="255">
        <v>255</v>
      </c>
      <c r="K137" s="299"/>
    </row>
    <row r="138" ht="15" customHeight="1">
      <c r="B138" s="297"/>
      <c r="C138" s="255" t="s">
        <v>563</v>
      </c>
      <c r="D138" s="255"/>
      <c r="E138" s="255"/>
      <c r="F138" s="277" t="s">
        <v>533</v>
      </c>
      <c r="G138" s="255"/>
      <c r="H138" s="255" t="s">
        <v>587</v>
      </c>
      <c r="I138" s="255" t="s">
        <v>565</v>
      </c>
      <c r="J138" s="255"/>
      <c r="K138" s="299"/>
    </row>
    <row r="139" ht="15" customHeight="1">
      <c r="B139" s="297"/>
      <c r="C139" s="255" t="s">
        <v>566</v>
      </c>
      <c r="D139" s="255"/>
      <c r="E139" s="255"/>
      <c r="F139" s="277" t="s">
        <v>533</v>
      </c>
      <c r="G139" s="255"/>
      <c r="H139" s="255" t="s">
        <v>588</v>
      </c>
      <c r="I139" s="255" t="s">
        <v>568</v>
      </c>
      <c r="J139" s="255"/>
      <c r="K139" s="299"/>
    </row>
    <row r="140" ht="15" customHeight="1">
      <c r="B140" s="297"/>
      <c r="C140" s="255" t="s">
        <v>569</v>
      </c>
      <c r="D140" s="255"/>
      <c r="E140" s="255"/>
      <c r="F140" s="277" t="s">
        <v>533</v>
      </c>
      <c r="G140" s="255"/>
      <c r="H140" s="255" t="s">
        <v>569</v>
      </c>
      <c r="I140" s="255" t="s">
        <v>568</v>
      </c>
      <c r="J140" s="255"/>
      <c r="K140" s="299"/>
    </row>
    <row r="141" ht="15" customHeight="1">
      <c r="B141" s="297"/>
      <c r="C141" s="255" t="s">
        <v>38</v>
      </c>
      <c r="D141" s="255"/>
      <c r="E141" s="255"/>
      <c r="F141" s="277" t="s">
        <v>533</v>
      </c>
      <c r="G141" s="255"/>
      <c r="H141" s="255" t="s">
        <v>589</v>
      </c>
      <c r="I141" s="255" t="s">
        <v>568</v>
      </c>
      <c r="J141" s="255"/>
      <c r="K141" s="299"/>
    </row>
    <row r="142" ht="15" customHeight="1">
      <c r="B142" s="297"/>
      <c r="C142" s="255" t="s">
        <v>590</v>
      </c>
      <c r="D142" s="255"/>
      <c r="E142" s="255"/>
      <c r="F142" s="277" t="s">
        <v>533</v>
      </c>
      <c r="G142" s="255"/>
      <c r="H142" s="255" t="s">
        <v>591</v>
      </c>
      <c r="I142" s="255" t="s">
        <v>568</v>
      </c>
      <c r="J142" s="255"/>
      <c r="K142" s="299"/>
    </row>
    <row r="143" ht="15" customHeight="1">
      <c r="B143" s="300"/>
      <c r="C143" s="301"/>
      <c r="D143" s="301"/>
      <c r="E143" s="301"/>
      <c r="F143" s="301"/>
      <c r="G143" s="301"/>
      <c r="H143" s="301"/>
      <c r="I143" s="301"/>
      <c r="J143" s="301"/>
      <c r="K143" s="302"/>
    </row>
    <row r="144" ht="18.75" customHeight="1">
      <c r="B144" s="252"/>
      <c r="C144" s="252"/>
      <c r="D144" s="252"/>
      <c r="E144" s="252"/>
      <c r="F144" s="289"/>
      <c r="G144" s="252"/>
      <c r="H144" s="252"/>
      <c r="I144" s="252"/>
      <c r="J144" s="252"/>
      <c r="K144" s="252"/>
    </row>
    <row r="145" ht="18.75" customHeight="1">
      <c r="B145" s="263"/>
      <c r="C145" s="263"/>
      <c r="D145" s="263"/>
      <c r="E145" s="263"/>
      <c r="F145" s="263"/>
      <c r="G145" s="263"/>
      <c r="H145" s="263"/>
      <c r="I145" s="263"/>
      <c r="J145" s="263"/>
      <c r="K145" s="263"/>
    </row>
    <row r="146" ht="7.5" customHeight="1">
      <c r="B146" s="264"/>
      <c r="C146" s="265"/>
      <c r="D146" s="265"/>
      <c r="E146" s="265"/>
      <c r="F146" s="265"/>
      <c r="G146" s="265"/>
      <c r="H146" s="265"/>
      <c r="I146" s="265"/>
      <c r="J146" s="265"/>
      <c r="K146" s="266"/>
    </row>
    <row r="147" ht="45" customHeight="1">
      <c r="B147" s="267"/>
      <c r="C147" s="268" t="s">
        <v>592</v>
      </c>
      <c r="D147" s="268"/>
      <c r="E147" s="268"/>
      <c r="F147" s="268"/>
      <c r="G147" s="268"/>
      <c r="H147" s="268"/>
      <c r="I147" s="268"/>
      <c r="J147" s="268"/>
      <c r="K147" s="269"/>
    </row>
    <row r="148" ht="17.25" customHeight="1">
      <c r="B148" s="267"/>
      <c r="C148" s="270" t="s">
        <v>527</v>
      </c>
      <c r="D148" s="270"/>
      <c r="E148" s="270"/>
      <c r="F148" s="270" t="s">
        <v>528</v>
      </c>
      <c r="G148" s="271"/>
      <c r="H148" s="270" t="s">
        <v>54</v>
      </c>
      <c r="I148" s="270" t="s">
        <v>57</v>
      </c>
      <c r="J148" s="270" t="s">
        <v>529</v>
      </c>
      <c r="K148" s="269"/>
    </row>
    <row r="149" ht="17.25" customHeight="1">
      <c r="B149" s="267"/>
      <c r="C149" s="272" t="s">
        <v>530</v>
      </c>
      <c r="D149" s="272"/>
      <c r="E149" s="272"/>
      <c r="F149" s="273" t="s">
        <v>531</v>
      </c>
      <c r="G149" s="274"/>
      <c r="H149" s="272"/>
      <c r="I149" s="272"/>
      <c r="J149" s="272" t="s">
        <v>532</v>
      </c>
      <c r="K149" s="269"/>
    </row>
    <row r="150" ht="5.25" customHeight="1">
      <c r="B150" s="278"/>
      <c r="C150" s="275"/>
      <c r="D150" s="275"/>
      <c r="E150" s="275"/>
      <c r="F150" s="275"/>
      <c r="G150" s="276"/>
      <c r="H150" s="275"/>
      <c r="I150" s="275"/>
      <c r="J150" s="275"/>
      <c r="K150" s="299"/>
    </row>
    <row r="151" ht="15" customHeight="1">
      <c r="B151" s="278"/>
      <c r="C151" s="303" t="s">
        <v>536</v>
      </c>
      <c r="D151" s="255"/>
      <c r="E151" s="255"/>
      <c r="F151" s="304" t="s">
        <v>533</v>
      </c>
      <c r="G151" s="255"/>
      <c r="H151" s="303" t="s">
        <v>573</v>
      </c>
      <c r="I151" s="303" t="s">
        <v>535</v>
      </c>
      <c r="J151" s="303">
        <v>120</v>
      </c>
      <c r="K151" s="299"/>
    </row>
    <row r="152" ht="15" customHeight="1">
      <c r="B152" s="278"/>
      <c r="C152" s="303" t="s">
        <v>582</v>
      </c>
      <c r="D152" s="255"/>
      <c r="E152" s="255"/>
      <c r="F152" s="304" t="s">
        <v>533</v>
      </c>
      <c r="G152" s="255"/>
      <c r="H152" s="303" t="s">
        <v>593</v>
      </c>
      <c r="I152" s="303" t="s">
        <v>535</v>
      </c>
      <c r="J152" s="303" t="s">
        <v>584</v>
      </c>
      <c r="K152" s="299"/>
    </row>
    <row r="153" ht="15" customHeight="1">
      <c r="B153" s="278"/>
      <c r="C153" s="303" t="s">
        <v>481</v>
      </c>
      <c r="D153" s="255"/>
      <c r="E153" s="255"/>
      <c r="F153" s="304" t="s">
        <v>533</v>
      </c>
      <c r="G153" s="255"/>
      <c r="H153" s="303" t="s">
        <v>594</v>
      </c>
      <c r="I153" s="303" t="s">
        <v>535</v>
      </c>
      <c r="J153" s="303" t="s">
        <v>584</v>
      </c>
      <c r="K153" s="299"/>
    </row>
    <row r="154" ht="15" customHeight="1">
      <c r="B154" s="278"/>
      <c r="C154" s="303" t="s">
        <v>538</v>
      </c>
      <c r="D154" s="255"/>
      <c r="E154" s="255"/>
      <c r="F154" s="304" t="s">
        <v>539</v>
      </c>
      <c r="G154" s="255"/>
      <c r="H154" s="303" t="s">
        <v>573</v>
      </c>
      <c r="I154" s="303" t="s">
        <v>535</v>
      </c>
      <c r="J154" s="303">
        <v>50</v>
      </c>
      <c r="K154" s="299"/>
    </row>
    <row r="155" ht="15" customHeight="1">
      <c r="B155" s="278"/>
      <c r="C155" s="303" t="s">
        <v>541</v>
      </c>
      <c r="D155" s="255"/>
      <c r="E155" s="255"/>
      <c r="F155" s="304" t="s">
        <v>533</v>
      </c>
      <c r="G155" s="255"/>
      <c r="H155" s="303" t="s">
        <v>573</v>
      </c>
      <c r="I155" s="303" t="s">
        <v>543</v>
      </c>
      <c r="J155" s="303"/>
      <c r="K155" s="299"/>
    </row>
    <row r="156" ht="15" customHeight="1">
      <c r="B156" s="278"/>
      <c r="C156" s="303" t="s">
        <v>552</v>
      </c>
      <c r="D156" s="255"/>
      <c r="E156" s="255"/>
      <c r="F156" s="304" t="s">
        <v>539</v>
      </c>
      <c r="G156" s="255"/>
      <c r="H156" s="303" t="s">
        <v>573</v>
      </c>
      <c r="I156" s="303" t="s">
        <v>535</v>
      </c>
      <c r="J156" s="303">
        <v>50</v>
      </c>
      <c r="K156" s="299"/>
    </row>
    <row r="157" ht="15" customHeight="1">
      <c r="B157" s="278"/>
      <c r="C157" s="303" t="s">
        <v>560</v>
      </c>
      <c r="D157" s="255"/>
      <c r="E157" s="255"/>
      <c r="F157" s="304" t="s">
        <v>539</v>
      </c>
      <c r="G157" s="255"/>
      <c r="H157" s="303" t="s">
        <v>573</v>
      </c>
      <c r="I157" s="303" t="s">
        <v>535</v>
      </c>
      <c r="J157" s="303">
        <v>50</v>
      </c>
      <c r="K157" s="299"/>
    </row>
    <row r="158" ht="15" customHeight="1">
      <c r="B158" s="278"/>
      <c r="C158" s="303" t="s">
        <v>558</v>
      </c>
      <c r="D158" s="255"/>
      <c r="E158" s="255"/>
      <c r="F158" s="304" t="s">
        <v>539</v>
      </c>
      <c r="G158" s="255"/>
      <c r="H158" s="303" t="s">
        <v>573</v>
      </c>
      <c r="I158" s="303" t="s">
        <v>535</v>
      </c>
      <c r="J158" s="303">
        <v>50</v>
      </c>
      <c r="K158" s="299"/>
    </row>
    <row r="159" ht="15" customHeight="1">
      <c r="B159" s="278"/>
      <c r="C159" s="303" t="s">
        <v>90</v>
      </c>
      <c r="D159" s="255"/>
      <c r="E159" s="255"/>
      <c r="F159" s="304" t="s">
        <v>533</v>
      </c>
      <c r="G159" s="255"/>
      <c r="H159" s="303" t="s">
        <v>595</v>
      </c>
      <c r="I159" s="303" t="s">
        <v>535</v>
      </c>
      <c r="J159" s="303" t="s">
        <v>596</v>
      </c>
      <c r="K159" s="299"/>
    </row>
    <row r="160" ht="15" customHeight="1">
      <c r="B160" s="278"/>
      <c r="C160" s="303" t="s">
        <v>597</v>
      </c>
      <c r="D160" s="255"/>
      <c r="E160" s="255"/>
      <c r="F160" s="304" t="s">
        <v>533</v>
      </c>
      <c r="G160" s="255"/>
      <c r="H160" s="303" t="s">
        <v>598</v>
      </c>
      <c r="I160" s="303" t="s">
        <v>568</v>
      </c>
      <c r="J160" s="303"/>
      <c r="K160" s="299"/>
    </row>
    <row r="161" ht="15" customHeight="1">
      <c r="B161" s="305"/>
      <c r="C161" s="287"/>
      <c r="D161" s="287"/>
      <c r="E161" s="287"/>
      <c r="F161" s="287"/>
      <c r="G161" s="287"/>
      <c r="H161" s="287"/>
      <c r="I161" s="287"/>
      <c r="J161" s="287"/>
      <c r="K161" s="306"/>
    </row>
    <row r="162" ht="18.75" customHeight="1">
      <c r="B162" s="252"/>
      <c r="C162" s="255"/>
      <c r="D162" s="255"/>
      <c r="E162" s="255"/>
      <c r="F162" s="277"/>
      <c r="G162" s="255"/>
      <c r="H162" s="255"/>
      <c r="I162" s="255"/>
      <c r="J162" s="255"/>
      <c r="K162" s="252"/>
    </row>
    <row r="163" ht="18.75" customHeight="1">
      <c r="B163" s="263"/>
      <c r="C163" s="263"/>
      <c r="D163" s="263"/>
      <c r="E163" s="263"/>
      <c r="F163" s="263"/>
      <c r="G163" s="263"/>
      <c r="H163" s="263"/>
      <c r="I163" s="263"/>
      <c r="J163" s="263"/>
      <c r="K163" s="263"/>
    </row>
    <row r="164" ht="7.5" customHeight="1">
      <c r="B164" s="242"/>
      <c r="C164" s="243"/>
      <c r="D164" s="243"/>
      <c r="E164" s="243"/>
      <c r="F164" s="243"/>
      <c r="G164" s="243"/>
      <c r="H164" s="243"/>
      <c r="I164" s="243"/>
      <c r="J164" s="243"/>
      <c r="K164" s="244"/>
    </row>
    <row r="165" ht="45" customHeight="1">
      <c r="B165" s="245"/>
      <c r="C165" s="246" t="s">
        <v>599</v>
      </c>
      <c r="D165" s="246"/>
      <c r="E165" s="246"/>
      <c r="F165" s="246"/>
      <c r="G165" s="246"/>
      <c r="H165" s="246"/>
      <c r="I165" s="246"/>
      <c r="J165" s="246"/>
      <c r="K165" s="247"/>
    </row>
    <row r="166" ht="17.25" customHeight="1">
      <c r="B166" s="245"/>
      <c r="C166" s="270" t="s">
        <v>527</v>
      </c>
      <c r="D166" s="270"/>
      <c r="E166" s="270"/>
      <c r="F166" s="270" t="s">
        <v>528</v>
      </c>
      <c r="G166" s="307"/>
      <c r="H166" s="308" t="s">
        <v>54</v>
      </c>
      <c r="I166" s="308" t="s">
        <v>57</v>
      </c>
      <c r="J166" s="270" t="s">
        <v>529</v>
      </c>
      <c r="K166" s="247"/>
    </row>
    <row r="167" ht="17.25" customHeight="1">
      <c r="B167" s="248"/>
      <c r="C167" s="272" t="s">
        <v>530</v>
      </c>
      <c r="D167" s="272"/>
      <c r="E167" s="272"/>
      <c r="F167" s="273" t="s">
        <v>531</v>
      </c>
      <c r="G167" s="309"/>
      <c r="H167" s="310"/>
      <c r="I167" s="310"/>
      <c r="J167" s="272" t="s">
        <v>532</v>
      </c>
      <c r="K167" s="250"/>
    </row>
    <row r="168" ht="5.25" customHeight="1">
      <c r="B168" s="278"/>
      <c r="C168" s="275"/>
      <c r="D168" s="275"/>
      <c r="E168" s="275"/>
      <c r="F168" s="275"/>
      <c r="G168" s="276"/>
      <c r="H168" s="275"/>
      <c r="I168" s="275"/>
      <c r="J168" s="275"/>
      <c r="K168" s="299"/>
    </row>
    <row r="169" ht="15" customHeight="1">
      <c r="B169" s="278"/>
      <c r="C169" s="255" t="s">
        <v>536</v>
      </c>
      <c r="D169" s="255"/>
      <c r="E169" s="255"/>
      <c r="F169" s="277" t="s">
        <v>533</v>
      </c>
      <c r="G169" s="255"/>
      <c r="H169" s="255" t="s">
        <v>573</v>
      </c>
      <c r="I169" s="255" t="s">
        <v>535</v>
      </c>
      <c r="J169" s="255">
        <v>120</v>
      </c>
      <c r="K169" s="299"/>
    </row>
    <row r="170" ht="15" customHeight="1">
      <c r="B170" s="278"/>
      <c r="C170" s="255" t="s">
        <v>582</v>
      </c>
      <c r="D170" s="255"/>
      <c r="E170" s="255"/>
      <c r="F170" s="277" t="s">
        <v>533</v>
      </c>
      <c r="G170" s="255"/>
      <c r="H170" s="255" t="s">
        <v>583</v>
      </c>
      <c r="I170" s="255" t="s">
        <v>535</v>
      </c>
      <c r="J170" s="255" t="s">
        <v>584</v>
      </c>
      <c r="K170" s="299"/>
    </row>
    <row r="171" ht="15" customHeight="1">
      <c r="B171" s="278"/>
      <c r="C171" s="255" t="s">
        <v>481</v>
      </c>
      <c r="D171" s="255"/>
      <c r="E171" s="255"/>
      <c r="F171" s="277" t="s">
        <v>533</v>
      </c>
      <c r="G171" s="255"/>
      <c r="H171" s="255" t="s">
        <v>600</v>
      </c>
      <c r="I171" s="255" t="s">
        <v>535</v>
      </c>
      <c r="J171" s="255" t="s">
        <v>584</v>
      </c>
      <c r="K171" s="299"/>
    </row>
    <row r="172" ht="15" customHeight="1">
      <c r="B172" s="278"/>
      <c r="C172" s="255" t="s">
        <v>538</v>
      </c>
      <c r="D172" s="255"/>
      <c r="E172" s="255"/>
      <c r="F172" s="277" t="s">
        <v>539</v>
      </c>
      <c r="G172" s="255"/>
      <c r="H172" s="255" t="s">
        <v>600</v>
      </c>
      <c r="I172" s="255" t="s">
        <v>535</v>
      </c>
      <c r="J172" s="255">
        <v>50</v>
      </c>
      <c r="K172" s="299"/>
    </row>
    <row r="173" ht="15" customHeight="1">
      <c r="B173" s="278"/>
      <c r="C173" s="255" t="s">
        <v>541</v>
      </c>
      <c r="D173" s="255"/>
      <c r="E173" s="255"/>
      <c r="F173" s="277" t="s">
        <v>533</v>
      </c>
      <c r="G173" s="255"/>
      <c r="H173" s="255" t="s">
        <v>600</v>
      </c>
      <c r="I173" s="255" t="s">
        <v>543</v>
      </c>
      <c r="J173" s="255"/>
      <c r="K173" s="299"/>
    </row>
    <row r="174" ht="15" customHeight="1">
      <c r="B174" s="278"/>
      <c r="C174" s="255" t="s">
        <v>552</v>
      </c>
      <c r="D174" s="255"/>
      <c r="E174" s="255"/>
      <c r="F174" s="277" t="s">
        <v>539</v>
      </c>
      <c r="G174" s="255"/>
      <c r="H174" s="255" t="s">
        <v>600</v>
      </c>
      <c r="I174" s="255" t="s">
        <v>535</v>
      </c>
      <c r="J174" s="255">
        <v>50</v>
      </c>
      <c r="K174" s="299"/>
    </row>
    <row r="175" ht="15" customHeight="1">
      <c r="B175" s="278"/>
      <c r="C175" s="255" t="s">
        <v>560</v>
      </c>
      <c r="D175" s="255"/>
      <c r="E175" s="255"/>
      <c r="F175" s="277" t="s">
        <v>539</v>
      </c>
      <c r="G175" s="255"/>
      <c r="H175" s="255" t="s">
        <v>600</v>
      </c>
      <c r="I175" s="255" t="s">
        <v>535</v>
      </c>
      <c r="J175" s="255">
        <v>50</v>
      </c>
      <c r="K175" s="299"/>
    </row>
    <row r="176" ht="15" customHeight="1">
      <c r="B176" s="278"/>
      <c r="C176" s="255" t="s">
        <v>558</v>
      </c>
      <c r="D176" s="255"/>
      <c r="E176" s="255"/>
      <c r="F176" s="277" t="s">
        <v>539</v>
      </c>
      <c r="G176" s="255"/>
      <c r="H176" s="255" t="s">
        <v>600</v>
      </c>
      <c r="I176" s="255" t="s">
        <v>535</v>
      </c>
      <c r="J176" s="255">
        <v>50</v>
      </c>
      <c r="K176" s="299"/>
    </row>
    <row r="177" ht="15" customHeight="1">
      <c r="B177" s="278"/>
      <c r="C177" s="255" t="s">
        <v>98</v>
      </c>
      <c r="D177" s="255"/>
      <c r="E177" s="255"/>
      <c r="F177" s="277" t="s">
        <v>533</v>
      </c>
      <c r="G177" s="255"/>
      <c r="H177" s="255" t="s">
        <v>601</v>
      </c>
      <c r="I177" s="255" t="s">
        <v>602</v>
      </c>
      <c r="J177" s="255"/>
      <c r="K177" s="299"/>
    </row>
    <row r="178" ht="15" customHeight="1">
      <c r="B178" s="278"/>
      <c r="C178" s="255" t="s">
        <v>57</v>
      </c>
      <c r="D178" s="255"/>
      <c r="E178" s="255"/>
      <c r="F178" s="277" t="s">
        <v>533</v>
      </c>
      <c r="G178" s="255"/>
      <c r="H178" s="255" t="s">
        <v>603</v>
      </c>
      <c r="I178" s="255" t="s">
        <v>604</v>
      </c>
      <c r="J178" s="255">
        <v>1</v>
      </c>
      <c r="K178" s="299"/>
    </row>
    <row r="179" ht="15" customHeight="1">
      <c r="B179" s="278"/>
      <c r="C179" s="255" t="s">
        <v>53</v>
      </c>
      <c r="D179" s="255"/>
      <c r="E179" s="255"/>
      <c r="F179" s="277" t="s">
        <v>533</v>
      </c>
      <c r="G179" s="255"/>
      <c r="H179" s="255" t="s">
        <v>605</v>
      </c>
      <c r="I179" s="255" t="s">
        <v>535</v>
      </c>
      <c r="J179" s="255">
        <v>20</v>
      </c>
      <c r="K179" s="299"/>
    </row>
    <row r="180" ht="15" customHeight="1">
      <c r="B180" s="278"/>
      <c r="C180" s="255" t="s">
        <v>54</v>
      </c>
      <c r="D180" s="255"/>
      <c r="E180" s="255"/>
      <c r="F180" s="277" t="s">
        <v>533</v>
      </c>
      <c r="G180" s="255"/>
      <c r="H180" s="255" t="s">
        <v>606</v>
      </c>
      <c r="I180" s="255" t="s">
        <v>535</v>
      </c>
      <c r="J180" s="255">
        <v>255</v>
      </c>
      <c r="K180" s="299"/>
    </row>
    <row r="181" ht="15" customHeight="1">
      <c r="B181" s="278"/>
      <c r="C181" s="255" t="s">
        <v>99</v>
      </c>
      <c r="D181" s="255"/>
      <c r="E181" s="255"/>
      <c r="F181" s="277" t="s">
        <v>533</v>
      </c>
      <c r="G181" s="255"/>
      <c r="H181" s="255" t="s">
        <v>497</v>
      </c>
      <c r="I181" s="255" t="s">
        <v>535</v>
      </c>
      <c r="J181" s="255">
        <v>10</v>
      </c>
      <c r="K181" s="299"/>
    </row>
    <row r="182" ht="15" customHeight="1">
      <c r="B182" s="278"/>
      <c r="C182" s="255" t="s">
        <v>100</v>
      </c>
      <c r="D182" s="255"/>
      <c r="E182" s="255"/>
      <c r="F182" s="277" t="s">
        <v>533</v>
      </c>
      <c r="G182" s="255"/>
      <c r="H182" s="255" t="s">
        <v>607</v>
      </c>
      <c r="I182" s="255" t="s">
        <v>568</v>
      </c>
      <c r="J182" s="255"/>
      <c r="K182" s="299"/>
    </row>
    <row r="183" ht="15" customHeight="1">
      <c r="B183" s="278"/>
      <c r="C183" s="255" t="s">
        <v>608</v>
      </c>
      <c r="D183" s="255"/>
      <c r="E183" s="255"/>
      <c r="F183" s="277" t="s">
        <v>533</v>
      </c>
      <c r="G183" s="255"/>
      <c r="H183" s="255" t="s">
        <v>609</v>
      </c>
      <c r="I183" s="255" t="s">
        <v>568</v>
      </c>
      <c r="J183" s="255"/>
      <c r="K183" s="299"/>
    </row>
    <row r="184" ht="15" customHeight="1">
      <c r="B184" s="278"/>
      <c r="C184" s="255" t="s">
        <v>597</v>
      </c>
      <c r="D184" s="255"/>
      <c r="E184" s="255"/>
      <c r="F184" s="277" t="s">
        <v>533</v>
      </c>
      <c r="G184" s="255"/>
      <c r="H184" s="255" t="s">
        <v>610</v>
      </c>
      <c r="I184" s="255" t="s">
        <v>568</v>
      </c>
      <c r="J184" s="255"/>
      <c r="K184" s="299"/>
    </row>
    <row r="185" ht="15" customHeight="1">
      <c r="B185" s="278"/>
      <c r="C185" s="255" t="s">
        <v>102</v>
      </c>
      <c r="D185" s="255"/>
      <c r="E185" s="255"/>
      <c r="F185" s="277" t="s">
        <v>539</v>
      </c>
      <c r="G185" s="255"/>
      <c r="H185" s="255" t="s">
        <v>611</v>
      </c>
      <c r="I185" s="255" t="s">
        <v>535</v>
      </c>
      <c r="J185" s="255">
        <v>50</v>
      </c>
      <c r="K185" s="299"/>
    </row>
    <row r="186" ht="15" customHeight="1">
      <c r="B186" s="278"/>
      <c r="C186" s="255" t="s">
        <v>612</v>
      </c>
      <c r="D186" s="255"/>
      <c r="E186" s="255"/>
      <c r="F186" s="277" t="s">
        <v>539</v>
      </c>
      <c r="G186" s="255"/>
      <c r="H186" s="255" t="s">
        <v>613</v>
      </c>
      <c r="I186" s="255" t="s">
        <v>614</v>
      </c>
      <c r="J186" s="255"/>
      <c r="K186" s="299"/>
    </row>
    <row r="187" ht="15" customHeight="1">
      <c r="B187" s="278"/>
      <c r="C187" s="255" t="s">
        <v>615</v>
      </c>
      <c r="D187" s="255"/>
      <c r="E187" s="255"/>
      <c r="F187" s="277" t="s">
        <v>539</v>
      </c>
      <c r="G187" s="255"/>
      <c r="H187" s="255" t="s">
        <v>616</v>
      </c>
      <c r="I187" s="255" t="s">
        <v>614</v>
      </c>
      <c r="J187" s="255"/>
      <c r="K187" s="299"/>
    </row>
    <row r="188" ht="15" customHeight="1">
      <c r="B188" s="278"/>
      <c r="C188" s="255" t="s">
        <v>617</v>
      </c>
      <c r="D188" s="255"/>
      <c r="E188" s="255"/>
      <c r="F188" s="277" t="s">
        <v>539</v>
      </c>
      <c r="G188" s="255"/>
      <c r="H188" s="255" t="s">
        <v>618</v>
      </c>
      <c r="I188" s="255" t="s">
        <v>614</v>
      </c>
      <c r="J188" s="255"/>
      <c r="K188" s="299"/>
    </row>
    <row r="189" ht="15" customHeight="1">
      <c r="B189" s="278"/>
      <c r="C189" s="311" t="s">
        <v>619</v>
      </c>
      <c r="D189" s="255"/>
      <c r="E189" s="255"/>
      <c r="F189" s="277" t="s">
        <v>539</v>
      </c>
      <c r="G189" s="255"/>
      <c r="H189" s="255" t="s">
        <v>620</v>
      </c>
      <c r="I189" s="255" t="s">
        <v>621</v>
      </c>
      <c r="J189" s="312" t="s">
        <v>622</v>
      </c>
      <c r="K189" s="299"/>
    </row>
    <row r="190" ht="15" customHeight="1">
      <c r="B190" s="278"/>
      <c r="C190" s="262" t="s">
        <v>42</v>
      </c>
      <c r="D190" s="255"/>
      <c r="E190" s="255"/>
      <c r="F190" s="277" t="s">
        <v>533</v>
      </c>
      <c r="G190" s="255"/>
      <c r="H190" s="252" t="s">
        <v>623</v>
      </c>
      <c r="I190" s="255" t="s">
        <v>624</v>
      </c>
      <c r="J190" s="255"/>
      <c r="K190" s="299"/>
    </row>
    <row r="191" ht="15" customHeight="1">
      <c r="B191" s="278"/>
      <c r="C191" s="262" t="s">
        <v>625</v>
      </c>
      <c r="D191" s="255"/>
      <c r="E191" s="255"/>
      <c r="F191" s="277" t="s">
        <v>533</v>
      </c>
      <c r="G191" s="255"/>
      <c r="H191" s="255" t="s">
        <v>626</v>
      </c>
      <c r="I191" s="255" t="s">
        <v>568</v>
      </c>
      <c r="J191" s="255"/>
      <c r="K191" s="299"/>
    </row>
    <row r="192" ht="15" customHeight="1">
      <c r="B192" s="278"/>
      <c r="C192" s="262" t="s">
        <v>627</v>
      </c>
      <c r="D192" s="255"/>
      <c r="E192" s="255"/>
      <c r="F192" s="277" t="s">
        <v>533</v>
      </c>
      <c r="G192" s="255"/>
      <c r="H192" s="255" t="s">
        <v>628</v>
      </c>
      <c r="I192" s="255" t="s">
        <v>568</v>
      </c>
      <c r="J192" s="255"/>
      <c r="K192" s="299"/>
    </row>
    <row r="193" ht="15" customHeight="1">
      <c r="B193" s="278"/>
      <c r="C193" s="262" t="s">
        <v>629</v>
      </c>
      <c r="D193" s="255"/>
      <c r="E193" s="255"/>
      <c r="F193" s="277" t="s">
        <v>539</v>
      </c>
      <c r="G193" s="255"/>
      <c r="H193" s="255" t="s">
        <v>630</v>
      </c>
      <c r="I193" s="255" t="s">
        <v>568</v>
      </c>
      <c r="J193" s="255"/>
      <c r="K193" s="299"/>
    </row>
    <row r="194" ht="15" customHeight="1">
      <c r="B194" s="305"/>
      <c r="C194" s="313"/>
      <c r="D194" s="287"/>
      <c r="E194" s="287"/>
      <c r="F194" s="287"/>
      <c r="G194" s="287"/>
      <c r="H194" s="287"/>
      <c r="I194" s="287"/>
      <c r="J194" s="287"/>
      <c r="K194" s="306"/>
    </row>
    <row r="195" ht="18.75" customHeight="1">
      <c r="B195" s="252"/>
      <c r="C195" s="255"/>
      <c r="D195" s="255"/>
      <c r="E195" s="255"/>
      <c r="F195" s="277"/>
      <c r="G195" s="255"/>
      <c r="H195" s="255"/>
      <c r="I195" s="255"/>
      <c r="J195" s="255"/>
      <c r="K195" s="252"/>
    </row>
    <row r="196" ht="18.75" customHeight="1">
      <c r="B196" s="252"/>
      <c r="C196" s="255"/>
      <c r="D196" s="255"/>
      <c r="E196" s="255"/>
      <c r="F196" s="277"/>
      <c r="G196" s="255"/>
      <c r="H196" s="255"/>
      <c r="I196" s="255"/>
      <c r="J196" s="255"/>
      <c r="K196" s="252"/>
    </row>
    <row r="197" ht="18.75" customHeight="1">
      <c r="B197" s="263"/>
      <c r="C197" s="263"/>
      <c r="D197" s="263"/>
      <c r="E197" s="263"/>
      <c r="F197" s="263"/>
      <c r="G197" s="263"/>
      <c r="H197" s="263"/>
      <c r="I197" s="263"/>
      <c r="J197" s="263"/>
      <c r="K197" s="263"/>
    </row>
    <row r="198" ht="13.5">
      <c r="B198" s="242"/>
      <c r="C198" s="243"/>
      <c r="D198" s="243"/>
      <c r="E198" s="243"/>
      <c r="F198" s="243"/>
      <c r="G198" s="243"/>
      <c r="H198" s="243"/>
      <c r="I198" s="243"/>
      <c r="J198" s="243"/>
      <c r="K198" s="244"/>
    </row>
    <row r="199" ht="21">
      <c r="B199" s="245"/>
      <c r="C199" s="246" t="s">
        <v>631</v>
      </c>
      <c r="D199" s="246"/>
      <c r="E199" s="246"/>
      <c r="F199" s="246"/>
      <c r="G199" s="246"/>
      <c r="H199" s="246"/>
      <c r="I199" s="246"/>
      <c r="J199" s="246"/>
      <c r="K199" s="247"/>
    </row>
    <row r="200" ht="25.5" customHeight="1">
      <c r="B200" s="245"/>
      <c r="C200" s="314" t="s">
        <v>632</v>
      </c>
      <c r="D200" s="314"/>
      <c r="E200" s="314"/>
      <c r="F200" s="314" t="s">
        <v>633</v>
      </c>
      <c r="G200" s="315"/>
      <c r="H200" s="314" t="s">
        <v>634</v>
      </c>
      <c r="I200" s="314"/>
      <c r="J200" s="314"/>
      <c r="K200" s="247"/>
    </row>
    <row r="201" ht="5.25" customHeight="1">
      <c r="B201" s="278"/>
      <c r="C201" s="275"/>
      <c r="D201" s="275"/>
      <c r="E201" s="275"/>
      <c r="F201" s="275"/>
      <c r="G201" s="255"/>
      <c r="H201" s="275"/>
      <c r="I201" s="275"/>
      <c r="J201" s="275"/>
      <c r="K201" s="299"/>
    </row>
    <row r="202" ht="15" customHeight="1">
      <c r="B202" s="278"/>
      <c r="C202" s="255" t="s">
        <v>624</v>
      </c>
      <c r="D202" s="255"/>
      <c r="E202" s="255"/>
      <c r="F202" s="277" t="s">
        <v>43</v>
      </c>
      <c r="G202" s="255"/>
      <c r="H202" s="255" t="s">
        <v>635</v>
      </c>
      <c r="I202" s="255"/>
      <c r="J202" s="255"/>
      <c r="K202" s="299"/>
    </row>
    <row r="203" ht="15" customHeight="1">
      <c r="B203" s="278"/>
      <c r="C203" s="284"/>
      <c r="D203" s="255"/>
      <c r="E203" s="255"/>
      <c r="F203" s="277" t="s">
        <v>44</v>
      </c>
      <c r="G203" s="255"/>
      <c r="H203" s="255" t="s">
        <v>636</v>
      </c>
      <c r="I203" s="255"/>
      <c r="J203" s="255"/>
      <c r="K203" s="299"/>
    </row>
    <row r="204" ht="15" customHeight="1">
      <c r="B204" s="278"/>
      <c r="C204" s="284"/>
      <c r="D204" s="255"/>
      <c r="E204" s="255"/>
      <c r="F204" s="277" t="s">
        <v>47</v>
      </c>
      <c r="G204" s="255"/>
      <c r="H204" s="255" t="s">
        <v>637</v>
      </c>
      <c r="I204" s="255"/>
      <c r="J204" s="255"/>
      <c r="K204" s="299"/>
    </row>
    <row r="205" ht="15" customHeight="1">
      <c r="B205" s="278"/>
      <c r="C205" s="255"/>
      <c r="D205" s="255"/>
      <c r="E205" s="255"/>
      <c r="F205" s="277" t="s">
        <v>45</v>
      </c>
      <c r="G205" s="255"/>
      <c r="H205" s="255" t="s">
        <v>638</v>
      </c>
      <c r="I205" s="255"/>
      <c r="J205" s="255"/>
      <c r="K205" s="299"/>
    </row>
    <row r="206" ht="15" customHeight="1">
      <c r="B206" s="278"/>
      <c r="C206" s="255"/>
      <c r="D206" s="255"/>
      <c r="E206" s="255"/>
      <c r="F206" s="277" t="s">
        <v>46</v>
      </c>
      <c r="G206" s="255"/>
      <c r="H206" s="255" t="s">
        <v>639</v>
      </c>
      <c r="I206" s="255"/>
      <c r="J206" s="255"/>
      <c r="K206" s="299"/>
    </row>
    <row r="207" ht="15" customHeight="1">
      <c r="B207" s="278"/>
      <c r="C207" s="255"/>
      <c r="D207" s="255"/>
      <c r="E207" s="255"/>
      <c r="F207" s="277"/>
      <c r="G207" s="255"/>
      <c r="H207" s="255"/>
      <c r="I207" s="255"/>
      <c r="J207" s="255"/>
      <c r="K207" s="299"/>
    </row>
    <row r="208" ht="15" customHeight="1">
      <c r="B208" s="278"/>
      <c r="C208" s="255" t="s">
        <v>580</v>
      </c>
      <c r="D208" s="255"/>
      <c r="E208" s="255"/>
      <c r="F208" s="277" t="s">
        <v>79</v>
      </c>
      <c r="G208" s="255"/>
      <c r="H208" s="255" t="s">
        <v>640</v>
      </c>
      <c r="I208" s="255"/>
      <c r="J208" s="255"/>
      <c r="K208" s="299"/>
    </row>
    <row r="209" ht="15" customHeight="1">
      <c r="B209" s="278"/>
      <c r="C209" s="284"/>
      <c r="D209" s="255"/>
      <c r="E209" s="255"/>
      <c r="F209" s="277" t="s">
        <v>475</v>
      </c>
      <c r="G209" s="255"/>
      <c r="H209" s="255" t="s">
        <v>476</v>
      </c>
      <c r="I209" s="255"/>
      <c r="J209" s="255"/>
      <c r="K209" s="299"/>
    </row>
    <row r="210" ht="15" customHeight="1">
      <c r="B210" s="278"/>
      <c r="C210" s="255"/>
      <c r="D210" s="255"/>
      <c r="E210" s="255"/>
      <c r="F210" s="277" t="s">
        <v>473</v>
      </c>
      <c r="G210" s="255"/>
      <c r="H210" s="255" t="s">
        <v>641</v>
      </c>
      <c r="I210" s="255"/>
      <c r="J210" s="255"/>
      <c r="K210" s="299"/>
    </row>
    <row r="211" ht="15" customHeight="1">
      <c r="B211" s="316"/>
      <c r="C211" s="284"/>
      <c r="D211" s="284"/>
      <c r="E211" s="284"/>
      <c r="F211" s="277" t="s">
        <v>477</v>
      </c>
      <c r="G211" s="262"/>
      <c r="H211" s="303" t="s">
        <v>478</v>
      </c>
      <c r="I211" s="303"/>
      <c r="J211" s="303"/>
      <c r="K211" s="317"/>
    </row>
    <row r="212" ht="15" customHeight="1">
      <c r="B212" s="316"/>
      <c r="C212" s="284"/>
      <c r="D212" s="284"/>
      <c r="E212" s="284"/>
      <c r="F212" s="277" t="s">
        <v>479</v>
      </c>
      <c r="G212" s="262"/>
      <c r="H212" s="303" t="s">
        <v>642</v>
      </c>
      <c r="I212" s="303"/>
      <c r="J212" s="303"/>
      <c r="K212" s="317"/>
    </row>
    <row r="213" ht="15" customHeight="1">
      <c r="B213" s="316"/>
      <c r="C213" s="284"/>
      <c r="D213" s="284"/>
      <c r="E213" s="284"/>
      <c r="F213" s="318"/>
      <c r="G213" s="262"/>
      <c r="H213" s="319"/>
      <c r="I213" s="319"/>
      <c r="J213" s="319"/>
      <c r="K213" s="317"/>
    </row>
    <row r="214" ht="15" customHeight="1">
      <c r="B214" s="316"/>
      <c r="C214" s="255" t="s">
        <v>604</v>
      </c>
      <c r="D214" s="284"/>
      <c r="E214" s="284"/>
      <c r="F214" s="277">
        <v>1</v>
      </c>
      <c r="G214" s="262"/>
      <c r="H214" s="303" t="s">
        <v>643</v>
      </c>
      <c r="I214" s="303"/>
      <c r="J214" s="303"/>
      <c r="K214" s="317"/>
    </row>
    <row r="215" ht="15" customHeight="1">
      <c r="B215" s="316"/>
      <c r="C215" s="284"/>
      <c r="D215" s="284"/>
      <c r="E215" s="284"/>
      <c r="F215" s="277">
        <v>2</v>
      </c>
      <c r="G215" s="262"/>
      <c r="H215" s="303" t="s">
        <v>644</v>
      </c>
      <c r="I215" s="303"/>
      <c r="J215" s="303"/>
      <c r="K215" s="317"/>
    </row>
    <row r="216" ht="15" customHeight="1">
      <c r="B216" s="316"/>
      <c r="C216" s="284"/>
      <c r="D216" s="284"/>
      <c r="E216" s="284"/>
      <c r="F216" s="277">
        <v>3</v>
      </c>
      <c r="G216" s="262"/>
      <c r="H216" s="303" t="s">
        <v>645</v>
      </c>
      <c r="I216" s="303"/>
      <c r="J216" s="303"/>
      <c r="K216" s="317"/>
    </row>
    <row r="217" ht="15" customHeight="1">
      <c r="B217" s="316"/>
      <c r="C217" s="284"/>
      <c r="D217" s="284"/>
      <c r="E217" s="284"/>
      <c r="F217" s="277">
        <v>4</v>
      </c>
      <c r="G217" s="262"/>
      <c r="H217" s="303" t="s">
        <v>646</v>
      </c>
      <c r="I217" s="303"/>
      <c r="J217" s="303"/>
      <c r="K217" s="317"/>
    </row>
    <row r="218" ht="12.75" customHeight="1">
      <c r="B218" s="320"/>
      <c r="C218" s="321"/>
      <c r="D218" s="321"/>
      <c r="E218" s="321"/>
      <c r="F218" s="321"/>
      <c r="G218" s="321"/>
      <c r="H218" s="321"/>
      <c r="I218" s="321"/>
      <c r="J218" s="321"/>
      <c r="K218" s="322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pc02</dc:creator>
  <cp:lastModifiedBy>pc02</cp:lastModifiedBy>
  <dcterms:created xsi:type="dcterms:W3CDTF">2019-10-15T13:41:47Z</dcterms:created>
  <dcterms:modified xsi:type="dcterms:W3CDTF">2019-10-15T13:41:51Z</dcterms:modified>
</cp:coreProperties>
</file>