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Rekapitulace stavby" sheetId="1" r:id="rId1"/>
    <sheet name="DK-1 - SO-01-Vlastní objekt" sheetId="2" r:id="rId2"/>
  </sheets>
  <definedNames>
    <definedName name="_xlnm._FilterDatabase" localSheetId="1" hidden="1">'DK-1 - SO-01-Vlastní objekt'!$C$125:$K$168</definedName>
    <definedName name="_xlnm.Print_Area" localSheetId="1">'DK-1 - SO-01-Vlastní objekt'!$C$4:$J$76,'DK-1 - SO-01-Vlastní objekt'!$C$82:$J$107,'DK-1 - SO-01-Vlastní objekt'!$C$113:$K$168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'DK-1 - SO-01-Vlastní objekt'!$125:$125</definedName>
  </definedNames>
  <calcPr calcId="191029"/>
</workbook>
</file>

<file path=xl/sharedStrings.xml><?xml version="1.0" encoding="utf-8"?>
<sst xmlns="http://schemas.openxmlformats.org/spreadsheetml/2006/main" count="753" uniqueCount="244">
  <si>
    <t>Export Komplet</t>
  </si>
  <si>
    <t/>
  </si>
  <si>
    <t>2.0</t>
  </si>
  <si>
    <t>False</t>
  </si>
  <si>
    <t>{546b182c-f8fa-4608-86c9-7c94acc5890b}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</si>
  <si>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</si>
  <si>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</si>
  <si>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</si>
  <si>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</si>
  <si>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</si>
  <si>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</si>
  <si>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</si>
  <si>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</si>
  <si>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</si>
  <si>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</si>
  <si>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</si>
  <si>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</si>
  <si>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Domova důchodců</t>
  </si>
  <si>
    <t>KSO:</t>
  </si>
  <si>
    <t>CC-CZ:</t>
  </si>
  <si>
    <t>Místo:</t>
  </si>
  <si>
    <t>Dvůr Králové,Roháčova 2968</t>
  </si>
  <si>
    <t>Datum: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</si>
  <si>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</si>
  <si>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</si>
  <si>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</si>
  <si>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</si>
  <si>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</si>
  <si>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</si>
  <si>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</si>
  <si>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Planning ART s.r.o.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</si>
  <si>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</si>
  <si>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</si>
  <si>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</si>
  <si>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</si>
  <si>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</si>
  <si>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</si>
  <si>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</si>
  <si>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</si>
  <si>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</si>
  <si>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</si>
  <si>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</si>
  <si>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</si>
  <si>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</si>
  <si>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</si>
  <si>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</si>
  <si>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</si>
  <si>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</si>
  <si>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</si>
  <si>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</si>
  <si>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</si>
  <si>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</si>
  <si>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</si>
  <si>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</si>
  <si>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</si>
  <si>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</si>
  <si>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</si>
  <si>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</si>
  <si>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</si>
  <si>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</si>
  <si>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</si>
  <si>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</si>
  <si>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</si>
  <si>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</si>
  <si>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</si>
  <si>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</si>
  <si>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</si>
  <si>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</si>
  <si>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</si>
  <si>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</si>
  <si>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</si>
  <si>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</si>
  <si>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</si>
  <si>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</si>
  <si>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</si>
  <si>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</si>
  <si>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</si>
  <si>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</si>
  <si>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</si>
  <si>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</si>
  <si>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DK-1</t>
  </si>
  <si>
    <t>SO-01-Vlastní objekt</t>
  </si>
  <si>
    <t>STA</t>
  </si>
  <si>
    <t>1</t>
  </si>
  <si>
    <t>{918f5e63-d0bb-404b-8211-84285fa0d62c}</t>
  </si>
  <si>
    <t>KRYCÍ LIST SOUPISU PRACÍ</t>
  </si>
  <si>
    <t>Objekt:</t>
  </si>
  <si>
    <t>DK-1 -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</si>
  <si>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</si>
  <si>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</si>
  <si>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</si>
  <si>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</si>
  <si>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</si>
  <si>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</si>
  <si>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</si>
  <si>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</si>
  <si>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</si>
  <si>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</si>
  <si>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</si>
  <si>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</si>
  <si>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</si>
  <si>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</si>
  <si>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</si>
  <si>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</si>
  <si>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</si>
  <si>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</si>
  <si>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</si>
  <si>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</si>
  <si>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</si>
  <si>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</si>
  <si>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</si>
  <si>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</si>
  <si>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</si>
  <si>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</si>
  <si>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</si>
  <si>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</si>
  <si>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</si>
  <si>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</si>
  <si>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</si>
  <si>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</si>
  <si>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</si>
  <si>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</si>
  <si>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946111117</t>
  </si>
  <si>
    <t>Montáž pojízdných věží trubkových/dílcových š do 0,9 m dl do 3,2 m v do 7,6 m</t>
  </si>
  <si>
    <t>kus</t>
  </si>
  <si>
    <t>CS ÚRS 2021 01</t>
  </si>
  <si>
    <t>4</t>
  </si>
  <si>
    <t>2</t>
  </si>
  <si>
    <t>-600938979</t>
  </si>
  <si>
    <t>946112117</t>
  </si>
  <si>
    <t>Montáž pojízdných věží trubkových/dílcových š do 1,6 m dl do 3,2 m v do 7,6 m</t>
  </si>
  <si>
    <t>-1097477314</t>
  </si>
  <si>
    <t>3</t>
  </si>
  <si>
    <t>946112217</t>
  </si>
  <si>
    <t>Příplatek k pojízdným věžím š do 1,6 m dl do 3,2 m v do 7,6 m za první a ZKD den použití</t>
  </si>
  <si>
    <t>-69035300</t>
  </si>
  <si>
    <t>946112817</t>
  </si>
  <si>
    <t>Demontáž pojízdných věží trubkových/dílcových š do 1,6 m dl do 3,2 m v do 7,6 m</t>
  </si>
  <si>
    <t>776217984</t>
  </si>
  <si>
    <t>5</t>
  </si>
  <si>
    <t>949101112</t>
  </si>
  <si>
    <t>Lešení pomocné pro objekty pozemních staveb s lešeňovou podlahou v do 3,5 m zatížení do 150 kg/m2</t>
  </si>
  <si>
    <t>m2</t>
  </si>
  <si>
    <t>-689138300</t>
  </si>
  <si>
    <t>VV</t>
  </si>
  <si>
    <t>6,0*12</t>
  </si>
  <si>
    <t>6</t>
  </si>
  <si>
    <t>951001</t>
  </si>
  <si>
    <t xml:space="preserve">Příplatek za práce ve výškách a zajištění pracovníků proti pádu </t>
  </si>
  <si>
    <t>1144112777</t>
  </si>
  <si>
    <t>2600,0*0,2</t>
  </si>
  <si>
    <t>PSV</t>
  </si>
  <si>
    <t>Práce a dodávky PSV</t>
  </si>
  <si>
    <t>741</t>
  </si>
  <si>
    <t>Elektroinstalace - silnoproud</t>
  </si>
  <si>
    <t>7</t>
  </si>
  <si>
    <t>741001</t>
  </si>
  <si>
    <t>Demontáž kabelů ohřevu okapové plochy střechy a jejich zpětná montáž vč. provozní zkoušky</t>
  </si>
  <si>
    <t>16</t>
  </si>
  <si>
    <t>-1711664857</t>
  </si>
  <si>
    <t>75,0</t>
  </si>
  <si>
    <t>764</t>
  </si>
  <si>
    <t>Konstrukce klempířské</t>
  </si>
  <si>
    <t>8</t>
  </si>
  <si>
    <t>764001</t>
  </si>
  <si>
    <t xml:space="preserve">Úprava krytu demont. jímače hromosvodu </t>
  </si>
  <si>
    <t>ks</t>
  </si>
  <si>
    <t>1969165861</t>
  </si>
  <si>
    <t>764002</t>
  </si>
  <si>
    <t xml:space="preserve">Rezerva na případné opravy klempířských prvků střechy </t>
  </si>
  <si>
    <t>kpl</t>
  </si>
  <si>
    <t>-1812486001</t>
  </si>
  <si>
    <t>10</t>
  </si>
  <si>
    <t>764003</t>
  </si>
  <si>
    <t xml:space="preserve">Demontáž sněhových zábran a jejich uložení </t>
  </si>
  <si>
    <t>bm</t>
  </si>
  <si>
    <t>286193863</t>
  </si>
  <si>
    <t>11</t>
  </si>
  <si>
    <t>764203155</t>
  </si>
  <si>
    <t>Montáž sněhového zachytávače pro krytiny průběžného jednotrubkového</t>
  </si>
  <si>
    <t>m</t>
  </si>
  <si>
    <t>1924560993</t>
  </si>
  <si>
    <t>12</t>
  </si>
  <si>
    <t>998764202</t>
  </si>
  <si>
    <t>Přesun hmot procentní pro konstrukce klempířské v objektech v do 12 m</t>
  </si>
  <si>
    <t>%</t>
  </si>
  <si>
    <t>-921782555</t>
  </si>
  <si>
    <t>766</t>
  </si>
  <si>
    <t>Konstrukce truhlářské</t>
  </si>
  <si>
    <t>13</t>
  </si>
  <si>
    <t>766691610</t>
  </si>
  <si>
    <t>Lišty krycí venkovní dřevěné a hliníkové pro překrytí spojů s podtmelením vč. dodávky</t>
  </si>
  <si>
    <t>455849513</t>
  </si>
  <si>
    <t>14</t>
  </si>
  <si>
    <t>998766202</t>
  </si>
  <si>
    <t>Přesun hmot procentní pro konstrukce truhlářské v objektech v do 12 m</t>
  </si>
  <si>
    <t>66665944</t>
  </si>
  <si>
    <t>767</t>
  </si>
  <si>
    <t>Konstrukce zámečnické</t>
  </si>
  <si>
    <t>767001</t>
  </si>
  <si>
    <t>Repase povrchu větracích žaluzií-demontáž,odmaštění,omytí,nový nátěr,opětovná montáž</t>
  </si>
  <si>
    <t>115916882</t>
  </si>
  <si>
    <t>783</t>
  </si>
  <si>
    <t>Dokončovací práce - nátěry</t>
  </si>
  <si>
    <t>783001</t>
  </si>
  <si>
    <t>Aplikace komplexního nátěrového systému vč. úpravy podkladu dle návrhu v PD respektive dle TLG doporučení vybraného  výrobce systému sklon do 30°</t>
  </si>
  <si>
    <t>-1858526068</t>
  </si>
  <si>
    <t>17</t>
  </si>
  <si>
    <t>783101203</t>
  </si>
  <si>
    <t>Jemné obroušení podkladu truhlářských konstrukcí před provedením nátěru</t>
  </si>
  <si>
    <t>1568851256</t>
  </si>
  <si>
    <t>"okenní výplně"   14,0+14,0</t>
  </si>
  <si>
    <t>"nosné sloupky"1,0</t>
  </si>
  <si>
    <t>"dřevěné podbití přesahu střechy" 7,2</t>
  </si>
  <si>
    <t>Součet</t>
  </si>
  <si>
    <t>18</t>
  </si>
  <si>
    <t>783113101</t>
  </si>
  <si>
    <t>Jednonásobný napouštěcí syntetický nátěr truhlářských konstrukcí</t>
  </si>
  <si>
    <t>1891303240</t>
  </si>
  <si>
    <t>19</t>
  </si>
  <si>
    <t>783114101</t>
  </si>
  <si>
    <t>Základní jednonásobný syntetický nátěr truhlářských konstrukcí</t>
  </si>
  <si>
    <t>1802521633</t>
  </si>
  <si>
    <t>20</t>
  </si>
  <si>
    <t>783117101</t>
  </si>
  <si>
    <t>Krycí jednonásobný syntetický nátěr truhlářských konstrukcí</t>
  </si>
  <si>
    <t>106568395</t>
  </si>
  <si>
    <t>783122131</t>
  </si>
  <si>
    <t>Plošné (plné) tmelení truhlářských konstrukcí včetně přebroušení disperzním tmelem</t>
  </si>
  <si>
    <t>-1596320254</t>
  </si>
  <si>
    <t>22</t>
  </si>
  <si>
    <t>783501211</t>
  </si>
  <si>
    <t>Oškrábání krytiny před provedením nátěru sklonu do 30°</t>
  </si>
  <si>
    <t>60131839</t>
  </si>
  <si>
    <t>VRN</t>
  </si>
  <si>
    <t>Vedlejší rozpočtové náklady</t>
  </si>
  <si>
    <t>VRN3</t>
  </si>
  <si>
    <t>Zařízení staveniště</t>
  </si>
  <si>
    <t>23</t>
  </si>
  <si>
    <t>032002000</t>
  </si>
  <si>
    <t>Vybavení staveniště</t>
  </si>
  <si>
    <t>soubor</t>
  </si>
  <si>
    <t>1024</t>
  </si>
  <si>
    <t>-1975681159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</si>
</sst>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43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13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78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9"/>
      <c r="BE5" s="175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18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9"/>
      <c r="BE6" s="176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76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18">
        <v>44354</v>
      </c>
      <c r="AR8" s="19"/>
      <c r="BE8" s="176"/>
      <c r="BS8" s="16" t="s">
        <v>6</v>
      </c>
    </row>
    <row r="9" spans="2:71" s="1" customFormat="1" ht="14.45" customHeight="1">
      <c r="B9" s="19"/>
      <c r="AR9" s="19"/>
      <c r="BE9" s="176"/>
      <c r="BS9" s="16" t="s">
        <v>6</v>
      </c>
    </row>
    <row r="10" spans="2:71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176"/>
      <c r="BS10" s="16" t="s">
        <v>6</v>
      </c>
    </row>
    <row r="11" spans="2:71" s="1" customFormat="1" ht="18.4" customHeight="1">
      <c r="B11" s="19"/>
      <c r="E11" s="24" t="s">
        <v>25</v>
      </c>
      <c r="AK11" s="26" t="s">
        <v>26</v>
      </c>
      <c r="AN11" s="24" t="s">
        <v>1</v>
      </c>
      <c r="AR11" s="19"/>
      <c r="BE11" s="176"/>
      <c r="BS11" s="16" t="s">
        <v>6</v>
      </c>
    </row>
    <row r="12" spans="2:71" s="1" customFormat="1" ht="6.95" customHeight="1">
      <c r="B12" s="19"/>
      <c r="AR12" s="19"/>
      <c r="BE12" s="176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176"/>
      <c r="BS13" s="16" t="s">
        <v>6</v>
      </c>
    </row>
    <row r="14" spans="2:71" ht="12.75">
      <c r="B14" s="19"/>
      <c r="E14" s="181" t="s">
        <v>28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6" t="s">
        <v>26</v>
      </c>
      <c r="AN14" s="28" t="s">
        <v>28</v>
      </c>
      <c r="AR14" s="19"/>
      <c r="BE14" s="176"/>
      <c r="BS14" s="16" t="s">
        <v>6</v>
      </c>
    </row>
    <row r="15" spans="2:71" s="1" customFormat="1" ht="6.95" customHeight="1">
      <c r="B15" s="19"/>
      <c r="AR15" s="19"/>
      <c r="BE15" s="176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176"/>
      <c r="BS16" s="16" t="s">
        <v>3</v>
      </c>
    </row>
    <row r="17" spans="2:71" s="1" customFormat="1" ht="18.4" customHeight="1">
      <c r="B17" s="19"/>
      <c r="E17" s="24" t="s">
        <v>30</v>
      </c>
      <c r="AK17" s="26" t="s">
        <v>26</v>
      </c>
      <c r="AN17" s="24" t="s">
        <v>1</v>
      </c>
      <c r="AR17" s="19"/>
      <c r="BE17" s="176"/>
      <c r="BS17" s="16" t="s">
        <v>31</v>
      </c>
    </row>
    <row r="18" spans="2:71" s="1" customFormat="1" ht="6.95" customHeight="1">
      <c r="B18" s="19"/>
      <c r="AR18" s="19"/>
      <c r="BE18" s="176"/>
      <c r="BS18" s="16" t="s">
        <v>6</v>
      </c>
    </row>
    <row r="19" spans="2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176"/>
      <c r="BS19" s="16" t="s">
        <v>6</v>
      </c>
    </row>
    <row r="20" spans="2:71" s="1" customFormat="1" ht="18.4" customHeight="1">
      <c r="B20" s="19"/>
      <c r="E20" s="24" t="s">
        <v>33</v>
      </c>
      <c r="AK20" s="26" t="s">
        <v>26</v>
      </c>
      <c r="AN20" s="24" t="s">
        <v>1</v>
      </c>
      <c r="AR20" s="19"/>
      <c r="BE20" s="176"/>
      <c r="BS20" s="16" t="s">
        <v>31</v>
      </c>
    </row>
    <row r="21" spans="2:57" s="1" customFormat="1" ht="6.95" customHeight="1">
      <c r="B21" s="19"/>
      <c r="AR21" s="19"/>
      <c r="BE21" s="176"/>
    </row>
    <row r="22" spans="2:57" s="1" customFormat="1" ht="12" customHeight="1">
      <c r="B22" s="19"/>
      <c r="D22" s="26" t="s">
        <v>34</v>
      </c>
      <c r="AR22" s="19"/>
      <c r="BE22" s="176"/>
    </row>
    <row r="23" spans="2:57" s="1" customFormat="1" ht="16.5" customHeight="1">
      <c r="B23" s="19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9"/>
      <c r="BE23" s="176"/>
    </row>
    <row r="24" spans="2:57" s="1" customFormat="1" ht="6.95" customHeight="1">
      <c r="B24" s="19"/>
      <c r="AR24" s="19"/>
      <c r="BE24" s="176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76"/>
    </row>
    <row r="26" spans="1:57" s="2" customFormat="1" ht="25.9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84">
        <f>ROUND(AG94,2)</f>
        <v>0</v>
      </c>
      <c r="AL26" s="185"/>
      <c r="AM26" s="185"/>
      <c r="AN26" s="185"/>
      <c r="AO26" s="185"/>
      <c r="AP26" s="31"/>
      <c r="AQ26" s="31"/>
      <c r="AR26" s="32"/>
      <c r="BE26" s="176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76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86" t="s">
        <v>36</v>
      </c>
      <c r="M28" s="186"/>
      <c r="N28" s="186"/>
      <c r="O28" s="186"/>
      <c r="P28" s="186"/>
      <c r="Q28" s="31"/>
      <c r="R28" s="31"/>
      <c r="S28" s="31"/>
      <c r="T28" s="31"/>
      <c r="U28" s="31"/>
      <c r="V28" s="31"/>
      <c r="W28" s="186" t="s">
        <v>37</v>
      </c>
      <c r="X28" s="186"/>
      <c r="Y28" s="186"/>
      <c r="Z28" s="186"/>
      <c r="AA28" s="186"/>
      <c r="AB28" s="186"/>
      <c r="AC28" s="186"/>
      <c r="AD28" s="186"/>
      <c r="AE28" s="186"/>
      <c r="AF28" s="31"/>
      <c r="AG28" s="31"/>
      <c r="AH28" s="31"/>
      <c r="AI28" s="31"/>
      <c r="AJ28" s="31"/>
      <c r="AK28" s="186" t="s">
        <v>38</v>
      </c>
      <c r="AL28" s="186"/>
      <c r="AM28" s="186"/>
      <c r="AN28" s="186"/>
      <c r="AO28" s="186"/>
      <c r="AP28" s="31"/>
      <c r="AQ28" s="31"/>
      <c r="AR28" s="32"/>
      <c r="BE28" s="176"/>
    </row>
    <row r="29" spans="2:57" s="3" customFormat="1" ht="14.45" customHeight="1">
      <c r="B29" s="36"/>
      <c r="D29" s="26" t="s">
        <v>39</v>
      </c>
      <c r="F29" s="26" t="s">
        <v>40</v>
      </c>
      <c r="L29" s="189">
        <v>0.21</v>
      </c>
      <c r="M29" s="188"/>
      <c r="N29" s="188"/>
      <c r="O29" s="188"/>
      <c r="P29" s="188"/>
      <c r="W29" s="187">
        <f>ROUND(AZ94,2)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ROUND(AV94,2)</f>
        <v>0</v>
      </c>
      <c r="AL29" s="188"/>
      <c r="AM29" s="188"/>
      <c r="AN29" s="188"/>
      <c r="AO29" s="188"/>
      <c r="AR29" s="36"/>
      <c r="BE29" s="177"/>
    </row>
    <row r="30" spans="2:57" s="3" customFormat="1" ht="14.45" customHeight="1">
      <c r="B30" s="36"/>
      <c r="F30" s="26" t="s">
        <v>41</v>
      </c>
      <c r="L30" s="189">
        <v>0.15</v>
      </c>
      <c r="M30" s="188"/>
      <c r="N30" s="188"/>
      <c r="O30" s="188"/>
      <c r="P30" s="188"/>
      <c r="W30" s="187">
        <f>ROUND(BA94,2)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ROUND(AW94,2)</f>
        <v>0</v>
      </c>
      <c r="AL30" s="188"/>
      <c r="AM30" s="188"/>
      <c r="AN30" s="188"/>
      <c r="AO30" s="188"/>
      <c r="AR30" s="36"/>
      <c r="BE30" s="177"/>
    </row>
    <row r="31" spans="2:57" s="3" customFormat="1" ht="14.45" customHeight="1" hidden="1">
      <c r="B31" s="36"/>
      <c r="F31" s="26" t="s">
        <v>42</v>
      </c>
      <c r="L31" s="189">
        <v>0.21</v>
      </c>
      <c r="M31" s="188"/>
      <c r="N31" s="188"/>
      <c r="O31" s="188"/>
      <c r="P31" s="188"/>
      <c r="W31" s="187">
        <f>ROUND(BB94,2)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6"/>
      <c r="BE31" s="177"/>
    </row>
    <row r="32" spans="2:57" s="3" customFormat="1" ht="14.45" customHeight="1" hidden="1">
      <c r="B32" s="36"/>
      <c r="F32" s="26" t="s">
        <v>43</v>
      </c>
      <c r="L32" s="189">
        <v>0.15</v>
      </c>
      <c r="M32" s="188"/>
      <c r="N32" s="188"/>
      <c r="O32" s="188"/>
      <c r="P32" s="188"/>
      <c r="W32" s="187">
        <f>ROUND(BC94,2)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6"/>
      <c r="BE32" s="177"/>
    </row>
    <row r="33" spans="2:57" s="3" customFormat="1" ht="14.45" customHeight="1" hidden="1">
      <c r="B33" s="36"/>
      <c r="F33" s="26" t="s">
        <v>44</v>
      </c>
      <c r="L33" s="189">
        <v>0</v>
      </c>
      <c r="M33" s="188"/>
      <c r="N33" s="188"/>
      <c r="O33" s="188"/>
      <c r="P33" s="188"/>
      <c r="W33" s="187">
        <f>ROUND(BD94,2)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6"/>
      <c r="BE33" s="17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76"/>
    </row>
    <row r="35" spans="1:57" s="2" customFormat="1" ht="25.9" customHeight="1">
      <c r="A35" s="31"/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190" t="s">
        <v>47</v>
      </c>
      <c r="Y35" s="191"/>
      <c r="Z35" s="191"/>
      <c r="AA35" s="191"/>
      <c r="AB35" s="191"/>
      <c r="AC35" s="39"/>
      <c r="AD35" s="39"/>
      <c r="AE35" s="39"/>
      <c r="AF35" s="39"/>
      <c r="AG35" s="39"/>
      <c r="AH35" s="39"/>
      <c r="AI35" s="39"/>
      <c r="AJ35" s="39"/>
      <c r="AK35" s="192">
        <f>SUM(AK26:AK33)</f>
        <v>0</v>
      </c>
      <c r="AL35" s="191"/>
      <c r="AM35" s="191"/>
      <c r="AN35" s="191"/>
      <c r="AO35" s="19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DK</v>
      </c>
      <c r="AR84" s="50"/>
    </row>
    <row r="85" spans="2:44" s="5" customFormat="1" ht="36.95" customHeight="1">
      <c r="B85" s="51"/>
      <c r="C85" s="52" t="s">
        <v>16</v>
      </c>
      <c r="L85" s="194" t="str">
        <f>K6</f>
        <v>Oprava střechy Domova důchodců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Dvůr Králové,Roháčova 2968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196">
        <f>IF(AN8="","",AN8)</f>
        <v>44354</v>
      </c>
      <c r="AN87" s="196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Královéhradecký kraj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197" t="str">
        <f>IF(E17="","",E17)</f>
        <v>Planning ART s.r.o.</v>
      </c>
      <c r="AN89" s="198"/>
      <c r="AO89" s="198"/>
      <c r="AP89" s="198"/>
      <c r="AQ89" s="31"/>
      <c r="AR89" s="32"/>
      <c r="AS89" s="199" t="s">
        <v>55</v>
      </c>
      <c r="AT89" s="20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197" t="str">
        <f>IF(E20="","",E20)</f>
        <v>Ing.Pavel Michálek</v>
      </c>
      <c r="AN90" s="198"/>
      <c r="AO90" s="198"/>
      <c r="AP90" s="198"/>
      <c r="AQ90" s="31"/>
      <c r="AR90" s="32"/>
      <c r="AS90" s="201"/>
      <c r="AT90" s="20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1"/>
      <c r="AT91" s="20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03" t="s">
        <v>56</v>
      </c>
      <c r="D92" s="204"/>
      <c r="E92" s="204"/>
      <c r="F92" s="204"/>
      <c r="G92" s="204"/>
      <c r="H92" s="59"/>
      <c r="I92" s="205" t="s">
        <v>57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58</v>
      </c>
      <c r="AH92" s="204"/>
      <c r="AI92" s="204"/>
      <c r="AJ92" s="204"/>
      <c r="AK92" s="204"/>
      <c r="AL92" s="204"/>
      <c r="AM92" s="204"/>
      <c r="AN92" s="205" t="s">
        <v>59</v>
      </c>
      <c r="AO92" s="204"/>
      <c r="AP92" s="207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1">
        <f>ROUND(AG95,2)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74</v>
      </c>
      <c r="BT94" s="76" t="s">
        <v>75</v>
      </c>
      <c r="BU94" s="77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1" s="7" customFormat="1" ht="16.5" customHeight="1">
      <c r="A95" s="78" t="s">
        <v>79</v>
      </c>
      <c r="B95" s="79"/>
      <c r="C95" s="80"/>
      <c r="D95" s="210" t="s">
        <v>80</v>
      </c>
      <c r="E95" s="210"/>
      <c r="F95" s="210"/>
      <c r="G95" s="210"/>
      <c r="H95" s="210"/>
      <c r="I95" s="81"/>
      <c r="J95" s="210" t="s">
        <v>81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'DK-1 - SO-01-Vlastní objekt'!J30</f>
        <v>0</v>
      </c>
      <c r="AH95" s="209"/>
      <c r="AI95" s="209"/>
      <c r="AJ95" s="209"/>
      <c r="AK95" s="209"/>
      <c r="AL95" s="209"/>
      <c r="AM95" s="209"/>
      <c r="AN95" s="208">
        <f>SUM(AG95,AT95)</f>
        <v>0</v>
      </c>
      <c r="AO95" s="209"/>
      <c r="AP95" s="209"/>
      <c r="AQ95" s="82" t="s">
        <v>82</v>
      </c>
      <c r="AR95" s="79"/>
      <c r="AS95" s="83">
        <v>0</v>
      </c>
      <c r="AT95" s="84">
        <f>ROUND(SUM(AV95:AW95),2)</f>
        <v>0</v>
      </c>
      <c r="AU95" s="85">
        <f>'DK-1 - SO-01-Vlastní objekt'!P126</f>
        <v>0</v>
      </c>
      <c r="AV95" s="84">
        <f>'DK-1 - SO-01-Vlastní objekt'!J33</f>
        <v>0</v>
      </c>
      <c r="AW95" s="84">
        <f>'DK-1 - SO-01-Vlastní objekt'!J34</f>
        <v>0</v>
      </c>
      <c r="AX95" s="84">
        <f>'DK-1 - SO-01-Vlastní objekt'!J35</f>
        <v>0</v>
      </c>
      <c r="AY95" s="84">
        <f>'DK-1 - SO-01-Vlastní objekt'!J36</f>
        <v>0</v>
      </c>
      <c r="AZ95" s="84">
        <f>'DK-1 - SO-01-Vlastní objekt'!F33</f>
        <v>0</v>
      </c>
      <c r="BA95" s="84">
        <f>'DK-1 - SO-01-Vlastní objekt'!F34</f>
        <v>0</v>
      </c>
      <c r="BB95" s="84">
        <f>'DK-1 - SO-01-Vlastní objekt'!F35</f>
        <v>0</v>
      </c>
      <c r="BC95" s="84">
        <f>'DK-1 - SO-01-Vlastní objekt'!F36</f>
        <v>0</v>
      </c>
      <c r="BD95" s="86">
        <f>'DK-1 - SO-01-Vlastní objekt'!F37</f>
        <v>0</v>
      </c>
      <c r="BT95" s="87" t="s">
        <v>83</v>
      </c>
      <c r="BV95" s="87" t="s">
        <v>77</v>
      </c>
      <c r="BW95" s="87" t="s">
        <v>84</v>
      </c>
      <c r="BX95" s="87" t="s">
        <v>4</v>
      </c>
      <c r="CL95" s="87" t="s">
        <v>1</v>
      </c>
      <c r="CM95" s="87" t="s">
        <v>83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K-1 - SO-01-Vlastní objek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3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6" t="s">
        <v>84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85</v>
      </c>
      <c r="L4" s="19"/>
      <c r="M4" s="88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14" t="str">
        <f>'Rekapitulace stavby'!K6</f>
        <v>Oprava střechy Domova důchodců</v>
      </c>
      <c r="F7" s="215"/>
      <c r="G7" s="215"/>
      <c r="H7" s="215"/>
      <c r="L7" s="19"/>
    </row>
    <row r="8" spans="1:31" s="2" customFormat="1" ht="12" customHeight="1">
      <c r="A8" s="31"/>
      <c r="B8" s="32"/>
      <c r="C8" s="31"/>
      <c r="D8" s="26" t="s">
        <v>86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94" t="s">
        <v>87</v>
      </c>
      <c r="F9" s="216"/>
      <c r="G9" s="216"/>
      <c r="H9" s="21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44354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2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17" t="str">
        <f>'Rekapitulace stavby'!E14</f>
        <v>Vyplň údaj</v>
      </c>
      <c r="F18" s="178"/>
      <c r="G18" s="178"/>
      <c r="H18" s="178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30</v>
      </c>
      <c r="F21" s="31"/>
      <c r="G21" s="31"/>
      <c r="H21" s="31"/>
      <c r="I21" s="2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183" t="s">
        <v>1</v>
      </c>
      <c r="F27" s="183"/>
      <c r="G27" s="183"/>
      <c r="H27" s="1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35</v>
      </c>
      <c r="E30" s="31"/>
      <c r="F30" s="31"/>
      <c r="G30" s="31"/>
      <c r="H30" s="31"/>
      <c r="I30" s="31"/>
      <c r="J30" s="70">
        <f>ROUND(J126,2)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37</v>
      </c>
      <c r="G32" s="31"/>
      <c r="H32" s="31"/>
      <c r="I32" s="35" t="s">
        <v>36</v>
      </c>
      <c r="J32" s="35" t="s">
        <v>38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39</v>
      </c>
      <c r="E33" s="26" t="s">
        <v>40</v>
      </c>
      <c r="F33" s="94">
        <f>ROUND((SUM(BE126:BE168)),2)</f>
        <v>0</v>
      </c>
      <c r="G33" s="31"/>
      <c r="H33" s="31"/>
      <c r="I33" s="95">
        <v>0.21</v>
      </c>
      <c r="J33" s="94">
        <f>ROUND(((SUM(BE126:BE168))*I33),2)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41</v>
      </c>
      <c r="F34" s="94">
        <f>ROUND((SUM(BF126:BF168)),2)</f>
        <v>0</v>
      </c>
      <c r="G34" s="31"/>
      <c r="H34" s="31"/>
      <c r="I34" s="95">
        <v>0.15</v>
      </c>
      <c r="J34" s="94">
        <f>ROUND(((SUM(BF126:BF168))*I34),2)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42</v>
      </c>
      <c r="F35" s="94">
        <f>ROUND((SUM(BG126:BG168)),2)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43</v>
      </c>
      <c r="F36" s="94">
        <f>ROUND((SUM(BH126:BH168)),2)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44</v>
      </c>
      <c r="F37" s="94">
        <f>ROUND((SUM(BI126:BI168)),2)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45</v>
      </c>
      <c r="E39" s="59"/>
      <c r="F39" s="59"/>
      <c r="G39" s="98" t="s">
        <v>46</v>
      </c>
      <c r="H39" s="99" t="s">
        <v>47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02" t="s">
        <v>51</v>
      </c>
      <c r="G61" s="44" t="s">
        <v>50</v>
      </c>
      <c r="H61" s="34"/>
      <c r="I61" s="34"/>
      <c r="J61" s="10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02" t="s">
        <v>51</v>
      </c>
      <c r="G76" s="44" t="s">
        <v>50</v>
      </c>
      <c r="H76" s="34"/>
      <c r="I76" s="34"/>
      <c r="J76" s="10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14" t="str">
        <f>E7</f>
        <v>Oprava střechy Domova důchodců</v>
      </c>
      <c r="F85" s="215"/>
      <c r="G85" s="215"/>
      <c r="H85" s="21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194" t="str">
        <f>E9</f>
        <v>DK-1 - SO-01-Vlastní objekt</v>
      </c>
      <c r="F87" s="216"/>
      <c r="G87" s="216"/>
      <c r="H87" s="21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>Dvůr Králové,Roháčova 2968</v>
      </c>
      <c r="G89" s="31"/>
      <c r="H89" s="31"/>
      <c r="I89" s="26" t="s">
        <v>22</v>
      </c>
      <c r="J89" s="54">
        <f>IF(J12="","",J12)</f>
        <v>44354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>Královéhradecký kraj</v>
      </c>
      <c r="G91" s="31"/>
      <c r="H91" s="31"/>
      <c r="I91" s="26" t="s">
        <v>29</v>
      </c>
      <c r="J91" s="29" t="str">
        <f>E21</f>
        <v>Planning ART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>Ing.Pavel Michálek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06" t="s">
        <v>91</v>
      </c>
      <c r="D96" s="31"/>
      <c r="E96" s="31"/>
      <c r="F96" s="31"/>
      <c r="G96" s="31"/>
      <c r="H96" s="31"/>
      <c r="I96" s="31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92</v>
      </c>
    </row>
    <row r="97" spans="2:12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10" customFormat="1" ht="19.9" customHeight="1">
      <c r="B98" s="111"/>
      <c r="D98" s="112" t="s">
        <v>94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24.95" customHeight="1">
      <c r="B99" s="107"/>
      <c r="D99" s="108" t="s">
        <v>95</v>
      </c>
      <c r="E99" s="109"/>
      <c r="F99" s="109"/>
      <c r="G99" s="109"/>
      <c r="H99" s="109"/>
      <c r="I99" s="109"/>
      <c r="J99" s="110">
        <f>J137</f>
        <v>0</v>
      </c>
      <c r="L99" s="107"/>
    </row>
    <row r="100" spans="2:12" s="10" customFormat="1" ht="19.9" customHeight="1">
      <c r="B100" s="111"/>
      <c r="D100" s="112" t="s">
        <v>96</v>
      </c>
      <c r="E100" s="113"/>
      <c r="F100" s="113"/>
      <c r="G100" s="113"/>
      <c r="H100" s="113"/>
      <c r="I100" s="113"/>
      <c r="J100" s="114">
        <f>J138</f>
        <v>0</v>
      </c>
      <c r="L100" s="111"/>
    </row>
    <row r="101" spans="2:12" s="10" customFormat="1" ht="19.9" customHeight="1">
      <c r="B101" s="111"/>
      <c r="D101" s="112" t="s">
        <v>97</v>
      </c>
      <c r="E101" s="113"/>
      <c r="F101" s="113"/>
      <c r="G101" s="113"/>
      <c r="H101" s="113"/>
      <c r="I101" s="113"/>
      <c r="J101" s="114">
        <f>J141</f>
        <v>0</v>
      </c>
      <c r="L101" s="111"/>
    </row>
    <row r="102" spans="2:12" s="10" customFormat="1" ht="19.9" customHeight="1">
      <c r="B102" s="111"/>
      <c r="D102" s="112" t="s">
        <v>98</v>
      </c>
      <c r="E102" s="113"/>
      <c r="F102" s="113"/>
      <c r="G102" s="113"/>
      <c r="H102" s="113"/>
      <c r="I102" s="113"/>
      <c r="J102" s="114">
        <f>J149</f>
        <v>0</v>
      </c>
      <c r="L102" s="111"/>
    </row>
    <row r="103" spans="2:12" s="10" customFormat="1" ht="19.9" customHeight="1">
      <c r="B103" s="111"/>
      <c r="D103" s="112" t="s">
        <v>99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2:12" s="10" customFormat="1" ht="19.9" customHeight="1">
      <c r="B104" s="111"/>
      <c r="D104" s="112" t="s">
        <v>100</v>
      </c>
      <c r="E104" s="113"/>
      <c r="F104" s="113"/>
      <c r="G104" s="113"/>
      <c r="H104" s="113"/>
      <c r="I104" s="113"/>
      <c r="J104" s="114">
        <f>J154</f>
        <v>0</v>
      </c>
      <c r="L104" s="111"/>
    </row>
    <row r="105" spans="2:12" s="9" customFormat="1" ht="24.95" customHeight="1">
      <c r="B105" s="107"/>
      <c r="D105" s="108" t="s">
        <v>101</v>
      </c>
      <c r="E105" s="109"/>
      <c r="F105" s="109"/>
      <c r="G105" s="109"/>
      <c r="H105" s="109"/>
      <c r="I105" s="109"/>
      <c r="J105" s="110">
        <f>J166</f>
        <v>0</v>
      </c>
      <c r="L105" s="107"/>
    </row>
    <row r="106" spans="2:12" s="10" customFormat="1" ht="19.9" customHeight="1">
      <c r="B106" s="111"/>
      <c r="D106" s="112" t="s">
        <v>102</v>
      </c>
      <c r="E106" s="113"/>
      <c r="F106" s="113"/>
      <c r="G106" s="113"/>
      <c r="H106" s="113"/>
      <c r="I106" s="113"/>
      <c r="J106" s="114">
        <f>J167</f>
        <v>0</v>
      </c>
      <c r="L106" s="111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103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14" t="str">
        <f>E7</f>
        <v>Oprava střechy Domova důchodců</v>
      </c>
      <c r="F116" s="215"/>
      <c r="G116" s="215"/>
      <c r="H116" s="215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86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194" t="str">
        <f>E9</f>
        <v>DK-1 - SO-01-Vlastní objekt</v>
      </c>
      <c r="F118" s="216"/>
      <c r="G118" s="216"/>
      <c r="H118" s="216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1"/>
      <c r="E120" s="31"/>
      <c r="F120" s="24" t="str">
        <f>F12</f>
        <v>Dvůr Králové,Roháčova 2968</v>
      </c>
      <c r="G120" s="31"/>
      <c r="H120" s="31"/>
      <c r="I120" s="26" t="s">
        <v>22</v>
      </c>
      <c r="J120" s="54">
        <f>IF(J12="","",J12)</f>
        <v>44354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23</v>
      </c>
      <c r="D122" s="31"/>
      <c r="E122" s="31"/>
      <c r="F122" s="24" t="str">
        <f>E15</f>
        <v>Královéhradecký kraj</v>
      </c>
      <c r="G122" s="31"/>
      <c r="H122" s="31"/>
      <c r="I122" s="26" t="s">
        <v>29</v>
      </c>
      <c r="J122" s="29" t="str">
        <f>E21</f>
        <v>Planning ART s.r.o.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27</v>
      </c>
      <c r="D123" s="31"/>
      <c r="E123" s="31"/>
      <c r="F123" s="24" t="str">
        <f>IF(E18="","",E18)</f>
        <v>Vyplň údaj</v>
      </c>
      <c r="G123" s="31"/>
      <c r="H123" s="31"/>
      <c r="I123" s="26" t="s">
        <v>32</v>
      </c>
      <c r="J123" s="29" t="str">
        <f>E24</f>
        <v>Ing.Pavel Michálek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15"/>
      <c r="B125" s="116"/>
      <c r="C125" s="117" t="s">
        <v>104</v>
      </c>
      <c r="D125" s="118" t="s">
        <v>60</v>
      </c>
      <c r="E125" s="118" t="s">
        <v>56</v>
      </c>
      <c r="F125" s="118" t="s">
        <v>57</v>
      </c>
      <c r="G125" s="118" t="s">
        <v>105</v>
      </c>
      <c r="H125" s="118" t="s">
        <v>106</v>
      </c>
      <c r="I125" s="118" t="s">
        <v>107</v>
      </c>
      <c r="J125" s="118" t="s">
        <v>90</v>
      </c>
      <c r="K125" s="119" t="s">
        <v>108</v>
      </c>
      <c r="L125" s="120"/>
      <c r="M125" s="61" t="s">
        <v>1</v>
      </c>
      <c r="N125" s="62" t="s">
        <v>39</v>
      </c>
      <c r="O125" s="62" t="s">
        <v>109</v>
      </c>
      <c r="P125" s="62" t="s">
        <v>110</v>
      </c>
      <c r="Q125" s="62" t="s">
        <v>111</v>
      </c>
      <c r="R125" s="62" t="s">
        <v>112</v>
      </c>
      <c r="S125" s="62" t="s">
        <v>113</v>
      </c>
      <c r="T125" s="63" t="s">
        <v>114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63" s="2" customFormat="1" ht="22.9" customHeight="1">
      <c r="A126" s="31"/>
      <c r="B126" s="32"/>
      <c r="C126" s="68" t="s">
        <v>115</v>
      </c>
      <c r="D126" s="31"/>
      <c r="E126" s="31"/>
      <c r="F126" s="31"/>
      <c r="G126" s="31"/>
      <c r="H126" s="31"/>
      <c r="I126" s="31"/>
      <c r="J126" s="121">
        <f>BK126</f>
        <v>0</v>
      </c>
      <c r="K126" s="31"/>
      <c r="L126" s="32"/>
      <c r="M126" s="64"/>
      <c r="N126" s="55"/>
      <c r="O126" s="65"/>
      <c r="P126" s="122">
        <f>P127+P137+P166</f>
        <v>0</v>
      </c>
      <c r="Q126" s="65"/>
      <c r="R126" s="122">
        <f>R127+R137+R166</f>
        <v>0.042632</v>
      </c>
      <c r="S126" s="65"/>
      <c r="T126" s="123">
        <f>T127+T137+T166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74</v>
      </c>
      <c r="AU126" s="16" t="s">
        <v>92</v>
      </c>
      <c r="BK126" s="124">
        <f>BK127+BK137+BK166</f>
        <v>0</v>
      </c>
    </row>
    <row r="127" spans="2:63" s="12" customFormat="1" ht="25.9" customHeight="1">
      <c r="B127" s="125"/>
      <c r="D127" s="126" t="s">
        <v>74</v>
      </c>
      <c r="E127" s="127" t="s">
        <v>116</v>
      </c>
      <c r="F127" s="127" t="s">
        <v>117</v>
      </c>
      <c r="I127" s="128"/>
      <c r="J127" s="129">
        <f>BK127</f>
        <v>0</v>
      </c>
      <c r="L127" s="125"/>
      <c r="M127" s="130"/>
      <c r="N127" s="131"/>
      <c r="O127" s="131"/>
      <c r="P127" s="132">
        <f>P128</f>
        <v>0</v>
      </c>
      <c r="Q127" s="131"/>
      <c r="R127" s="132">
        <f>R128</f>
        <v>0.015120000000000001</v>
      </c>
      <c r="S127" s="131"/>
      <c r="T127" s="133">
        <f>T128</f>
        <v>0</v>
      </c>
      <c r="AR127" s="126" t="s">
        <v>83</v>
      </c>
      <c r="AT127" s="134" t="s">
        <v>74</v>
      </c>
      <c r="AU127" s="134" t="s">
        <v>75</v>
      </c>
      <c r="AY127" s="126" t="s">
        <v>118</v>
      </c>
      <c r="BK127" s="135">
        <f>BK128</f>
        <v>0</v>
      </c>
    </row>
    <row r="128" spans="2:63" s="12" customFormat="1" ht="22.9" customHeight="1">
      <c r="B128" s="125"/>
      <c r="D128" s="126" t="s">
        <v>74</v>
      </c>
      <c r="E128" s="136" t="s">
        <v>119</v>
      </c>
      <c r="F128" s="136" t="s">
        <v>120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SUM(P129:P136)</f>
        <v>0</v>
      </c>
      <c r="Q128" s="131"/>
      <c r="R128" s="132">
        <f>SUM(R129:R136)</f>
        <v>0.015120000000000001</v>
      </c>
      <c r="S128" s="131"/>
      <c r="T128" s="133">
        <f>SUM(T129:T136)</f>
        <v>0</v>
      </c>
      <c r="AR128" s="126" t="s">
        <v>83</v>
      </c>
      <c r="AT128" s="134" t="s">
        <v>74</v>
      </c>
      <c r="AU128" s="134" t="s">
        <v>83</v>
      </c>
      <c r="AY128" s="126" t="s">
        <v>118</v>
      </c>
      <c r="BK128" s="135">
        <f>SUM(BK129:BK136)</f>
        <v>0</v>
      </c>
    </row>
    <row r="129" spans="1:65" s="2" customFormat="1" ht="24">
      <c r="A129" s="31"/>
      <c r="B129" s="138"/>
      <c r="C129" s="139" t="s">
        <v>83</v>
      </c>
      <c r="D129" s="139" t="s">
        <v>121</v>
      </c>
      <c r="E129" s="140" t="s">
        <v>122</v>
      </c>
      <c r="F129" s="141" t="s">
        <v>123</v>
      </c>
      <c r="G129" s="142" t="s">
        <v>124</v>
      </c>
      <c r="H129" s="143">
        <v>1</v>
      </c>
      <c r="I129" s="144"/>
      <c r="J129" s="145">
        <f>ROUND(I129*H129,2)</f>
        <v>0</v>
      </c>
      <c r="K129" s="141" t="s">
        <v>125</v>
      </c>
      <c r="L129" s="32"/>
      <c r="M129" s="146" t="s">
        <v>1</v>
      </c>
      <c r="N129" s="147" t="s">
        <v>41</v>
      </c>
      <c r="O129" s="57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0" t="s">
        <v>126</v>
      </c>
      <c r="AT129" s="150" t="s">
        <v>121</v>
      </c>
      <c r="AU129" s="150" t="s">
        <v>127</v>
      </c>
      <c r="AY129" s="16" t="s">
        <v>118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6" t="s">
        <v>127</v>
      </c>
      <c r="BK129" s="151">
        <f>ROUND(I129*H129,2)</f>
        <v>0</v>
      </c>
      <c r="BL129" s="16" t="s">
        <v>126</v>
      </c>
      <c r="BM129" s="150" t="s">
        <v>128</v>
      </c>
    </row>
    <row r="130" spans="1:65" s="2" customFormat="1" ht="24">
      <c r="A130" s="31"/>
      <c r="B130" s="138"/>
      <c r="C130" s="139" t="s">
        <v>127</v>
      </c>
      <c r="D130" s="139" t="s">
        <v>121</v>
      </c>
      <c r="E130" s="140" t="s">
        <v>129</v>
      </c>
      <c r="F130" s="141" t="s">
        <v>130</v>
      </c>
      <c r="G130" s="142" t="s">
        <v>124</v>
      </c>
      <c r="H130" s="143">
        <v>1</v>
      </c>
      <c r="I130" s="144"/>
      <c r="J130" s="145">
        <f>ROUND(I130*H130,2)</f>
        <v>0</v>
      </c>
      <c r="K130" s="141" t="s">
        <v>125</v>
      </c>
      <c r="L130" s="32"/>
      <c r="M130" s="146" t="s">
        <v>1</v>
      </c>
      <c r="N130" s="147" t="s">
        <v>41</v>
      </c>
      <c r="O130" s="57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0" t="s">
        <v>126</v>
      </c>
      <c r="AT130" s="150" t="s">
        <v>121</v>
      </c>
      <c r="AU130" s="150" t="s">
        <v>127</v>
      </c>
      <c r="AY130" s="16" t="s">
        <v>118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6" t="s">
        <v>127</v>
      </c>
      <c r="BK130" s="151">
        <f>ROUND(I130*H130,2)</f>
        <v>0</v>
      </c>
      <c r="BL130" s="16" t="s">
        <v>126</v>
      </c>
      <c r="BM130" s="150" t="s">
        <v>131</v>
      </c>
    </row>
    <row r="131" spans="1:65" s="2" customFormat="1" ht="33" customHeight="1">
      <c r="A131" s="31"/>
      <c r="B131" s="138"/>
      <c r="C131" s="139" t="s">
        <v>132</v>
      </c>
      <c r="D131" s="139" t="s">
        <v>121</v>
      </c>
      <c r="E131" s="140" t="s">
        <v>133</v>
      </c>
      <c r="F131" s="141" t="s">
        <v>134</v>
      </c>
      <c r="G131" s="142" t="s">
        <v>124</v>
      </c>
      <c r="H131" s="143">
        <v>30</v>
      </c>
      <c r="I131" s="144"/>
      <c r="J131" s="145">
        <f>ROUND(I131*H131,2)</f>
        <v>0</v>
      </c>
      <c r="K131" s="141" t="s">
        <v>125</v>
      </c>
      <c r="L131" s="32"/>
      <c r="M131" s="146" t="s">
        <v>1</v>
      </c>
      <c r="N131" s="147" t="s">
        <v>41</v>
      </c>
      <c r="O131" s="57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0" t="s">
        <v>126</v>
      </c>
      <c r="AT131" s="150" t="s">
        <v>121</v>
      </c>
      <c r="AU131" s="150" t="s">
        <v>127</v>
      </c>
      <c r="AY131" s="16" t="s">
        <v>118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6" t="s">
        <v>127</v>
      </c>
      <c r="BK131" s="151">
        <f>ROUND(I131*H131,2)</f>
        <v>0</v>
      </c>
      <c r="BL131" s="16" t="s">
        <v>126</v>
      </c>
      <c r="BM131" s="150" t="s">
        <v>135</v>
      </c>
    </row>
    <row r="132" spans="1:65" s="2" customFormat="1" ht="24">
      <c r="A132" s="31"/>
      <c r="B132" s="138"/>
      <c r="C132" s="139" t="s">
        <v>126</v>
      </c>
      <c r="D132" s="139" t="s">
        <v>121</v>
      </c>
      <c r="E132" s="140" t="s">
        <v>136</v>
      </c>
      <c r="F132" s="141" t="s">
        <v>137</v>
      </c>
      <c r="G132" s="142" t="s">
        <v>124</v>
      </c>
      <c r="H132" s="143">
        <v>1</v>
      </c>
      <c r="I132" s="144"/>
      <c r="J132" s="145">
        <f>ROUND(I132*H132,2)</f>
        <v>0</v>
      </c>
      <c r="K132" s="141" t="s">
        <v>125</v>
      </c>
      <c r="L132" s="32"/>
      <c r="M132" s="146" t="s">
        <v>1</v>
      </c>
      <c r="N132" s="147" t="s">
        <v>41</v>
      </c>
      <c r="O132" s="57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0" t="s">
        <v>126</v>
      </c>
      <c r="AT132" s="150" t="s">
        <v>121</v>
      </c>
      <c r="AU132" s="150" t="s">
        <v>127</v>
      </c>
      <c r="AY132" s="16" t="s">
        <v>118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127</v>
      </c>
      <c r="BK132" s="151">
        <f>ROUND(I132*H132,2)</f>
        <v>0</v>
      </c>
      <c r="BL132" s="16" t="s">
        <v>126</v>
      </c>
      <c r="BM132" s="150" t="s">
        <v>138</v>
      </c>
    </row>
    <row r="133" spans="1:65" s="2" customFormat="1" ht="33" customHeight="1">
      <c r="A133" s="31"/>
      <c r="B133" s="138"/>
      <c r="C133" s="139" t="s">
        <v>139</v>
      </c>
      <c r="D133" s="139" t="s">
        <v>121</v>
      </c>
      <c r="E133" s="140" t="s">
        <v>140</v>
      </c>
      <c r="F133" s="141" t="s">
        <v>141</v>
      </c>
      <c r="G133" s="142" t="s">
        <v>142</v>
      </c>
      <c r="H133" s="143">
        <v>72</v>
      </c>
      <c r="I133" s="144"/>
      <c r="J133" s="145">
        <f>ROUND(I133*H133,2)</f>
        <v>0</v>
      </c>
      <c r="K133" s="141" t="s">
        <v>125</v>
      </c>
      <c r="L133" s="32"/>
      <c r="M133" s="146" t="s">
        <v>1</v>
      </c>
      <c r="N133" s="147" t="s">
        <v>41</v>
      </c>
      <c r="O133" s="57"/>
      <c r="P133" s="148">
        <f>O133*H133</f>
        <v>0</v>
      </c>
      <c r="Q133" s="148">
        <v>0.00021</v>
      </c>
      <c r="R133" s="148">
        <f>Q133*H133</f>
        <v>0.015120000000000001</v>
      </c>
      <c r="S133" s="148">
        <v>0</v>
      </c>
      <c r="T133" s="14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0" t="s">
        <v>126</v>
      </c>
      <c r="AT133" s="150" t="s">
        <v>121</v>
      </c>
      <c r="AU133" s="150" t="s">
        <v>127</v>
      </c>
      <c r="AY133" s="16" t="s">
        <v>118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6" t="s">
        <v>127</v>
      </c>
      <c r="BK133" s="151">
        <f>ROUND(I133*H133,2)</f>
        <v>0</v>
      </c>
      <c r="BL133" s="16" t="s">
        <v>126</v>
      </c>
      <c r="BM133" s="150" t="s">
        <v>143</v>
      </c>
    </row>
    <row r="134" spans="2:51" s="13" customFormat="1" ht="11.25">
      <c r="B134" s="152"/>
      <c r="D134" s="153" t="s">
        <v>144</v>
      </c>
      <c r="E134" s="154" t="s">
        <v>1</v>
      </c>
      <c r="F134" s="155" t="s">
        <v>145</v>
      </c>
      <c r="H134" s="156">
        <v>72</v>
      </c>
      <c r="I134" s="157"/>
      <c r="L134" s="152"/>
      <c r="M134" s="158"/>
      <c r="N134" s="159"/>
      <c r="O134" s="159"/>
      <c r="P134" s="159"/>
      <c r="Q134" s="159"/>
      <c r="R134" s="159"/>
      <c r="S134" s="159"/>
      <c r="T134" s="160"/>
      <c r="AT134" s="154" t="s">
        <v>144</v>
      </c>
      <c r="AU134" s="154" t="s">
        <v>127</v>
      </c>
      <c r="AV134" s="13" t="s">
        <v>127</v>
      </c>
      <c r="AW134" s="13" t="s">
        <v>31</v>
      </c>
      <c r="AX134" s="13" t="s">
        <v>83</v>
      </c>
      <c r="AY134" s="154" t="s">
        <v>118</v>
      </c>
    </row>
    <row r="135" spans="1:65" s="2" customFormat="1" ht="24">
      <c r="A135" s="31"/>
      <c r="B135" s="138"/>
      <c r="C135" s="139" t="s">
        <v>146</v>
      </c>
      <c r="D135" s="139" t="s">
        <v>121</v>
      </c>
      <c r="E135" s="140" t="s">
        <v>147</v>
      </c>
      <c r="F135" s="141" t="s">
        <v>148</v>
      </c>
      <c r="G135" s="142" t="s">
        <v>142</v>
      </c>
      <c r="H135" s="143">
        <v>520</v>
      </c>
      <c r="I135" s="144"/>
      <c r="J135" s="145">
        <f>ROUND(I135*H135,2)</f>
        <v>0</v>
      </c>
      <c r="K135" s="141" t="s">
        <v>1</v>
      </c>
      <c r="L135" s="32"/>
      <c r="M135" s="146" t="s">
        <v>1</v>
      </c>
      <c r="N135" s="147" t="s">
        <v>41</v>
      </c>
      <c r="O135" s="57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0" t="s">
        <v>126</v>
      </c>
      <c r="AT135" s="150" t="s">
        <v>121</v>
      </c>
      <c r="AU135" s="150" t="s">
        <v>127</v>
      </c>
      <c r="AY135" s="16" t="s">
        <v>118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6" t="s">
        <v>127</v>
      </c>
      <c r="BK135" s="151">
        <f>ROUND(I135*H135,2)</f>
        <v>0</v>
      </c>
      <c r="BL135" s="16" t="s">
        <v>126</v>
      </c>
      <c r="BM135" s="150" t="s">
        <v>149</v>
      </c>
    </row>
    <row r="136" spans="2:51" s="13" customFormat="1" ht="11.25">
      <c r="B136" s="152"/>
      <c r="D136" s="153" t="s">
        <v>144</v>
      </c>
      <c r="E136" s="154" t="s">
        <v>1</v>
      </c>
      <c r="F136" s="155" t="s">
        <v>150</v>
      </c>
      <c r="H136" s="156">
        <v>520</v>
      </c>
      <c r="I136" s="157"/>
      <c r="L136" s="152"/>
      <c r="M136" s="158"/>
      <c r="N136" s="159"/>
      <c r="O136" s="159"/>
      <c r="P136" s="159"/>
      <c r="Q136" s="159"/>
      <c r="R136" s="159"/>
      <c r="S136" s="159"/>
      <c r="T136" s="160"/>
      <c r="AT136" s="154" t="s">
        <v>144</v>
      </c>
      <c r="AU136" s="154" t="s">
        <v>127</v>
      </c>
      <c r="AV136" s="13" t="s">
        <v>127</v>
      </c>
      <c r="AW136" s="13" t="s">
        <v>31</v>
      </c>
      <c r="AX136" s="13" t="s">
        <v>83</v>
      </c>
      <c r="AY136" s="154" t="s">
        <v>118</v>
      </c>
    </row>
    <row r="137" spans="2:63" s="12" customFormat="1" ht="25.9" customHeight="1">
      <c r="B137" s="125"/>
      <c r="D137" s="126" t="s">
        <v>74</v>
      </c>
      <c r="E137" s="127" t="s">
        <v>151</v>
      </c>
      <c r="F137" s="127" t="s">
        <v>152</v>
      </c>
      <c r="I137" s="128"/>
      <c r="J137" s="129">
        <f>BK137</f>
        <v>0</v>
      </c>
      <c r="L137" s="125"/>
      <c r="M137" s="130"/>
      <c r="N137" s="131"/>
      <c r="O137" s="131"/>
      <c r="P137" s="132">
        <f>P138+P141+P149+P152+P154</f>
        <v>0</v>
      </c>
      <c r="Q137" s="131"/>
      <c r="R137" s="132">
        <f>R138+R141+R149+R152+R154</f>
        <v>0.027512</v>
      </c>
      <c r="S137" s="131"/>
      <c r="T137" s="133">
        <f>T138+T141+T149+T152+T154</f>
        <v>0</v>
      </c>
      <c r="AR137" s="126" t="s">
        <v>127</v>
      </c>
      <c r="AT137" s="134" t="s">
        <v>74</v>
      </c>
      <c r="AU137" s="134" t="s">
        <v>75</v>
      </c>
      <c r="AY137" s="126" t="s">
        <v>118</v>
      </c>
      <c r="BK137" s="135">
        <f>BK138+BK141+BK149+BK152+BK154</f>
        <v>0</v>
      </c>
    </row>
    <row r="138" spans="2:63" s="12" customFormat="1" ht="22.9" customHeight="1">
      <c r="B138" s="125"/>
      <c r="D138" s="126" t="s">
        <v>74</v>
      </c>
      <c r="E138" s="136" t="s">
        <v>153</v>
      </c>
      <c r="F138" s="136" t="s">
        <v>154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SUM(P139:P140)</f>
        <v>0</v>
      </c>
      <c r="Q138" s="131"/>
      <c r="R138" s="132">
        <f>SUM(R139:R140)</f>
        <v>0</v>
      </c>
      <c r="S138" s="131"/>
      <c r="T138" s="133">
        <f>SUM(T139:T140)</f>
        <v>0</v>
      </c>
      <c r="AR138" s="126" t="s">
        <v>127</v>
      </c>
      <c r="AT138" s="134" t="s">
        <v>74</v>
      </c>
      <c r="AU138" s="134" t="s">
        <v>83</v>
      </c>
      <c r="AY138" s="126" t="s">
        <v>118</v>
      </c>
      <c r="BK138" s="135">
        <f>SUM(BK139:BK140)</f>
        <v>0</v>
      </c>
    </row>
    <row r="139" spans="1:65" s="2" customFormat="1" ht="24">
      <c r="A139" s="31"/>
      <c r="B139" s="138"/>
      <c r="C139" s="139" t="s">
        <v>155</v>
      </c>
      <c r="D139" s="139" t="s">
        <v>121</v>
      </c>
      <c r="E139" s="140" t="s">
        <v>156</v>
      </c>
      <c r="F139" s="141" t="s">
        <v>157</v>
      </c>
      <c r="G139" s="142" t="s">
        <v>142</v>
      </c>
      <c r="H139" s="143">
        <v>75</v>
      </c>
      <c r="I139" s="144"/>
      <c r="J139" s="145">
        <f>ROUND(I139*H139,2)</f>
        <v>0</v>
      </c>
      <c r="K139" s="141" t="s">
        <v>1</v>
      </c>
      <c r="L139" s="32"/>
      <c r="M139" s="146" t="s">
        <v>1</v>
      </c>
      <c r="N139" s="147" t="s">
        <v>41</v>
      </c>
      <c r="O139" s="57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0" t="s">
        <v>158</v>
      </c>
      <c r="AT139" s="150" t="s">
        <v>121</v>
      </c>
      <c r="AU139" s="150" t="s">
        <v>127</v>
      </c>
      <c r="AY139" s="16" t="s">
        <v>118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6" t="s">
        <v>127</v>
      </c>
      <c r="BK139" s="151">
        <f>ROUND(I139*H139,2)</f>
        <v>0</v>
      </c>
      <c r="BL139" s="16" t="s">
        <v>158</v>
      </c>
      <c r="BM139" s="150" t="s">
        <v>159</v>
      </c>
    </row>
    <row r="140" spans="2:51" s="13" customFormat="1" ht="11.25">
      <c r="B140" s="152"/>
      <c r="D140" s="153" t="s">
        <v>144</v>
      </c>
      <c r="E140" s="154" t="s">
        <v>1</v>
      </c>
      <c r="F140" s="155" t="s">
        <v>160</v>
      </c>
      <c r="H140" s="156">
        <v>75</v>
      </c>
      <c r="I140" s="157"/>
      <c r="L140" s="152"/>
      <c r="M140" s="158"/>
      <c r="N140" s="159"/>
      <c r="O140" s="159"/>
      <c r="P140" s="159"/>
      <c r="Q140" s="159"/>
      <c r="R140" s="159"/>
      <c r="S140" s="159"/>
      <c r="T140" s="160"/>
      <c r="AT140" s="154" t="s">
        <v>144</v>
      </c>
      <c r="AU140" s="154" t="s">
        <v>127</v>
      </c>
      <c r="AV140" s="13" t="s">
        <v>127</v>
      </c>
      <c r="AW140" s="13" t="s">
        <v>31</v>
      </c>
      <c r="AX140" s="13" t="s">
        <v>83</v>
      </c>
      <c r="AY140" s="154" t="s">
        <v>118</v>
      </c>
    </row>
    <row r="141" spans="2:63" s="12" customFormat="1" ht="22.9" customHeight="1">
      <c r="B141" s="125"/>
      <c r="D141" s="126" t="s">
        <v>74</v>
      </c>
      <c r="E141" s="136" t="s">
        <v>161</v>
      </c>
      <c r="F141" s="136" t="s">
        <v>162</v>
      </c>
      <c r="I141" s="128"/>
      <c r="J141" s="137">
        <f>BK141</f>
        <v>0</v>
      </c>
      <c r="L141" s="125"/>
      <c r="M141" s="130"/>
      <c r="N141" s="131"/>
      <c r="O141" s="131"/>
      <c r="P141" s="132">
        <f>SUM(P142:P148)</f>
        <v>0</v>
      </c>
      <c r="Q141" s="131"/>
      <c r="R141" s="132">
        <f>SUM(R142:R148)</f>
        <v>0</v>
      </c>
      <c r="S141" s="131"/>
      <c r="T141" s="133">
        <f>SUM(T142:T148)</f>
        <v>0</v>
      </c>
      <c r="AR141" s="126" t="s">
        <v>127</v>
      </c>
      <c r="AT141" s="134" t="s">
        <v>74</v>
      </c>
      <c r="AU141" s="134" t="s">
        <v>83</v>
      </c>
      <c r="AY141" s="126" t="s">
        <v>118</v>
      </c>
      <c r="BK141" s="135">
        <f>SUM(BK142:BK148)</f>
        <v>0</v>
      </c>
    </row>
    <row r="142" spans="1:65" s="2" customFormat="1" ht="16.5" customHeight="1">
      <c r="A142" s="31"/>
      <c r="B142" s="138"/>
      <c r="C142" s="139" t="s">
        <v>163</v>
      </c>
      <c r="D142" s="139" t="s">
        <v>121</v>
      </c>
      <c r="E142" s="140" t="s">
        <v>164</v>
      </c>
      <c r="F142" s="141" t="s">
        <v>165</v>
      </c>
      <c r="G142" s="142" t="s">
        <v>166</v>
      </c>
      <c r="H142" s="143">
        <v>1</v>
      </c>
      <c r="I142" s="144"/>
      <c r="J142" s="145">
        <f>ROUND(I142*H142,2)</f>
        <v>0</v>
      </c>
      <c r="K142" s="141" t="s">
        <v>1</v>
      </c>
      <c r="L142" s="32"/>
      <c r="M142" s="146" t="s">
        <v>1</v>
      </c>
      <c r="N142" s="147" t="s">
        <v>41</v>
      </c>
      <c r="O142" s="57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0" t="s">
        <v>158</v>
      </c>
      <c r="AT142" s="150" t="s">
        <v>121</v>
      </c>
      <c r="AU142" s="150" t="s">
        <v>127</v>
      </c>
      <c r="AY142" s="16" t="s">
        <v>118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6" t="s">
        <v>127</v>
      </c>
      <c r="BK142" s="151">
        <f>ROUND(I142*H142,2)</f>
        <v>0</v>
      </c>
      <c r="BL142" s="16" t="s">
        <v>158</v>
      </c>
      <c r="BM142" s="150" t="s">
        <v>167</v>
      </c>
    </row>
    <row r="143" spans="2:51" s="13" customFormat="1" ht="11.25">
      <c r="B143" s="152"/>
      <c r="D143" s="153" t="s">
        <v>144</v>
      </c>
      <c r="E143" s="154" t="s">
        <v>1</v>
      </c>
      <c r="F143" s="155" t="s">
        <v>83</v>
      </c>
      <c r="H143" s="156">
        <v>1</v>
      </c>
      <c r="I143" s="157"/>
      <c r="L143" s="152"/>
      <c r="M143" s="158"/>
      <c r="N143" s="159"/>
      <c r="O143" s="159"/>
      <c r="P143" s="159"/>
      <c r="Q143" s="159"/>
      <c r="R143" s="159"/>
      <c r="S143" s="159"/>
      <c r="T143" s="160"/>
      <c r="AT143" s="154" t="s">
        <v>144</v>
      </c>
      <c r="AU143" s="154" t="s">
        <v>127</v>
      </c>
      <c r="AV143" s="13" t="s">
        <v>127</v>
      </c>
      <c r="AW143" s="13" t="s">
        <v>31</v>
      </c>
      <c r="AX143" s="13" t="s">
        <v>83</v>
      </c>
      <c r="AY143" s="154" t="s">
        <v>118</v>
      </c>
    </row>
    <row r="144" spans="1:65" s="2" customFormat="1" ht="21.75" customHeight="1">
      <c r="A144" s="31"/>
      <c r="B144" s="138"/>
      <c r="C144" s="139" t="s">
        <v>119</v>
      </c>
      <c r="D144" s="139" t="s">
        <v>121</v>
      </c>
      <c r="E144" s="140" t="s">
        <v>168</v>
      </c>
      <c r="F144" s="141" t="s">
        <v>169</v>
      </c>
      <c r="G144" s="142" t="s">
        <v>170</v>
      </c>
      <c r="H144" s="143">
        <v>1</v>
      </c>
      <c r="I144" s="144"/>
      <c r="J144" s="145">
        <f>ROUND(I144*H144,2)</f>
        <v>0</v>
      </c>
      <c r="K144" s="141" t="s">
        <v>1</v>
      </c>
      <c r="L144" s="32"/>
      <c r="M144" s="146" t="s">
        <v>1</v>
      </c>
      <c r="N144" s="147" t="s">
        <v>41</v>
      </c>
      <c r="O144" s="57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0" t="s">
        <v>158</v>
      </c>
      <c r="AT144" s="150" t="s">
        <v>121</v>
      </c>
      <c r="AU144" s="150" t="s">
        <v>127</v>
      </c>
      <c r="AY144" s="16" t="s">
        <v>118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6" t="s">
        <v>127</v>
      </c>
      <c r="BK144" s="151">
        <f>ROUND(I144*H144,2)</f>
        <v>0</v>
      </c>
      <c r="BL144" s="16" t="s">
        <v>158</v>
      </c>
      <c r="BM144" s="150" t="s">
        <v>171</v>
      </c>
    </row>
    <row r="145" spans="2:51" s="13" customFormat="1" ht="11.25">
      <c r="B145" s="152"/>
      <c r="D145" s="153" t="s">
        <v>144</v>
      </c>
      <c r="E145" s="154" t="s">
        <v>1</v>
      </c>
      <c r="F145" s="155" t="s">
        <v>83</v>
      </c>
      <c r="H145" s="156">
        <v>1</v>
      </c>
      <c r="I145" s="157"/>
      <c r="L145" s="152"/>
      <c r="M145" s="158"/>
      <c r="N145" s="159"/>
      <c r="O145" s="159"/>
      <c r="P145" s="159"/>
      <c r="Q145" s="159"/>
      <c r="R145" s="159"/>
      <c r="S145" s="159"/>
      <c r="T145" s="160"/>
      <c r="AT145" s="154" t="s">
        <v>144</v>
      </c>
      <c r="AU145" s="154" t="s">
        <v>127</v>
      </c>
      <c r="AV145" s="13" t="s">
        <v>127</v>
      </c>
      <c r="AW145" s="13" t="s">
        <v>31</v>
      </c>
      <c r="AX145" s="13" t="s">
        <v>83</v>
      </c>
      <c r="AY145" s="154" t="s">
        <v>118</v>
      </c>
    </row>
    <row r="146" spans="1:65" s="2" customFormat="1" ht="16.5" customHeight="1">
      <c r="A146" s="31"/>
      <c r="B146" s="138"/>
      <c r="C146" s="139" t="s">
        <v>172</v>
      </c>
      <c r="D146" s="139" t="s">
        <v>121</v>
      </c>
      <c r="E146" s="140" t="s">
        <v>173</v>
      </c>
      <c r="F146" s="141" t="s">
        <v>174</v>
      </c>
      <c r="G146" s="142" t="s">
        <v>175</v>
      </c>
      <c r="H146" s="143">
        <v>305</v>
      </c>
      <c r="I146" s="144"/>
      <c r="J146" s="145">
        <f>ROUND(I146*H146,2)</f>
        <v>0</v>
      </c>
      <c r="K146" s="141" t="s">
        <v>1</v>
      </c>
      <c r="L146" s="32"/>
      <c r="M146" s="146" t="s">
        <v>1</v>
      </c>
      <c r="N146" s="147" t="s">
        <v>41</v>
      </c>
      <c r="O146" s="57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0" t="s">
        <v>158</v>
      </c>
      <c r="AT146" s="150" t="s">
        <v>121</v>
      </c>
      <c r="AU146" s="150" t="s">
        <v>127</v>
      </c>
      <c r="AY146" s="16" t="s">
        <v>118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6" t="s">
        <v>127</v>
      </c>
      <c r="BK146" s="151">
        <f>ROUND(I146*H146,2)</f>
        <v>0</v>
      </c>
      <c r="BL146" s="16" t="s">
        <v>158</v>
      </c>
      <c r="BM146" s="150" t="s">
        <v>176</v>
      </c>
    </row>
    <row r="147" spans="1:65" s="2" customFormat="1" ht="24">
      <c r="A147" s="31"/>
      <c r="B147" s="138"/>
      <c r="C147" s="139" t="s">
        <v>177</v>
      </c>
      <c r="D147" s="139" t="s">
        <v>121</v>
      </c>
      <c r="E147" s="140" t="s">
        <v>178</v>
      </c>
      <c r="F147" s="141" t="s">
        <v>179</v>
      </c>
      <c r="G147" s="142" t="s">
        <v>180</v>
      </c>
      <c r="H147" s="143">
        <v>305</v>
      </c>
      <c r="I147" s="144"/>
      <c r="J147" s="145">
        <f>ROUND(I147*H147,2)</f>
        <v>0</v>
      </c>
      <c r="K147" s="141" t="s">
        <v>125</v>
      </c>
      <c r="L147" s="32"/>
      <c r="M147" s="146" t="s">
        <v>1</v>
      </c>
      <c r="N147" s="147" t="s">
        <v>41</v>
      </c>
      <c r="O147" s="57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0" t="s">
        <v>158</v>
      </c>
      <c r="AT147" s="150" t="s">
        <v>121</v>
      </c>
      <c r="AU147" s="150" t="s">
        <v>127</v>
      </c>
      <c r="AY147" s="16" t="s">
        <v>118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127</v>
      </c>
      <c r="BK147" s="151">
        <f>ROUND(I147*H147,2)</f>
        <v>0</v>
      </c>
      <c r="BL147" s="16" t="s">
        <v>158</v>
      </c>
      <c r="BM147" s="150" t="s">
        <v>181</v>
      </c>
    </row>
    <row r="148" spans="1:65" s="2" customFormat="1" ht="24">
      <c r="A148" s="31"/>
      <c r="B148" s="138"/>
      <c r="C148" s="139" t="s">
        <v>182</v>
      </c>
      <c r="D148" s="139" t="s">
        <v>121</v>
      </c>
      <c r="E148" s="140" t="s">
        <v>183</v>
      </c>
      <c r="F148" s="141" t="s">
        <v>184</v>
      </c>
      <c r="G148" s="142" t="s">
        <v>185</v>
      </c>
      <c r="H148" s="161"/>
      <c r="I148" s="144"/>
      <c r="J148" s="145">
        <f>ROUND(I148*H148,2)</f>
        <v>0</v>
      </c>
      <c r="K148" s="141" t="s">
        <v>125</v>
      </c>
      <c r="L148" s="32"/>
      <c r="M148" s="146" t="s">
        <v>1</v>
      </c>
      <c r="N148" s="147" t="s">
        <v>41</v>
      </c>
      <c r="O148" s="57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0" t="s">
        <v>158</v>
      </c>
      <c r="AT148" s="150" t="s">
        <v>121</v>
      </c>
      <c r="AU148" s="150" t="s">
        <v>127</v>
      </c>
      <c r="AY148" s="16" t="s">
        <v>118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6" t="s">
        <v>127</v>
      </c>
      <c r="BK148" s="151">
        <f>ROUND(I148*H148,2)</f>
        <v>0</v>
      </c>
      <c r="BL148" s="16" t="s">
        <v>158</v>
      </c>
      <c r="BM148" s="150" t="s">
        <v>186</v>
      </c>
    </row>
    <row r="149" spans="2:63" s="12" customFormat="1" ht="22.9" customHeight="1">
      <c r="B149" s="125"/>
      <c r="D149" s="126" t="s">
        <v>74</v>
      </c>
      <c r="E149" s="136" t="s">
        <v>187</v>
      </c>
      <c r="F149" s="136" t="s">
        <v>188</v>
      </c>
      <c r="I149" s="128"/>
      <c r="J149" s="137">
        <f>BK149</f>
        <v>0</v>
      </c>
      <c r="L149" s="125"/>
      <c r="M149" s="130"/>
      <c r="N149" s="131"/>
      <c r="O149" s="131"/>
      <c r="P149" s="132">
        <f>SUM(P150:P151)</f>
        <v>0</v>
      </c>
      <c r="Q149" s="131"/>
      <c r="R149" s="132">
        <f>SUM(R150:R151)</f>
        <v>0</v>
      </c>
      <c r="S149" s="131"/>
      <c r="T149" s="133">
        <f>SUM(T150:T151)</f>
        <v>0</v>
      </c>
      <c r="AR149" s="126" t="s">
        <v>127</v>
      </c>
      <c r="AT149" s="134" t="s">
        <v>74</v>
      </c>
      <c r="AU149" s="134" t="s">
        <v>83</v>
      </c>
      <c r="AY149" s="126" t="s">
        <v>118</v>
      </c>
      <c r="BK149" s="135">
        <f>SUM(BK150:BK151)</f>
        <v>0</v>
      </c>
    </row>
    <row r="150" spans="1:65" s="2" customFormat="1" ht="24">
      <c r="A150" s="31"/>
      <c r="B150" s="138"/>
      <c r="C150" s="139" t="s">
        <v>189</v>
      </c>
      <c r="D150" s="139" t="s">
        <v>121</v>
      </c>
      <c r="E150" s="140" t="s">
        <v>190</v>
      </c>
      <c r="F150" s="141" t="s">
        <v>191</v>
      </c>
      <c r="G150" s="142" t="s">
        <v>180</v>
      </c>
      <c r="H150" s="143">
        <v>5.4</v>
      </c>
      <c r="I150" s="144"/>
      <c r="J150" s="145">
        <f>ROUND(I150*H150,2)</f>
        <v>0</v>
      </c>
      <c r="K150" s="141" t="s">
        <v>125</v>
      </c>
      <c r="L150" s="32"/>
      <c r="M150" s="146" t="s">
        <v>1</v>
      </c>
      <c r="N150" s="147" t="s">
        <v>41</v>
      </c>
      <c r="O150" s="57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0" t="s">
        <v>158</v>
      </c>
      <c r="AT150" s="150" t="s">
        <v>121</v>
      </c>
      <c r="AU150" s="150" t="s">
        <v>127</v>
      </c>
      <c r="AY150" s="16" t="s">
        <v>118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6" t="s">
        <v>127</v>
      </c>
      <c r="BK150" s="151">
        <f>ROUND(I150*H150,2)</f>
        <v>0</v>
      </c>
      <c r="BL150" s="16" t="s">
        <v>158</v>
      </c>
      <c r="BM150" s="150" t="s">
        <v>192</v>
      </c>
    </row>
    <row r="151" spans="1:65" s="2" customFormat="1" ht="24">
      <c r="A151" s="31"/>
      <c r="B151" s="138"/>
      <c r="C151" s="139" t="s">
        <v>193</v>
      </c>
      <c r="D151" s="139" t="s">
        <v>121</v>
      </c>
      <c r="E151" s="140" t="s">
        <v>194</v>
      </c>
      <c r="F151" s="141" t="s">
        <v>195</v>
      </c>
      <c r="G151" s="142" t="s">
        <v>185</v>
      </c>
      <c r="H151" s="161"/>
      <c r="I151" s="144"/>
      <c r="J151" s="145">
        <f>ROUND(I151*H151,2)</f>
        <v>0</v>
      </c>
      <c r="K151" s="141" t="s">
        <v>125</v>
      </c>
      <c r="L151" s="32"/>
      <c r="M151" s="146" t="s">
        <v>1</v>
      </c>
      <c r="N151" s="147" t="s">
        <v>41</v>
      </c>
      <c r="O151" s="57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0" t="s">
        <v>158</v>
      </c>
      <c r="AT151" s="150" t="s">
        <v>121</v>
      </c>
      <c r="AU151" s="150" t="s">
        <v>127</v>
      </c>
      <c r="AY151" s="16" t="s">
        <v>118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6" t="s">
        <v>127</v>
      </c>
      <c r="BK151" s="151">
        <f>ROUND(I151*H151,2)</f>
        <v>0</v>
      </c>
      <c r="BL151" s="16" t="s">
        <v>158</v>
      </c>
      <c r="BM151" s="150" t="s">
        <v>196</v>
      </c>
    </row>
    <row r="152" spans="2:63" s="12" customFormat="1" ht="22.9" customHeight="1">
      <c r="B152" s="125"/>
      <c r="D152" s="126" t="s">
        <v>74</v>
      </c>
      <c r="E152" s="136" t="s">
        <v>197</v>
      </c>
      <c r="F152" s="136" t="s">
        <v>198</v>
      </c>
      <c r="I152" s="128"/>
      <c r="J152" s="137">
        <f>BK152</f>
        <v>0</v>
      </c>
      <c r="L152" s="125"/>
      <c r="M152" s="130"/>
      <c r="N152" s="131"/>
      <c r="O152" s="131"/>
      <c r="P152" s="132">
        <f>P153</f>
        <v>0</v>
      </c>
      <c r="Q152" s="131"/>
      <c r="R152" s="132">
        <f>R153</f>
        <v>0</v>
      </c>
      <c r="S152" s="131"/>
      <c r="T152" s="133">
        <f>T153</f>
        <v>0</v>
      </c>
      <c r="AR152" s="126" t="s">
        <v>127</v>
      </c>
      <c r="AT152" s="134" t="s">
        <v>74</v>
      </c>
      <c r="AU152" s="134" t="s">
        <v>83</v>
      </c>
      <c r="AY152" s="126" t="s">
        <v>118</v>
      </c>
      <c r="BK152" s="135">
        <f>BK153</f>
        <v>0</v>
      </c>
    </row>
    <row r="153" spans="1:65" s="2" customFormat="1" ht="36">
      <c r="A153" s="31"/>
      <c r="B153" s="138"/>
      <c r="C153" s="139" t="s">
        <v>8</v>
      </c>
      <c r="D153" s="139" t="s">
        <v>121</v>
      </c>
      <c r="E153" s="140" t="s">
        <v>199</v>
      </c>
      <c r="F153" s="141" t="s">
        <v>200</v>
      </c>
      <c r="G153" s="142" t="s">
        <v>166</v>
      </c>
      <c r="H153" s="143">
        <v>21</v>
      </c>
      <c r="I153" s="144"/>
      <c r="J153" s="145">
        <f>ROUND(I153*H153,2)</f>
        <v>0</v>
      </c>
      <c r="K153" s="141" t="s">
        <v>1</v>
      </c>
      <c r="L153" s="32"/>
      <c r="M153" s="146" t="s">
        <v>1</v>
      </c>
      <c r="N153" s="147" t="s">
        <v>41</v>
      </c>
      <c r="O153" s="57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0" t="s">
        <v>158</v>
      </c>
      <c r="AT153" s="150" t="s">
        <v>121</v>
      </c>
      <c r="AU153" s="150" t="s">
        <v>127</v>
      </c>
      <c r="AY153" s="16" t="s">
        <v>118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6" t="s">
        <v>127</v>
      </c>
      <c r="BK153" s="151">
        <f>ROUND(I153*H153,2)</f>
        <v>0</v>
      </c>
      <c r="BL153" s="16" t="s">
        <v>158</v>
      </c>
      <c r="BM153" s="150" t="s">
        <v>201</v>
      </c>
    </row>
    <row r="154" spans="2:63" s="12" customFormat="1" ht="22.9" customHeight="1">
      <c r="B154" s="125"/>
      <c r="D154" s="126" t="s">
        <v>74</v>
      </c>
      <c r="E154" s="136" t="s">
        <v>202</v>
      </c>
      <c r="F154" s="136" t="s">
        <v>203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SUM(P155:P165)</f>
        <v>0</v>
      </c>
      <c r="Q154" s="131"/>
      <c r="R154" s="132">
        <f>SUM(R155:R165)</f>
        <v>0.027512</v>
      </c>
      <c r="S154" s="131"/>
      <c r="T154" s="133">
        <f>SUM(T155:T165)</f>
        <v>0</v>
      </c>
      <c r="AR154" s="126" t="s">
        <v>127</v>
      </c>
      <c r="AT154" s="134" t="s">
        <v>74</v>
      </c>
      <c r="AU154" s="134" t="s">
        <v>83</v>
      </c>
      <c r="AY154" s="126" t="s">
        <v>118</v>
      </c>
      <c r="BK154" s="135">
        <f>SUM(BK155:BK165)</f>
        <v>0</v>
      </c>
    </row>
    <row r="155" spans="1:65" s="2" customFormat="1" ht="44.25" customHeight="1">
      <c r="A155" s="31"/>
      <c r="B155" s="138"/>
      <c r="C155" s="139" t="s">
        <v>158</v>
      </c>
      <c r="D155" s="139" t="s">
        <v>121</v>
      </c>
      <c r="E155" s="140" t="s">
        <v>204</v>
      </c>
      <c r="F155" s="141" t="s">
        <v>205</v>
      </c>
      <c r="G155" s="142" t="s">
        <v>142</v>
      </c>
      <c r="H155" s="143">
        <v>3093</v>
      </c>
      <c r="I155" s="144"/>
      <c r="J155" s="145">
        <f>ROUND(I155*H155,2)</f>
        <v>0</v>
      </c>
      <c r="K155" s="141" t="s">
        <v>1</v>
      </c>
      <c r="L155" s="32"/>
      <c r="M155" s="146" t="s">
        <v>1</v>
      </c>
      <c r="N155" s="147" t="s">
        <v>41</v>
      </c>
      <c r="O155" s="57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0" t="s">
        <v>158</v>
      </c>
      <c r="AT155" s="150" t="s">
        <v>121</v>
      </c>
      <c r="AU155" s="150" t="s">
        <v>127</v>
      </c>
      <c r="AY155" s="16" t="s">
        <v>118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6" t="s">
        <v>127</v>
      </c>
      <c r="BK155" s="151">
        <f>ROUND(I155*H155,2)</f>
        <v>0</v>
      </c>
      <c r="BL155" s="16" t="s">
        <v>158</v>
      </c>
      <c r="BM155" s="150" t="s">
        <v>206</v>
      </c>
    </row>
    <row r="156" spans="1:65" s="2" customFormat="1" ht="24">
      <c r="A156" s="31"/>
      <c r="B156" s="138"/>
      <c r="C156" s="139" t="s">
        <v>207</v>
      </c>
      <c r="D156" s="139" t="s">
        <v>121</v>
      </c>
      <c r="E156" s="140" t="s">
        <v>208</v>
      </c>
      <c r="F156" s="141" t="s">
        <v>209</v>
      </c>
      <c r="G156" s="142" t="s">
        <v>142</v>
      </c>
      <c r="H156" s="143">
        <v>36.2</v>
      </c>
      <c r="I156" s="144"/>
      <c r="J156" s="145">
        <f>ROUND(I156*H156,2)</f>
        <v>0</v>
      </c>
      <c r="K156" s="141" t="s">
        <v>125</v>
      </c>
      <c r="L156" s="32"/>
      <c r="M156" s="146" t="s">
        <v>1</v>
      </c>
      <c r="N156" s="147" t="s">
        <v>41</v>
      </c>
      <c r="O156" s="57"/>
      <c r="P156" s="148">
        <f>O156*H156</f>
        <v>0</v>
      </c>
      <c r="Q156" s="148">
        <v>2E-05</v>
      </c>
      <c r="R156" s="148">
        <f>Q156*H156</f>
        <v>0.0007240000000000001</v>
      </c>
      <c r="S156" s="148">
        <v>0</v>
      </c>
      <c r="T156" s="149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0" t="s">
        <v>158</v>
      </c>
      <c r="AT156" s="150" t="s">
        <v>121</v>
      </c>
      <c r="AU156" s="150" t="s">
        <v>127</v>
      </c>
      <c r="AY156" s="16" t="s">
        <v>118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127</v>
      </c>
      <c r="BK156" s="151">
        <f>ROUND(I156*H156,2)</f>
        <v>0</v>
      </c>
      <c r="BL156" s="16" t="s">
        <v>158</v>
      </c>
      <c r="BM156" s="150" t="s">
        <v>210</v>
      </c>
    </row>
    <row r="157" spans="2:51" s="13" customFormat="1" ht="11.25">
      <c r="B157" s="152"/>
      <c r="D157" s="153" t="s">
        <v>144</v>
      </c>
      <c r="E157" s="154" t="s">
        <v>1</v>
      </c>
      <c r="F157" s="155" t="s">
        <v>211</v>
      </c>
      <c r="H157" s="156">
        <v>28</v>
      </c>
      <c r="I157" s="157"/>
      <c r="L157" s="152"/>
      <c r="M157" s="158"/>
      <c r="N157" s="159"/>
      <c r="O157" s="159"/>
      <c r="P157" s="159"/>
      <c r="Q157" s="159"/>
      <c r="R157" s="159"/>
      <c r="S157" s="159"/>
      <c r="T157" s="160"/>
      <c r="AT157" s="154" t="s">
        <v>144</v>
      </c>
      <c r="AU157" s="154" t="s">
        <v>127</v>
      </c>
      <c r="AV157" s="13" t="s">
        <v>127</v>
      </c>
      <c r="AW157" s="13" t="s">
        <v>31</v>
      </c>
      <c r="AX157" s="13" t="s">
        <v>75</v>
      </c>
      <c r="AY157" s="154" t="s">
        <v>118</v>
      </c>
    </row>
    <row r="158" spans="2:51" s="13" customFormat="1" ht="11.25">
      <c r="B158" s="152"/>
      <c r="D158" s="153" t="s">
        <v>144</v>
      </c>
      <c r="E158" s="154" t="s">
        <v>1</v>
      </c>
      <c r="F158" s="155" t="s">
        <v>212</v>
      </c>
      <c r="H158" s="156">
        <v>1</v>
      </c>
      <c r="I158" s="157"/>
      <c r="L158" s="152"/>
      <c r="M158" s="158"/>
      <c r="N158" s="159"/>
      <c r="O158" s="159"/>
      <c r="P158" s="159"/>
      <c r="Q158" s="159"/>
      <c r="R158" s="159"/>
      <c r="S158" s="159"/>
      <c r="T158" s="160"/>
      <c r="AT158" s="154" t="s">
        <v>144</v>
      </c>
      <c r="AU158" s="154" t="s">
        <v>127</v>
      </c>
      <c r="AV158" s="13" t="s">
        <v>127</v>
      </c>
      <c r="AW158" s="13" t="s">
        <v>31</v>
      </c>
      <c r="AX158" s="13" t="s">
        <v>75</v>
      </c>
      <c r="AY158" s="154" t="s">
        <v>118</v>
      </c>
    </row>
    <row r="159" spans="2:51" s="13" customFormat="1" ht="11.25">
      <c r="B159" s="152"/>
      <c r="D159" s="153" t="s">
        <v>144</v>
      </c>
      <c r="E159" s="154" t="s">
        <v>1</v>
      </c>
      <c r="F159" s="155" t="s">
        <v>213</v>
      </c>
      <c r="H159" s="156">
        <v>7.2</v>
      </c>
      <c r="I159" s="157"/>
      <c r="L159" s="152"/>
      <c r="M159" s="158"/>
      <c r="N159" s="159"/>
      <c r="O159" s="159"/>
      <c r="P159" s="159"/>
      <c r="Q159" s="159"/>
      <c r="R159" s="159"/>
      <c r="S159" s="159"/>
      <c r="T159" s="160"/>
      <c r="AT159" s="154" t="s">
        <v>144</v>
      </c>
      <c r="AU159" s="154" t="s">
        <v>127</v>
      </c>
      <c r="AV159" s="13" t="s">
        <v>127</v>
      </c>
      <c r="AW159" s="13" t="s">
        <v>31</v>
      </c>
      <c r="AX159" s="13" t="s">
        <v>75</v>
      </c>
      <c r="AY159" s="154" t="s">
        <v>118</v>
      </c>
    </row>
    <row r="160" spans="2:51" s="14" customFormat="1" ht="11.25">
      <c r="B160" s="162"/>
      <c r="D160" s="153" t="s">
        <v>144</v>
      </c>
      <c r="E160" s="163" t="s">
        <v>1</v>
      </c>
      <c r="F160" s="164" t="s">
        <v>214</v>
      </c>
      <c r="H160" s="165">
        <v>36.2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144</v>
      </c>
      <c r="AU160" s="163" t="s">
        <v>127</v>
      </c>
      <c r="AV160" s="14" t="s">
        <v>126</v>
      </c>
      <c r="AW160" s="14" t="s">
        <v>31</v>
      </c>
      <c r="AX160" s="14" t="s">
        <v>83</v>
      </c>
      <c r="AY160" s="163" t="s">
        <v>118</v>
      </c>
    </row>
    <row r="161" spans="1:65" s="2" customFormat="1" ht="24">
      <c r="A161" s="31"/>
      <c r="B161" s="138"/>
      <c r="C161" s="139" t="s">
        <v>215</v>
      </c>
      <c r="D161" s="139" t="s">
        <v>121</v>
      </c>
      <c r="E161" s="140" t="s">
        <v>216</v>
      </c>
      <c r="F161" s="141" t="s">
        <v>217</v>
      </c>
      <c r="G161" s="142" t="s">
        <v>142</v>
      </c>
      <c r="H161" s="143">
        <v>36.2</v>
      </c>
      <c r="I161" s="144"/>
      <c r="J161" s="145">
        <f>ROUND(I161*H161,2)</f>
        <v>0</v>
      </c>
      <c r="K161" s="141" t="s">
        <v>125</v>
      </c>
      <c r="L161" s="32"/>
      <c r="M161" s="146" t="s">
        <v>1</v>
      </c>
      <c r="N161" s="147" t="s">
        <v>41</v>
      </c>
      <c r="O161" s="57"/>
      <c r="P161" s="148">
        <f>O161*H161</f>
        <v>0</v>
      </c>
      <c r="Q161" s="148">
        <v>0.00017</v>
      </c>
      <c r="R161" s="148">
        <f>Q161*H161</f>
        <v>0.006154000000000001</v>
      </c>
      <c r="S161" s="148">
        <v>0</v>
      </c>
      <c r="T161" s="14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0" t="s">
        <v>158</v>
      </c>
      <c r="AT161" s="150" t="s">
        <v>121</v>
      </c>
      <c r="AU161" s="150" t="s">
        <v>127</v>
      </c>
      <c r="AY161" s="16" t="s">
        <v>118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127</v>
      </c>
      <c r="BK161" s="151">
        <f>ROUND(I161*H161,2)</f>
        <v>0</v>
      </c>
      <c r="BL161" s="16" t="s">
        <v>158</v>
      </c>
      <c r="BM161" s="150" t="s">
        <v>218</v>
      </c>
    </row>
    <row r="162" spans="1:65" s="2" customFormat="1" ht="24">
      <c r="A162" s="31"/>
      <c r="B162" s="138"/>
      <c r="C162" s="139" t="s">
        <v>219</v>
      </c>
      <c r="D162" s="139" t="s">
        <v>121</v>
      </c>
      <c r="E162" s="140" t="s">
        <v>220</v>
      </c>
      <c r="F162" s="141" t="s">
        <v>221</v>
      </c>
      <c r="G162" s="142" t="s">
        <v>142</v>
      </c>
      <c r="H162" s="143">
        <v>36.2</v>
      </c>
      <c r="I162" s="144"/>
      <c r="J162" s="145">
        <f>ROUND(I162*H162,2)</f>
        <v>0</v>
      </c>
      <c r="K162" s="141" t="s">
        <v>125</v>
      </c>
      <c r="L162" s="32"/>
      <c r="M162" s="146" t="s">
        <v>1</v>
      </c>
      <c r="N162" s="147" t="s">
        <v>41</v>
      </c>
      <c r="O162" s="57"/>
      <c r="P162" s="148">
        <f>O162*H162</f>
        <v>0</v>
      </c>
      <c r="Q162" s="148">
        <v>0.00013</v>
      </c>
      <c r="R162" s="148">
        <f>Q162*H162</f>
        <v>0.004706</v>
      </c>
      <c r="S162" s="148">
        <v>0</v>
      </c>
      <c r="T162" s="14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0" t="s">
        <v>158</v>
      </c>
      <c r="AT162" s="150" t="s">
        <v>121</v>
      </c>
      <c r="AU162" s="150" t="s">
        <v>127</v>
      </c>
      <c r="AY162" s="16" t="s">
        <v>118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6" t="s">
        <v>127</v>
      </c>
      <c r="BK162" s="151">
        <f>ROUND(I162*H162,2)</f>
        <v>0</v>
      </c>
      <c r="BL162" s="16" t="s">
        <v>158</v>
      </c>
      <c r="BM162" s="150" t="s">
        <v>222</v>
      </c>
    </row>
    <row r="163" spans="1:65" s="2" customFormat="1" ht="24">
      <c r="A163" s="31"/>
      <c r="B163" s="138"/>
      <c r="C163" s="139" t="s">
        <v>223</v>
      </c>
      <c r="D163" s="139" t="s">
        <v>121</v>
      </c>
      <c r="E163" s="140" t="s">
        <v>224</v>
      </c>
      <c r="F163" s="141" t="s">
        <v>225</v>
      </c>
      <c r="G163" s="142" t="s">
        <v>142</v>
      </c>
      <c r="H163" s="143">
        <v>36.2</v>
      </c>
      <c r="I163" s="144"/>
      <c r="J163" s="145">
        <f>ROUND(I163*H163,2)</f>
        <v>0</v>
      </c>
      <c r="K163" s="141" t="s">
        <v>125</v>
      </c>
      <c r="L163" s="32"/>
      <c r="M163" s="146" t="s">
        <v>1</v>
      </c>
      <c r="N163" s="147" t="s">
        <v>41</v>
      </c>
      <c r="O163" s="57"/>
      <c r="P163" s="148">
        <f>O163*H163</f>
        <v>0</v>
      </c>
      <c r="Q163" s="148">
        <v>0.00012</v>
      </c>
      <c r="R163" s="148">
        <f>Q163*H163</f>
        <v>0.004344000000000001</v>
      </c>
      <c r="S163" s="148">
        <v>0</v>
      </c>
      <c r="T163" s="14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0" t="s">
        <v>158</v>
      </c>
      <c r="AT163" s="150" t="s">
        <v>121</v>
      </c>
      <c r="AU163" s="150" t="s">
        <v>127</v>
      </c>
      <c r="AY163" s="16" t="s">
        <v>118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6" t="s">
        <v>127</v>
      </c>
      <c r="BK163" s="151">
        <f>ROUND(I163*H163,2)</f>
        <v>0</v>
      </c>
      <c r="BL163" s="16" t="s">
        <v>158</v>
      </c>
      <c r="BM163" s="150" t="s">
        <v>226</v>
      </c>
    </row>
    <row r="164" spans="1:65" s="2" customFormat="1" ht="24">
      <c r="A164" s="31"/>
      <c r="B164" s="138"/>
      <c r="C164" s="139" t="s">
        <v>7</v>
      </c>
      <c r="D164" s="139" t="s">
        <v>121</v>
      </c>
      <c r="E164" s="140" t="s">
        <v>227</v>
      </c>
      <c r="F164" s="141" t="s">
        <v>228</v>
      </c>
      <c r="G164" s="142" t="s">
        <v>142</v>
      </c>
      <c r="H164" s="143">
        <v>36.2</v>
      </c>
      <c r="I164" s="144"/>
      <c r="J164" s="145">
        <f>ROUND(I164*H164,2)</f>
        <v>0</v>
      </c>
      <c r="K164" s="141" t="s">
        <v>125</v>
      </c>
      <c r="L164" s="32"/>
      <c r="M164" s="146" t="s">
        <v>1</v>
      </c>
      <c r="N164" s="147" t="s">
        <v>41</v>
      </c>
      <c r="O164" s="57"/>
      <c r="P164" s="148">
        <f>O164*H164</f>
        <v>0</v>
      </c>
      <c r="Q164" s="148">
        <v>0.00032</v>
      </c>
      <c r="R164" s="148">
        <f>Q164*H164</f>
        <v>0.011584000000000002</v>
      </c>
      <c r="S164" s="148">
        <v>0</v>
      </c>
      <c r="T164" s="14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0" t="s">
        <v>158</v>
      </c>
      <c r="AT164" s="150" t="s">
        <v>121</v>
      </c>
      <c r="AU164" s="150" t="s">
        <v>127</v>
      </c>
      <c r="AY164" s="16" t="s">
        <v>118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6" t="s">
        <v>127</v>
      </c>
      <c r="BK164" s="151">
        <f>ROUND(I164*H164,2)</f>
        <v>0</v>
      </c>
      <c r="BL164" s="16" t="s">
        <v>158</v>
      </c>
      <c r="BM164" s="150" t="s">
        <v>229</v>
      </c>
    </row>
    <row r="165" spans="1:65" s="2" customFormat="1" ht="24">
      <c r="A165" s="31"/>
      <c r="B165" s="138"/>
      <c r="C165" s="139" t="s">
        <v>230</v>
      </c>
      <c r="D165" s="139" t="s">
        <v>121</v>
      </c>
      <c r="E165" s="140" t="s">
        <v>231</v>
      </c>
      <c r="F165" s="141" t="s">
        <v>232</v>
      </c>
      <c r="G165" s="142" t="s">
        <v>142</v>
      </c>
      <c r="H165" s="143">
        <v>20</v>
      </c>
      <c r="I165" s="144"/>
      <c r="J165" s="145">
        <f>ROUND(I165*H165,2)</f>
        <v>0</v>
      </c>
      <c r="K165" s="141" t="s">
        <v>125</v>
      </c>
      <c r="L165" s="32"/>
      <c r="M165" s="146" t="s">
        <v>1</v>
      </c>
      <c r="N165" s="147" t="s">
        <v>41</v>
      </c>
      <c r="O165" s="57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0" t="s">
        <v>158</v>
      </c>
      <c r="AT165" s="150" t="s">
        <v>121</v>
      </c>
      <c r="AU165" s="150" t="s">
        <v>127</v>
      </c>
      <c r="AY165" s="16" t="s">
        <v>118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6" t="s">
        <v>127</v>
      </c>
      <c r="BK165" s="151">
        <f>ROUND(I165*H165,2)</f>
        <v>0</v>
      </c>
      <c r="BL165" s="16" t="s">
        <v>158</v>
      </c>
      <c r="BM165" s="150" t="s">
        <v>233</v>
      </c>
    </row>
    <row r="166" spans="2:63" s="12" customFormat="1" ht="25.9" customHeight="1">
      <c r="B166" s="125"/>
      <c r="D166" s="126" t="s">
        <v>74</v>
      </c>
      <c r="E166" s="127" t="s">
        <v>234</v>
      </c>
      <c r="F166" s="127" t="s">
        <v>235</v>
      </c>
      <c r="I166" s="128"/>
      <c r="J166" s="129">
        <f>BK166</f>
        <v>0</v>
      </c>
      <c r="L166" s="125"/>
      <c r="M166" s="130"/>
      <c r="N166" s="131"/>
      <c r="O166" s="131"/>
      <c r="P166" s="132">
        <f>P167</f>
        <v>0</v>
      </c>
      <c r="Q166" s="131"/>
      <c r="R166" s="132">
        <f>R167</f>
        <v>0</v>
      </c>
      <c r="S166" s="131"/>
      <c r="T166" s="133">
        <f>T167</f>
        <v>0</v>
      </c>
      <c r="AR166" s="126" t="s">
        <v>139</v>
      </c>
      <c r="AT166" s="134" t="s">
        <v>74</v>
      </c>
      <c r="AU166" s="134" t="s">
        <v>75</v>
      </c>
      <c r="AY166" s="126" t="s">
        <v>118</v>
      </c>
      <c r="BK166" s="135">
        <f>BK167</f>
        <v>0</v>
      </c>
    </row>
    <row r="167" spans="2:63" s="12" customFormat="1" ht="22.9" customHeight="1">
      <c r="B167" s="125"/>
      <c r="D167" s="126" t="s">
        <v>74</v>
      </c>
      <c r="E167" s="136" t="s">
        <v>236</v>
      </c>
      <c r="F167" s="136" t="s">
        <v>237</v>
      </c>
      <c r="I167" s="128"/>
      <c r="J167" s="137">
        <f>BK167</f>
        <v>0</v>
      </c>
      <c r="L167" s="125"/>
      <c r="M167" s="130"/>
      <c r="N167" s="131"/>
      <c r="O167" s="131"/>
      <c r="P167" s="132">
        <f>P168</f>
        <v>0</v>
      </c>
      <c r="Q167" s="131"/>
      <c r="R167" s="132">
        <f>R168</f>
        <v>0</v>
      </c>
      <c r="S167" s="131"/>
      <c r="T167" s="133">
        <f>T168</f>
        <v>0</v>
      </c>
      <c r="AR167" s="126" t="s">
        <v>139</v>
      </c>
      <c r="AT167" s="134" t="s">
        <v>74</v>
      </c>
      <c r="AU167" s="134" t="s">
        <v>83</v>
      </c>
      <c r="AY167" s="126" t="s">
        <v>118</v>
      </c>
      <c r="BK167" s="135">
        <f>BK168</f>
        <v>0</v>
      </c>
    </row>
    <row r="168" spans="1:65" s="2" customFormat="1" ht="16.5" customHeight="1">
      <c r="A168" s="31"/>
      <c r="B168" s="138"/>
      <c r="C168" s="139" t="s">
        <v>238</v>
      </c>
      <c r="D168" s="139" t="s">
        <v>121</v>
      </c>
      <c r="E168" s="140" t="s">
        <v>239</v>
      </c>
      <c r="F168" s="141" t="s">
        <v>240</v>
      </c>
      <c r="G168" s="142" t="s">
        <v>241</v>
      </c>
      <c r="H168" s="143">
        <v>1</v>
      </c>
      <c r="I168" s="144"/>
      <c r="J168" s="145">
        <f>ROUND(I168*H168,2)</f>
        <v>0</v>
      </c>
      <c r="K168" s="141" t="s">
        <v>125</v>
      </c>
      <c r="L168" s="32"/>
      <c r="M168" s="170" t="s">
        <v>1</v>
      </c>
      <c r="N168" s="171" t="s">
        <v>41</v>
      </c>
      <c r="O168" s="172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0" t="s">
        <v>242</v>
      </c>
      <c r="AT168" s="150" t="s">
        <v>121</v>
      </c>
      <c r="AU168" s="150" t="s">
        <v>127</v>
      </c>
      <c r="AY168" s="16" t="s">
        <v>118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6" t="s">
        <v>127</v>
      </c>
      <c r="BK168" s="151">
        <f>ROUND(I168*H168,2)</f>
        <v>0</v>
      </c>
      <c r="BL168" s="16" t="s">
        <v>242</v>
      </c>
      <c r="BM168" s="150" t="s">
        <v>243</v>
      </c>
    </row>
    <row r="169" spans="1:31" s="2" customFormat="1" ht="6.95" customHeight="1">
      <c r="A169" s="31"/>
      <c r="B169" s="46"/>
      <c r="C169" s="47"/>
      <c r="D169" s="47"/>
      <c r="E169" s="47"/>
      <c r="F169" s="47"/>
      <c r="G169" s="47"/>
      <c r="H169" s="47"/>
      <c r="I169" s="47"/>
      <c r="J169" s="47"/>
      <c r="K169" s="47"/>
      <c r="L169" s="32"/>
      <c r="M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</sheetData>
  <autoFilter ref="C125:K16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ludmila.lorencova</cp:lastModifiedBy>
  <dcterms:created xsi:type="dcterms:W3CDTF">2021-05-17T05:29:32Z</dcterms:created>
  <dcterms:modified xsi:type="dcterms:W3CDTF">2021-06-07T09:14:54Z</dcterms:modified>
  <cp:category/>
  <cp:version/>
  <cp:contentType/>
  <cp:contentStatus/>
</cp:coreProperties>
</file>