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dodávek'!$B$1:$K$19</definedName>
    <definedName name="_xlnm.Print_Area" localSheetId="2">'B - servisní práce'!$B$1:$N$22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<sst xmlns="http://schemas.openxmlformats.org/spreadsheetml/2006/main" count="126" uniqueCount="72">
  <si>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</si>
  <si>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</si>
  <si>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</si>
  <si>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</si>
  <si>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</si>
  <si>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</si>
  <si>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</si>
  <si>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</si>
  <si>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</si>
  <si>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</si>
  <si>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</si>
  <si>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</si>
  <si>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</si>
  <si>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</si>
  <si>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</si>
  <si>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</si>
  <si>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</si>
  <si>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</si>
  <si>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</si>
  <si>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</si>
  <si>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</si>
  <si>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</si>
  <si>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</si>
  <si>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</si>
  <si>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</si>
  <si>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</si>
  <si>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</si>
  <si>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</si>
  <si>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</si>
  <si>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</si>
  <si>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</si>
  <si>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</si>
  <si>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</si>
  <si>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</si>
  <si>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</si>
  <si>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</si>
  <si>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</si>
  <si>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</si>
  <si>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</si>
  <si>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</si>
  <si>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</si>
  <si>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</si>
  <si>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</si>
  <si>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</si>
  <si>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</si>
  <si>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</si>
  <si>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</si>
  <si>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</si>
  <si>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</si>
  <si>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</si>
  <si>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</si>
  <si>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</si>
  <si>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</si>
  <si>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 xml:space="preserve">Drobné vybavení ambulantních a lůžkových provozů pro Oblastní nemocnici Náchod </t>
  </si>
  <si>
    <t>T-0905</t>
  </si>
  <si>
    <t>oxymetr pulzní, transportní</t>
  </si>
  <si>
    <t>T-0921</t>
  </si>
  <si>
    <t>odsávačka proudová</t>
  </si>
  <si>
    <t>T-1103</t>
  </si>
  <si>
    <t>laryngoskop - sada</t>
  </si>
  <si>
    <t>T-1114</t>
  </si>
  <si>
    <t>nebulizátor tepelný</t>
  </si>
  <si>
    <t>T-1305</t>
  </si>
  <si>
    <t>tonometr bezrtuťový</t>
  </si>
  <si>
    <t>T-1306</t>
  </si>
  <si>
    <t>tonometr deformační jednoruční pro děti</t>
  </si>
  <si>
    <t>T-1310</t>
  </si>
  <si>
    <t>glukometr</t>
  </si>
  <si>
    <t>T-3810</t>
  </si>
  <si>
    <t>inhalační přístroj, přenosný</t>
  </si>
  <si>
    <t>T-6230</t>
  </si>
  <si>
    <t>podložka pro přesun pacienta, rolovací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</si>
</sst>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7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7" borderId="32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3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34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7" fillId="4" borderId="35" xfId="0" applyFont="1" applyFill="1" applyBorder="1" applyAlignment="1">
      <alignment horizontal="right" vertical="center"/>
    </xf>
    <xf numFmtId="4" fontId="7" fillId="4" borderId="36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 wrapText="1"/>
    </xf>
    <xf numFmtId="4" fontId="5" fillId="8" borderId="37" xfId="0" applyNumberFormat="1" applyFont="1" applyFill="1" applyBorder="1" applyAlignment="1" applyProtection="1">
      <alignment horizontal="right" vertical="center"/>
      <protection/>
    </xf>
    <xf numFmtId="4" fontId="5" fillId="8" borderId="38" xfId="0" applyNumberFormat="1" applyFont="1" applyFill="1" applyBorder="1" applyAlignment="1" applyProtection="1">
      <alignment vertical="center"/>
      <protection/>
    </xf>
    <xf numFmtId="0" fontId="10" fillId="4" borderId="3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4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9" fillId="4" borderId="60" xfId="0" applyFont="1" applyFill="1" applyBorder="1" applyAlignment="1">
      <alignment horizontal="justify" vertical="center" wrapText="1"/>
    </xf>
    <xf numFmtId="0" fontId="9" fillId="4" borderId="61" xfId="0" applyFont="1" applyFill="1" applyBorder="1" applyAlignment="1">
      <alignment horizontal="justify" vertical="center" wrapText="1"/>
    </xf>
    <xf numFmtId="0" fontId="9" fillId="4" borderId="62" xfId="0" applyFont="1" applyFill="1" applyBorder="1" applyAlignment="1">
      <alignment horizontal="justify" vertical="center" wrapText="1"/>
    </xf>
    <xf numFmtId="0" fontId="14" fillId="2" borderId="63" xfId="0" applyFont="1" applyFill="1" applyBorder="1" applyAlignment="1">
      <alignment horizontal="left" vertical="center" wrapText="1"/>
    </xf>
    <xf numFmtId="0" fontId="14" fillId="2" borderId="63" xfId="0" applyFont="1" applyFill="1" applyBorder="1" applyAlignment="1">
      <alignment horizontal="left" vertical="center"/>
    </xf>
    <xf numFmtId="0" fontId="14" fillId="2" borderId="64" xfId="0" applyFont="1" applyFill="1" applyBorder="1" applyAlignment="1">
      <alignment horizontal="left" vertical="center"/>
    </xf>
    <xf numFmtId="2" fontId="5" fillId="8" borderId="65" xfId="0" applyNumberFormat="1" applyFont="1" applyFill="1" applyBorder="1" applyAlignment="1" applyProtection="1">
      <alignment horizontal="center" vertical="center" wrapText="1"/>
      <protection/>
    </xf>
    <xf numFmtId="2" fontId="5" fillId="8" borderId="66" xfId="0" applyNumberFormat="1" applyFont="1" applyFill="1" applyBorder="1" applyAlignment="1" applyProtection="1">
      <alignment horizontal="center" vertical="center" wrapText="1"/>
      <protection/>
    </xf>
    <xf numFmtId="2" fontId="5" fillId="8" borderId="6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68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3" borderId="69" xfId="0" applyFont="1" applyFill="1" applyBorder="1" applyAlignment="1">
      <alignment horizont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10" sqref="C10:D10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102" t="s">
        <v>28</v>
      </c>
      <c r="C1" s="102"/>
      <c r="D1" s="102"/>
      <c r="E1" s="102"/>
      <c r="F1" s="102"/>
      <c r="G1" s="102"/>
      <c r="H1" s="102"/>
    </row>
    <row r="2" spans="2:8" s="2" customFormat="1" ht="30" customHeight="1">
      <c r="B2" s="101" t="s">
        <v>4</v>
      </c>
      <c r="C2" s="101"/>
      <c r="D2" s="103" t="s">
        <v>53</v>
      </c>
      <c r="E2" s="103"/>
      <c r="F2" s="103"/>
      <c r="G2" s="103"/>
      <c r="H2" s="103"/>
    </row>
    <row r="3" spans="2:8" s="2" customFormat="1" ht="15">
      <c r="B3" s="101" t="s">
        <v>0</v>
      </c>
      <c r="C3" s="101"/>
      <c r="D3" s="104" t="s">
        <v>1</v>
      </c>
      <c r="E3" s="104"/>
      <c r="F3" s="104"/>
      <c r="G3" s="104"/>
      <c r="H3" s="104"/>
    </row>
    <row r="4" spans="2:8" s="2" customFormat="1" ht="15">
      <c r="B4" s="101" t="s">
        <v>25</v>
      </c>
      <c r="C4" s="101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94" t="s">
        <v>29</v>
      </c>
      <c r="C7" s="95"/>
      <c r="D7" s="96"/>
      <c r="E7" s="44">
        <f>'A - soupis dodávek'!H16</f>
        <v>0</v>
      </c>
      <c r="F7" s="50">
        <f>'A - soupis dodávek'!K16</f>
        <v>0</v>
      </c>
      <c r="G7" s="48"/>
      <c r="H7" s="49"/>
    </row>
    <row r="8" spans="2:8" s="2" customFormat="1" ht="21" customHeight="1">
      <c r="B8" s="94" t="s">
        <v>30</v>
      </c>
      <c r="C8" s="95"/>
      <c r="D8" s="96"/>
      <c r="E8" s="44">
        <f>'B - servisní práce'!I22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97" t="s">
        <v>34</v>
      </c>
      <c r="D9" s="98"/>
      <c r="E9" s="45">
        <f>'B - servisní práce'!I19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99" t="s">
        <v>45</v>
      </c>
      <c r="D10" s="100"/>
      <c r="E10" s="45">
        <f>'B - servisní práce'!L19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99" t="s">
        <v>46</v>
      </c>
      <c r="D11" s="100"/>
      <c r="E11" s="45">
        <f>'B - servisní práce'!N19</f>
        <v>0</v>
      </c>
      <c r="F11" s="45">
        <f t="shared" si="0"/>
        <v>0</v>
      </c>
      <c r="G11" s="48"/>
      <c r="H11" s="49"/>
    </row>
    <row r="12" spans="2:8" s="2" customFormat="1" ht="36" customHeight="1">
      <c r="B12" s="90" t="s">
        <v>37</v>
      </c>
      <c r="C12" s="91"/>
      <c r="D12" s="92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93"/>
      <c r="D13" s="93"/>
      <c r="E13" s="2"/>
      <c r="F13" s="4"/>
      <c r="G13" s="2"/>
      <c r="H13" s="2"/>
    </row>
    <row r="14" spans="2:8" ht="15">
      <c r="B14" s="2"/>
      <c r="C14" s="93"/>
      <c r="D14" s="93"/>
      <c r="E14" s="2"/>
      <c r="F14" s="4"/>
      <c r="G14" s="2"/>
      <c r="H14" s="2"/>
    </row>
  </sheetData>
  <sheetProtection algorithmName="SHA-512" hashValue="0Jn7cmHpSIMnzlKIoHIw3YX+miX+7mgKC9K0OExObiHPeuzDK5wQ4YuizoyBTTNpFgPxO/8MrfWMcR5CzhYOnw==" saltValue="h16SdKOsRR/E5/Bl2lZH3Q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 topLeftCell="A4">
      <selection activeCell="D12" sqref="D12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30" customHeight="1">
      <c r="B2" s="101" t="s">
        <v>4</v>
      </c>
      <c r="C2" s="101"/>
      <c r="D2" s="103" t="str">
        <f>'Souhrnný list'!D2:H2</f>
        <v xml:space="preserve">Drobné vybavení ambulantních a lůžkových provozů pro Oblastní nemocnici Náchod </v>
      </c>
      <c r="E2" s="103"/>
      <c r="F2" s="103"/>
      <c r="G2" s="103"/>
      <c r="H2" s="103"/>
      <c r="I2" s="103"/>
      <c r="J2" s="103"/>
      <c r="K2" s="103"/>
    </row>
    <row r="3" spans="2:11" ht="15">
      <c r="B3" s="101" t="s">
        <v>0</v>
      </c>
      <c r="C3" s="101"/>
      <c r="D3" s="104" t="s">
        <v>1</v>
      </c>
      <c r="E3" s="104"/>
      <c r="F3" s="104"/>
      <c r="G3" s="104"/>
      <c r="H3" s="104"/>
      <c r="I3" s="104"/>
      <c r="J3" s="104"/>
      <c r="K3" s="104"/>
    </row>
    <row r="4" spans="2:11" ht="15">
      <c r="B4" s="101" t="s">
        <v>25</v>
      </c>
      <c r="C4" s="101"/>
      <c r="D4" s="39">
        <f>'Souhrnný list'!D4</f>
        <v>0</v>
      </c>
      <c r="E4" s="109" t="str">
        <f>'Souhrnný list'!E4</f>
        <v>IČO:</v>
      </c>
      <c r="F4" s="110"/>
      <c r="G4" s="109" t="str">
        <f>'Souhrnný list'!F4</f>
        <v>DIČ:</v>
      </c>
      <c r="H4" s="110"/>
      <c r="I4" s="111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82" t="s">
        <v>54</v>
      </c>
      <c r="D7" s="83" t="s">
        <v>55</v>
      </c>
      <c r="E7" s="8" t="s">
        <v>10</v>
      </c>
      <c r="F7" s="9">
        <v>22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1:12" ht="33" customHeight="1">
      <c r="A8" s="78"/>
      <c r="B8" s="8">
        <v>2</v>
      </c>
      <c r="C8" s="82" t="s">
        <v>56</v>
      </c>
      <c r="D8" s="83" t="s">
        <v>57</v>
      </c>
      <c r="E8" s="8" t="s">
        <v>10</v>
      </c>
      <c r="F8" s="9">
        <v>49</v>
      </c>
      <c r="G8" s="55"/>
      <c r="H8" s="10">
        <f aca="true" t="shared" si="0" ref="H8:H12">F8*G8</f>
        <v>0</v>
      </c>
      <c r="I8" s="15"/>
      <c r="J8" s="55">
        <v>21</v>
      </c>
      <c r="K8" s="10">
        <f aca="true" t="shared" si="1" ref="K8:K12">H8*((100+J8)/100)</f>
        <v>0</v>
      </c>
      <c r="L8" s="78"/>
    </row>
    <row r="9" spans="1:12" ht="33" customHeight="1">
      <c r="A9" s="81"/>
      <c r="B9" s="8">
        <v>3</v>
      </c>
      <c r="C9" s="82" t="s">
        <v>58</v>
      </c>
      <c r="D9" s="83" t="s">
        <v>59</v>
      </c>
      <c r="E9" s="8" t="s">
        <v>10</v>
      </c>
      <c r="F9" s="9">
        <v>26</v>
      </c>
      <c r="G9" s="55"/>
      <c r="H9" s="10">
        <f aca="true" t="shared" si="2" ref="H9:H10">F9*G9</f>
        <v>0</v>
      </c>
      <c r="I9" s="15"/>
      <c r="J9" s="55">
        <v>21</v>
      </c>
      <c r="K9" s="10">
        <f aca="true" t="shared" si="3" ref="K9:K10">H9*((100+J9)/100)</f>
        <v>0</v>
      </c>
      <c r="L9" s="81"/>
    </row>
    <row r="10" spans="1:12" ht="33" customHeight="1">
      <c r="A10" s="81"/>
      <c r="B10" s="8">
        <v>4</v>
      </c>
      <c r="C10" s="82" t="s">
        <v>60</v>
      </c>
      <c r="D10" s="83" t="s">
        <v>61</v>
      </c>
      <c r="E10" s="8" t="s">
        <v>10</v>
      </c>
      <c r="F10" s="9">
        <v>14</v>
      </c>
      <c r="G10" s="55"/>
      <c r="H10" s="10">
        <f t="shared" si="2"/>
        <v>0</v>
      </c>
      <c r="I10" s="15"/>
      <c r="J10" s="55">
        <v>21</v>
      </c>
      <c r="K10" s="10">
        <f t="shared" si="3"/>
        <v>0</v>
      </c>
      <c r="L10" s="81"/>
    </row>
    <row r="11" spans="1:12" ht="33" customHeight="1">
      <c r="A11" s="81"/>
      <c r="B11" s="8">
        <v>5</v>
      </c>
      <c r="C11" s="82" t="s">
        <v>62</v>
      </c>
      <c r="D11" s="83" t="s">
        <v>63</v>
      </c>
      <c r="E11" s="8" t="s">
        <v>10</v>
      </c>
      <c r="F11" s="9">
        <v>48</v>
      </c>
      <c r="G11" s="55"/>
      <c r="H11" s="10">
        <f t="shared" si="0"/>
        <v>0</v>
      </c>
      <c r="I11" s="15"/>
      <c r="J11" s="55">
        <v>21</v>
      </c>
      <c r="K11" s="10">
        <f t="shared" si="1"/>
        <v>0</v>
      </c>
      <c r="L11" s="81"/>
    </row>
    <row r="12" spans="1:12" ht="33" customHeight="1">
      <c r="A12" s="81"/>
      <c r="B12" s="8">
        <v>6</v>
      </c>
      <c r="C12" s="82" t="s">
        <v>64</v>
      </c>
      <c r="D12" s="83" t="s">
        <v>65</v>
      </c>
      <c r="E12" s="8" t="s">
        <v>10</v>
      </c>
      <c r="F12" s="9">
        <v>1</v>
      </c>
      <c r="G12" s="55"/>
      <c r="H12" s="10">
        <f t="shared" si="0"/>
        <v>0</v>
      </c>
      <c r="I12" s="15"/>
      <c r="J12" s="55">
        <v>21</v>
      </c>
      <c r="K12" s="10">
        <f t="shared" si="1"/>
        <v>0</v>
      </c>
      <c r="L12" s="81"/>
    </row>
    <row r="13" spans="1:12" ht="33" customHeight="1">
      <c r="A13" s="78"/>
      <c r="B13" s="8">
        <v>7</v>
      </c>
      <c r="C13" s="82" t="s">
        <v>66</v>
      </c>
      <c r="D13" s="83" t="s">
        <v>67</v>
      </c>
      <c r="E13" s="8" t="s">
        <v>10</v>
      </c>
      <c r="F13" s="9">
        <v>13</v>
      </c>
      <c r="G13" s="55"/>
      <c r="H13" s="10">
        <f aca="true" t="shared" si="4" ref="H13">F13*G13</f>
        <v>0</v>
      </c>
      <c r="I13" s="15"/>
      <c r="J13" s="55">
        <v>21</v>
      </c>
      <c r="K13" s="10">
        <f aca="true" t="shared" si="5" ref="K13">H13*((100+J13)/100)</f>
        <v>0</v>
      </c>
      <c r="L13" s="78"/>
    </row>
    <row r="14" spans="1:12" ht="33" customHeight="1">
      <c r="A14" s="78"/>
      <c r="B14" s="8">
        <v>8</v>
      </c>
      <c r="C14" s="82" t="s">
        <v>68</v>
      </c>
      <c r="D14" s="83" t="s">
        <v>69</v>
      </c>
      <c r="E14" s="8" t="s">
        <v>10</v>
      </c>
      <c r="F14" s="9">
        <v>2</v>
      </c>
      <c r="G14" s="55"/>
      <c r="H14" s="10">
        <f aca="true" t="shared" si="6" ref="H14">F14*G14</f>
        <v>0</v>
      </c>
      <c r="I14" s="15"/>
      <c r="J14" s="55">
        <v>21</v>
      </c>
      <c r="K14" s="10">
        <f aca="true" t="shared" si="7" ref="K14">H14*((100+J14)/100)</f>
        <v>0</v>
      </c>
      <c r="L14" s="78"/>
    </row>
    <row r="15" spans="1:12" ht="33" customHeight="1">
      <c r="A15" s="64"/>
      <c r="B15" s="8">
        <v>9</v>
      </c>
      <c r="C15" s="82" t="s">
        <v>70</v>
      </c>
      <c r="D15" s="83" t="s">
        <v>71</v>
      </c>
      <c r="E15" s="8" t="s">
        <v>10</v>
      </c>
      <c r="F15" s="9">
        <v>5</v>
      </c>
      <c r="G15" s="55"/>
      <c r="H15" s="10">
        <f aca="true" t="shared" si="8" ref="H15">F15*G15</f>
        <v>0</v>
      </c>
      <c r="I15" s="15"/>
      <c r="J15" s="55">
        <v>21</v>
      </c>
      <c r="K15" s="10">
        <f aca="true" t="shared" si="9" ref="K15">H15*((100+J15)/100)</f>
        <v>0</v>
      </c>
      <c r="L15" s="64"/>
    </row>
    <row r="16" spans="2:11" ht="30" customHeight="1">
      <c r="B16" s="106" t="s">
        <v>15</v>
      </c>
      <c r="C16" s="107"/>
      <c r="D16" s="107"/>
      <c r="E16" s="107"/>
      <c r="F16" s="108"/>
      <c r="G16" s="76" t="s">
        <v>16</v>
      </c>
      <c r="H16" s="77">
        <f>SUM(H7:H15)</f>
        <v>0</v>
      </c>
      <c r="I16" s="13"/>
      <c r="J16" s="11" t="s">
        <v>17</v>
      </c>
      <c r="K16" s="12">
        <f>SUM(K7:K15)</f>
        <v>0</v>
      </c>
    </row>
    <row r="17" spans="2:11" ht="15">
      <c r="B17" s="2"/>
      <c r="C17" s="2"/>
      <c r="D17" s="2"/>
      <c r="E17" s="2"/>
      <c r="F17" s="2"/>
      <c r="G17" s="4"/>
      <c r="H17" s="2"/>
      <c r="I17" s="2"/>
      <c r="J17" s="2"/>
      <c r="K17" s="2"/>
    </row>
    <row r="18" spans="2:11" ht="18" customHeight="1">
      <c r="B18" s="2" t="s">
        <v>19</v>
      </c>
      <c r="C18" s="2"/>
      <c r="D18" s="2"/>
      <c r="E18" s="2"/>
      <c r="F18" s="2"/>
      <c r="G18" s="4"/>
      <c r="H18" s="2"/>
      <c r="I18" s="2"/>
      <c r="J18" s="2"/>
      <c r="K18" s="2"/>
    </row>
    <row r="19" spans="2:11" ht="36.75" customHeight="1">
      <c r="B19" s="105" t="s">
        <v>50</v>
      </c>
      <c r="C19" s="105"/>
      <c r="D19" s="105"/>
      <c r="E19" s="105"/>
      <c r="F19" s="105"/>
      <c r="G19" s="105"/>
      <c r="H19" s="105"/>
      <c r="I19" s="105"/>
      <c r="J19" s="105"/>
      <c r="K19" s="105"/>
    </row>
    <row r="20" spans="2:11" ht="30" customHeight="1">
      <c r="B20" s="2"/>
      <c r="C20" s="2"/>
      <c r="D20" s="2"/>
      <c r="E20" s="2"/>
      <c r="F20" s="2"/>
      <c r="G20" s="4"/>
      <c r="H20" s="2"/>
      <c r="I20" s="2"/>
      <c r="J20" s="2"/>
      <c r="K20" s="2"/>
    </row>
  </sheetData>
  <sheetProtection algorithmName="SHA-512" hashValue="k4LrcVDXzvbfg0JSztq3e/Zkza6yhSBlKbvDkNfxHJLCxCkobUZNmSFGLMWoStW3S2gaHxBV3RFEVgaOoOpojQ==" saltValue="/Sc4qSVdSKuTEAFhz5Ns0Q==" spinCount="100000" sheet="1" formatColumns="0" formatRows="0"/>
  <mergeCells count="10">
    <mergeCell ref="B19:K19"/>
    <mergeCell ref="B16:F16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5"/>
  <sheetViews>
    <sheetView workbookViewId="0" topLeftCell="A1">
      <selection activeCell="D10" sqref="D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102" t="s">
        <v>26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2:14" ht="30" customHeight="1">
      <c r="B2" s="101" t="s">
        <v>4</v>
      </c>
      <c r="C2" s="101"/>
      <c r="D2" s="140" t="str">
        <f>'Souhrnný list'!D2:H2</f>
        <v xml:space="preserve">Drobné vybavení ambulantních a lůžkových provozů pro Oblastní nemocnici Náchod </v>
      </c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2:14" ht="15">
      <c r="B3" s="101" t="s">
        <v>0</v>
      </c>
      <c r="C3" s="101"/>
      <c r="D3" s="143" t="s">
        <v>1</v>
      </c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2:14" ht="15">
      <c r="B4" s="101" t="s">
        <v>25</v>
      </c>
      <c r="C4" s="101"/>
      <c r="D4" s="37">
        <f>'Souhrnný list'!D4</f>
        <v>0</v>
      </c>
      <c r="E4" s="61" t="str">
        <f>'Souhrnný list'!E4</f>
        <v>IČO:</v>
      </c>
      <c r="F4" s="146" t="str">
        <f>'Souhrnný list'!F4</f>
        <v>DIČ:</v>
      </c>
      <c r="G4" s="148"/>
      <c r="H4" s="148"/>
      <c r="I4" s="148"/>
      <c r="J4" s="62"/>
      <c r="K4" s="33" t="s">
        <v>5</v>
      </c>
      <c r="L4" s="38">
        <f>'Souhrnný list'!H4</f>
        <v>0</v>
      </c>
      <c r="M4" s="146"/>
      <c r="N4" s="147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50" t="s">
        <v>49</v>
      </c>
      <c r="F6" s="152"/>
      <c r="G6" s="152"/>
      <c r="H6" s="152"/>
      <c r="I6" s="151"/>
      <c r="J6" s="28"/>
      <c r="K6" s="150" t="s">
        <v>32</v>
      </c>
      <c r="L6" s="151"/>
      <c r="M6" s="150" t="s">
        <v>33</v>
      </c>
      <c r="N6" s="151"/>
    </row>
    <row r="7" spans="2:14" s="2" customFormat="1" ht="45" customHeight="1" thickBot="1">
      <c r="B7" s="134" t="s">
        <v>51</v>
      </c>
      <c r="C7" s="135"/>
      <c r="D7" s="136"/>
      <c r="E7" s="131" t="s">
        <v>47</v>
      </c>
      <c r="F7" s="132"/>
      <c r="G7" s="132"/>
      <c r="H7" s="132"/>
      <c r="I7" s="133"/>
      <c r="J7" s="29"/>
      <c r="K7" s="131" t="s">
        <v>22</v>
      </c>
      <c r="L7" s="133"/>
      <c r="M7" s="131" t="s">
        <v>48</v>
      </c>
      <c r="N7" s="133"/>
    </row>
    <row r="8" spans="2:14" s="2" customFormat="1" ht="15" customHeight="1">
      <c r="B8" s="123" t="s">
        <v>2</v>
      </c>
      <c r="C8" s="117" t="s">
        <v>3</v>
      </c>
      <c r="D8" s="119" t="s">
        <v>6</v>
      </c>
      <c r="E8" s="121" t="s">
        <v>42</v>
      </c>
      <c r="F8" s="125" t="s">
        <v>38</v>
      </c>
      <c r="G8" s="126"/>
      <c r="H8" s="127"/>
      <c r="I8" s="80" t="s">
        <v>21</v>
      </c>
      <c r="J8" s="30"/>
      <c r="K8" s="121" t="s">
        <v>23</v>
      </c>
      <c r="L8" s="80" t="s">
        <v>21</v>
      </c>
      <c r="M8" s="121" t="s">
        <v>24</v>
      </c>
      <c r="N8" s="80" t="s">
        <v>21</v>
      </c>
    </row>
    <row r="9" spans="2:14" s="2" customFormat="1" ht="60.75" customHeight="1" thickBot="1">
      <c r="B9" s="124"/>
      <c r="C9" s="118"/>
      <c r="D9" s="120"/>
      <c r="E9" s="122"/>
      <c r="F9" s="128"/>
      <c r="G9" s="129"/>
      <c r="H9" s="130"/>
      <c r="I9" s="65" t="s">
        <v>41</v>
      </c>
      <c r="J9" s="31"/>
      <c r="K9" s="149"/>
      <c r="L9" s="24" t="s">
        <v>43</v>
      </c>
      <c r="M9" s="149"/>
      <c r="N9" s="24" t="s">
        <v>44</v>
      </c>
    </row>
    <row r="10" spans="2:14" s="2" customFormat="1" ht="33" customHeight="1">
      <c r="B10" s="84">
        <v>1</v>
      </c>
      <c r="C10" s="82" t="s">
        <v>54</v>
      </c>
      <c r="D10" s="83" t="s">
        <v>55</v>
      </c>
      <c r="E10" s="66"/>
      <c r="F10" s="59" t="s">
        <v>39</v>
      </c>
      <c r="G10" s="58"/>
      <c r="H10" s="60" t="s">
        <v>40</v>
      </c>
      <c r="I10" s="67">
        <f aca="true" t="shared" si="0" ref="I10:I17">_xlfn.IFERROR((1/G10)*5*E10,0)</f>
        <v>0</v>
      </c>
      <c r="J10" s="73"/>
      <c r="K10" s="56"/>
      <c r="L10" s="22">
        <f aca="true" t="shared" si="1" ref="L10:L17">K10*200</f>
        <v>0</v>
      </c>
      <c r="M10" s="56"/>
      <c r="N10" s="22">
        <f aca="true" t="shared" si="2" ref="N10:N17">M10*8000</f>
        <v>0</v>
      </c>
    </row>
    <row r="11" spans="2:14" s="81" customFormat="1" ht="33" customHeight="1">
      <c r="B11" s="79">
        <v>2</v>
      </c>
      <c r="C11" s="82" t="s">
        <v>56</v>
      </c>
      <c r="D11" s="83" t="s">
        <v>57</v>
      </c>
      <c r="E11" s="68"/>
      <c r="F11" s="69" t="s">
        <v>39</v>
      </c>
      <c r="G11" s="70"/>
      <c r="H11" s="71" t="s">
        <v>40</v>
      </c>
      <c r="I11" s="72">
        <f t="shared" si="0"/>
        <v>0</v>
      </c>
      <c r="J11" s="73"/>
      <c r="K11" s="56"/>
      <c r="L11" s="22">
        <f t="shared" si="1"/>
        <v>0</v>
      </c>
      <c r="M11" s="56"/>
      <c r="N11" s="22">
        <f t="shared" si="2"/>
        <v>0</v>
      </c>
    </row>
    <row r="12" spans="2:14" s="81" customFormat="1" ht="33" customHeight="1">
      <c r="B12" s="85">
        <v>3</v>
      </c>
      <c r="C12" s="86" t="s">
        <v>58</v>
      </c>
      <c r="D12" s="87" t="s">
        <v>59</v>
      </c>
      <c r="E12" s="88"/>
      <c r="F12" s="137"/>
      <c r="G12" s="138"/>
      <c r="H12" s="139"/>
      <c r="I12" s="89"/>
      <c r="J12" s="73"/>
      <c r="K12" s="88"/>
      <c r="L12" s="89"/>
      <c r="M12" s="88"/>
      <c r="N12" s="89"/>
    </row>
    <row r="13" spans="2:14" s="81" customFormat="1" ht="33" customHeight="1">
      <c r="B13" s="79">
        <v>4</v>
      </c>
      <c r="C13" s="82" t="s">
        <v>60</v>
      </c>
      <c r="D13" s="83" t="s">
        <v>61</v>
      </c>
      <c r="E13" s="68"/>
      <c r="F13" s="69" t="s">
        <v>39</v>
      </c>
      <c r="G13" s="70"/>
      <c r="H13" s="71" t="s">
        <v>40</v>
      </c>
      <c r="I13" s="72">
        <f t="shared" si="0"/>
        <v>0</v>
      </c>
      <c r="J13" s="73"/>
      <c r="K13" s="56"/>
      <c r="L13" s="22">
        <f t="shared" si="1"/>
        <v>0</v>
      </c>
      <c r="M13" s="56"/>
      <c r="N13" s="22">
        <f t="shared" si="2"/>
        <v>0</v>
      </c>
    </row>
    <row r="14" spans="2:14" s="81" customFormat="1" ht="33" customHeight="1">
      <c r="B14" s="79">
        <v>5</v>
      </c>
      <c r="C14" s="82" t="s">
        <v>62</v>
      </c>
      <c r="D14" s="83" t="s">
        <v>63</v>
      </c>
      <c r="E14" s="68"/>
      <c r="F14" s="69" t="s">
        <v>39</v>
      </c>
      <c r="G14" s="70"/>
      <c r="H14" s="71" t="s">
        <v>40</v>
      </c>
      <c r="I14" s="72">
        <f t="shared" si="0"/>
        <v>0</v>
      </c>
      <c r="J14" s="73"/>
      <c r="K14" s="56"/>
      <c r="L14" s="22">
        <f t="shared" si="1"/>
        <v>0</v>
      </c>
      <c r="M14" s="56"/>
      <c r="N14" s="22">
        <f t="shared" si="2"/>
        <v>0</v>
      </c>
    </row>
    <row r="15" spans="2:14" s="78" customFormat="1" ht="33" customHeight="1">
      <c r="B15" s="79">
        <v>6</v>
      </c>
      <c r="C15" s="82" t="s">
        <v>64</v>
      </c>
      <c r="D15" s="83" t="s">
        <v>65</v>
      </c>
      <c r="E15" s="68"/>
      <c r="F15" s="69" t="s">
        <v>39</v>
      </c>
      <c r="G15" s="70"/>
      <c r="H15" s="71" t="s">
        <v>40</v>
      </c>
      <c r="I15" s="72">
        <f t="shared" si="0"/>
        <v>0</v>
      </c>
      <c r="J15" s="73"/>
      <c r="K15" s="56"/>
      <c r="L15" s="22">
        <f t="shared" si="1"/>
        <v>0</v>
      </c>
      <c r="M15" s="56"/>
      <c r="N15" s="22">
        <f t="shared" si="2"/>
        <v>0</v>
      </c>
    </row>
    <row r="16" spans="2:14" s="78" customFormat="1" ht="33" customHeight="1">
      <c r="B16" s="85">
        <v>7</v>
      </c>
      <c r="C16" s="86" t="s">
        <v>66</v>
      </c>
      <c r="D16" s="87" t="s">
        <v>67</v>
      </c>
      <c r="E16" s="88"/>
      <c r="F16" s="137"/>
      <c r="G16" s="138"/>
      <c r="H16" s="139"/>
      <c r="I16" s="89"/>
      <c r="J16" s="73"/>
      <c r="K16" s="88"/>
      <c r="L16" s="89"/>
      <c r="M16" s="88"/>
      <c r="N16" s="89"/>
    </row>
    <row r="17" spans="2:14" s="78" customFormat="1" ht="33" customHeight="1">
      <c r="B17" s="79">
        <v>8</v>
      </c>
      <c r="C17" s="82" t="s">
        <v>68</v>
      </c>
      <c r="D17" s="83" t="s">
        <v>69</v>
      </c>
      <c r="E17" s="68"/>
      <c r="F17" s="69" t="s">
        <v>39</v>
      </c>
      <c r="G17" s="70"/>
      <c r="H17" s="71" t="s">
        <v>40</v>
      </c>
      <c r="I17" s="72">
        <f t="shared" si="0"/>
        <v>0</v>
      </c>
      <c r="J17" s="73"/>
      <c r="K17" s="56"/>
      <c r="L17" s="22">
        <f t="shared" si="1"/>
        <v>0</v>
      </c>
      <c r="M17" s="56"/>
      <c r="N17" s="22">
        <f t="shared" si="2"/>
        <v>0</v>
      </c>
    </row>
    <row r="18" spans="2:14" s="75" customFormat="1" ht="33" customHeight="1" thickBot="1">
      <c r="B18" s="85">
        <v>9</v>
      </c>
      <c r="C18" s="86" t="s">
        <v>70</v>
      </c>
      <c r="D18" s="87" t="s">
        <v>71</v>
      </c>
      <c r="E18" s="88"/>
      <c r="F18" s="137"/>
      <c r="G18" s="138"/>
      <c r="H18" s="139"/>
      <c r="I18" s="89"/>
      <c r="J18" s="73"/>
      <c r="K18" s="88"/>
      <c r="L18" s="89"/>
      <c r="M18" s="88"/>
      <c r="N18" s="89"/>
    </row>
    <row r="19" spans="2:14" s="2" customFormat="1" ht="30" customHeight="1" thickBot="1">
      <c r="B19" s="115" t="s">
        <v>31</v>
      </c>
      <c r="C19" s="116"/>
      <c r="D19" s="116"/>
      <c r="E19" s="19"/>
      <c r="F19" s="18"/>
      <c r="G19" s="18"/>
      <c r="H19" s="18"/>
      <c r="I19" s="23">
        <f>SUM(I10:I18)</f>
        <v>0</v>
      </c>
      <c r="J19" s="74"/>
      <c r="K19" s="17"/>
      <c r="L19" s="23">
        <f>SUM(L10:L18)</f>
        <v>0</v>
      </c>
      <c r="M19" s="17"/>
      <c r="N19" s="23">
        <f>SUM(N10:N18)</f>
        <v>0</v>
      </c>
    </row>
    <row r="20" spans="2:14" ht="15.75" thickBot="1">
      <c r="B20" s="2"/>
      <c r="C20" s="2"/>
      <c r="D20" s="2"/>
      <c r="E20" s="2"/>
      <c r="F20" s="2"/>
      <c r="G20" s="57"/>
      <c r="H20" s="57"/>
      <c r="I20" s="21" t="s">
        <v>21</v>
      </c>
      <c r="J20" s="32"/>
      <c r="L20" s="21" t="s">
        <v>21</v>
      </c>
      <c r="M20" s="63"/>
      <c r="N20" s="21" t="s">
        <v>21</v>
      </c>
    </row>
    <row r="21" spans="2:14" ht="15.75" thickBot="1">
      <c r="B21" s="2"/>
      <c r="C21" s="2"/>
      <c r="D21" s="2"/>
      <c r="E21" s="2"/>
      <c r="F21" s="2"/>
      <c r="G21" s="57"/>
      <c r="H21" s="57"/>
      <c r="I21" s="27"/>
      <c r="J21" s="27"/>
      <c r="K21" s="2"/>
      <c r="L21" s="27"/>
      <c r="M21" s="2"/>
      <c r="N21" s="27"/>
    </row>
    <row r="22" spans="2:12" s="2" customFormat="1" ht="41.25" customHeight="1" thickBot="1">
      <c r="B22" s="112" t="s">
        <v>52</v>
      </c>
      <c r="C22" s="113"/>
      <c r="D22" s="113"/>
      <c r="E22" s="113"/>
      <c r="F22" s="113"/>
      <c r="G22" s="113"/>
      <c r="H22" s="114"/>
      <c r="I22" s="34">
        <f>I19+L19+N19</f>
        <v>0</v>
      </c>
      <c r="J22" s="36"/>
      <c r="K22" s="35" t="s">
        <v>27</v>
      </c>
      <c r="L22" s="4"/>
    </row>
    <row r="23" spans="7:12" s="2" customFormat="1" ht="30.6" customHeight="1">
      <c r="G23" s="57"/>
      <c r="H23" s="57"/>
      <c r="L23" s="4"/>
    </row>
    <row r="24" spans="2:14" s="2" customFormat="1" ht="18" customHeight="1">
      <c r="B24" s="16"/>
      <c r="C24" s="1"/>
      <c r="D24" s="1"/>
      <c r="E24" s="1"/>
      <c r="F24" s="1"/>
      <c r="G24" s="1"/>
      <c r="H24" s="1"/>
      <c r="I24" s="1"/>
      <c r="J24" s="1"/>
      <c r="K24" s="1"/>
      <c r="L24" s="5"/>
      <c r="M24" s="1"/>
      <c r="N24" s="1"/>
    </row>
    <row r="25" spans="2:14" s="2" customFormat="1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5"/>
      <c r="M25" s="1"/>
      <c r="N25" s="1"/>
    </row>
    <row r="26" ht="18" customHeight="1"/>
  </sheetData>
  <sheetProtection algorithmName="SHA-512" hashValue="x3nw84N4dwE/Ws82tlwccNTNAZCC2QY2w5S5cAt7EQ0nqEq0iSXD8JPd/zgRa6hamGh3sijsKbtPhLNCrqN25g==" saltValue="3uxGAVia15n1g63HTRT/GA==" spinCount="100000" sheet="1" formatColumns="0" formatRows="0"/>
  <mergeCells count="27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22:H22"/>
    <mergeCell ref="B4:C4"/>
    <mergeCell ref="B19:D19"/>
    <mergeCell ref="C8:C9"/>
    <mergeCell ref="D8:D9"/>
    <mergeCell ref="E8:E9"/>
    <mergeCell ref="B8:B9"/>
    <mergeCell ref="F8:H9"/>
    <mergeCell ref="E7:I7"/>
    <mergeCell ref="B7:D7"/>
    <mergeCell ref="F12:H12"/>
    <mergeCell ref="F16:H16"/>
    <mergeCell ref="F18:H18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2021-03-23T16:12:42Z</dcterms:modified>
  <cp:category/>
  <cp:version/>
  <cp:contentType/>
  <cp:contentStatus/>
</cp:coreProperties>
</file>