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1"/>
  <workbookPr codeName="ThisWorkbook"/>
  <bookViews>
    <workbookView xWindow="0" yWindow="0" windowWidth="7485" windowHeight="2955" activeTab="1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dodávek'!$B$1:$K$14</definedName>
    <definedName name="_xlnm.Print_Area" localSheetId="2">'B - servisní práce'!$B$1:$N$21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<sst xmlns="http://schemas.openxmlformats.org/spreadsheetml/2006/main" count="93" uniqueCount="62">
  <si>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</si>
  <si>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</si>
  <si>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</si>
  <si>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</si>
  <si>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</si>
  <si>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</si>
  <si>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</si>
  <si>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</si>
  <si>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</si>
  <si>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</si>
  <si>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</si>
  <si>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</si>
  <si>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</si>
  <si>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</si>
  <si>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</si>
  <si>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</si>
  <si>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</si>
  <si>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</si>
  <si>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</si>
  <si>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</si>
  <si>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</si>
  <si>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</si>
  <si>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</si>
  <si>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</si>
  <si>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</si>
  <si>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</si>
  <si>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</si>
  <si>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</si>
  <si>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</si>
  <si>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</si>
  <si>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</si>
  <si>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</si>
  <si>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</si>
  <si>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</si>
  <si>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</si>
  <si>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</si>
  <si>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</si>
  <si>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</si>
  <si>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</si>
  <si>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</si>
  <si>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</si>
  <si>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</si>
  <si>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</si>
  <si>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</si>
  <si>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</si>
  <si>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</si>
  <si>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</si>
  <si>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</si>
  <si>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</si>
  <si>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</si>
  <si>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</si>
  <si>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stanice diagnostická</t>
  </si>
  <si>
    <t>T-6690</t>
  </si>
  <si>
    <t>věšák na RTG zástěry</t>
  </si>
  <si>
    <t>T-6695</t>
  </si>
  <si>
    <t>RTG zástěra</t>
  </si>
  <si>
    <t>T-0190a</t>
  </si>
  <si>
    <t>T-0190b</t>
  </si>
  <si>
    <t>stanice pracovní</t>
  </si>
  <si>
    <t>Roční náklady na pravidelnou bezpečnostní technickou kontrolu (BTK) za 1 ks</t>
  </si>
  <si>
    <t>Diagnostické a pracovní stanice pro Oblastní nemocnici Náchod</t>
  </si>
  <si>
    <t>Uvedené ceny obsahují veškeré náklady dodavatele nezbytné pro řádnou a včasnou realizaci předmětu plnění včetně nákladů souvisejících.
Ceny budou konstantní po celou dobu platnosti smluv.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</si>
</sst>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68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thin"/>
      <top/>
      <bottom style="medium"/>
      <diagonal style="thin"/>
    </border>
    <border diagonalUp="1">
      <left style="thin"/>
      <right style="medium"/>
      <top/>
      <bottom style="medium"/>
      <diagonal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4" fontId="7" fillId="4" borderId="5" xfId="0" applyNumberFormat="1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7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4" fontId="7" fillId="4" borderId="9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vertical="center"/>
    </xf>
    <xf numFmtId="4" fontId="9" fillId="6" borderId="12" xfId="0" applyNumberFormat="1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5" borderId="1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4" fontId="13" fillId="5" borderId="8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4" fontId="3" fillId="2" borderId="16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4" fontId="10" fillId="2" borderId="21" xfId="0" applyNumberFormat="1" applyFont="1" applyFill="1" applyBorder="1" applyAlignment="1">
      <alignment vertical="center"/>
    </xf>
    <xf numFmtId="4" fontId="3" fillId="2" borderId="19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9" xfId="0" applyNumberFormat="1" applyFont="1" applyFill="1" applyBorder="1" applyAlignment="1">
      <alignment horizontal="right" vertical="center"/>
    </xf>
    <xf numFmtId="4" fontId="10" fillId="4" borderId="21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3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4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13" fillId="5" borderId="8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6" borderId="27" xfId="0" applyFont="1" applyFill="1" applyBorder="1" applyAlignment="1">
      <alignment horizontal="center" wrapText="1"/>
    </xf>
    <xf numFmtId="4" fontId="5" fillId="7" borderId="28" xfId="0" applyNumberFormat="1" applyFont="1" applyFill="1" applyBorder="1" applyAlignment="1" applyProtection="1">
      <alignment horizontal="right" vertical="center"/>
      <protection locked="0"/>
    </xf>
    <xf numFmtId="2" fontId="5" fillId="7" borderId="4" xfId="0" applyNumberFormat="1" applyFont="1" applyFill="1" applyBorder="1" applyAlignment="1" applyProtection="1">
      <alignment horizontal="right" vertical="center" wrapText="1"/>
      <protection/>
    </xf>
    <xf numFmtId="2" fontId="5" fillId="7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5" xfId="0" applyNumberFormat="1" applyFont="1" applyFill="1" applyBorder="1" applyAlignment="1" applyProtection="1">
      <alignment horizontal="left" vertical="center" wrapText="1"/>
      <protection/>
    </xf>
    <xf numFmtId="4" fontId="5" fillId="2" borderId="29" xfId="0" applyNumberFormat="1" applyFont="1" applyFill="1" applyBorder="1" applyAlignment="1">
      <alignment vertical="center"/>
    </xf>
    <xf numFmtId="4" fontId="5" fillId="2" borderId="14" xfId="0" applyNumberFormat="1" applyFont="1" applyFill="1" applyBorder="1" applyAlignment="1">
      <alignment vertical="center"/>
    </xf>
    <xf numFmtId="4" fontId="9" fillId="2" borderId="14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left" vertical="center"/>
    </xf>
    <xf numFmtId="0" fontId="5" fillId="8" borderId="2" xfId="0" applyFont="1" applyFill="1" applyBorder="1" applyAlignment="1">
      <alignment vertical="center"/>
    </xf>
    <xf numFmtId="4" fontId="5" fillId="8" borderId="30" xfId="0" applyNumberFormat="1" applyFont="1" applyFill="1" applyBorder="1" applyAlignment="1" applyProtection="1">
      <alignment horizontal="right" vertical="center"/>
      <protection locked="0"/>
    </xf>
    <xf numFmtId="4" fontId="5" fillId="8" borderId="31" xfId="0" applyNumberFormat="1" applyFont="1" applyFill="1" applyBorder="1" applyAlignment="1">
      <alignment vertical="center"/>
    </xf>
    <xf numFmtId="4" fontId="5" fillId="8" borderId="32" xfId="0" applyNumberFormat="1" applyFont="1" applyFill="1" applyBorder="1" applyAlignment="1" applyProtection="1">
      <alignment horizontal="right" vertical="center"/>
      <protection locked="0"/>
    </xf>
    <xf numFmtId="4" fontId="5" fillId="8" borderId="33" xfId="0" applyNumberFormat="1" applyFont="1" applyFill="1" applyBorder="1" applyAlignment="1">
      <alignment vertical="center"/>
    </xf>
    <xf numFmtId="4" fontId="5" fillId="8" borderId="34" xfId="0" applyNumberFormat="1" applyFont="1" applyFill="1" applyBorder="1" applyAlignment="1" applyProtection="1">
      <alignment horizontal="right" vertical="center"/>
      <protection locked="0"/>
    </xf>
    <xf numFmtId="4" fontId="5" fillId="8" borderId="35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8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0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9" fillId="4" borderId="50" xfId="0" applyFont="1" applyFill="1" applyBorder="1" applyAlignment="1">
      <alignment horizontal="justify" vertical="center" wrapText="1"/>
    </xf>
    <xf numFmtId="0" fontId="9" fillId="4" borderId="51" xfId="0" applyFont="1" applyFill="1" applyBorder="1" applyAlignment="1">
      <alignment horizontal="justify" vertic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57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8" xfId="0" applyFont="1" applyFill="1" applyBorder="1" applyAlignment="1">
      <alignment horizontal="left" vertical="center"/>
    </xf>
    <xf numFmtId="0" fontId="4" fillId="3" borderId="52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wrapText="1"/>
    </xf>
    <xf numFmtId="0" fontId="4" fillId="3" borderId="60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1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justify" vertical="center" wrapText="1"/>
    </xf>
    <xf numFmtId="2" fontId="5" fillId="8" borderId="62" xfId="0" applyNumberFormat="1" applyFont="1" applyFill="1" applyBorder="1" applyAlignment="1" applyProtection="1">
      <alignment horizontal="center" vertical="center" wrapText="1"/>
      <protection/>
    </xf>
    <xf numFmtId="2" fontId="5" fillId="8" borderId="63" xfId="0" applyNumberFormat="1" applyFont="1" applyFill="1" applyBorder="1" applyAlignment="1" applyProtection="1">
      <alignment horizontal="center" vertical="center" wrapText="1"/>
      <protection/>
    </xf>
    <xf numFmtId="2" fontId="5" fillId="8" borderId="64" xfId="0" applyNumberFormat="1" applyFont="1" applyFill="1" applyBorder="1" applyAlignment="1" applyProtection="1">
      <alignment horizontal="center" vertical="center" wrapText="1"/>
      <protection/>
    </xf>
    <xf numFmtId="2" fontId="5" fillId="8" borderId="65" xfId="0" applyNumberFormat="1" applyFont="1" applyFill="1" applyBorder="1" applyAlignment="1" applyProtection="1">
      <alignment horizontal="center" vertical="center" wrapText="1"/>
      <protection/>
    </xf>
    <xf numFmtId="2" fontId="5" fillId="8" borderId="66" xfId="0" applyNumberFormat="1" applyFont="1" applyFill="1" applyBorder="1" applyAlignment="1" applyProtection="1">
      <alignment horizontal="center" vertical="center" wrapText="1"/>
      <protection/>
    </xf>
    <xf numFmtId="2" fontId="5" fillId="8" borderId="6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workbookViewId="0" topLeftCell="A1">
      <selection activeCell="D16" sqref="D16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9" t="s">
        <v>29</v>
      </c>
      <c r="C1" s="89"/>
      <c r="D1" s="89"/>
      <c r="E1" s="89"/>
      <c r="F1" s="89"/>
      <c r="G1" s="89"/>
      <c r="H1" s="89"/>
    </row>
    <row r="2" spans="2:8" s="2" customFormat="1" ht="30" customHeight="1">
      <c r="B2" s="88" t="s">
        <v>4</v>
      </c>
      <c r="C2" s="88"/>
      <c r="D2" s="90" t="s">
        <v>60</v>
      </c>
      <c r="E2" s="90"/>
      <c r="F2" s="90"/>
      <c r="G2" s="90"/>
      <c r="H2" s="90"/>
    </row>
    <row r="3" spans="2:8" s="2" customFormat="1" ht="15">
      <c r="B3" s="88" t="s">
        <v>0</v>
      </c>
      <c r="C3" s="88"/>
      <c r="D3" s="91" t="s">
        <v>1</v>
      </c>
      <c r="E3" s="91"/>
      <c r="F3" s="91"/>
      <c r="G3" s="91"/>
      <c r="H3" s="91"/>
    </row>
    <row r="4" spans="2:8" s="2" customFormat="1" ht="15">
      <c r="B4" s="88" t="s">
        <v>25</v>
      </c>
      <c r="C4" s="88"/>
      <c r="D4" s="56"/>
      <c r="E4" s="57" t="s">
        <v>7</v>
      </c>
      <c r="F4" s="57" t="s">
        <v>8</v>
      </c>
      <c r="G4" s="28" t="s">
        <v>5</v>
      </c>
      <c r="H4" s="58"/>
    </row>
    <row r="5" spans="2:8" s="2" customFormat="1" ht="24" customHeight="1">
      <c r="B5" s="45"/>
      <c r="C5" s="45"/>
      <c r="D5" s="45"/>
      <c r="G5" s="45"/>
      <c r="H5" s="45"/>
    </row>
    <row r="6" spans="2:8" s="2" customFormat="1" ht="21" customHeight="1">
      <c r="B6" s="50"/>
      <c r="C6" s="50"/>
      <c r="D6" s="50"/>
      <c r="E6" s="51" t="s">
        <v>37</v>
      </c>
      <c r="F6" s="51" t="s">
        <v>38</v>
      </c>
      <c r="G6" s="23"/>
      <c r="H6" s="23"/>
    </row>
    <row r="7" spans="2:8" s="2" customFormat="1" ht="21" customHeight="1">
      <c r="B7" s="96" t="s">
        <v>30</v>
      </c>
      <c r="C7" s="97"/>
      <c r="D7" s="98"/>
      <c r="E7" s="48">
        <f>'A - soupis dodávek'!H11</f>
        <v>0</v>
      </c>
      <c r="F7" s="54">
        <f>'A - soupis dodávek'!K11</f>
        <v>0</v>
      </c>
      <c r="G7" s="52"/>
      <c r="H7" s="53"/>
    </row>
    <row r="8" spans="2:8" s="2" customFormat="1" ht="21" customHeight="1">
      <c r="B8" s="96" t="s">
        <v>31</v>
      </c>
      <c r="C8" s="97"/>
      <c r="D8" s="98"/>
      <c r="E8" s="48">
        <f>'B - servisní práce'!I17</f>
        <v>0</v>
      </c>
      <c r="F8" s="54">
        <f>E8*1.21</f>
        <v>0</v>
      </c>
      <c r="G8" s="52"/>
      <c r="H8" s="53"/>
    </row>
    <row r="9" spans="2:8" s="2" customFormat="1" ht="21" customHeight="1">
      <c r="B9" s="47"/>
      <c r="C9" s="99" t="s">
        <v>36</v>
      </c>
      <c r="D9" s="100"/>
      <c r="E9" s="49">
        <f>'B - servisní práce'!I14</f>
        <v>0</v>
      </c>
      <c r="F9" s="49">
        <f aca="true" t="shared" si="0" ref="F9:F11">E9*1.21</f>
        <v>0</v>
      </c>
      <c r="G9" s="52"/>
      <c r="H9" s="53"/>
    </row>
    <row r="10" spans="2:8" s="2" customFormat="1" ht="21" customHeight="1">
      <c r="B10" s="46"/>
      <c r="C10" s="101" t="s">
        <v>47</v>
      </c>
      <c r="D10" s="102"/>
      <c r="E10" s="49">
        <f>'B - servisní práce'!L14</f>
        <v>0</v>
      </c>
      <c r="F10" s="49">
        <f t="shared" si="0"/>
        <v>0</v>
      </c>
      <c r="G10" s="52"/>
      <c r="H10" s="53"/>
    </row>
    <row r="11" spans="2:8" s="2" customFormat="1" ht="21" customHeight="1">
      <c r="B11" s="46"/>
      <c r="C11" s="101" t="s">
        <v>48</v>
      </c>
      <c r="D11" s="102"/>
      <c r="E11" s="49">
        <f>'B - servisní práce'!N14</f>
        <v>0</v>
      </c>
      <c r="F11" s="49">
        <f t="shared" si="0"/>
        <v>0</v>
      </c>
      <c r="G11" s="52"/>
      <c r="H11" s="53"/>
    </row>
    <row r="12" spans="2:8" s="2" customFormat="1" ht="36" customHeight="1">
      <c r="B12" s="92" t="s">
        <v>39</v>
      </c>
      <c r="C12" s="93"/>
      <c r="D12" s="94"/>
      <c r="E12" s="55">
        <f>E7+E8</f>
        <v>0</v>
      </c>
      <c r="F12" s="55">
        <f>F7+F8</f>
        <v>0</v>
      </c>
      <c r="G12" s="52"/>
      <c r="H12" s="53"/>
    </row>
    <row r="13" spans="2:8" ht="30.6" customHeight="1">
      <c r="B13" s="2"/>
      <c r="C13" s="95"/>
      <c r="D13" s="95"/>
      <c r="E13" s="2"/>
      <c r="F13" s="4"/>
      <c r="G13" s="2"/>
      <c r="H13" s="2"/>
    </row>
    <row r="14" spans="2:8" ht="15">
      <c r="B14" s="2"/>
      <c r="C14" s="95"/>
      <c r="D14" s="95"/>
      <c r="E14" s="2"/>
      <c r="F14" s="4"/>
      <c r="G14" s="2"/>
      <c r="H14" s="2"/>
    </row>
  </sheetData>
  <sheetProtection algorithmName="SHA-512" hashValue="GPJbtP5/VCLzXbDqLro/rOVhxMDLmSVo+Vyp9yOPGG//Gg1Iqoz1wR+saiVQ5CHaLy35FETn8XgrBmgo/ohpJA==" saltValue="3QKl4xgOjHmupsEcgqqIow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1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tabSelected="1" workbookViewId="0" topLeftCell="A1">
      <selection activeCell="B14" sqref="B14:K14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28.574218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9" t="s">
        <v>20</v>
      </c>
      <c r="C1" s="89"/>
      <c r="D1" s="89"/>
      <c r="E1" s="89"/>
      <c r="F1" s="89"/>
      <c r="G1" s="89"/>
      <c r="H1" s="89"/>
      <c r="I1" s="89"/>
      <c r="J1" s="89"/>
      <c r="K1" s="89"/>
    </row>
    <row r="2" spans="2:11" ht="30" customHeight="1">
      <c r="B2" s="88" t="s">
        <v>4</v>
      </c>
      <c r="C2" s="88"/>
      <c r="D2" s="90" t="str">
        <f>'Souhrnný list'!D2:H2</f>
        <v>Diagnostické a pracovní stanice pro Oblastní nemocnici Náchod</v>
      </c>
      <c r="E2" s="90"/>
      <c r="F2" s="90"/>
      <c r="G2" s="90"/>
      <c r="H2" s="90"/>
      <c r="I2" s="90"/>
      <c r="J2" s="90"/>
      <c r="K2" s="90"/>
    </row>
    <row r="3" spans="2:11" ht="15">
      <c r="B3" s="88" t="s">
        <v>0</v>
      </c>
      <c r="C3" s="88"/>
      <c r="D3" s="91" t="s">
        <v>1</v>
      </c>
      <c r="E3" s="91"/>
      <c r="F3" s="91"/>
      <c r="G3" s="91"/>
      <c r="H3" s="91"/>
      <c r="I3" s="91"/>
      <c r="J3" s="91"/>
      <c r="K3" s="91"/>
    </row>
    <row r="4" spans="2:11" ht="15">
      <c r="B4" s="88" t="s">
        <v>25</v>
      </c>
      <c r="C4" s="88"/>
      <c r="D4" s="43">
        <f>'Souhrnný list'!D4</f>
        <v>0</v>
      </c>
      <c r="E4" s="104" t="str">
        <f>'Souhrnný list'!E4</f>
        <v>IČO:</v>
      </c>
      <c r="F4" s="105"/>
      <c r="G4" s="104" t="str">
        <f>'Souhrnný list'!F4</f>
        <v>DIČ:</v>
      </c>
      <c r="H4" s="105"/>
      <c r="I4" s="106"/>
      <c r="J4" s="3" t="s">
        <v>5</v>
      </c>
      <c r="K4" s="44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7"/>
      <c r="J6" s="6" t="s">
        <v>14</v>
      </c>
      <c r="K6" s="6" t="s">
        <v>18</v>
      </c>
    </row>
    <row r="7" spans="1:12" ht="30" customHeight="1">
      <c r="A7" s="75"/>
      <c r="B7" s="10">
        <v>1</v>
      </c>
      <c r="C7" s="8" t="s">
        <v>56</v>
      </c>
      <c r="D7" s="9" t="s">
        <v>51</v>
      </c>
      <c r="E7" s="10" t="s">
        <v>10</v>
      </c>
      <c r="F7" s="11">
        <v>1</v>
      </c>
      <c r="G7" s="59"/>
      <c r="H7" s="12">
        <f aca="true" t="shared" si="0" ref="H7">F7*G7</f>
        <v>0</v>
      </c>
      <c r="I7" s="18"/>
      <c r="J7" s="59">
        <v>24</v>
      </c>
      <c r="K7" s="12">
        <f aca="true" t="shared" si="1" ref="K7">H7*((100+J7)/100)</f>
        <v>0</v>
      </c>
      <c r="L7" s="75"/>
    </row>
    <row r="8" spans="1:12" ht="30" customHeight="1">
      <c r="A8" s="76"/>
      <c r="B8" s="10">
        <v>2</v>
      </c>
      <c r="C8" s="8" t="s">
        <v>57</v>
      </c>
      <c r="D8" s="9" t="s">
        <v>58</v>
      </c>
      <c r="E8" s="10" t="s">
        <v>10</v>
      </c>
      <c r="F8" s="11">
        <v>3</v>
      </c>
      <c r="G8" s="59"/>
      <c r="H8" s="12">
        <f aca="true" t="shared" si="2" ref="H8">F8*G8</f>
        <v>0</v>
      </c>
      <c r="I8" s="18"/>
      <c r="J8" s="59">
        <v>24</v>
      </c>
      <c r="K8" s="12">
        <f aca="true" t="shared" si="3" ref="K8">H8*((100+J8)/100)</f>
        <v>0</v>
      </c>
      <c r="L8" s="76"/>
    </row>
    <row r="9" spans="1:12" ht="30" customHeight="1">
      <c r="A9" s="66"/>
      <c r="B9" s="10">
        <v>3</v>
      </c>
      <c r="C9" s="8" t="s">
        <v>52</v>
      </c>
      <c r="D9" s="9" t="s">
        <v>53</v>
      </c>
      <c r="E9" s="10" t="s">
        <v>10</v>
      </c>
      <c r="F9" s="11">
        <v>5</v>
      </c>
      <c r="G9" s="59"/>
      <c r="H9" s="12">
        <f aca="true" t="shared" si="4" ref="H9">F9*G9</f>
        <v>0</v>
      </c>
      <c r="I9" s="18"/>
      <c r="J9" s="59">
        <v>21</v>
      </c>
      <c r="K9" s="12">
        <f aca="true" t="shared" si="5" ref="K9">H9*((100+J9)/100)</f>
        <v>0</v>
      </c>
      <c r="L9" s="66"/>
    </row>
    <row r="10" spans="1:12" ht="30" customHeight="1">
      <c r="A10" s="66"/>
      <c r="B10" s="10">
        <v>4</v>
      </c>
      <c r="C10" s="8" t="s">
        <v>54</v>
      </c>
      <c r="D10" s="9" t="s">
        <v>55</v>
      </c>
      <c r="E10" s="10" t="s">
        <v>10</v>
      </c>
      <c r="F10" s="11">
        <v>20</v>
      </c>
      <c r="G10" s="59"/>
      <c r="H10" s="12">
        <f>F10*G10</f>
        <v>0</v>
      </c>
      <c r="I10" s="18"/>
      <c r="J10" s="59">
        <v>21</v>
      </c>
      <c r="K10" s="12">
        <f>H10*((100+J10)/100)</f>
        <v>0</v>
      </c>
      <c r="L10" s="66"/>
    </row>
    <row r="11" spans="2:11" ht="30" customHeight="1">
      <c r="B11" s="86" t="s">
        <v>15</v>
      </c>
      <c r="C11" s="87"/>
      <c r="D11" s="87"/>
      <c r="E11" s="13"/>
      <c r="F11" s="13"/>
      <c r="G11" s="14" t="s">
        <v>16</v>
      </c>
      <c r="H11" s="15">
        <f>SUM(H7:H10)</f>
        <v>0</v>
      </c>
      <c r="I11" s="16"/>
      <c r="J11" s="14" t="s">
        <v>17</v>
      </c>
      <c r="K11" s="15">
        <f>SUM(K7:K10)</f>
        <v>0</v>
      </c>
    </row>
    <row r="12" spans="2:11" ht="15">
      <c r="B12" s="2"/>
      <c r="C12" s="2"/>
      <c r="D12" s="2"/>
      <c r="E12" s="2"/>
      <c r="F12" s="2"/>
      <c r="G12" s="4"/>
      <c r="H12" s="2"/>
      <c r="I12" s="2"/>
      <c r="J12" s="2"/>
      <c r="K12" s="2"/>
    </row>
    <row r="13" spans="2:11" ht="18" customHeight="1">
      <c r="B13" s="2" t="s">
        <v>19</v>
      </c>
      <c r="C13" s="2"/>
      <c r="D13" s="2"/>
      <c r="E13" s="2"/>
      <c r="F13" s="2"/>
      <c r="G13" s="4"/>
      <c r="H13" s="2"/>
      <c r="I13" s="2"/>
      <c r="J13" s="2"/>
      <c r="K13" s="2"/>
    </row>
    <row r="14" spans="2:11" ht="31.5" customHeight="1">
      <c r="B14" s="103" t="s">
        <v>61</v>
      </c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11" ht="30" customHeight="1">
      <c r="B15" s="2"/>
      <c r="C15" s="2"/>
      <c r="D15" s="2"/>
      <c r="E15" s="2"/>
      <c r="F15" s="2"/>
      <c r="G15" s="4"/>
      <c r="H15" s="2"/>
      <c r="I15" s="2"/>
      <c r="J15" s="2"/>
      <c r="K15" s="2"/>
    </row>
  </sheetData>
  <sheetProtection algorithmName="SHA-512" hashValue="BKkPJ5ZI5Q1fuBDLD/kHdChpicTT26ejEc/2+m1UQDgGUUJ09LFrMKEJxFBT8blgFy7RqcTnDEGHSR+SMwoH7Q==" saltValue="YsZ4k3E/OABZf6MJnXgLXw==" spinCount="100000" sheet="1" formatColumns="0" formatRows="0"/>
  <mergeCells count="9">
    <mergeCell ref="B14:K14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4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"/>
  <sheetViews>
    <sheetView workbookViewId="0" topLeftCell="A1">
      <selection activeCell="D2" sqref="D2:N2"/>
    </sheetView>
  </sheetViews>
  <sheetFormatPr defaultColWidth="8.8515625" defaultRowHeight="15"/>
  <cols>
    <col min="1" max="1" width="2.8515625" style="2" customWidth="1"/>
    <col min="2" max="2" width="6.57421875" style="1" customWidth="1"/>
    <col min="3" max="3" width="10.00390625" style="1" customWidth="1"/>
    <col min="4" max="4" width="26.8515625" style="1" customWidth="1"/>
    <col min="5" max="5" width="14.421875" style="1" customWidth="1"/>
    <col min="6" max="7" width="5.00390625" style="1" bestFit="1" customWidth="1"/>
    <col min="8" max="8" width="6.421875" style="1" customWidth="1"/>
    <col min="9" max="9" width="19.140625" style="1" customWidth="1"/>
    <col min="10" max="10" width="1.1484375" style="1" customWidth="1"/>
    <col min="11" max="11" width="14.421875" style="1" customWidth="1"/>
    <col min="12" max="12" width="19.140625" style="5" customWidth="1"/>
    <col min="13" max="13" width="14.421875" style="1" customWidth="1"/>
    <col min="14" max="14" width="19.140625" style="1" customWidth="1"/>
    <col min="15" max="15" width="17.8515625" style="2" customWidth="1"/>
    <col min="16" max="16384" width="8.8515625" style="1" customWidth="1"/>
  </cols>
  <sheetData>
    <row r="1" spans="2:14" ht="45" customHeight="1">
      <c r="B1" s="89" t="s">
        <v>26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14" ht="30" customHeight="1">
      <c r="B2" s="88" t="s">
        <v>4</v>
      </c>
      <c r="C2" s="88"/>
      <c r="D2" s="111" t="str">
        <f>'Souhrnný list'!D2:H2</f>
        <v>Diagnostické a pracovní stanice pro Oblastní nemocnici Náchod</v>
      </c>
      <c r="E2" s="112"/>
      <c r="F2" s="112"/>
      <c r="G2" s="112"/>
      <c r="H2" s="112"/>
      <c r="I2" s="112"/>
      <c r="J2" s="112"/>
      <c r="K2" s="112"/>
      <c r="L2" s="112"/>
      <c r="M2" s="112"/>
      <c r="N2" s="113"/>
    </row>
    <row r="3" spans="2:14" ht="15">
      <c r="B3" s="88" t="s">
        <v>0</v>
      </c>
      <c r="C3" s="88"/>
      <c r="D3" s="114" t="s">
        <v>1</v>
      </c>
      <c r="E3" s="115"/>
      <c r="F3" s="115"/>
      <c r="G3" s="115"/>
      <c r="H3" s="115"/>
      <c r="I3" s="115"/>
      <c r="J3" s="115"/>
      <c r="K3" s="115"/>
      <c r="L3" s="115"/>
      <c r="M3" s="115"/>
      <c r="N3" s="116"/>
    </row>
    <row r="4" spans="2:14" ht="15">
      <c r="B4" s="88" t="s">
        <v>25</v>
      </c>
      <c r="C4" s="88"/>
      <c r="D4" s="41">
        <f>'Souhrnný list'!D4</f>
        <v>0</v>
      </c>
      <c r="E4" s="63" t="str">
        <f>'Souhrnný list'!E4</f>
        <v>IČO:</v>
      </c>
      <c r="F4" s="117" t="str">
        <f>'Souhrnný list'!F4</f>
        <v>DIČ:</v>
      </c>
      <c r="G4" s="119"/>
      <c r="H4" s="119"/>
      <c r="I4" s="119"/>
      <c r="J4" s="64"/>
      <c r="K4" s="37" t="s">
        <v>5</v>
      </c>
      <c r="L4" s="42">
        <f>'Souhrnný list'!H4</f>
        <v>0</v>
      </c>
      <c r="M4" s="117"/>
      <c r="N4" s="118"/>
    </row>
    <row r="5" spans="2:14" ht="14.45" customHeight="1" thickBot="1">
      <c r="B5" s="2"/>
      <c r="C5" s="2"/>
      <c r="D5" s="2"/>
      <c r="E5" s="2"/>
      <c r="F5" s="2"/>
      <c r="G5" s="61"/>
      <c r="H5" s="61"/>
      <c r="I5" s="2"/>
      <c r="J5" s="2"/>
      <c r="K5" s="2"/>
      <c r="L5" s="4"/>
      <c r="M5" s="2"/>
      <c r="N5" s="2"/>
    </row>
    <row r="6" spans="2:14" s="2" customFormat="1" ht="30" customHeight="1">
      <c r="B6" s="29"/>
      <c r="E6" s="124" t="s">
        <v>59</v>
      </c>
      <c r="F6" s="126"/>
      <c r="G6" s="126"/>
      <c r="H6" s="126"/>
      <c r="I6" s="125"/>
      <c r="J6" s="32"/>
      <c r="K6" s="124" t="s">
        <v>33</v>
      </c>
      <c r="L6" s="125"/>
      <c r="M6" s="124" t="s">
        <v>34</v>
      </c>
      <c r="N6" s="125"/>
    </row>
    <row r="7" spans="2:14" s="2" customFormat="1" ht="45" customHeight="1">
      <c r="B7" s="127" t="s">
        <v>35</v>
      </c>
      <c r="C7" s="127"/>
      <c r="D7" s="128"/>
      <c r="E7" s="120" t="s">
        <v>49</v>
      </c>
      <c r="F7" s="138"/>
      <c r="G7" s="138"/>
      <c r="H7" s="138"/>
      <c r="I7" s="121"/>
      <c r="J7" s="33"/>
      <c r="K7" s="120" t="s">
        <v>22</v>
      </c>
      <c r="L7" s="121"/>
      <c r="M7" s="120" t="s">
        <v>50</v>
      </c>
      <c r="N7" s="121"/>
    </row>
    <row r="8" spans="2:14" s="2" customFormat="1" ht="18.75" customHeight="1">
      <c r="B8" s="131" t="s">
        <v>2</v>
      </c>
      <c r="C8" s="109" t="s">
        <v>3</v>
      </c>
      <c r="D8" s="110" t="s">
        <v>6</v>
      </c>
      <c r="E8" s="122" t="s">
        <v>44</v>
      </c>
      <c r="F8" s="132" t="s">
        <v>40</v>
      </c>
      <c r="G8" s="133"/>
      <c r="H8" s="134"/>
      <c r="I8" s="30" t="s">
        <v>21</v>
      </c>
      <c r="J8" s="34"/>
      <c r="K8" s="122" t="s">
        <v>23</v>
      </c>
      <c r="L8" s="30" t="s">
        <v>21</v>
      </c>
      <c r="M8" s="122" t="s">
        <v>24</v>
      </c>
      <c r="N8" s="30" t="s">
        <v>21</v>
      </c>
    </row>
    <row r="9" spans="2:14" s="2" customFormat="1" ht="66" customHeight="1" thickBot="1">
      <c r="B9" s="131"/>
      <c r="C9" s="109"/>
      <c r="D9" s="110"/>
      <c r="E9" s="122"/>
      <c r="F9" s="135"/>
      <c r="G9" s="136"/>
      <c r="H9" s="137"/>
      <c r="I9" s="67" t="s">
        <v>43</v>
      </c>
      <c r="J9" s="35"/>
      <c r="K9" s="123"/>
      <c r="L9" s="27" t="s">
        <v>45</v>
      </c>
      <c r="M9" s="123"/>
      <c r="N9" s="27" t="s">
        <v>46</v>
      </c>
    </row>
    <row r="10" spans="2:14" s="66" customFormat="1" ht="30" customHeight="1">
      <c r="B10" s="10">
        <v>1</v>
      </c>
      <c r="C10" s="8" t="s">
        <v>56</v>
      </c>
      <c r="D10" s="9" t="s">
        <v>51</v>
      </c>
      <c r="E10" s="68"/>
      <c r="F10" s="69" t="s">
        <v>41</v>
      </c>
      <c r="G10" s="70"/>
      <c r="H10" s="71" t="s">
        <v>42</v>
      </c>
      <c r="I10" s="72">
        <f>_xlfn.IFERROR((1/G10)*5*E10,0)</f>
        <v>0</v>
      </c>
      <c r="J10" s="73"/>
      <c r="K10" s="60"/>
      <c r="L10" s="25">
        <f>K10*200</f>
        <v>0</v>
      </c>
      <c r="M10" s="60"/>
      <c r="N10" s="25">
        <f>M10*8000</f>
        <v>0</v>
      </c>
    </row>
    <row r="11" spans="2:14" s="76" customFormat="1" ht="30" customHeight="1">
      <c r="B11" s="10">
        <v>2</v>
      </c>
      <c r="C11" s="8" t="s">
        <v>57</v>
      </c>
      <c r="D11" s="9" t="s">
        <v>58</v>
      </c>
      <c r="E11" s="68"/>
      <c r="F11" s="69" t="s">
        <v>41</v>
      </c>
      <c r="G11" s="70"/>
      <c r="H11" s="71" t="s">
        <v>42</v>
      </c>
      <c r="I11" s="72">
        <f>_xlfn.IFERROR((1/G11)*5*E11,0)</f>
        <v>0</v>
      </c>
      <c r="J11" s="73"/>
      <c r="K11" s="60"/>
      <c r="L11" s="25">
        <f>K11*200</f>
        <v>0</v>
      </c>
      <c r="M11" s="60"/>
      <c r="N11" s="25">
        <f>M11*8000</f>
        <v>0</v>
      </c>
    </row>
    <row r="12" spans="2:14" s="66" customFormat="1" ht="30" customHeight="1">
      <c r="B12" s="77">
        <v>3</v>
      </c>
      <c r="C12" s="78" t="s">
        <v>52</v>
      </c>
      <c r="D12" s="79" t="s">
        <v>53</v>
      </c>
      <c r="E12" s="80"/>
      <c r="F12" s="139"/>
      <c r="G12" s="140"/>
      <c r="H12" s="141"/>
      <c r="I12" s="81"/>
      <c r="J12" s="73"/>
      <c r="K12" s="80"/>
      <c r="L12" s="81"/>
      <c r="M12" s="80"/>
      <c r="N12" s="81"/>
    </row>
    <row r="13" spans="2:14" s="66" customFormat="1" ht="30" customHeight="1" thickBot="1">
      <c r="B13" s="77">
        <v>4</v>
      </c>
      <c r="C13" s="78" t="s">
        <v>54</v>
      </c>
      <c r="D13" s="79" t="s">
        <v>55</v>
      </c>
      <c r="E13" s="82"/>
      <c r="F13" s="142"/>
      <c r="G13" s="143"/>
      <c r="H13" s="144"/>
      <c r="I13" s="83"/>
      <c r="J13" s="73"/>
      <c r="K13" s="84"/>
      <c r="L13" s="85"/>
      <c r="M13" s="84"/>
      <c r="N13" s="85"/>
    </row>
    <row r="14" spans="2:14" s="2" customFormat="1" ht="30" customHeight="1" thickBot="1">
      <c r="B14" s="107" t="s">
        <v>32</v>
      </c>
      <c r="C14" s="108"/>
      <c r="D14" s="108"/>
      <c r="E14" s="22"/>
      <c r="F14" s="21"/>
      <c r="G14" s="21"/>
      <c r="H14" s="21"/>
      <c r="I14" s="26">
        <f>SUM(I10:I13)</f>
        <v>0</v>
      </c>
      <c r="J14" s="74"/>
      <c r="K14" s="20"/>
      <c r="L14" s="26">
        <f>SUM(L10:L13)</f>
        <v>0</v>
      </c>
      <c r="M14" s="20"/>
      <c r="N14" s="26">
        <f>SUM(N10:N13)</f>
        <v>0</v>
      </c>
    </row>
    <row r="15" spans="2:14" ht="15.75" thickBot="1">
      <c r="B15" s="2"/>
      <c r="C15" s="2"/>
      <c r="D15" s="2"/>
      <c r="E15" s="2"/>
      <c r="F15" s="2"/>
      <c r="G15" s="61"/>
      <c r="H15" s="61"/>
      <c r="I15" s="24" t="s">
        <v>21</v>
      </c>
      <c r="J15" s="36"/>
      <c r="L15" s="24" t="s">
        <v>21</v>
      </c>
      <c r="M15" s="65"/>
      <c r="N15" s="24" t="s">
        <v>21</v>
      </c>
    </row>
    <row r="16" spans="2:14" ht="15.75" thickBot="1">
      <c r="B16" s="2"/>
      <c r="C16" s="2"/>
      <c r="D16" s="2"/>
      <c r="E16" s="2"/>
      <c r="F16" s="2"/>
      <c r="G16" s="61"/>
      <c r="H16" s="61"/>
      <c r="I16" s="31"/>
      <c r="J16" s="31"/>
      <c r="K16" s="2"/>
      <c r="L16" s="31"/>
      <c r="M16" s="2"/>
      <c r="N16" s="31"/>
    </row>
    <row r="17" spans="2:12" s="2" customFormat="1" ht="30" customHeight="1" thickBot="1">
      <c r="B17" s="129" t="s">
        <v>27</v>
      </c>
      <c r="C17" s="130"/>
      <c r="D17" s="130"/>
      <c r="E17" s="130"/>
      <c r="F17" s="130"/>
      <c r="G17" s="62"/>
      <c r="H17" s="62"/>
      <c r="I17" s="38">
        <f>I14+L14+N14</f>
        <v>0</v>
      </c>
      <c r="J17" s="40"/>
      <c r="K17" s="39" t="s">
        <v>28</v>
      </c>
      <c r="L17" s="4"/>
    </row>
    <row r="18" spans="7:12" s="2" customFormat="1" ht="30.6" customHeight="1">
      <c r="G18" s="61"/>
      <c r="H18" s="61"/>
      <c r="L18" s="4"/>
    </row>
    <row r="19" spans="2:14" s="2" customFormat="1" ht="18" customHeight="1">
      <c r="B19" s="19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spans="2:14" s="2" customFormat="1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5"/>
      <c r="M20" s="1"/>
      <c r="N20" s="1"/>
    </row>
    <row r="21" ht="18" customHeight="1"/>
  </sheetData>
  <sheetProtection algorithmName="SHA-512" hashValue="B/JeuanYpPU0eZz5y2AhVlMOzHs8C1xaBZmwGExnn2BwJI1GWAMEq+zMnugjaRaSevgm7PHiHrrwyjTa3u6FHg==" saltValue="A/Mo+e9ViHfiN+DaPhe+Lw==" spinCount="100000" sheet="1" formatColumns="0" formatRows="0"/>
  <mergeCells count="26">
    <mergeCell ref="B17:F17"/>
    <mergeCell ref="M6:N6"/>
    <mergeCell ref="M7:N7"/>
    <mergeCell ref="M8:M9"/>
    <mergeCell ref="E8:E9"/>
    <mergeCell ref="B8:B9"/>
    <mergeCell ref="F8:H9"/>
    <mergeCell ref="E7:I7"/>
    <mergeCell ref="F12:H12"/>
    <mergeCell ref="F13:H13"/>
    <mergeCell ref="B4:C4"/>
    <mergeCell ref="B14:D14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B7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1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2019-12-06T09:20:16Z</cp:lastPrinted>
  <dcterms:created xsi:type="dcterms:W3CDTF">2019-10-21T13:53:46Z</dcterms:created>
  <dcterms:modified xsi:type="dcterms:W3CDTF">2021-03-02T11:54:31Z</dcterms:modified>
  <cp:category/>
  <cp:version/>
  <cp:contentType/>
  <cp:contentStatus/>
</cp:coreProperties>
</file>