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44\Desktop\Náchod vybavení\"/>
    </mc:Choice>
  </mc:AlternateContent>
  <bookViews>
    <workbookView xWindow="0" yWindow="0" windowWidth="28800" windowHeight="11700" activeTab="1"/>
  </bookViews>
  <sheets>
    <sheet name="Rekapitulace stavby" sheetId="1" r:id="rId1"/>
    <sheet name="01 - Výpis vybavení - ele..." sheetId="2" r:id="rId2"/>
  </sheets>
  <definedNames>
    <definedName name="_xlnm._FilterDatabase" localSheetId="1" hidden="1">'01 - Výpis vybavení - ele...'!$C$117:$K$123</definedName>
    <definedName name="_xlnm.Print_Titles" localSheetId="1">'01 - Výpis vybavení - ele...'!$117:$117</definedName>
    <definedName name="_xlnm.Print_Titles" localSheetId="0">'Rekapitulace stavby'!$92:$92</definedName>
    <definedName name="_xlnm.Print_Area" localSheetId="1">'01 - Výpis vybavení - ele...'!$C$4:$J$76,'01 - Výpis vybavení - ele...'!$C$82:$J$99,'01 - Výpis vybavení - ele...'!$C$105:$K$123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J114" i="2"/>
  <c r="F114" i="2"/>
  <c r="F112" i="2"/>
  <c r="E110" i="2"/>
  <c r="J91" i="2"/>
  <c r="F91" i="2"/>
  <c r="F89" i="2"/>
  <c r="E87" i="2"/>
  <c r="J24" i="2"/>
  <c r="E24" i="2"/>
  <c r="J115" i="2" s="1"/>
  <c r="J23" i="2"/>
  <c r="J18" i="2"/>
  <c r="E18" i="2"/>
  <c r="F115" i="2" s="1"/>
  <c r="J17" i="2"/>
  <c r="J12" i="2"/>
  <c r="J112" i="2"/>
  <c r="E7" i="2"/>
  <c r="E108" i="2"/>
  <c r="L90" i="1"/>
  <c r="AM90" i="1"/>
  <c r="AM89" i="1"/>
  <c r="L89" i="1"/>
  <c r="AM87" i="1"/>
  <c r="L87" i="1"/>
  <c r="L85" i="1"/>
  <c r="L84" i="1"/>
  <c r="BK123" i="2"/>
  <c r="J123" i="2"/>
  <c r="BK122" i="2"/>
  <c r="J122" i="2"/>
  <c r="BK121" i="2"/>
  <c r="J121" i="2"/>
  <c r="AS94" i="1"/>
  <c r="BK120" i="2" l="1"/>
  <c r="J120" i="2"/>
  <c r="J98" i="2"/>
  <c r="P120" i="2"/>
  <c r="P119" i="2" s="1"/>
  <c r="P118" i="2" s="1"/>
  <c r="AU95" i="1" s="1"/>
  <c r="AU94" i="1" s="1"/>
  <c r="R120" i="2"/>
  <c r="R119" i="2" s="1"/>
  <c r="R118" i="2" s="1"/>
  <c r="T120" i="2"/>
  <c r="T119" i="2"/>
  <c r="T118" i="2" s="1"/>
  <c r="E85" i="2"/>
  <c r="J89" i="2"/>
  <c r="F92" i="2"/>
  <c r="J92" i="2"/>
  <c r="BF121" i="2"/>
  <c r="BF122" i="2"/>
  <c r="BF123" i="2"/>
  <c r="F33" i="2"/>
  <c r="AZ95" i="1"/>
  <c r="AZ94" i="1"/>
  <c r="W29" i="1"/>
  <c r="F35" i="2"/>
  <c r="BB95" i="1"/>
  <c r="BB94" i="1"/>
  <c r="W31" i="1"/>
  <c r="F36" i="2"/>
  <c r="BC95" i="1"/>
  <c r="BC94" i="1"/>
  <c r="W32" i="1"/>
  <c r="F37" i="2"/>
  <c r="BD95" i="1"/>
  <c r="BD94" i="1"/>
  <c r="W33" i="1"/>
  <c r="J33" i="2"/>
  <c r="AV95" i="1"/>
  <c r="BK119" i="2" l="1"/>
  <c r="J119" i="2"/>
  <c r="J97" i="2"/>
  <c r="AV94" i="1"/>
  <c r="AK29" i="1" s="1"/>
  <c r="AY94" i="1"/>
  <c r="F34" i="2"/>
  <c r="BA95" i="1"/>
  <c r="BA94" i="1" s="1"/>
  <c r="W30" i="1" s="1"/>
  <c r="AX94" i="1"/>
  <c r="J34" i="2"/>
  <c r="AW95" i="1" s="1"/>
  <c r="AT95" i="1" s="1"/>
  <c r="BK118" i="2" l="1"/>
  <c r="J118" i="2"/>
  <c r="J96" i="2"/>
  <c r="AW94" i="1"/>
  <c r="AK30" i="1" s="1"/>
  <c r="AT94" i="1" l="1"/>
  <c r="J30" i="2"/>
  <c r="AG95" i="1"/>
  <c r="AG94" i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<sst xmlns="http://schemas.openxmlformats.org/spreadsheetml/2006/main" count="304" uniqueCount="129">
  <si>
    <t>Export Komplet</t>
  </si>
  <si>
    <t/>
  </si>
  <si>
    <t>2.0</t>
  </si>
  <si>
    <t>ZAMOK</t>
  </si>
  <si>
    <t>False</t>
  </si>
  <si>
    <t>{9ae6fe26-b9c2-4639-a84d-d49cc0fce72d}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</si>
  <si>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</si>
  <si>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</si>
  <si>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</si>
  <si>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</si>
  <si>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</si>
  <si>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</si>
  <si>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</si>
  <si>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</si>
  <si>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2019/015/3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</si>
  <si>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</si>
  <si>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</si>
  <si>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Zvýšení dostupnosti komunitních pobytových služeb v lokalitě Náchod - Elektrospotřebiče</t>
  </si>
  <si>
    <t>KSO:</t>
  </si>
  <si>
    <t>CC-CZ:</t>
  </si>
  <si>
    <t>Místo:</t>
  </si>
  <si>
    <t>Náchod</t>
  </si>
  <si>
    <t>Datum:</t>
  </si>
  <si>
    <t>13. 2. 2020</t>
  </si>
  <si>
    <t>Zadavatel:</t>
  </si>
  <si>
    <t>IČ:</t>
  </si>
  <si>
    <t>Královehradecký kraj, Pivovarské nám. 1245/2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</si>
  <si>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</si>
  <si>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</si>
  <si>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</si>
  <si>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</si>
  <si>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</si>
  <si>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</si>
  <si>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</si>
  <si>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</si>
  <si>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</si>
  <si>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Ceny zahrnuje spotřebič, dopravu a montáž se zapojením a zprovozněním.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</si>
  <si>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</si>
  <si>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</si>
  <si>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</si>
  <si>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</si>
  <si>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</si>
  <si>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</si>
  <si>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</si>
  <si>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</si>
  <si>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</si>
  <si>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</si>
  <si>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</si>
  <si>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</si>
  <si>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</si>
  <si>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</si>
  <si>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</si>
  <si>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</si>
  <si>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</si>
  <si>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</si>
  <si>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</si>
  <si>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</si>
  <si>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</si>
  <si>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</si>
  <si>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</si>
  <si>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</si>
  <si>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</si>
  <si>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</si>
  <si>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</si>
  <si>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</si>
  <si>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</si>
  <si>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</si>
  <si>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</si>
  <si>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</si>
  <si>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</si>
  <si>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</si>
  <si>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</si>
  <si>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</si>
  <si>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</si>
  <si>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</si>
  <si>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</si>
  <si>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</si>
  <si>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</si>
  <si>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</si>
  <si>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</si>
  <si>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</si>
  <si>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</si>
  <si>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</si>
  <si>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Výpis vybavení - elektrospotřebiče</t>
  </si>
  <si>
    <t>STA</t>
  </si>
  <si>
    <t>1</t>
  </si>
  <si>
    <t>{5513f1bb-715e-4cac-97ec-b087c5a15810}</t>
  </si>
  <si>
    <t>KRYCÍ LIST SOUPISU PRACÍ</t>
  </si>
  <si>
    <t>Objekt:</t>
  </si>
  <si>
    <t>01 - Výpis vybavení - elektrospotřebiče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</si>
  <si>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</si>
  <si>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</si>
  <si>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</si>
  <si>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</si>
  <si>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</si>
  <si>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</si>
  <si>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58-M - Elektrospotřebiče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</si>
  <si>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</si>
  <si>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</si>
  <si>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</si>
  <si>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</si>
  <si>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</si>
  <si>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</si>
  <si>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</si>
  <si>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</si>
  <si>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</si>
  <si>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</si>
  <si>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</si>
  <si>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</si>
  <si>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</si>
  <si>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</si>
  <si>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</si>
  <si>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</si>
  <si>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</si>
  <si>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58-M</t>
  </si>
  <si>
    <t>Elektrospotřebiče</t>
  </si>
  <si>
    <t>K</t>
  </si>
  <si>
    <t>580507R04</t>
  </si>
  <si>
    <t>04  D+M Led TV, uhlopříčka 108cm, dle specifikace PD a výběru investora</t>
  </si>
  <si>
    <t>kpl</t>
  </si>
  <si>
    <t>64</t>
  </si>
  <si>
    <t>2</t>
  </si>
  <si>
    <t>372966149</t>
  </si>
  <si>
    <t>580507R05</t>
  </si>
  <si>
    <t>05  D+M Pračka s předním plněním, 6,5 kg,  A+++, dle specifikace PD a výběru investora</t>
  </si>
  <si>
    <t>498582691</t>
  </si>
  <si>
    <t>580507R06</t>
  </si>
  <si>
    <t>06 D+M Kondenzační sušička prádla, 8 kg,  A+++, dle specifikace PD a výběru investora</t>
  </si>
  <si>
    <t>-725173289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</si>
</sst>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19"/>
      <c r="AQ5" s="19"/>
      <c r="AR5" s="17"/>
      <c r="BE5" s="21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19"/>
      <c r="AQ6" s="19"/>
      <c r="AR6" s="17"/>
      <c r="BE6" s="21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5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5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5"/>
      <c r="BS13" s="14" t="s">
        <v>6</v>
      </c>
    </row>
    <row r="14" spans="1:74" ht="12.75">
      <c r="B14" s="18"/>
      <c r="C14" s="19"/>
      <c r="D14" s="19"/>
      <c r="E14" s="220" t="s">
        <v>29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5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5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5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5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5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5"/>
    </row>
    <row r="23" spans="1:71" s="1" customFormat="1" ht="16.5" customHeight="1">
      <c r="B23" s="18"/>
      <c r="C23" s="19"/>
      <c r="D23" s="19"/>
      <c r="E23" s="222" t="s">
        <v>36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9"/>
      <c r="AP23" s="19"/>
      <c r="AQ23" s="19"/>
      <c r="AR23" s="17"/>
      <c r="BE23" s="21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5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3">
        <f>ROUND(AG94,2)</f>
        <v>0</v>
      </c>
      <c r="AL26" s="224"/>
      <c r="AM26" s="224"/>
      <c r="AN26" s="224"/>
      <c r="AO26" s="224"/>
      <c r="AP26" s="33"/>
      <c r="AQ26" s="33"/>
      <c r="AR26" s="36"/>
      <c r="BE26" s="21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5" t="s">
        <v>38</v>
      </c>
      <c r="M28" s="225"/>
      <c r="N28" s="225"/>
      <c r="O28" s="225"/>
      <c r="P28" s="225"/>
      <c r="Q28" s="33"/>
      <c r="R28" s="33"/>
      <c r="S28" s="33"/>
      <c r="T28" s="33"/>
      <c r="U28" s="33"/>
      <c r="V28" s="33"/>
      <c r="W28" s="225" t="s">
        <v>39</v>
      </c>
      <c r="X28" s="225"/>
      <c r="Y28" s="225"/>
      <c r="Z28" s="225"/>
      <c r="AA28" s="225"/>
      <c r="AB28" s="225"/>
      <c r="AC28" s="225"/>
      <c r="AD28" s="225"/>
      <c r="AE28" s="225"/>
      <c r="AF28" s="33"/>
      <c r="AG28" s="33"/>
      <c r="AH28" s="33"/>
      <c r="AI28" s="33"/>
      <c r="AJ28" s="33"/>
      <c r="AK28" s="225" t="s">
        <v>40</v>
      </c>
      <c r="AL28" s="225"/>
      <c r="AM28" s="225"/>
      <c r="AN28" s="225"/>
      <c r="AO28" s="225"/>
      <c r="AP28" s="33"/>
      <c r="AQ28" s="33"/>
      <c r="AR28" s="36"/>
      <c r="BE28" s="215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8">
        <v>0.21</v>
      </c>
      <c r="M29" s="227"/>
      <c r="N29" s="227"/>
      <c r="O29" s="227"/>
      <c r="P29" s="227"/>
      <c r="Q29" s="38"/>
      <c r="R29" s="38"/>
      <c r="S29" s="38"/>
      <c r="T29" s="38"/>
      <c r="U29" s="38"/>
      <c r="V29" s="38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8"/>
      <c r="AG29" s="38"/>
      <c r="AH29" s="38"/>
      <c r="AI29" s="38"/>
      <c r="AJ29" s="38"/>
      <c r="AK29" s="226">
        <f>ROUND(AV94, 2)</f>
        <v>0</v>
      </c>
      <c r="AL29" s="227"/>
      <c r="AM29" s="227"/>
      <c r="AN29" s="227"/>
      <c r="AO29" s="227"/>
      <c r="AP29" s="38"/>
      <c r="AQ29" s="38"/>
      <c r="AR29" s="39"/>
      <c r="BE29" s="216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8">
        <v>0.15</v>
      </c>
      <c r="M30" s="227"/>
      <c r="N30" s="227"/>
      <c r="O30" s="227"/>
      <c r="P30" s="227"/>
      <c r="Q30" s="38"/>
      <c r="R30" s="38"/>
      <c r="S30" s="38"/>
      <c r="T30" s="38"/>
      <c r="U30" s="38"/>
      <c r="V30" s="38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8"/>
      <c r="AG30" s="38"/>
      <c r="AH30" s="38"/>
      <c r="AI30" s="38"/>
      <c r="AJ30" s="38"/>
      <c r="AK30" s="226">
        <f>ROUND(AW94, 2)</f>
        <v>0</v>
      </c>
      <c r="AL30" s="227"/>
      <c r="AM30" s="227"/>
      <c r="AN30" s="227"/>
      <c r="AO30" s="227"/>
      <c r="AP30" s="38"/>
      <c r="AQ30" s="38"/>
      <c r="AR30" s="39"/>
      <c r="BE30" s="216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8">
        <v>0.21</v>
      </c>
      <c r="M31" s="227"/>
      <c r="N31" s="227"/>
      <c r="O31" s="227"/>
      <c r="P31" s="227"/>
      <c r="Q31" s="38"/>
      <c r="R31" s="38"/>
      <c r="S31" s="38"/>
      <c r="T31" s="38"/>
      <c r="U31" s="38"/>
      <c r="V31" s="38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8"/>
      <c r="AG31" s="38"/>
      <c r="AH31" s="38"/>
      <c r="AI31" s="38"/>
      <c r="AJ31" s="38"/>
      <c r="AK31" s="226">
        <v>0</v>
      </c>
      <c r="AL31" s="227"/>
      <c r="AM31" s="227"/>
      <c r="AN31" s="227"/>
      <c r="AO31" s="227"/>
      <c r="AP31" s="38"/>
      <c r="AQ31" s="38"/>
      <c r="AR31" s="39"/>
      <c r="BE31" s="216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8">
        <v>0.15</v>
      </c>
      <c r="M32" s="227"/>
      <c r="N32" s="227"/>
      <c r="O32" s="227"/>
      <c r="P32" s="227"/>
      <c r="Q32" s="38"/>
      <c r="R32" s="38"/>
      <c r="S32" s="38"/>
      <c r="T32" s="38"/>
      <c r="U32" s="38"/>
      <c r="V32" s="38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8"/>
      <c r="AG32" s="38"/>
      <c r="AH32" s="38"/>
      <c r="AI32" s="38"/>
      <c r="AJ32" s="38"/>
      <c r="AK32" s="226">
        <v>0</v>
      </c>
      <c r="AL32" s="227"/>
      <c r="AM32" s="227"/>
      <c r="AN32" s="227"/>
      <c r="AO32" s="227"/>
      <c r="AP32" s="38"/>
      <c r="AQ32" s="38"/>
      <c r="AR32" s="39"/>
      <c r="BE32" s="216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8">
        <v>0</v>
      </c>
      <c r="M33" s="227"/>
      <c r="N33" s="227"/>
      <c r="O33" s="227"/>
      <c r="P33" s="227"/>
      <c r="Q33" s="38"/>
      <c r="R33" s="38"/>
      <c r="S33" s="38"/>
      <c r="T33" s="38"/>
      <c r="U33" s="38"/>
      <c r="V33" s="38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8"/>
      <c r="AG33" s="38"/>
      <c r="AH33" s="38"/>
      <c r="AI33" s="38"/>
      <c r="AJ33" s="38"/>
      <c r="AK33" s="226">
        <v>0</v>
      </c>
      <c r="AL33" s="227"/>
      <c r="AM33" s="227"/>
      <c r="AN33" s="227"/>
      <c r="AO33" s="227"/>
      <c r="AP33" s="38"/>
      <c r="AQ33" s="38"/>
      <c r="AR33" s="39"/>
      <c r="BE33" s="21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5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9" t="s">
        <v>49</v>
      </c>
      <c r="Y35" s="230"/>
      <c r="Z35" s="230"/>
      <c r="AA35" s="230"/>
      <c r="AB35" s="230"/>
      <c r="AC35" s="42"/>
      <c r="AD35" s="42"/>
      <c r="AE35" s="42"/>
      <c r="AF35" s="42"/>
      <c r="AG35" s="42"/>
      <c r="AH35" s="42"/>
      <c r="AI35" s="42"/>
      <c r="AJ35" s="42"/>
      <c r="AK35" s="231">
        <f>SUM(AK26:AK33)</f>
        <v>0</v>
      </c>
      <c r="AL35" s="230"/>
      <c r="AM35" s="230"/>
      <c r="AN35" s="230"/>
      <c r="AO35" s="23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2019/015/3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3" t="str">
        <f>K6</f>
        <v>Zvýšení dostupnosti komunitních pobytových služeb v lokalitě Náchod - Elektrospotřebiče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Náchod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5" t="str">
        <f>IF(AN8= "","",AN8)</f>
        <v>13. 2. 2020</v>
      </c>
      <c r="AN87" s="23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40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Královehradecký kraj, Pivovarské nám. 1245/2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6" t="str">
        <f>IF(E17="","",E17)</f>
        <v>Projecticon s.r.o., A. Kopeckého 151, Nový Hrádek</v>
      </c>
      <c r="AN89" s="237"/>
      <c r="AO89" s="237"/>
      <c r="AP89" s="237"/>
      <c r="AQ89" s="33"/>
      <c r="AR89" s="36"/>
      <c r="AS89" s="238" t="s">
        <v>57</v>
      </c>
      <c r="AT89" s="23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36" t="str">
        <f>IF(E20="","",E20)</f>
        <v xml:space="preserve"> </v>
      </c>
      <c r="AN90" s="237"/>
      <c r="AO90" s="237"/>
      <c r="AP90" s="237"/>
      <c r="AQ90" s="33"/>
      <c r="AR90" s="36"/>
      <c r="AS90" s="240"/>
      <c r="AT90" s="24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2"/>
      <c r="AT91" s="24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4" t="s">
        <v>58</v>
      </c>
      <c r="D92" s="245"/>
      <c r="E92" s="245"/>
      <c r="F92" s="245"/>
      <c r="G92" s="245"/>
      <c r="H92" s="70"/>
      <c r="I92" s="246" t="s">
        <v>59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7" t="s">
        <v>60</v>
      </c>
      <c r="AH92" s="245"/>
      <c r="AI92" s="245"/>
      <c r="AJ92" s="245"/>
      <c r="AK92" s="245"/>
      <c r="AL92" s="245"/>
      <c r="AM92" s="245"/>
      <c r="AN92" s="246" t="s">
        <v>61</v>
      </c>
      <c r="AO92" s="245"/>
      <c r="AP92" s="248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2">
        <f>ROUND(AG95,2)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51" t="s">
        <v>82</v>
      </c>
      <c r="E95" s="251"/>
      <c r="F95" s="251"/>
      <c r="G95" s="251"/>
      <c r="H95" s="251"/>
      <c r="I95" s="93"/>
      <c r="J95" s="251" t="s">
        <v>83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'01 - Výpis vybavení - ele...'!J30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94" t="s">
        <v>84</v>
      </c>
      <c r="AR95" s="95"/>
      <c r="AS95" s="96">
        <v>0</v>
      </c>
      <c r="AT95" s="97">
        <f>ROUND(SUM(AV95:AW95),2)</f>
        <v>0</v>
      </c>
      <c r="AU95" s="98">
        <f>'01 - Výpis vybavení - ele...'!P118</f>
        <v>0</v>
      </c>
      <c r="AV95" s="97">
        <f>'01 - Výpis vybavení - ele...'!J33</f>
        <v>0</v>
      </c>
      <c r="AW95" s="97">
        <f>'01 - Výpis vybavení - ele...'!J34</f>
        <v>0</v>
      </c>
      <c r="AX95" s="97">
        <f>'01 - Výpis vybavení - ele...'!J35</f>
        <v>0</v>
      </c>
      <c r="AY95" s="97">
        <f>'01 - Výpis vybavení - ele...'!J36</f>
        <v>0</v>
      </c>
      <c r="AZ95" s="97">
        <f>'01 - Výpis vybavení - ele...'!F33</f>
        <v>0</v>
      </c>
      <c r="BA95" s="97">
        <f>'01 - Výpis vybavení - ele...'!F34</f>
        <v>0</v>
      </c>
      <c r="BB95" s="97">
        <f>'01 - Výpis vybavení - ele...'!F35</f>
        <v>0</v>
      </c>
      <c r="BC95" s="97">
        <f>'01 - Výpis vybavení - ele...'!F36</f>
        <v>0</v>
      </c>
      <c r="BD95" s="99">
        <f>'01 - Výpis vybavení - ele...'!F37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zJvJMCefP7KfDXX3Hsv1RmeY1po1BQOcNxXDw8PK75heAPJ16AsawfNo+CuOWI7vFU7JLAHR1CV8DwQGwnCK1w==" saltValue="XSlvc7zt2dCF5bjlZvz/wiNwy1g/wKxaQYo68mn8G0RVubpLU30HwigNwqxVGC088j7IFiGV4NInd4cpmk/6c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Výpis vybavení - e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abSelected="1" topLeftCell="A11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85</v>
      </c>
    </row>
    <row r="4" spans="1:46" s="1" customFormat="1" ht="24.95" customHeight="1">
      <c r="B4" s="17"/>
      <c r="D4" s="105" t="s">
        <v>87</v>
      </c>
      <c r="I4" s="101"/>
      <c r="L4" s="17"/>
      <c r="M4" s="106" t="s">
        <v>10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16</v>
      </c>
      <c r="I6" s="101"/>
      <c r="L6" s="17"/>
    </row>
    <row r="7" spans="1:46" s="1" customFormat="1" ht="23.25" customHeight="1">
      <c r="B7" s="17"/>
      <c r="E7" s="255" t="str">
        <f>'Rekapitulace stavby'!K6</f>
        <v>Zvýšení dostupnosti komunitních pobytových služeb v lokalitě Náchod - Elektrospotřebiče</v>
      </c>
      <c r="F7" s="256"/>
      <c r="G7" s="256"/>
      <c r="H7" s="256"/>
      <c r="I7" s="101"/>
      <c r="L7" s="17"/>
    </row>
    <row r="8" spans="1:46" s="2" customFormat="1" ht="12" customHeight="1">
      <c r="A8" s="31"/>
      <c r="B8" s="36"/>
      <c r="C8" s="31"/>
      <c r="D8" s="107" t="s">
        <v>88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89</v>
      </c>
      <c r="F9" s="258"/>
      <c r="G9" s="258"/>
      <c r="H9" s="258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18</v>
      </c>
      <c r="E11" s="31"/>
      <c r="F11" s="109" t="s">
        <v>1</v>
      </c>
      <c r="G11" s="31"/>
      <c r="H11" s="31"/>
      <c r="I11" s="110" t="s">
        <v>19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20</v>
      </c>
      <c r="E12" s="31"/>
      <c r="F12" s="109" t="s">
        <v>21</v>
      </c>
      <c r="G12" s="31"/>
      <c r="H12" s="31"/>
      <c r="I12" s="110" t="s">
        <v>22</v>
      </c>
      <c r="J12" s="111" t="str">
        <f>'Rekapitulace stavby'!AN8</f>
        <v>13. 2. 2020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09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">
        <v>26</v>
      </c>
      <c r="F15" s="31"/>
      <c r="G15" s="31"/>
      <c r="H15" s="31"/>
      <c r="I15" s="110" t="s">
        <v>27</v>
      </c>
      <c r="J15" s="109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28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1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30</v>
      </c>
      <c r="E20" s="31"/>
      <c r="F20" s="31"/>
      <c r="G20" s="31"/>
      <c r="H20" s="31"/>
      <c r="I20" s="110" t="s">
        <v>25</v>
      </c>
      <c r="J20" s="109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">
        <v>31</v>
      </c>
      <c r="F21" s="31"/>
      <c r="G21" s="31"/>
      <c r="H21" s="31"/>
      <c r="I21" s="110" t="s">
        <v>27</v>
      </c>
      <c r="J21" s="109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33</v>
      </c>
      <c r="E23" s="31"/>
      <c r="F23" s="31"/>
      <c r="G23" s="31"/>
      <c r="H23" s="31"/>
      <c r="I23" s="110" t="s">
        <v>25</v>
      </c>
      <c r="J23" s="109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IF('Rekapitulace stavby'!E20="","",'Rekapitulace stavby'!E20)</f>
        <v xml:space="preserve"> </v>
      </c>
      <c r="F24" s="31"/>
      <c r="G24" s="31"/>
      <c r="H24" s="31"/>
      <c r="I24" s="110" t="s">
        <v>27</v>
      </c>
      <c r="J24" s="109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35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37</v>
      </c>
      <c r="E30" s="31"/>
      <c r="F30" s="31"/>
      <c r="G30" s="31"/>
      <c r="H30" s="31"/>
      <c r="I30" s="108"/>
      <c r="J30" s="119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39</v>
      </c>
      <c r="G32" s="31"/>
      <c r="H32" s="31"/>
      <c r="I32" s="121" t="s">
        <v>38</v>
      </c>
      <c r="J32" s="120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41</v>
      </c>
      <c r="E33" s="107" t="s">
        <v>42</v>
      </c>
      <c r="F33" s="123">
        <f>ROUND((SUM(BE118:BE123)),  2)</f>
        <v>0</v>
      </c>
      <c r="G33" s="31"/>
      <c r="H33" s="31"/>
      <c r="I33" s="124">
        <v>0.21</v>
      </c>
      <c r="J33" s="123">
        <f>ROUND(((SUM(BE118:BE123))*I33),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43</v>
      </c>
      <c r="F34" s="123">
        <f>ROUND((SUM(BF118:BF123)),  2)</f>
        <v>0</v>
      </c>
      <c r="G34" s="31"/>
      <c r="H34" s="31"/>
      <c r="I34" s="124">
        <v>0.15</v>
      </c>
      <c r="J34" s="123">
        <f>ROUND(((SUM(BF118:BF123))*I34),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44</v>
      </c>
      <c r="F35" s="123">
        <f>ROUND((SUM(BG118:BG123)),  2)</f>
        <v>0</v>
      </c>
      <c r="G35" s="31"/>
      <c r="H35" s="31"/>
      <c r="I35" s="124">
        <v>0.21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45</v>
      </c>
      <c r="F36" s="123">
        <f>ROUND((SUM(BH118:BH123)),  2)</f>
        <v>0</v>
      </c>
      <c r="G36" s="31"/>
      <c r="H36" s="31"/>
      <c r="I36" s="124">
        <v>0.15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46</v>
      </c>
      <c r="F37" s="123">
        <f>ROUND((SUM(BI118:BI123)),  2)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50</v>
      </c>
      <c r="E50" s="134"/>
      <c r="F50" s="134"/>
      <c r="G50" s="133" t="s">
        <v>51</v>
      </c>
      <c r="H50" s="134"/>
      <c r="I50" s="135"/>
      <c r="J50" s="134"/>
      <c r="K50" s="13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6" t="s">
        <v>52</v>
      </c>
      <c r="E61" s="137"/>
      <c r="F61" s="138" t="s">
        <v>53</v>
      </c>
      <c r="G61" s="136" t="s">
        <v>52</v>
      </c>
      <c r="H61" s="137"/>
      <c r="I61" s="139"/>
      <c r="J61" s="140" t="s">
        <v>53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3" t="s">
        <v>54</v>
      </c>
      <c r="E65" s="141"/>
      <c r="F65" s="141"/>
      <c r="G65" s="133" t="s">
        <v>55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6" t="s">
        <v>52</v>
      </c>
      <c r="E76" s="137"/>
      <c r="F76" s="138" t="s">
        <v>53</v>
      </c>
      <c r="G76" s="136" t="s">
        <v>52</v>
      </c>
      <c r="H76" s="137"/>
      <c r="I76" s="139"/>
      <c r="J76" s="140" t="s">
        <v>53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3"/>
      <c r="D85" s="33"/>
      <c r="E85" s="262" t="str">
        <f>E7</f>
        <v>Zvýšení dostupnosti komunitních pobytových služeb v lokalitě Náchod - Elektrospotřebiče</v>
      </c>
      <c r="F85" s="263"/>
      <c r="G85" s="263"/>
      <c r="H85" s="263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3" t="str">
        <f>E9</f>
        <v>01 - Výpis vybavení - elektrospotřebiče</v>
      </c>
      <c r="F87" s="264"/>
      <c r="G87" s="264"/>
      <c r="H87" s="264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Náchod</v>
      </c>
      <c r="G89" s="33"/>
      <c r="H89" s="33"/>
      <c r="I89" s="110" t="s">
        <v>22</v>
      </c>
      <c r="J89" s="63" t="str">
        <f>IF(J12="","",J12)</f>
        <v>13. 2. 2020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40.15" customHeight="1">
      <c r="A91" s="31"/>
      <c r="B91" s="32"/>
      <c r="C91" s="26" t="s">
        <v>24</v>
      </c>
      <c r="D91" s="33"/>
      <c r="E91" s="33"/>
      <c r="F91" s="24" t="str">
        <f>E15</f>
        <v>Královehradecký kraj, Pivovarské nám. 1245/2</v>
      </c>
      <c r="G91" s="33"/>
      <c r="H91" s="33"/>
      <c r="I91" s="110" t="s">
        <v>30</v>
      </c>
      <c r="J91" s="29" t="str">
        <f>E21</f>
        <v>Projecticon s.r.o., A. Kopeckého 151, Nový Hrádek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10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91</v>
      </c>
      <c r="D94" s="150"/>
      <c r="E94" s="150"/>
      <c r="F94" s="150"/>
      <c r="G94" s="150"/>
      <c r="H94" s="150"/>
      <c r="I94" s="151"/>
      <c r="J94" s="152" t="s">
        <v>92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93</v>
      </c>
      <c r="D96" s="33"/>
      <c r="E96" s="33"/>
      <c r="F96" s="33"/>
      <c r="G96" s="33"/>
      <c r="H96" s="33"/>
      <c r="I96" s="108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54"/>
      <c r="C97" s="155"/>
      <c r="D97" s="156" t="s">
        <v>95</v>
      </c>
      <c r="E97" s="157"/>
      <c r="F97" s="157"/>
      <c r="G97" s="157"/>
      <c r="H97" s="157"/>
      <c r="I97" s="158"/>
      <c r="J97" s="159">
        <f>J119</f>
        <v>0</v>
      </c>
      <c r="K97" s="155"/>
      <c r="L97" s="160"/>
    </row>
    <row r="98" spans="1:31" s="10" customFormat="1" ht="19.899999999999999" customHeight="1">
      <c r="B98" s="161"/>
      <c r="C98" s="162"/>
      <c r="D98" s="163" t="s">
        <v>96</v>
      </c>
      <c r="E98" s="164"/>
      <c r="F98" s="164"/>
      <c r="G98" s="164"/>
      <c r="H98" s="164"/>
      <c r="I98" s="165"/>
      <c r="J98" s="166">
        <f>J120</f>
        <v>0</v>
      </c>
      <c r="K98" s="162"/>
      <c r="L98" s="167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08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45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48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97</v>
      </c>
      <c r="D105" s="33"/>
      <c r="E105" s="33"/>
      <c r="F105" s="33"/>
      <c r="G105" s="33"/>
      <c r="H105" s="33"/>
      <c r="I105" s="108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08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08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3.25" customHeight="1">
      <c r="A108" s="31"/>
      <c r="B108" s="32"/>
      <c r="C108" s="33"/>
      <c r="D108" s="33"/>
      <c r="E108" s="262" t="str">
        <f>E7</f>
        <v>Zvýšení dostupnosti komunitních pobytových služeb v lokalitě Náchod - Elektrospotřebiče</v>
      </c>
      <c r="F108" s="263"/>
      <c r="G108" s="263"/>
      <c r="H108" s="263"/>
      <c r="I108" s="108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88</v>
      </c>
      <c r="D109" s="33"/>
      <c r="E109" s="33"/>
      <c r="F109" s="33"/>
      <c r="G109" s="33"/>
      <c r="H109" s="33"/>
      <c r="I109" s="108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33" t="str">
        <f>E9</f>
        <v>01 - Výpis vybavení - elektrospotřebiče</v>
      </c>
      <c r="F110" s="264"/>
      <c r="G110" s="264"/>
      <c r="H110" s="264"/>
      <c r="I110" s="108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08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>Náchod</v>
      </c>
      <c r="G112" s="33"/>
      <c r="H112" s="33"/>
      <c r="I112" s="110" t="s">
        <v>22</v>
      </c>
      <c r="J112" s="63" t="str">
        <f>IF(J12="","",J12)</f>
        <v>13. 2. 2020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08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40.15" customHeight="1">
      <c r="A114" s="31"/>
      <c r="B114" s="32"/>
      <c r="C114" s="26" t="s">
        <v>24</v>
      </c>
      <c r="D114" s="33"/>
      <c r="E114" s="33"/>
      <c r="F114" s="24" t="str">
        <f>E15</f>
        <v>Královehradecký kraj, Pivovarské nám. 1245/2</v>
      </c>
      <c r="G114" s="33"/>
      <c r="H114" s="33"/>
      <c r="I114" s="110" t="s">
        <v>30</v>
      </c>
      <c r="J114" s="29" t="str">
        <f>E21</f>
        <v>Projecticon s.r.o., A. Kopeckého 151, Nový Hrádek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28</v>
      </c>
      <c r="D115" s="33"/>
      <c r="E115" s="33"/>
      <c r="F115" s="24" t="str">
        <f>IF(E18="","",E18)</f>
        <v>Vyplň údaj</v>
      </c>
      <c r="G115" s="33"/>
      <c r="H115" s="33"/>
      <c r="I115" s="110" t="s">
        <v>33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08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68"/>
      <c r="B117" s="169"/>
      <c r="C117" s="170" t="s">
        <v>98</v>
      </c>
      <c r="D117" s="171" t="s">
        <v>62</v>
      </c>
      <c r="E117" s="171" t="s">
        <v>58</v>
      </c>
      <c r="F117" s="171" t="s">
        <v>59</v>
      </c>
      <c r="G117" s="171" t="s">
        <v>99</v>
      </c>
      <c r="H117" s="171" t="s">
        <v>100</v>
      </c>
      <c r="I117" s="172" t="s">
        <v>101</v>
      </c>
      <c r="J117" s="171" t="s">
        <v>92</v>
      </c>
      <c r="K117" s="173" t="s">
        <v>102</v>
      </c>
      <c r="L117" s="174"/>
      <c r="M117" s="72" t="s">
        <v>1</v>
      </c>
      <c r="N117" s="73" t="s">
        <v>41</v>
      </c>
      <c r="O117" s="73" t="s">
        <v>103</v>
      </c>
      <c r="P117" s="73" t="s">
        <v>104</v>
      </c>
      <c r="Q117" s="73" t="s">
        <v>105</v>
      </c>
      <c r="R117" s="73" t="s">
        <v>106</v>
      </c>
      <c r="S117" s="73" t="s">
        <v>107</v>
      </c>
      <c r="T117" s="74" t="s">
        <v>108</v>
      </c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</row>
    <row r="118" spans="1:65" s="2" customFormat="1" ht="22.9" customHeight="1">
      <c r="A118" s="31"/>
      <c r="B118" s="32"/>
      <c r="C118" s="79" t="s">
        <v>109</v>
      </c>
      <c r="D118" s="33"/>
      <c r="E118" s="33"/>
      <c r="F118" s="33"/>
      <c r="G118" s="33"/>
      <c r="H118" s="33"/>
      <c r="I118" s="108"/>
      <c r="J118" s="175">
        <f>BK118</f>
        <v>0</v>
      </c>
      <c r="K118" s="33"/>
      <c r="L118" s="36"/>
      <c r="M118" s="75"/>
      <c r="N118" s="176"/>
      <c r="O118" s="76"/>
      <c r="P118" s="177">
        <f>P119</f>
        <v>0</v>
      </c>
      <c r="Q118" s="76"/>
      <c r="R118" s="177">
        <f>R119</f>
        <v>0</v>
      </c>
      <c r="S118" s="76"/>
      <c r="T118" s="17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76</v>
      </c>
      <c r="AU118" s="14" t="s">
        <v>94</v>
      </c>
      <c r="BK118" s="179">
        <f>BK119</f>
        <v>0</v>
      </c>
    </row>
    <row r="119" spans="1:65" s="12" customFormat="1" ht="25.9" customHeight="1">
      <c r="B119" s="180"/>
      <c r="C119" s="181"/>
      <c r="D119" s="182" t="s">
        <v>76</v>
      </c>
      <c r="E119" s="183" t="s">
        <v>110</v>
      </c>
      <c r="F119" s="183" t="s">
        <v>111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P120</f>
        <v>0</v>
      </c>
      <c r="Q119" s="188"/>
      <c r="R119" s="189">
        <f>R120</f>
        <v>0</v>
      </c>
      <c r="S119" s="188"/>
      <c r="T119" s="190">
        <f>T120</f>
        <v>0</v>
      </c>
      <c r="AR119" s="191" t="s">
        <v>112</v>
      </c>
      <c r="AT119" s="192" t="s">
        <v>76</v>
      </c>
      <c r="AU119" s="192" t="s">
        <v>77</v>
      </c>
      <c r="AY119" s="191" t="s">
        <v>113</v>
      </c>
      <c r="BK119" s="193">
        <f>BK120</f>
        <v>0</v>
      </c>
    </row>
    <row r="120" spans="1:65" s="12" customFormat="1" ht="22.9" customHeight="1">
      <c r="B120" s="180"/>
      <c r="C120" s="181"/>
      <c r="D120" s="182" t="s">
        <v>76</v>
      </c>
      <c r="E120" s="194" t="s">
        <v>114</v>
      </c>
      <c r="F120" s="194" t="s">
        <v>115</v>
      </c>
      <c r="G120" s="181"/>
      <c r="H120" s="181"/>
      <c r="I120" s="184"/>
      <c r="J120" s="195">
        <f>BK120</f>
        <v>0</v>
      </c>
      <c r="K120" s="181"/>
      <c r="L120" s="186"/>
      <c r="M120" s="187"/>
      <c r="N120" s="188"/>
      <c r="O120" s="188"/>
      <c r="P120" s="189">
        <f>SUM(P121:P123)</f>
        <v>0</v>
      </c>
      <c r="Q120" s="188"/>
      <c r="R120" s="189">
        <f>SUM(R121:R123)</f>
        <v>0</v>
      </c>
      <c r="S120" s="188"/>
      <c r="T120" s="190">
        <f>SUM(T121:T123)</f>
        <v>0</v>
      </c>
      <c r="AR120" s="191" t="s">
        <v>112</v>
      </c>
      <c r="AT120" s="192" t="s">
        <v>76</v>
      </c>
      <c r="AU120" s="192" t="s">
        <v>85</v>
      </c>
      <c r="AY120" s="191" t="s">
        <v>113</v>
      </c>
      <c r="BK120" s="193">
        <f>SUM(BK121:BK123)</f>
        <v>0</v>
      </c>
    </row>
    <row r="121" spans="1:65" s="2" customFormat="1" ht="21.75" customHeight="1">
      <c r="A121" s="31"/>
      <c r="B121" s="32"/>
      <c r="C121" s="196" t="s">
        <v>85</v>
      </c>
      <c r="D121" s="196" t="s">
        <v>116</v>
      </c>
      <c r="E121" s="197" t="s">
        <v>117</v>
      </c>
      <c r="F121" s="198" t="s">
        <v>118</v>
      </c>
      <c r="G121" s="199" t="s">
        <v>119</v>
      </c>
      <c r="H121" s="200">
        <v>2</v>
      </c>
      <c r="I121" s="201"/>
      <c r="J121" s="202">
        <f>ROUND(I121*H121,2)</f>
        <v>0</v>
      </c>
      <c r="K121" s="198" t="s">
        <v>1</v>
      </c>
      <c r="L121" s="36"/>
      <c r="M121" s="203" t="s">
        <v>1</v>
      </c>
      <c r="N121" s="204" t="s">
        <v>43</v>
      </c>
      <c r="O121" s="6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7" t="s">
        <v>120</v>
      </c>
      <c r="AT121" s="207" t="s">
        <v>116</v>
      </c>
      <c r="AU121" s="207" t="s">
        <v>121</v>
      </c>
      <c r="AY121" s="14" t="s">
        <v>113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121</v>
      </c>
      <c r="BK121" s="208">
        <f>ROUND(I121*H121,2)</f>
        <v>0</v>
      </c>
      <c r="BL121" s="14" t="s">
        <v>120</v>
      </c>
      <c r="BM121" s="207" t="s">
        <v>122</v>
      </c>
    </row>
    <row r="122" spans="1:65" s="2" customFormat="1" ht="21.75" customHeight="1">
      <c r="A122" s="31"/>
      <c r="B122" s="32"/>
      <c r="C122" s="196" t="s">
        <v>121</v>
      </c>
      <c r="D122" s="196" t="s">
        <v>116</v>
      </c>
      <c r="E122" s="197" t="s">
        <v>123</v>
      </c>
      <c r="F122" s="198" t="s">
        <v>124</v>
      </c>
      <c r="G122" s="199" t="s">
        <v>119</v>
      </c>
      <c r="H122" s="200">
        <v>2</v>
      </c>
      <c r="I122" s="201"/>
      <c r="J122" s="202">
        <f>ROUND(I122*H122,2)</f>
        <v>0</v>
      </c>
      <c r="K122" s="198" t="s">
        <v>1</v>
      </c>
      <c r="L122" s="36"/>
      <c r="M122" s="203" t="s">
        <v>1</v>
      </c>
      <c r="N122" s="204" t="s">
        <v>43</v>
      </c>
      <c r="O122" s="68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7" t="s">
        <v>120</v>
      </c>
      <c r="AT122" s="207" t="s">
        <v>116</v>
      </c>
      <c r="AU122" s="207" t="s">
        <v>121</v>
      </c>
      <c r="AY122" s="14" t="s">
        <v>113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4" t="s">
        <v>121</v>
      </c>
      <c r="BK122" s="208">
        <f>ROUND(I122*H122,2)</f>
        <v>0</v>
      </c>
      <c r="BL122" s="14" t="s">
        <v>120</v>
      </c>
      <c r="BM122" s="207" t="s">
        <v>125</v>
      </c>
    </row>
    <row r="123" spans="1:65" s="2" customFormat="1" ht="21.75" customHeight="1">
      <c r="A123" s="31"/>
      <c r="B123" s="32"/>
      <c r="C123" s="196" t="s">
        <v>112</v>
      </c>
      <c r="D123" s="196" t="s">
        <v>116</v>
      </c>
      <c r="E123" s="197" t="s">
        <v>126</v>
      </c>
      <c r="F123" s="198" t="s">
        <v>127</v>
      </c>
      <c r="G123" s="199" t="s">
        <v>119</v>
      </c>
      <c r="H123" s="200">
        <v>2</v>
      </c>
      <c r="I123" s="201"/>
      <c r="J123" s="202">
        <f>ROUND(I123*H123,2)</f>
        <v>0</v>
      </c>
      <c r="K123" s="198" t="s">
        <v>1</v>
      </c>
      <c r="L123" s="36"/>
      <c r="M123" s="209" t="s">
        <v>1</v>
      </c>
      <c r="N123" s="210" t="s">
        <v>43</v>
      </c>
      <c r="O123" s="21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7" t="s">
        <v>120</v>
      </c>
      <c r="AT123" s="207" t="s">
        <v>116</v>
      </c>
      <c r="AU123" s="207" t="s">
        <v>121</v>
      </c>
      <c r="AY123" s="14" t="s">
        <v>113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121</v>
      </c>
      <c r="BK123" s="208">
        <f>ROUND(I123*H123,2)</f>
        <v>0</v>
      </c>
      <c r="BL123" s="14" t="s">
        <v>120</v>
      </c>
      <c r="BM123" s="207" t="s">
        <v>128</v>
      </c>
    </row>
    <row r="124" spans="1:65" s="2" customFormat="1" ht="6.95" customHeight="1">
      <c r="A124" s="31"/>
      <c r="B124" s="51"/>
      <c r="C124" s="52"/>
      <c r="D124" s="52"/>
      <c r="E124" s="52"/>
      <c r="F124" s="52"/>
      <c r="G124" s="52"/>
      <c r="H124" s="52"/>
      <c r="I124" s="145"/>
      <c r="J124" s="52"/>
      <c r="K124" s="52"/>
      <c r="L124" s="36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sheetProtection algorithmName="SHA-512" hashValue="QO6hUHEWsSCljMYU4+bQP7LxBr64i+etf2f6pHhO5PjeZzJ/IZYBOz/xUPmpaVRvJAZtGn7QBxl7H6Vgz93EXQ==" saltValue="XSj8OLUVaNiUPKNCpGC4Q0bTpSaAdDLBhY4HYs5vWmnKVm4lz274aJSJ8yQLIhow8XbJi3NBlUnCEhU5S0dHpw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Výpis vybavení - ele...</vt:lpstr>
      <vt:lpstr>'01 - Výpis vybavení - ele...'!Názvy_tisku</vt:lpstr>
      <vt:lpstr>'Rekapitulace stavby'!Názvy_tisku</vt:lpstr>
      <vt:lpstr>'01 - Výpis vybavení - ele...'!Oblast_tisku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DESKTOP-239ODQK\Lucie</dc:creator>
  <cp:lastModifiedBy>Satorie Ladislav Ing.</cp:lastModifiedBy>
  <dcterms:created xsi:type="dcterms:W3CDTF">2020-03-10T15:40:37Z</dcterms:created>
  <dcterms:modified xsi:type="dcterms:W3CDTF">2021-02-10T14:50:05Z</dcterms:modified>
</cp:coreProperties>
</file>